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drgov-my.sharepoint.com/personal/gabriel_ramos_adr_gov_co/Documents/OCI 2026/Auditorias/Cumplimiento/02. ECIC Vigencia 2025/Informe/"/>
    </mc:Choice>
  </mc:AlternateContent>
  <xr:revisionPtr revIDLastSave="50" documentId="11_516B4C8DC27A3EFE3DC42D61864E83DC82C92E72" xr6:coauthVersionLast="47" xr6:coauthVersionMax="47" xr10:uidLastSave="{77A3C456-7B8B-4B2E-A219-DE21CA04A7C6}"/>
  <workbookProtection workbookAlgorithmName="SHA-512" workbookHashValue="W9v1E3J5EI46/YJRHBU1lN5twu0RWJQJF0fkBj//iGdkTRbUATW8YWUisrM62Sa9HXTeoLyeWXp1S46LoBZy+A==" workbookSaltValue="XYylr+hKJ9976NoDVp77iQ==" workbookSpinCount="100000" lockStructure="1"/>
  <bookViews>
    <workbookView xWindow="-108" yWindow="-108" windowWidth="23256" windowHeight="12456" xr2:uid="{00000000-000D-0000-FFFF-FFFF00000000}"/>
  </bookViews>
  <sheets>
    <sheet name="Formulario 2025" sheetId="1" r:id="rId1"/>
    <sheet name="Cualitativ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F16" i="1"/>
  <c r="F125" i="1" l="1"/>
  <c r="G125" i="1" s="1"/>
  <c r="F124" i="1"/>
  <c r="G124" i="1" s="1"/>
  <c r="G123" i="1"/>
  <c r="H123" i="1" s="1"/>
  <c r="F123" i="1"/>
  <c r="F122" i="1"/>
  <c r="G122" i="1" s="1"/>
  <c r="H122" i="1" s="1"/>
  <c r="G121" i="1"/>
  <c r="H121" i="1" s="1"/>
  <c r="F121" i="1"/>
  <c r="F120" i="1"/>
  <c r="G120" i="1" s="1"/>
  <c r="F119" i="1"/>
  <c r="G119" i="1" s="1"/>
  <c r="F118" i="1"/>
  <c r="G118" i="1" s="1"/>
  <c r="F117" i="1"/>
  <c r="G117" i="1" s="1"/>
  <c r="G116" i="1"/>
  <c r="H116" i="1" s="1"/>
  <c r="F116" i="1"/>
  <c r="F115" i="1"/>
  <c r="G115" i="1" s="1"/>
  <c r="H115" i="1" s="1"/>
  <c r="G114" i="1"/>
  <c r="H114" i="1" s="1"/>
  <c r="F114" i="1"/>
  <c r="F112" i="1"/>
  <c r="G112" i="1" s="1"/>
  <c r="F111" i="1"/>
  <c r="G111" i="1" s="1"/>
  <c r="G110" i="1"/>
  <c r="H110" i="1" s="1"/>
  <c r="F110" i="1"/>
  <c r="F108" i="1"/>
  <c r="G108" i="1" s="1"/>
  <c r="F107" i="1"/>
  <c r="G107" i="1" s="1"/>
  <c r="F106" i="1"/>
  <c r="G106" i="1" s="1"/>
  <c r="F105" i="1"/>
  <c r="G105" i="1" s="1"/>
  <c r="F104" i="1"/>
  <c r="G104" i="1" s="1"/>
  <c r="G103" i="1"/>
  <c r="H103" i="1" s="1"/>
  <c r="F103" i="1"/>
  <c r="F102" i="1"/>
  <c r="G102" i="1" s="1"/>
  <c r="F101" i="1"/>
  <c r="G101" i="1" s="1"/>
  <c r="H101" i="1" s="1"/>
  <c r="G100" i="1"/>
  <c r="H100" i="1" s="1"/>
  <c r="F100" i="1"/>
  <c r="F99" i="1"/>
  <c r="G99" i="1" s="1"/>
  <c r="H99" i="1" s="1"/>
  <c r="G98" i="1"/>
  <c r="H98" i="1" s="1"/>
  <c r="F98" i="1"/>
  <c r="F97" i="1"/>
  <c r="G97" i="1" s="1"/>
  <c r="F96" i="1"/>
  <c r="G96" i="1" s="1"/>
  <c r="F95" i="1"/>
  <c r="G95" i="1" s="1"/>
  <c r="F94" i="1"/>
  <c r="G94" i="1" s="1"/>
  <c r="G93" i="1"/>
  <c r="H93" i="1" s="1"/>
  <c r="F93" i="1"/>
  <c r="F91" i="1"/>
  <c r="G91" i="1" s="1"/>
  <c r="F90" i="1"/>
  <c r="G90" i="1" s="1"/>
  <c r="F89" i="1"/>
  <c r="G89" i="1" s="1"/>
  <c r="F88" i="1"/>
  <c r="G88" i="1" s="1"/>
  <c r="F87" i="1"/>
  <c r="G87" i="1" s="1"/>
  <c r="G86" i="1"/>
  <c r="H86" i="1" s="1"/>
  <c r="F86" i="1"/>
  <c r="F85" i="1"/>
  <c r="G85" i="1" s="1"/>
  <c r="F84" i="1"/>
  <c r="G84" i="1" s="1"/>
  <c r="F83" i="1"/>
  <c r="G83" i="1" s="1"/>
  <c r="G82" i="1"/>
  <c r="H82" i="1" s="1"/>
  <c r="F82" i="1"/>
  <c r="F80" i="1"/>
  <c r="G80" i="1" s="1"/>
  <c r="F79" i="1"/>
  <c r="G79" i="1" s="1"/>
  <c r="H79" i="1" s="1"/>
  <c r="G78" i="1"/>
  <c r="H78" i="1" s="1"/>
  <c r="F78" i="1"/>
  <c r="F76" i="1"/>
  <c r="G76" i="1" s="1"/>
  <c r="F75" i="1"/>
  <c r="G75" i="1" s="1"/>
  <c r="H75" i="1" s="1"/>
  <c r="G74" i="1"/>
  <c r="H74" i="1" s="1"/>
  <c r="F74" i="1"/>
  <c r="F73" i="1"/>
  <c r="G73" i="1" s="1"/>
  <c r="F72" i="1"/>
  <c r="G72" i="1" s="1"/>
  <c r="G71" i="1"/>
  <c r="H71" i="1" s="1"/>
  <c r="F71" i="1"/>
  <c r="F70" i="1"/>
  <c r="G70" i="1" s="1"/>
  <c r="F69" i="1"/>
  <c r="G69" i="1" s="1"/>
  <c r="G68" i="1"/>
  <c r="H68" i="1" s="1"/>
  <c r="F68" i="1"/>
  <c r="F67" i="1"/>
  <c r="G67" i="1" s="1"/>
  <c r="F66" i="1"/>
  <c r="G66" i="1" s="1"/>
  <c r="H66" i="1" s="1"/>
  <c r="G65" i="1"/>
  <c r="H65" i="1" s="1"/>
  <c r="F65" i="1"/>
  <c r="F64" i="1"/>
  <c r="G64" i="1" s="1"/>
  <c r="F63" i="1"/>
  <c r="G63" i="1" s="1"/>
  <c r="H63" i="1" s="1"/>
  <c r="G62" i="1"/>
  <c r="H62" i="1" s="1"/>
  <c r="F62" i="1"/>
  <c r="F60" i="1"/>
  <c r="G60" i="1" s="1"/>
  <c r="H60" i="1" s="1"/>
  <c r="G59" i="1"/>
  <c r="H59" i="1" s="1"/>
  <c r="F59" i="1"/>
  <c r="F58" i="1"/>
  <c r="G58" i="1" s="1"/>
  <c r="H58" i="1" s="1"/>
  <c r="G57" i="1"/>
  <c r="H57" i="1" s="1"/>
  <c r="F57" i="1"/>
  <c r="F55" i="1"/>
  <c r="G55" i="1" s="1"/>
  <c r="H55" i="1" s="1"/>
  <c r="G54" i="1"/>
  <c r="H54" i="1" s="1"/>
  <c r="F54" i="1"/>
  <c r="F53" i="1"/>
  <c r="G53" i="1" s="1"/>
  <c r="F52" i="1"/>
  <c r="G52" i="1" s="1"/>
  <c r="G51" i="1"/>
  <c r="H51" i="1" s="1"/>
  <c r="F51" i="1"/>
  <c r="F50" i="1"/>
  <c r="G50" i="1" s="1"/>
  <c r="F49" i="1"/>
  <c r="G49" i="1" s="1"/>
  <c r="G48" i="1"/>
  <c r="H48" i="1" s="1"/>
  <c r="F48" i="1"/>
  <c r="F44" i="1"/>
  <c r="G44" i="1" s="1"/>
  <c r="F43" i="1"/>
  <c r="G43" i="1" s="1"/>
  <c r="F42" i="1"/>
  <c r="G42" i="1" s="1"/>
  <c r="G41" i="1"/>
  <c r="H41" i="1" s="1"/>
  <c r="F41" i="1"/>
  <c r="F40" i="1"/>
  <c r="G40" i="1" s="1"/>
  <c r="F39" i="1"/>
  <c r="G39" i="1" s="1"/>
  <c r="G38" i="1"/>
  <c r="H38" i="1" s="1"/>
  <c r="F38" i="1"/>
  <c r="F37" i="1"/>
  <c r="G37" i="1" s="1"/>
  <c r="F36" i="1"/>
  <c r="G36" i="1" s="1"/>
  <c r="G35" i="1"/>
  <c r="H35" i="1" s="1"/>
  <c r="F35" i="1"/>
  <c r="F34" i="1"/>
  <c r="G34" i="1" s="1"/>
  <c r="F33" i="1"/>
  <c r="G33" i="1" s="1"/>
  <c r="G32" i="1"/>
  <c r="H32" i="1" s="1"/>
  <c r="F32" i="1"/>
  <c r="F31" i="1"/>
  <c r="G31" i="1" s="1"/>
  <c r="F30" i="1"/>
  <c r="G30" i="1" s="1"/>
  <c r="G29" i="1"/>
  <c r="H29" i="1" s="1"/>
  <c r="F29" i="1"/>
  <c r="F28" i="1"/>
  <c r="G28" i="1" s="1"/>
  <c r="F27" i="1"/>
  <c r="G27" i="1" s="1"/>
  <c r="G26" i="1"/>
  <c r="H26" i="1" s="1"/>
  <c r="F26" i="1"/>
  <c r="F25" i="1"/>
  <c r="G25" i="1" s="1"/>
  <c r="F24" i="1"/>
  <c r="G24" i="1" s="1"/>
  <c r="H24" i="1" s="1"/>
  <c r="G23" i="1"/>
  <c r="H23" i="1" s="1"/>
  <c r="F23" i="1"/>
  <c r="F22" i="1"/>
  <c r="G22" i="1" s="1"/>
  <c r="F21" i="1"/>
  <c r="G21" i="1" s="1"/>
  <c r="F20" i="1"/>
  <c r="G20" i="1" s="1"/>
  <c r="G19" i="1"/>
  <c r="H19" i="1" s="1"/>
  <c r="F19" i="1"/>
  <c r="F18" i="1"/>
  <c r="G18" i="1" s="1"/>
  <c r="F17" i="1"/>
  <c r="G17" i="1" s="1"/>
  <c r="G16" i="1"/>
  <c r="H16" i="1" s="1"/>
  <c r="F15" i="1"/>
  <c r="G15" i="1" s="1"/>
  <c r="F14" i="1"/>
  <c r="G14" i="1" s="1"/>
  <c r="F13" i="1"/>
  <c r="G13" i="1" s="1"/>
  <c r="F12" i="1"/>
  <c r="G12" i="1" s="1"/>
  <c r="G11" i="1"/>
  <c r="H11" i="1" s="1"/>
  <c r="H27" i="1" l="1"/>
  <c r="I26" i="1" s="1"/>
  <c r="H39" i="1"/>
  <c r="I38" i="1" s="1"/>
  <c r="H17" i="1"/>
  <c r="I16" i="1" s="1"/>
  <c r="I23" i="1"/>
  <c r="H49" i="1"/>
  <c r="I54" i="1"/>
  <c r="I74" i="1"/>
  <c r="H94" i="1"/>
  <c r="I93" i="1" s="1"/>
  <c r="H12" i="1"/>
  <c r="H33" i="1"/>
  <c r="I32" i="1" s="1"/>
  <c r="I48" i="1"/>
  <c r="H52" i="1"/>
  <c r="I51" i="1" s="1"/>
  <c r="H36" i="1"/>
  <c r="I35" i="1" s="1"/>
  <c r="H30" i="1"/>
  <c r="I29" i="1" s="1"/>
  <c r="I62" i="1"/>
  <c r="I100" i="1"/>
  <c r="I57" i="1"/>
  <c r="H111" i="1"/>
  <c r="I110" i="1" s="1"/>
  <c r="H20" i="1"/>
  <c r="I19" i="1" s="1"/>
  <c r="I59" i="1"/>
  <c r="I65" i="1"/>
  <c r="H69" i="1"/>
  <c r="I68" i="1" s="1"/>
  <c r="H72" i="1"/>
  <c r="I71" i="1" s="1"/>
  <c r="H117" i="1"/>
  <c r="I116" i="1" s="1"/>
  <c r="H124" i="1"/>
  <c r="I123" i="1" s="1"/>
  <c r="H104" i="1"/>
  <c r="I103" i="1" s="1"/>
  <c r="F128" i="1"/>
  <c r="D134" i="1" s="1"/>
  <c r="H83" i="1"/>
  <c r="I82" i="1" s="1"/>
  <c r="I121" i="1"/>
  <c r="H42" i="1"/>
  <c r="I41" i="1" s="1"/>
  <c r="I11" i="1"/>
  <c r="I78" i="1"/>
  <c r="H87" i="1"/>
  <c r="I86" i="1" s="1"/>
  <c r="I98" i="1"/>
  <c r="I114" i="1"/>
  <c r="F129" i="1" l="1"/>
  <c r="F130" i="1" s="1"/>
  <c r="D135" i="1" s="1"/>
  <c r="D136" i="1" s="1"/>
  <c r="I126" i="1"/>
</calcChain>
</file>

<file path=xl/sharedStrings.xml><?xml version="1.0" encoding="utf-8"?>
<sst xmlns="http://schemas.openxmlformats.org/spreadsheetml/2006/main" count="589" uniqueCount="329">
  <si>
    <t>CRITERIO DE CONTROL</t>
  </si>
  <si>
    <t>ANÁLISIS CALIFICACIÓN CRITERIO</t>
  </si>
  <si>
    <t>DESCRIPCIÓN OBSERVACIONES</t>
  </si>
  <si>
    <t>MARCO DE REFERENCIA DEL PROCESO CONTABLE / ELEMENTOS DEL MARCO NORMATIVO</t>
  </si>
  <si>
    <t xml:space="preserve">TIPO </t>
  </si>
  <si>
    <t>RESPUESTA</t>
  </si>
  <si>
    <t xml:space="preserve">CALIFICACIÓN </t>
  </si>
  <si>
    <t>CONTROL PONDERACIÓN</t>
  </si>
  <si>
    <t>TOTAL Ex+Ef</t>
  </si>
  <si>
    <t>TOTAL CRITERIO</t>
  </si>
  <si>
    <t>OBSERVACIONES</t>
  </si>
  <si>
    <t>¿La entidad ha definido las políticas contables que debe aplicar para el reconocimiento, medición, revelación y presentación de los hechos económicos de acuerdo con el marco normativo que le corresponde aplicar?</t>
  </si>
  <si>
    <t>Ex</t>
  </si>
  <si>
    <t>SI</t>
  </si>
  <si>
    <t>1.1</t>
  </si>
  <si>
    <t>¿Se socializan las políticas con el personal involucrado en el proceso contable?</t>
  </si>
  <si>
    <t>Ef</t>
  </si>
  <si>
    <t>El Manual de Políticas Contables está disponible en la plataforma ISOLUCION, siendo esta herramienta el medio por el cual se comparte de  manera formalizada los documentos dentro de la entidad y ademas de encontrarse de forma accesible para el personal relacionado con el proceso contable, así como para los funcionarios y contratistas de la entidad.</t>
  </si>
  <si>
    <t>1.2</t>
  </si>
  <si>
    <t>¿Las políticas establecidas son aplicadas en el desarrollo del proceso contable?</t>
  </si>
  <si>
    <t>1.3</t>
  </si>
  <si>
    <t>¿Las políticas contables responden a la naturaleza y a la actividad de la entidad?</t>
  </si>
  <si>
    <t>Las políticas contables adoptadas responden al marco normativo aplicable a las Entidades de Gobierno. Para el objeto de la Agencia de Desarrollo Rural, se corroboró que las políticas y su contenido abordan los tratamientos particulares de las partidas relacionadas con Cartera, Propiedades Planta y Equipo y, en general las asociadas a Proyectos Integrales de Desarrollo Agropecuario y Rural -PIDAR y Distritos de Adecuación de Tierras - DAT.</t>
  </si>
  <si>
    <t>1.4</t>
  </si>
  <si>
    <t>¿Las políticas contables propenden por la representación fiel de la información financiera?</t>
  </si>
  <si>
    <t>¿Se establecen instrumentos (planes, procedimientos, manuales, reglas de negocio, guías, etc.) para el seguimiento al cumplimiento de los planes de mejoramiento derivados de los hallazgos de auditoría interna o externa?</t>
  </si>
  <si>
    <t>PARCIALMENTE</t>
  </si>
  <si>
    <t>2.1</t>
  </si>
  <si>
    <t>¿Se socializan estos instrumentos de seguimiento con los responsables?</t>
  </si>
  <si>
    <t>2.2</t>
  </si>
  <si>
    <t>¿Se hace seguimiento o monitoreo al cumplimiento de los planes de mejoramiento?</t>
  </si>
  <si>
    <r>
      <t xml:space="preserve">Se realizó el seguimiento de los planes de mejoramiento internos mediante el formato F-EVI-015 Plan de Mejoramiento, el cual fue diligenciado y remitido a la Oficina de Control Interno y en el formato Reporte Semestral que se encuentra en el aplicativo SIRECI </t>
    </r>
    <r>
      <rPr>
        <i/>
        <sz val="10"/>
        <color theme="1"/>
        <rFont val="Verdana"/>
        <family val="2"/>
      </rPr>
      <t>“Formulario F14.1 Planes de Mejoramiento Entidades”,</t>
    </r>
    <r>
      <rPr>
        <sz val="10"/>
        <color theme="1"/>
        <rFont val="Verdana"/>
        <family val="2"/>
      </rPr>
      <t xml:space="preserve"> en cumplimiento a la Resolución Reglamentaria Orgánica REG-0RG-42 de 2020 con periodicidad semestral.</t>
    </r>
  </si>
  <si>
    <t>¿La entidad cuenta con una política o instrumento (procedimiento, manual, regla de negocio, guía, instructivo, etc.) tendiente a facilitar el flujo de información relativo a los hechos económicos originados en cualquier dependencia?</t>
  </si>
  <si>
    <t>3.1</t>
  </si>
  <si>
    <t>¿Se socializan estas herramientas con el personal involucrado en el proceso?</t>
  </si>
  <si>
    <t>3.2</t>
  </si>
  <si>
    <t>¿Se tienen identificados los documentos idóneos mediante los cuales se informa al área contable?</t>
  </si>
  <si>
    <t>3.3</t>
  </si>
  <si>
    <t>¿Existen procedimientos internos documentados que faciliten la aplicación de la política?</t>
  </si>
  <si>
    <t>¿Se ha implementado una política o instrumento (directriz, procedimiento, guía o lineamiento) sobre la identificación de los bienes físicos en forma individualizada dentro del proceso contable de la entidad?</t>
  </si>
  <si>
    <t>4.1</t>
  </si>
  <si>
    <t>¿Se ha socializado este instrumento con el personal involucrado en el proceso?</t>
  </si>
  <si>
    <t>Los procedimientos están publicados en el aplicativo ISOLUCION, herramienta a través de la cual se socializan a funcionarios y contratistas, los instrumentos adoptados por la ADR y se mantienen disponibles para consulta de los involucrados e interesados.</t>
  </si>
  <si>
    <t>4.2</t>
  </si>
  <si>
    <t>¿Se verifica la individualización de los bienes físicos?</t>
  </si>
  <si>
    <t>¿Se cuenta con una directriz, guía o procedimiento para realizar las conciliaciones de las partidas más relevantes, a fin de lograr una adecuada identificación y medición?</t>
  </si>
  <si>
    <r>
      <t>En el procedimiento Gestión Contable V3 PR-FIN-001, se evidenció que las actividades,</t>
    </r>
    <r>
      <rPr>
        <i/>
        <sz val="10"/>
        <color theme="1"/>
        <rFont val="Verdana"/>
        <family val="2"/>
      </rPr>
      <t xml:space="preserve"> “11. Realizar conciliación con las dependencias generadoras de información, 12. Realizar ajustes con los resultados de las conciliaciones, 13. Revisar y aprobar la conciliación y 14. Archivar las conciliaciones”</t>
    </r>
    <r>
      <rPr>
        <sz val="10"/>
        <color theme="1"/>
        <rFont val="Verdana"/>
        <family val="2"/>
      </rPr>
      <t>, establece la directriz para realizar las conciliaciones con las dependencias generadoras de información financiera.</t>
    </r>
  </si>
  <si>
    <t>5.1</t>
  </si>
  <si>
    <t>¿Se socializan estas directrices, guías o procedimientos con el personal involucrado en el proceso?</t>
  </si>
  <si>
    <t>5.2</t>
  </si>
  <si>
    <t>¿Se verifica la aplicación de estas directrices, guías o procedimientos?</t>
  </si>
  <si>
    <t>¿Se cuenta con una directriz, guía, lineamiento, procedimiento o instrucción en que se defina la segregación de funciones (autorizaciones, registros y manejos) dentro de los procesos contables?</t>
  </si>
  <si>
    <t>Los procedimientos del proceso de Gestión Financiera establecen los responsables de las actividades. Se evidenció que se tienen definidas las funciones dentro de las operaciones del ciclo contable asignadas a los funcionarios y contratistas del área para su reconocimiento y registro correspondiente, se distribuyen las tareas por temas de acuerdo con el perfil asignado en SIIF Nación y sobre los cuales cada uno tiene responsabilidades.</t>
  </si>
  <si>
    <t>6.1</t>
  </si>
  <si>
    <t>¿Se socializa esta directriz, guía, lineamiento, procedimiento o instrucción con el personal involucrado en el proceso?</t>
  </si>
  <si>
    <t>Si</t>
  </si>
  <si>
    <t>Los procedimientos pertenecientes a la Dirección Financiera se encuentran debidamente aprobados y publicados en el Sistema Integrado de Gestión para consulta permanente de funcionarios y contratistas.</t>
  </si>
  <si>
    <t>6.2</t>
  </si>
  <si>
    <t>¿Se verifica el cumplimiento de esta directriz, guía, lineamiento, procedimiento o instrucción?</t>
  </si>
  <si>
    <t>¿Se cuenta con una directriz, procedimiento, guía, lineamiento o instrucción para la presentación oportuna de la información financiera?</t>
  </si>
  <si>
    <t>7.1</t>
  </si>
  <si>
    <t>7.2</t>
  </si>
  <si>
    <t>¿Se cumple con la directriz, guía, lineamiento, procedimiento o instrucción?</t>
  </si>
  <si>
    <t>¿Existe un procedimiento para llevar a cabo, en forma adecuada, el cierre integral de la información producida en las áreas o dependencias que generan hechos económicos?</t>
  </si>
  <si>
    <t>8.1</t>
  </si>
  <si>
    <t>¿Se socializa este procedimiento con el personal involucrado en el proceso?</t>
  </si>
  <si>
    <t>El procedimiento de Gestión Contable PR-FIN-001 se encuentra disponible permanentemente en el Sistema Integrado de Gestión ISOLUCIÓN y las circulares emitidas fueron socializadas vía correo electrónico.</t>
  </si>
  <si>
    <t>8.2</t>
  </si>
  <si>
    <t>¿Se cumple con el procedimiento?</t>
  </si>
  <si>
    <t>¿La entidad tiene implementadas directrices, procedimientos, guías o lineamientos para realizar periódicamente inventarios y cruces de información, que le permitan verificar la existencia de activos y pasivos?</t>
  </si>
  <si>
    <t>9.1</t>
  </si>
  <si>
    <t>¿Se socializan las directrices, procedimientos, guías o lineamientos con el personal involucrado en el proceso?</t>
  </si>
  <si>
    <t>Los procedimientos están publicados en el aplicativo ISOLUCION, herramienta a través de la cual se socializan a funcionarios y contratistas, los instrumentos adoptados por la ADR y se mantienen disponibles para consulta de los involucrados y partes interesadas.</t>
  </si>
  <si>
    <t>9.2</t>
  </si>
  <si>
    <t>¿Se cumple con estas directrices, procedimientos, guías o lineamientos?</t>
  </si>
  <si>
    <t>¿Se tienen establecidas directrices, procedimientos, instrucciones, o lineamientos sobre análisis, depuración y seguimiento de cuentas para el mejoramiento y sostenibilidad de la calidad de la información?</t>
  </si>
  <si>
    <t>Se identificó que existen políticas, directrices, lineamientos formales que propenden por la depuración contable permanente y la sostenibilidad de la calidad de la información.
El procedimiento Gestión Contable indica en su numeral 6, actividad 1: Las dependencias de la entidad en cumplimiento de lo dispuesto en el Manual de Políticas  Contables y, con el propósito de garantizar la relevancia, verificabilidad, comprensibilidad y razonabilidad de la información financiera de la ADR, entre otras características cualitativas, entregan información financiera bajo el nuevo marco normativo, y también define el flujo de la información contable junto con los responsables de cada área relacionada. Adicionalmente, la caracterización del proceso Gestión Financiera da cuenta de las entradas y salidas de cada actividad del proceso.</t>
  </si>
  <si>
    <t>10.1</t>
  </si>
  <si>
    <t>10.2</t>
  </si>
  <si>
    <t>¿Existen mecanismos para verificar el cumplimiento de estas directrices, procedimientos, instrucciones, o lineamientos?</t>
  </si>
  <si>
    <t>10.3</t>
  </si>
  <si>
    <t>¿El análisis, la depuración y el seguimiento de cuentas se realiza permanentemente o por lo menos periódicamente?</t>
  </si>
  <si>
    <t>ETAPAS DEL PROCESO CONTABLE 
RECONOCIMIENTO 
IDENTIFICACIÓN</t>
  </si>
  <si>
    <t>¿Se evidencia por medio de flujogramas, u otra técnica o mecanismo, la forma como circula la información hacia el área contable?</t>
  </si>
  <si>
    <t xml:space="preserve">Dentro de los procedimientos pertenecientes al proceso de Gestión Financiera, se identifica el desarrollo de actividades, acompañado del flujograma que permite la identificación adecuada de la etapa del proceso, su línea y sentido de información; así mismo dentro de su caracterización se identifica la circulación de información la cual se encuentra establecida desde el proveedor de la información, el insumo o información que se recibe de éste catalogándolo como entradas, el tratamiento que se le da o la actividad que se ejecuta con la información, el producto que se genera catalogado como salida y el cliente. </t>
  </si>
  <si>
    <t>11.1</t>
  </si>
  <si>
    <t>¿La entidad ha identificado los proveedores de información dentro del proceso contable?</t>
  </si>
  <si>
    <t>En lo que respecta a la identificación de los proveedores de información, se observa que para cada uno de los seis procesos de Gestión Financiera se cuenta con su respectiva consolidación, así como el insumo respectivo para su trámite o actividad a ejecutar, de igual forma dentro de la caracterización se exponen los proveedores involucrados durante el proceso.</t>
  </si>
  <si>
    <t>11.2</t>
  </si>
  <si>
    <t>¿La entidad ha identificado los receptores de información dentro del proceso contable?</t>
  </si>
  <si>
    <t>En lo que respecta a la identificación de receptores de información, se observa que para cada uno de los seis procesos de Gestión Financiera se cuenta con su respectiva consolidación, así como la identificación de la salida y el cliente al que va dirigido, de igual forma dentro de la caracterización se exponen los receptores involucrados durante el proceso.</t>
  </si>
  <si>
    <t>¿Los derechos y obligaciones se encuentran debidamente individualizados en la contabilidad, bien sea por el área contable, o bien por otras dependencias?</t>
  </si>
  <si>
    <t>12.1</t>
  </si>
  <si>
    <t>¿Los derechos y obligaciones se miden a partir de su individualización?</t>
  </si>
  <si>
    <t>12.2</t>
  </si>
  <si>
    <t>¿La baja en cuentas es factible a partir de la individualización de los derechos y obligaciones?</t>
  </si>
  <si>
    <t>¿Para la identificación de los hechos económicos, se toma como base el marco normativo aplicable a la entidad?</t>
  </si>
  <si>
    <t>Las políticas definidas en el Manual de Políticas Contables determinado por la Agencia de Desarrollo Rural se encuentran acorde a lo establecido en la norma en cuento al reconocimiento de los hechos ecónomicos.</t>
  </si>
  <si>
    <t>13.1</t>
  </si>
  <si>
    <t>¿En el proceso de identificación se tienen en cuenta los criterios para el reconocimiento de los hechos económicos definidos en las normas?</t>
  </si>
  <si>
    <t xml:space="preserve">En los procesos de identificación de partidas se evalúan sus cuantías y se reconocen conforme a las políticas contables en los respectivos grupos de cuentas, de acuerdo con el cumplimiento al Catalogo de Cuentas vigente. </t>
  </si>
  <si>
    <t>CLASIFICACIÓN</t>
  </si>
  <si>
    <t>TIPO</t>
  </si>
  <si>
    <t>CALIFICACIÓN</t>
  </si>
  <si>
    <t>¿Se utiliza la versión actualizada del Catálogo General de Cuentas correspondiente al marco normativo aplicable a la entidad?</t>
  </si>
  <si>
    <t>14.1</t>
  </si>
  <si>
    <t>¿Se realizan revisiones permanentes sobre la vigencia del catálogo de cuentas?</t>
  </si>
  <si>
    <t>¿Se llevan registros individualizados de los hechos económicos ocurridos en la entidad?</t>
  </si>
  <si>
    <t>15.1</t>
  </si>
  <si>
    <t>¿En el proceso de clasificación se consideran los criterios definidos en el marco normativo aplicable a la entidad?</t>
  </si>
  <si>
    <t>REGISTRO</t>
  </si>
  <si>
    <t>¿Los hechos económicos se contabilizan cronológicamente?</t>
  </si>
  <si>
    <t>16.1</t>
  </si>
  <si>
    <t>¿Se verifica el registro contable cronológico de los hechos económicos?</t>
  </si>
  <si>
    <t xml:space="preserve">Teniendo en cuenta lo indicado anteriormente, los comprobantes manuales los cuales son mayormente suceptibles a errores son revisados y aprobados por el Contador de la entidad, revisión en la cual también se verifica el registro cronológico de estos. </t>
  </si>
  <si>
    <t>16.2</t>
  </si>
  <si>
    <t>¿Se verifica el registro consecutivo de los hechos económicos en los libros de contabilidad?</t>
  </si>
  <si>
    <t>El aplicativo SIIF Nación asigna automaticamente el número de consecutivo a los comprobantes contables, es importante mencionar que ni el área contable ni la coordinadora SIIF tiene injerencia en esta asignación.</t>
  </si>
  <si>
    <t>¿Los hechos económicos registrados están respaldados en documentos soporte idóneos?</t>
  </si>
  <si>
    <t>17.1</t>
  </si>
  <si>
    <t>¿Se verifica que los registros contables cuenten con los documentos de origen interno o externo que los soporten?</t>
  </si>
  <si>
    <t>17.2</t>
  </si>
  <si>
    <t>¿Se conservan y custodian los documentos soporte?</t>
  </si>
  <si>
    <t>¿Para el registro de los hechos económicos, se elaboran los respectivos comprobantes de contabilidad?</t>
  </si>
  <si>
    <t>18.1</t>
  </si>
  <si>
    <t>¿Los comprobantes de contabilidad se realizan cronológicamente?</t>
  </si>
  <si>
    <t>18.2</t>
  </si>
  <si>
    <t>¿Los comprobantes de contabilidad se enumeran consecutivamente?</t>
  </si>
  <si>
    <t xml:space="preserve">Tal como se indicó anteriormente el consecutivo y numeración de los comprobantes son asignados automaticamente por el aplicativo SIIF Nación. </t>
  </si>
  <si>
    <t>¿Los libros de contabilidad se encuentran debidamente soportados en comprobantes de contabilidad?</t>
  </si>
  <si>
    <t>19.1</t>
  </si>
  <si>
    <t>¿La información de los libros de contabilidad coincide con la registrada en los comprobantes de contabilidad?</t>
  </si>
  <si>
    <t xml:space="preserve">Tal como se indició en la pregunta anterior, la entidad cuenta con el aplicativo SIIF Nación en el cual se registran los hechos económicos y por ende los comprobantes de contabilidad son el insumo fundamental de los libros de contabilidad. </t>
  </si>
  <si>
    <t>19.2</t>
  </si>
  <si>
    <t>En caso de haber diferencias entre los registros en los libros y los comprobantes de contabilidad, ¿se realizan las conciliaciones y ajustes necesarios?</t>
  </si>
  <si>
    <t xml:space="preserve">De acuerdo con lo indicado desde la Dirección financiera no se deben presentar diferencias pues los comprobantes contables son parte del insumo para generar los libros de contabilidad. </t>
  </si>
  <si>
    <t>¿Existe algún mecanismo a través del cual se verifique la completitud de los registros contables?</t>
  </si>
  <si>
    <t xml:space="preserve">De acuerdo con lo indicado por la Dirección Financiera se utiliza una Lista de chequeo para revisar los Estados Financieros con sus notas (F-FIN-015) y una herramienta para preparación de estados financieros la cual se concilia con el balance de prueba de SIIF, con el fin de que las cifras reportadas sean iguales a las disponibles en el aplicativo SIIF Nación. </t>
  </si>
  <si>
    <t>20.1</t>
  </si>
  <si>
    <t>¿Dicho mecanismo se aplica de manera permanente o periódica?</t>
  </si>
  <si>
    <t>Dichas herramientas de revisión se utilizan trimestralmente, de acuerdo con la elaboración y presentación de los Estados Financieros.</t>
  </si>
  <si>
    <t>20.2</t>
  </si>
  <si>
    <t>¿Los libros de contabilidad se encuentran actualizados y sus saldos están de acuerdo con el último informe trimestral transmitido a la Contaduría General de la Nación?</t>
  </si>
  <si>
    <t>MEDICIÓN INICIAL</t>
  </si>
  <si>
    <t>¿Los criterios de medición inicial de los hechos económicos utilizados por la entidad corresponden al marco normativo aplicable a la entidad?</t>
  </si>
  <si>
    <t>21.1</t>
  </si>
  <si>
    <t>¿Los criterios de medición de los activos, pasivos, ingresos, gastos y costos contenidos en el marco normativo aplicable a la entidad, son de conocimiento del personal involucrado en el proceso contable?</t>
  </si>
  <si>
    <t>21.2</t>
  </si>
  <si>
    <t>¿Los criterios de medición de los activos, pasivos, ingresos, gastos y costos se aplican conforme al marco normativo que le corresponde a la entidad?</t>
  </si>
  <si>
    <t>MEDICIÓN POSTERIOR</t>
  </si>
  <si>
    <t>¿Se calculan, de manera adecuada, los valores correspondientes a los procesos de depreciación, amortización, agotamiento y deterioro, según aplique?</t>
  </si>
  <si>
    <t>22.1</t>
  </si>
  <si>
    <t>¿Los cálculos de depreciación se realizan con base en lo establecido en la política?</t>
  </si>
  <si>
    <t>22.2</t>
  </si>
  <si>
    <t>¿La vida útil de la propiedad, planta y equipo, y la depreciación son objeto de revisión periódica?</t>
  </si>
  <si>
    <t>A partir de las indagaciones realizadas se evidenció que al cierre de cada periodo y en las revelaciones de los Estados Financieros y sus respectivas notas se da revisión de la vida útil de la propiedad, planta y equipo, y su depreciación.</t>
  </si>
  <si>
    <t>22.3</t>
  </si>
  <si>
    <t>¿Se verifican los indicios de deterioro de los activos por lo menos al final del período contable?</t>
  </si>
  <si>
    <t>NO</t>
  </si>
  <si>
    <t>¿Se encuentran plenamente establecidos los criterios de medición posterior para cada uno de los elementos de los estados financieros?</t>
  </si>
  <si>
    <t>Los criterios de medición posterior se encuentran plenamente establecidos por la ADR en el Manual de Políticas Contables, para las partidas de Efectivo y Equivalentes al Efectivo, Cuentas por Cobrar, Inventarios, Propiedades, Planta y Equipo, Activos Intangibles, Cuentas por Pagar y Pasivos Estimados y Provisiones, Beneficios a los Empleados, Ingresos.</t>
  </si>
  <si>
    <t>23.1</t>
  </si>
  <si>
    <t>¿Los criterios se establecen con base en el marco normativo aplicable a la entidad?</t>
  </si>
  <si>
    <t>La verificación realizada determina que las Políticas Contables de la entidad se encuentran alineadas con lo establecido en el Marco Normativo aplicable de la Contaduría General de la Nación y que sus criterios de medición posterior son congruentes con lo establecido.</t>
  </si>
  <si>
    <t>23.2</t>
  </si>
  <si>
    <t>¿Se identifican los hechos económicos que deben ser objeto de actualización posterior?</t>
  </si>
  <si>
    <t>23.3</t>
  </si>
  <si>
    <t>¿Se verifica que la medición posterior se efectúa con base en los criterios establecidos en el marco normativo aplicable a la entidad?</t>
  </si>
  <si>
    <t>23.4</t>
  </si>
  <si>
    <t>¿La actualización de los hechos económicos se realiza de manera oportuna?</t>
  </si>
  <si>
    <t>23.5</t>
  </si>
  <si>
    <t>¿Se soportan las mediciones fundamentadas en estimaciones o juicios de profesionales expertos ajenos al proceso contable?</t>
  </si>
  <si>
    <t>Se determinó que para el cálculo de la provisión contable de litigios, la Oficina Jurídica, es la encargada de evaluar la probabilidad de pérdida de un proceso judicial, además de ser la dependencia que remite al área contable su estimación de las pretensiones de los procesos a su cargo, ya sea para que sean registrados en Cuentas de Orden, o para que se reconozca o ajuste la provisión correspondiente, mediante memorando se corrobora dicho flujo de información por lo cual se identifica que las mediciones han sido realizadas por profesionales expertos ajenos al proceso contable.</t>
  </si>
  <si>
    <t>PRESENTACIÓN DE ESTADOS FINANCIEROS</t>
  </si>
  <si>
    <t>¿Se elaboran y presentan oportunamente los estados financieros a los usuarios de la información financiera?</t>
  </si>
  <si>
    <t>24.1</t>
  </si>
  <si>
    <t>¿Se cuenta con una política, directriz, procedimiento, guía o lineamiento para la divulgación de los estados financieros?</t>
  </si>
  <si>
    <t>24.2</t>
  </si>
  <si>
    <t>¿Se cumple la política, directriz, procedimiento, guía o lineamiento establecida para la divulgación de los estados financieros?</t>
  </si>
  <si>
    <t>24.3</t>
  </si>
  <si>
    <t>¿Se tienen en cuenta los estados financieros para la toma de decisiones en la gestión de la entidad?</t>
  </si>
  <si>
    <t>24.4</t>
  </si>
  <si>
    <t>¿Se elabora el juego completo de estados financieros, con corte al 31 de diciembre?</t>
  </si>
  <si>
    <t>¿Las cifras contenidas en los estados financieros coinciden con los saldos de los libros de contabilidad?</t>
  </si>
  <si>
    <t>25.1</t>
  </si>
  <si>
    <t>¿Se realizan verificaciones de los saldos de las partidas de los estados financieros previo a la presentación de los estados financieros?</t>
  </si>
  <si>
    <t>¿Se utiliza un sistema de indicadores para analizar e interpretar la realidad financiera de la entidad?</t>
  </si>
  <si>
    <t>26.1</t>
  </si>
  <si>
    <t>¿Los indicadores se ajustan a las necesidades de la entidad y del proceso contable?</t>
  </si>
  <si>
    <t>26.2</t>
  </si>
  <si>
    <t>¿Se verifica la fiabilidad de la información utilizada como insumo para la elaboración del indicador?</t>
  </si>
  <si>
    <t>No se definen indicadores para los Estados Financieros de la Agencia de Desarrollo Rural.</t>
  </si>
  <si>
    <t>¿La información financiera presenta la suficiente ilustración para su adecuada comprensión por parte de los usuarios?</t>
  </si>
  <si>
    <t>27.1</t>
  </si>
  <si>
    <t>¿Las notas a los estados financieros cumplen con las revelaciones requeridas en las normas para el reconocimiento, medición, revelación y presentación de los hechos económicos del marco normativo aplicable?</t>
  </si>
  <si>
    <t>27.2</t>
  </si>
  <si>
    <t>¿El contenido de las notas a los estados financieros revela en forma suficiente la información de tipo cualitativo y cuantitativo para que sea útil al usuario?</t>
  </si>
  <si>
    <t xml:space="preserve">Teniendo en cuenta lo evidenciado en la respuesta anterior, se entiende que la información es útil al usuario al cumplir los lineamientos normativos. </t>
  </si>
  <si>
    <t>27.3</t>
  </si>
  <si>
    <t>¿En las notas a los estados financieros, se hace referencia a las variaciones significativas que se presentan de un periodo a otro?</t>
  </si>
  <si>
    <t>27.4</t>
  </si>
  <si>
    <t>¿Las notas explican la aplicación de metodologías o la aplicación de juicios profesionales en la preparación de la información, cuando a ello hay lugar?</t>
  </si>
  <si>
    <t xml:space="preserve">Se indica en su nota 3. Juicios, estimaciones, riesgos y corrección de errores contables en la cual se indica que no se han presentado cambios significativos en las estimaciones y juicios contables utilizados para la preparación de los Estados Financieros, de igual manera determina estimaciones y supuestos, metodología para el cálculo de la Provisión Contable, correcciones contables y riesgos asociados a los instrumentos financieros. </t>
  </si>
  <si>
    <t>27.5</t>
  </si>
  <si>
    <t>¿Se corrobora que la información presentada a los distintos usuarios de la información sea consistente?</t>
  </si>
  <si>
    <t>RENDICIÓN DE CUENTAS E INFORMACIÓN A PARTES INTERESADAS</t>
  </si>
  <si>
    <t>¿Para las entidades obligadas a realizar rendición de cuentas, se presentan los estados financieros en la misma? Si la entidad no está obligada a rendición de cuentas, ¿se prepara información financiera con propósitos específicos que propendan por la transparencia?</t>
  </si>
  <si>
    <t>28.1</t>
  </si>
  <si>
    <t>¿Se verifica la consistencia de las cifras presentadas en los estados financieros con las presentadas en la rendición de cuentas o la presentada para propósitos específicos?</t>
  </si>
  <si>
    <t>28.2</t>
  </si>
  <si>
    <t>¿Se presentan explicaciones que faciliten a los diferentes usuarios la comprensión de la información financiera presentada?</t>
  </si>
  <si>
    <t>GESTIÓN DEL RIESGO CONTABLE</t>
  </si>
  <si>
    <t>¿Existen mecanismos de identificación y monitoreo de los riesgos de índole contable?</t>
  </si>
  <si>
    <t>29.1</t>
  </si>
  <si>
    <t>¿Se deja evidencia de la aplicación de estos mecanismos?</t>
  </si>
  <si>
    <t>¿Se ha establecido la probabilidad de ocurrencia y el impacto que puede tener, en la entidad, la materialización de los riesgos de índole contable?</t>
  </si>
  <si>
    <t>30.1</t>
  </si>
  <si>
    <t>¿Se analizan y se da un tratamiento adecuado a los riesgos de índole contable en forma permanente?</t>
  </si>
  <si>
    <t>Para los riesgos identificados se establecieron los controles correspondientes, describiendo el tipo de control, el nivel de mitigación de la causa e indicando la frecuencia con la que se aplican los controles, la periodicidad de actualización se determina desde la segunda línea de defensa, la Oficina de Planeación. Se evidenció ejecución de control mediante actas de conciliación y evidencias.</t>
  </si>
  <si>
    <t>30.2</t>
  </si>
  <si>
    <t>¿Los riesgos identificados se revisan y actualizan periódicamente?</t>
  </si>
  <si>
    <t>30.3</t>
  </si>
  <si>
    <t>¿Se han establecido controles que permitan mitigar o neutralizar la ocurrencia de cada riesgo identificado?</t>
  </si>
  <si>
    <t xml:space="preserve">Se validó que, para los riesgos identificados se establecieron controles, el propósito del control, causa raíz, responsable de primera línea de defensa, la frecuencia con la que se aplica y las acciones para abordar el riesgo. </t>
  </si>
  <si>
    <t>30.4</t>
  </si>
  <si>
    <t>¿Se realizan autoevaluaciones periódicas para determinar la eficacia de los controles implementados en cada una de las actividades del proceso contable?</t>
  </si>
  <si>
    <r>
      <t>A los riesgos de gestión de índole contable se les hizo seguimiento según formato</t>
    </r>
    <r>
      <rPr>
        <i/>
        <sz val="10"/>
        <color theme="1"/>
        <rFont val="Verdana"/>
        <family val="2"/>
      </rPr>
      <t xml:space="preserve"> "F-SIG-003"</t>
    </r>
    <r>
      <rPr>
        <sz val="10"/>
        <color theme="1"/>
        <rFont val="Verdana"/>
        <family val="2"/>
      </rPr>
      <t>, en donde se indicó tratamiento y acciones para abordar riesgos, además se identificó un control adicional mediante matriz de seguimiento del control de radicación de proveedores y contratistas.</t>
    </r>
  </si>
  <si>
    <t>¿Los funcionarios involucrados en el proceso contable poseen las habilidades y competencias necesarias para su ejecución?</t>
  </si>
  <si>
    <t>El equipo de apoyo que hace parte del proceso contable cuenta con las capacidades y conocimientos idóneos para identificar los hechos económicos propios de la Entidad que tienen impacto contable, igualmente cuentan con la preparación y ejecución de las obligaciones contractuales que se identifican dentro del marco normativo.</t>
  </si>
  <si>
    <t>31.1</t>
  </si>
  <si>
    <t>¿Las personas involucradas en el proceso contable están capacitadas para identificar los hechos económicos propios de la entidad que tienen impacto contable?</t>
  </si>
  <si>
    <t>¿Dentro del plan institucional de capacitación se considera el desarrollo de competencias y actualización permanente del personal involucrado en el proceso contable?</t>
  </si>
  <si>
    <t>32.1</t>
  </si>
  <si>
    <t>¿Se verifica la ejecución del plan de capacitación?</t>
  </si>
  <si>
    <t>32.2</t>
  </si>
  <si>
    <t>¿Se verifica que los programas de capacitación desarrollados apuntan al mejoramiento de competencias y habilidades?</t>
  </si>
  <si>
    <t>El área de Talento Humano ha comunicado que implementa encuestas dirigidas a los funcionarios y contratistas participantes en las capacitaciones, estas encuestas tienen como objetivo evaluar la pertinencia de los cursos en relación con el desarrollo de sus funciones proporcionando una retroalimentación valiosa de su relevancia y eficacia en el fortalecimiento de las habilidades necesarias para el desempeño laboral.</t>
  </si>
  <si>
    <t>SUBTOTAL</t>
  </si>
  <si>
    <t>Sumatoria Puntajes</t>
  </si>
  <si>
    <t>Dividir entre total de criterios</t>
  </si>
  <si>
    <t>Multiplicar por 5</t>
  </si>
  <si>
    <t>MÁXIMO A OBTENER</t>
  </si>
  <si>
    <t>TOTAL PREGUNTAS</t>
  </si>
  <si>
    <t>PUNTAJE OBTENIDO</t>
  </si>
  <si>
    <t>Porcentaje obtenido</t>
  </si>
  <si>
    <t>Calificación</t>
  </si>
  <si>
    <t xml:space="preserve"> AGENCIA DE DESARROLLO RURAL </t>
  </si>
  <si>
    <t xml:space="preserve">EVALUACIÓN CONTROL INTERNO CONTABLE </t>
  </si>
  <si>
    <t>FORTALEZAS</t>
  </si>
  <si>
    <t>DEBILIDADES</t>
  </si>
  <si>
    <t>AVANCES Y MEJORAS DEL CONTROL INTERNO CONTABLE</t>
  </si>
  <si>
    <t>RECOMENDACIONES</t>
  </si>
  <si>
    <r>
      <t>En varios apartes del Manual de Políticas Contables Versión 4, se observó la descripción de la determinación de representación fiel de información financiera de la entidad, en la Introducción se indica, “</t>
    </r>
    <r>
      <rPr>
        <i/>
        <sz val="10"/>
        <color rgb="FF000000"/>
        <rFont val="Verdana"/>
        <family val="2"/>
      </rPr>
      <t>El Manual de Políticas Contables, permite de manera clara y objetiva guiar el adecuado tratamiento contable de los hechos económicos propios de la ADR de acuerdo con las normas establecidas por el ente regulador para contribuir a la preparación y presentación de Información Financiera que cumpla con las características fundamentales de representación fiel y relevancia.”</t>
    </r>
  </si>
  <si>
    <t>La entidad cuenta dentro del Manual de Políticas Contables V4, en su numeral 3., con una política para Propiedades, planta y equipo donde se establecen los lineamientos para su reconocimiento, clasificación, valoración y baja respecto a la de la vida útil de los activos, adicional cuenta con el procedimiento Inventario de Bienes Devolutivos V6 (PR-GAD-005) y el procedimiento Baja de Bienes Devolutivos y Solicitud de Depuración de los Valores Contables V1 (PR-GAD-008).</t>
  </si>
  <si>
    <t xml:space="preserve">De acuerdo con la validación de veintiocho (28) comprobantes se evidenció que la elaboración y aprobación de estos se dio de acuerdo con lo establecido en los procedimientos, de igual manera se validaron los perfiles y permisos en SIIF Nación con que cuentan los colaboradores, sin identificar perfiles inadecuados. </t>
  </si>
  <si>
    <t>La Agencia cuenta con el Manual de Políticas Contables V4, Procedimiento Inventario de Bienes Devolutivos V6 (PR-GAD-005), que imparten instrucciones para realizar las conciliaciones, cruces de información y tomas físicas, para garantizar el registro físico y contable de los bienes muebles e inmuebles de la entidad, además se cuentan con lineamientos establecidos que propenden por la depuración contable permanente y la sostenibilidad de la calidad de la información.</t>
  </si>
  <si>
    <t>De acuerdo con la verificación realizada a los veintiocho (28) comprobantes en la prueba 06. Registro en custodia de la Oficina de Control Interno, se evidenció que el registro de los hechos económicos ocurridos se lleva de manera individualizada.</t>
  </si>
  <si>
    <t>Se identificó la existencia de directrices, procedimientos, instrucciones, o lineamientos  para realizar los análisis, depuración y seguimiento de cuentas para el mejoramiento y sostenibilidad de la calidad de la información mediante la validación del Manual de Políticas Contables V4 el cual establecen actividades tendientes a determinar la existencia real de bienes, derechos y obligaciones en pro de la mejora continua y sostenibilidad de la información financiera.
De igual manera se identificó la existencia de Comité Técnico de sostenibilidad financiera en la entidad de acuerdo a la Resolución 1419 de 2017, así como su comunicación bajo la Circular 147 del 20 de octubre del 2017, documento que formaliza su existencia y debido cumplimiento.</t>
  </si>
  <si>
    <t xml:space="preserve">De acuerdo con la verificación realizada a los veintiocho (28) comprobantes se evidenció que el registro de los hechos económicos ocurridos se llevan de manera individualizada. </t>
  </si>
  <si>
    <t xml:space="preserve">La entidad contempla para el reconocimiento de los hechos economicos comprobantes manuales y automáticos, de acuerdo con la verificación realizada a veintiocho (28) comprobantes de la vigencia 2024 se evidenció que los hechos económicos son contabilizados cronológicamente, en el entendido que el aplicativo SIIF Nación genera el documento automático en cada uno de los negocios. </t>
  </si>
  <si>
    <t xml:space="preserve">De acuerdo con lo evaluado en los veintiocho (28) comprobantes se puede determinar que la totalidad contó con el documento idóneo para su registro. </t>
  </si>
  <si>
    <r>
      <t>La documentación de la Dirección financiera se encuentra de manera virtud en los aplicativos klic Para el trámite de contratistas proveedores a través del Orfeo y los mismos se tienen en la carpeta Gestion_Contable (</t>
    </r>
    <r>
      <rPr>
        <i/>
        <sz val="10"/>
        <rFont val="Verdana"/>
        <family val="2"/>
      </rPr>
      <t>\\srvfileserver</t>
    </r>
    <r>
      <rPr>
        <sz val="10"/>
        <rFont val="Verdana"/>
        <family val="2"/>
      </rPr>
      <t>) creada pro la OTI.</t>
    </r>
  </si>
  <si>
    <t xml:space="preserve">De acuerdo con lo validado en los veintiocho (28) comprobantes tomados como muestra, se pudo evidenciar que para cada uno de los hechos económicos se realizadon los respectivos comprobantes de contabilidad. </t>
  </si>
  <si>
    <t xml:space="preserve">De acuerdo con lo evidenciado en los veintiocho (28) comprobantes tomados como muestra, se puede determinar que los comprobantes de contabilidad se realizan cronológicamente. </t>
  </si>
  <si>
    <t>De acuerdo con la verificación realizada a las mediciones iniciales de las cuentas mayores que componen el Balance General de la Agencia de Desarrollo Rural, se identifica que estas mantienen correlación con el Marco Normativo de la Contaduría General de la Nación para Entidades de Gobierno, y se encuentran acordes con el Manual de Políticas Contables de la ADR Versión 4.</t>
  </si>
  <si>
    <t>Se identificó dentro de las Politicas Contables el método de cálculo de los valores correspondientes a los procesos de depreciación, amortización y deterioro, sin embargo, para el proceso de agotamiento no se observó ninguna especificación sobre el método de cálculo dentro de manual de políticas contables de la Agencia de Desarrollo Rural versión 4, dado que dentro de la entidad no se poseen bienes que sean agotables como por ejemplo (los activos biológicos entre otros).</t>
  </si>
  <si>
    <t xml:space="preserve">Los Estados Financieros se usan para tomar decisiones frente al amparo de bienes muebles e inmuebles, cálculo de excedentes financieros, presupuesto de ingresos propios para el anteproyecto de presupuesto de las siguientes vigencias. </t>
  </si>
  <si>
    <t>ALCANCE: 1 DE ENERO AL 31 DE DICIEMBRE DE 2025</t>
  </si>
  <si>
    <t>Se observó la implementación de las políticas determinadas en los estados financieros emitidos en la vigencia 2025, los cuales siguen la estructura definida para asegurar el registro, reconocimiento, medición y divulgación adecuados de los hechos económicos.</t>
  </si>
  <si>
    <t>El proceso de Gestión Financiero realiza el seguimiento de los planes de mejoramiento mediante los instrumentos establecidos por la CGR y la Oficina de Control Interno, tanto de los hallazgos identificados por el ente externo como interno.</t>
  </si>
  <si>
    <t xml:space="preserve">De acuerdo con las indagaciones se socializan los planes de mejoramiento suscritos al interior de la Dirección Financiera se cuenta con la evidencia respectiva de estas actividades, y como se indicó anteriormente se cuenta actualmente con instrumentos para este ítem. </t>
  </si>
  <si>
    <t>La Agencia de Desarrollo Rural cuenta con un Sistema Integrado de Gestión (ISOLUCIÓN) en el cual se encuentra debidamente publicado el Manual de Políticas Contables y los procedimientos de la Dirección Financiera, el cual permite a los funcionarios y contratistas consultarlos permanentemente. Las circulares que emitieron instrucciones para la vigencia 2025 se comunicaron mediante correo electrónico a las áreas generadoras de información.</t>
  </si>
  <si>
    <t xml:space="preserve">En el Manual de Políticas Contables V4, en el apartado “Políticas Contables” se detalla un aparte denominado “Cierre Contable”, en el cual se hace mención que el cierre se realiza de forma mensual a más tardar el día quince (15) del mes calendario siguiente y establecen otras disposiciones al respecto, de igual manera la Circular de cierre, donde se determinó instrucciones correspondientes a la entrega de información financiera por parte de las áreas responsables. </t>
  </si>
  <si>
    <t>Durante la vigencia 2025 se expidió la Circular 069 de 2025 con asunto: Lineamientos para el CIERRE PRESUPUESTAL, CONTABLE Y DE TESORERÍA VIGENCIA FISCAL 2025 Y APERTURA VIGENCIA 2026, en la cual se da cumplimiento a lo dispuesto en el Manual de Políticas Contables e indica que las áreas generadoras de información contable deben remitir en medio magnético los informes correspondientes al mes inmediatamente anterior de presentación y socializa por cada una de las dependencias la información que debe remitirse.</t>
  </si>
  <si>
    <t>De acuerdo con el procedimiento de Gestión Contable PR-FIN-001 en las actividades 1 “remitir información financiera”, 2 “Recibir documentación con la información financiera”, 3 “Verificar que la información financiera cumpla con lo establecido en el Manual de Políticas Contables de la Entidad” y 27 “Revelar los Estados Financieros”, se establece el tratamiento y revisión que debe aplicarse a la información financiera proveniente de las dependencias. 
De igual manera la Dirección Financiera expidió la Circular Circular 069 de 2025 con asunto: Lineamientos para el CIERRE PRESUPUESTAL, CONTABLE Y DE TESORERÍA VIGENCIA FISCAL 2025 Y APERTURA VIGENCIA 2026.</t>
  </si>
  <si>
    <t>Se evidencia lo establecido en la Resolución 1419 del 2017, lo contemplado en el “ARTÍCULO 5°. SESIONES. El Comité Técnico de Sostenibilidad del Sistema de Información Financiera de la Agencia de Desarrollo Rural se reunirá de manera ordinaria por lo menos una (1) vez cada tres (3) meses y de manera extraordinaria cuando las necesidades lo exijan.”</t>
  </si>
  <si>
    <t xml:space="preserve">De acuerdo con lo indicado por la Dirección Financiera se realizan validaciones periódicas sobre las expediciones de normas y demás información publicada por la Contaduría General de la Nación, de igual manera no se identificaron desviaciones entre las cuentas utilizadas por la entidad y el Catalogo de Cuentas vigente para el 2025. </t>
  </si>
  <si>
    <t xml:space="preserve">Se identificó en el Manual de Políticas Contables de la Agencia de Desarrollo Rural lineamientos de clasificación para cuentas por cobrar y cuentas por pagar siguiendo el marco normativo, de igual manera se validó que la entidad durante el 2025 utilizó la clasificación y cuentas descritas en el Catalogo de cuentas aplicable a la vigencia. </t>
  </si>
  <si>
    <t>Se identificó la socialización mediante El Manual de Políticas Contables en el que se establece el reconocimiento de los hechos económicos - Efectivo y Equivalente al Efectivo; Cuentas por Cobrar, Inventarios, Activos Intangibles, Propiedad, Planta y Equipo, Beneficios a los Empleados, Cuentas por Pagar y Pasivos Estimados y Provisiones, Ingresos se encuentra disponible para consulta de todos los servidores de la Entidad en el Sistema Integrado de Gestión a disposición de los funcionarios y contratistas en el Aplicativo Isolucion, además de contar para la vigencia 2025 con una capacitación de normas de contabilidad para el sector público, marco normativo para entidades del gobierno.</t>
  </si>
  <si>
    <t>Esta Oficina identifico en Autoría Interna al Proceso “Gestión Administrativa” OCI-2023-029, Inadecuado cálculo de la depreciación contable de los activos de la entidad y ausencia de avalúos en bienes muebles, debido a que por la inadecuada parametrización del aplicativo de control de inventarios y/o al inadecuado registro de los bienes, se está efectuando un errado cálculo de la depreciación de los bienes, así como los períodos de vidas útiles de los activos dispuestos el Manual de Políticas Contables de la Entidad, lo anteior, demostró que se realizó un acción de mejora, lo cual se verificó en el seguimiento a los planes de mejoramiento interno informe OCI-2025-017.</t>
  </si>
  <si>
    <t>Mensualmente el área contable solicita a las Dependencias generadoras de hechos económicos la información requerida para imputar contablemente en cada periodo. No obstante, como se indicó anteriormente, no todas las áreas cumplieron con el envío de la información según la Circular 069 de 2025, por tanto, es posible que no se puedan registrar oportunamente la generación de algunos hechos económicos.</t>
  </si>
  <si>
    <t xml:space="preserve">La Oficina de Control Interno validó las transmisiones realizadas en la vigencia 2025 al Consolidador de Hacienda e información Pública – CHIP:
De acuerdo con el Calendario Contable CGN dispuesto en la Página Web de la Contaduría General de la Nación (https://www.contaduria.gov.co/calendario-web) sin evidenciar desviaciones, ni envios extemporáneos. </t>
  </si>
  <si>
    <t>El Manual de Políticas Contables de la Agencia de Desarrollo Rural – ADR, bajo el Marco Conceptual y Normativo para entidades de Gobierno (MO-FIN-001) Versión 4 la Entidad debe elaborar y publicar los Estados Financieros de manera mensual, tal como lo indica en su numeral “1.3.5 Estados Financieros Mensuales
La Agencia de Desarrollo Rural prepara y publica informes financieros y contables de forma mensual de acuerdo con lo establecido por la CGN en la Resolución N° 182 de 2017 y el numeral 36 del artículo 34 de la Ley 734 de 2002. 
Los informes financieros y contables mensuales que se deben preparar y publicar corresponden a: 
a) Un estado de situación financiera 
b) Un estado de resultados o un estado del resultado integral, de acuerdo con el marco normativo aplicable a la entidad. 
c) Las notas a los informes financieros y contables mensuales”</t>
  </si>
  <si>
    <t>CONTROL INTERNO CONTABLE 2025</t>
  </si>
  <si>
    <t>La unidad auditada no indica si se cuenta con indicadores para el proceso contable.</t>
  </si>
  <si>
    <t>La Oficina de Control Interno realizó la validación a los Estados Financieros con corte 31 de marzo, 30 de junio y 30 de septiembre de 2025 frente a los libros de dichos cortes sin obtener desviaciones.</t>
  </si>
  <si>
    <t>De acuerdo con lo informado por la Dirección financiera el 11 de febrero de 2026, los saldos de las partidas de los Estados Financieros son validados previo a su presentación mediante la herramienta para preparación de Estados Financieros y hojas de trabajo de cada cuenta auxiliar.</t>
  </si>
  <si>
    <t>Es importante recalcar que a la fecha de la evaluación aún no habían sido socializadas las notas a los Estados Financieros a dciembre de 2025, por lo que se evaluaron las notas a septiembre de 2025, identificando que éstas cumplen con lo requerido normativamente, por lo que se infiere que cuenta con la suficiente ilustración para la adecuada compresión por parte de los usuarios.</t>
  </si>
  <si>
    <t xml:space="preserve">Se lograron identificar en las Notas a los Estados Financieros a 30 de septiembre de 2025 la existencia de las revelaciones requeridas en el anexo 1 de de la Resolución 193 de 2020. </t>
  </si>
  <si>
    <r>
      <t xml:space="preserve">De acuerdo con el Manual de Políticas Contables de la Agencia de Desarrollo Rural en el Capítulo VI 1.3.5.1 Materialidad, se decreta la materialidad así </t>
    </r>
    <r>
      <rPr>
        <i/>
        <sz val="10"/>
        <color theme="1"/>
        <rFont val="Verdana"/>
        <family val="2"/>
      </rPr>
      <t>“En la preparación y presentación de los Estados Financieros, la materialidad se define en relación con el patrimonio total. Se considera que una partida es material cuando supera el 3% del total del patrimonio en la fecha de presentación. Cuando un hecho económico sea relevante para los usuarios de la información financiera se revelará en las Notas a los Estados Financieros."</t>
    </r>
    <r>
      <rPr>
        <sz val="10"/>
        <color theme="1"/>
        <rFont val="Verdana"/>
        <family val="2"/>
      </rPr>
      <t xml:space="preserve">
La Oficina de Control Interno evidenció en las Notas a los Estados Financieros a septiembre de 2025 que para cada rubro se encontraba tanto su variación absoluta como relativa y en las explicaciones pertinentes cuando hubiera lugar. </t>
    </r>
  </si>
  <si>
    <t xml:space="preserve">La ADR cuenta con fecha límite de presentación de información contable Publica – convergencia (ICPC): estados financieros con sus notas del periodo comprendido entre el 1 de enero y 31 de diciembre de 2025 hasta el 19 de febrero del 2026, de acuerdo con el instructivo de diciembre de 2025 punto 2.1 Reporte de informacio y plazos </t>
  </si>
  <si>
    <t xml:space="preserve">Según la Direccion Financiera, indican que no se solicito informacion financiera para rendicion de cuentas </t>
  </si>
  <si>
    <t xml:space="preserve">Según la Direccion Financiera, indican que no se solicito informacion financiera para rendicion de cuentas  </t>
  </si>
  <si>
    <t>La periodicidad del monitoreo se realiza cuatrimestralmente con el envío de las evidencias a la Oficina de Planeación, como segunda línea de defensa, y el formato “Matriz Integral de Riesgos V3” Código F-SIG-003 diligenciado. Se evidenció seguimiento a diciembre de 2025.</t>
  </si>
  <si>
    <t>Dentro del Plan Institucional de Capacitación se contempla el desarrollo de competencias y la actualización permanente del personal involucrado en el proceso contable, con el fin de fortalecer sus conocimientos, habilidades y desempeño, asegurando así la correcta ejecución de las actividades y el cumplimiento de la normatividad vigente.</t>
  </si>
  <si>
    <t>Durante el año 2025 no se realizaron sesiones del Comité Técnico de Sostenibilidad del Sistema de Información Financiera</t>
  </si>
  <si>
    <t xml:space="preserve">De acuerdo con la revisión elaborada por la Oficina de Control Interno, en la cual se tomó el último balance disponible y transmitido a la CGN correspondiente al corte 30 de septiembre de 2025 y la versión CGC 2015.16 actualizado según la Resolución 355 aplicable para el 2025 sin obtener desviaciones. </t>
  </si>
  <si>
    <r>
      <t>De acuerdo con la información remitida el 11 de febero de 2026 la Dirección financiera indicó:</t>
    </r>
    <r>
      <rPr>
        <i/>
        <sz val="10"/>
        <rFont val="Verdana"/>
        <family val="2"/>
      </rPr>
      <t xml:space="preserve"> “Los hechos económicos se reconocen en el momento en que suceden, con independencia en el instante en que se produce y en cumplimento a lo establecido en el Manual de Políticas contables.”</t>
    </r>
  </si>
  <si>
    <t>La entidad tiene definidas las políticas contables para el reconocimiento, medición, revelación y presentación de los hechos económicos, mediante la adopción del Manual de Políticas Contables V4, siendo adoptado mediante la Resolución 566 del 2024, el cual fue utilizado durante la vigencia 2025.</t>
  </si>
  <si>
    <t>De acuerdo con la información remitida el 11 de febrero de 2026, se indicó que "En SIIF el rubro efectivo no maneja tercero, se anexa ultimo auxiliar generado por Dynamcis enviado por cartera (dic 2025), reporte de Propiedad planta y equipo generado por SEVEN a dic de 2025.</t>
  </si>
  <si>
    <r>
      <t xml:space="preserve">De acuerdo con lo evidenciado e indagado con el área cada que existe un comprobante manual, el contador debe aprobarlo para que estos afecten los libros contables, por lo que si se valida la existencia del documento fuente sobre el cual se comparan los datos a ingresar en el comprobante,  de igual manera se indicó mediante correo electrónico el 11 de febrero de 2026: </t>
    </r>
    <r>
      <rPr>
        <i/>
        <sz val="10"/>
        <rFont val="Verdana"/>
        <family val="2"/>
      </rPr>
      <t>"nos permitimos informar que se lleva un control de radicación de proveedores donde se dejan las respectivas solicitudes de subsanaciones al igual que en el aplicativo KLIC se tiene la trazabilidad de las observaciones a radicados de contratistas, para el caso de registros contables se solicitan las respectivas subsanaciones a través de correos electrónicos."</t>
    </r>
  </si>
  <si>
    <r>
      <t xml:space="preserve">La Dirección Administrativa y Financiera manifestó </t>
    </r>
    <r>
      <rPr>
        <i/>
        <sz val="10"/>
        <rFont val="Verdana"/>
        <family val="2"/>
      </rPr>
      <t>“La oficina de gestion y logistica de bienes no realizo verificacion de deteriro para la vigencia 2025  Se anexa reporte de deterioro cartera a corte dic 2025”</t>
    </r>
    <r>
      <rPr>
        <sz val="10"/>
        <rFont val="Verdana"/>
        <family val="2"/>
      </rPr>
      <t xml:space="preserve">  por tanto, no se identificó los indicios de deterioro de estos activos, teniendo en cuenta que estos son reflejados en los Estados Financieros con corte a 31 de diciembre 2025 y sus Notas anuales esta información se encuentran en construcción, por lo que la Oficina no pudo validar fielmente dicha situación. </t>
    </r>
  </si>
  <si>
    <t xml:space="preserve">Los criterios de medición posterior se encuentran establecidos en el Manual de Políticas Contables V4 para las partidas de Cuentas por Cobrar, Inventarios, Propiedades, Planta y Equipo, Activos Intangibles, Cuentas por Pagar y Pasivos Estimados y Provisiones. La inspección de una muestra de veintiocho (28) comprobantes contables y sus documentos fuente permitió evidenciar que las partidas sujetas a medición posterior, tales como: Deterioro de Cartera, Provisiones por procesos litigiosos, así como Depreciación de Propiedades, Planta y Equipo fueron identificadas para aplicar los registros contables asociados de la medición posterior, concordantes con el Marco Normativo para Entidades de Gobierno, No obstante es importante mencionar que en la vigencia 2025 no se presentaron mediciones posteriores de hechos económicos, de acuerdo con la información suministrada por la Dirección Financiera. </t>
  </si>
  <si>
    <t>Se verificó que la información presentada a los distintos usuarios de la información es consistente, evidenciando concordancia entre los reportes generados, las fuentes de origen y los medios de divulgación utilizados, sin identificarse diferencias materiales que afecten su confiabilidad o integridad.</t>
  </si>
  <si>
    <t>No se tienen plantillas establecidas para cada cuenta   del balance en donde se remite la información solicitada por contabilidad, la informacion se remite de manera digital en libros de excel o pdf generados por las aplicaciones o bases de datos que maneja cada area responsable, por ejemplo Propiedad planta y Equipo (Apoteosys), Nomina (sigep), Pasivo Contingente de Provisión contable de demandas(ekogui), cartera (dynamcs).</t>
  </si>
  <si>
    <t>Se realizan los cruces de informacion, los comprobantes manuales correspondiente y se elabora la conciliacion  donde se evidencia cifras reales y sus observaciones, se envia via correo electronico las conciliaciones, para su respectiva verificacion y devolucion con la firma.</t>
  </si>
  <si>
    <t>La Dirección Financiera cuenta con un control en Excel denomiado "Matriz de Seguimiento" donde se identifica el número de radicado o correo electrónico y la fecha en la que se recibió la información por medio del cual se identificó que no siempre la información fue entregada en el plazo establecido en la Circular 069 de 2025</t>
  </si>
  <si>
    <r>
      <t xml:space="preserve">▪Para la vigencia 2025 esta Oficina evidenció que la entidad ha registrado sus hechos económicos bajo el Catálogo General de Cuentas actualizado según la Resolución 333 de 2025 CGN, expedidas por la CONTADURIA GENERAL DE LA NACIÓN, efectivamente aplicable al periodo evaluado.
▪La Secretaría General – Dirección Financiera junto con el equipo de Contabilidad, efectuaron gestiones oportunas para la transmisión trimestral de la categoría Información Contable Pública por medio del Sistema Consolidador de Hacienda Pública – CHIP, atendiendo lo establecido por la CONTADURÍA GENERAL DE LA NACIÓN.
</t>
    </r>
    <r>
      <rPr>
        <sz val="10"/>
        <color theme="1"/>
        <rFont val="Verdana"/>
        <family val="2"/>
      </rPr>
      <t>▪Durante a vigencia 2025 se realizó la publicación en la página web del juego completo de Estados Financieros, los cuales correspondían a los siguientes: a) Estado de situación financiera, b) Estado de resultados y c) las notas a los informes financieros y contables, dando cumplimiento a lo establecido en la Resolución 138 de 2025.</t>
    </r>
    <r>
      <rPr>
        <sz val="10"/>
        <color rgb="FFFF0000"/>
        <rFont val="Verdana"/>
        <family val="2"/>
      </rPr>
      <t xml:space="preserve">
</t>
    </r>
    <r>
      <rPr>
        <sz val="10"/>
        <rFont val="Verdana"/>
        <family val="2"/>
      </rPr>
      <t xml:space="preserve">
▪Para la vigencia 2025 se evidenció la actualización del Manual MO-FIN-001 “Manual de Políticas Contables de la Agencia de Desarrollo Rural – ADR – Bajo el Marco Conceptual y Normativo para Entidades de Gobierno” Versión 4 en lo que respecta a la publicación de Estados Financieros.
▪La información presentada a los distintos usuarios de la información es consistente, evidenciando concordancia entre los reportes generados, las fuentes de origen y los medios de divulgación utilizados, sin identificarse diferencias materiales que afecten su confiabilidad o integridad.
</t>
    </r>
  </si>
  <si>
    <t>La Dirección Financiera cuenta con siete (7) procedimientos: Gestión Contable (PR-FIN-001), Gestión presupuestal (PR-FIN-002), Ingresos (PR-FIN-003), Constitución y Ejecución del regazo presupuestal (PR-FIN-004), Reconocimiento contable de la propiedad planta y equipo entregada y adquirida en desarrollo de los contratos AOC (PR-FIN-005), Central de Cuentas (PR-FIN-006) y Programa Anual de Caja (PR-FIN-007), los cuales se constituyen en los instrumentos que facilitan el flujo de información de los hechos económicos originados en las diferentes dependencias de la Entidad.</t>
  </si>
  <si>
    <t>▪La entidad cuenta con siete (7) procedimientos del Proceso de Gestión Financiera donde se considera la normatividad en materia contable y presupuestal para el reconocimiento, medición, revelación y presentación de los hechos económicos. 
▪Disponibilidad para consulta permanente de las versiones vigentes de los procedimientos de Gestión Financiera y del Manual de Políticas Contables mediante el Sistema de Gestión de la Calidad (ISOLUCIÓN), herramienta a través de la cual se socializan los documentos formalizados al interior de la entidad. 
▪La Dirección Financiera emite una circular en la cual indica a las áreas generadoras de información financiera necesaria (qué y cómo) que deben remitir para la construcción de los Estados Financieros.
▪Los funcionarios asociados al proceso contable cumplen con el perfil y las competencias requeridas en el Manual Específico de Funciones y Competencias Laborales. 
▪Actualización del Manual MO-FIN-001 “Manual de Políticas Contables de la Agencia de Desarrollo Rural – ADR – Bajo el Marco Conceptual y Normativo para Entidades de Gobierno” Versión 4 en lo que respecta a la publicación de Estados Financieros. 
▪Los procedimientos del proceso de Gestión Financiera establecen los responsables de las actividades.</t>
  </si>
  <si>
    <r>
      <rPr>
        <sz val="10"/>
        <color theme="1"/>
        <rFont val="Verdana"/>
        <family val="2"/>
      </rPr>
      <t>▪Inexistencia de indicadores que permitan analizar e interpretar la realidad financiera de la entidad.
▪Falta de programación periódica de sesiones del Comité Técnico de Sostenibilidad del Sistema de Información Financiera.</t>
    </r>
    <r>
      <rPr>
        <sz val="10"/>
        <rFont val="Verdana"/>
        <family val="2"/>
      </rPr>
      <t xml:space="preserve">
▪Ausencia de los Estados Financieros en la última Audiencia de Rendición de cuentas de la entidad.
▪Inexistencia de soportes de las personas involucradas en el proceso contable a la asistencia de capacitaciones que tienen impacto contable.
▪Omisión en la realización periódica y oportuna del recalculo de la depreciación y/o deterioro de los bienes.</t>
    </r>
  </si>
  <si>
    <r>
      <t>▪Estructurar, definir e implementar indicadores que permitan analizar e interpretar la realidad financiera de la entidad, de acuerdo con los procesos que realiza el área contable y de la necesidad de los usuarios de la información, con el fin de sintetizar la información sobre la eficacia y eficiencia de la Entidad, además que sirvan como insumo para la toma de decisiones informadas y sustentadas.
▪Diseñar un cronograma de reuniones en cada vigencia, con el fin de cumplir los términos de convocatoria y periodicidad de las reuniones del Comité Técnico de Sostenibilidad del Sistema de Información Financiera de l</t>
    </r>
    <r>
      <rPr>
        <i/>
        <sz val="10"/>
        <rFont val="Verdana"/>
        <family val="2"/>
      </rPr>
      <t>a Agencia de Desarrollo Rural, para así dar estricto cumplimiento a lo determinado en el Articulo No 5 de la Resolución 1419 de 2017, el cual establece, “El Comité Técnico de Sostenibilidad del Sistema de Información Financiera de la Agencia de Desarrollo Rural se reunirá de manera ordinaria por lo menos una (1) vez cada tres (3) meses y de manera extraordinaria cuando las necesidades lo exijan”</t>
    </r>
    <r>
      <rPr>
        <sz val="10"/>
        <rFont val="Verdana"/>
        <family val="2"/>
      </rPr>
      <t>.
▪Validar la oportunidad de presentar la información financiera relevante en la Audiencia de Rendición de Cuentas de la vigencia 2025, con el fin de socializar a los interesados y la ciudadanía en general, datos importantes sobre la composición y manejo financiero de la entidad.  
▪Asegurar la participación del personal involucrado en las capacitaciones con impacto contable, así como garantizar la obtención, conservación y disponibilidad de los soportes que evidencien dicha participación.
▪Implementar un mecanismo de control y seguimiento que garanticen priorización en la realización periódica y oportuna del recalculo de la depreciación y la evaluación del deterioro de los bienes, en concordancia con los lineamientos establecidos por la Contaduría General de la Nación dentro del marco normativo contable público vigente.</t>
    </r>
  </si>
  <si>
    <t xml:space="preserve">La Oficina de Control Interno realizó la validación a los Estados Financieros a marzo, junio, septiembre y diciembre de 2025 los cuales fueron los últimos reportados a la Contaduría General de la Nación en la vigencia 2025 frente a los saldos extraídos del aplicativo SIIF Nación y entregados por el área de contabilidad el 11 de febrero de 2026 sin observar diferencias entre los mismos, por lo que se puede afirmar que los libros de contabilidad se encuentran actualizados. </t>
  </si>
  <si>
    <r>
      <t>La direccion Financiera indica "</t>
    </r>
    <r>
      <rPr>
        <i/>
        <sz val="10"/>
        <rFont val="Verdana"/>
        <family val="2"/>
      </rPr>
      <t>se comparten las convocatorias a Capacitaciones de SIIF a los funcionarios y contratistas para que de acuerdo con su carga laboral asistan de manera autonoma</t>
    </r>
    <r>
      <rPr>
        <sz val="10"/>
        <rFont val="Verdana"/>
        <family val="2"/>
      </rPr>
      <t>", al validar el Programa de Capacitación se identifica que el personal de la Dirección Financiera se inscribió a cursos relacionados a su area. Sin embargo, no se conto con las evidencias para poder verificar la asistencia de los funcionarios a las mencionadas capacitaciones.</t>
    </r>
  </si>
  <si>
    <t>De acuerdo con la respuesta emitida por la Dirección Financiera el 11 de febrero de 2026, la unidad auditada no precisa si cuenta con indicadores para analizar e interpretar la realidad financiera de la entidad. No obstante, al revisar la matriz del Plan de Acción, tampoco se identificaron indicadores que apunten al análisis e interpretación de la situación financiera institucional.</t>
  </si>
  <si>
    <t>La circular 069 de 2025 fue socializada vía correo electrónico en el mes de de noviembre de 2025, de igual manera, el Manual de Políticas Contables V4 esta disponible en ISOLUCIÓN para la consulta permanente por parte de funcionarios y contratistas de la Agencia.</t>
  </si>
  <si>
    <t>La transmisión de la información financiera fue enviada a la CGN a través del CHIP, dentro de las fechas establecidas en el Art. 16 Plazos para el reporte de la información a la Contaduría General de la Nación de la Resolución 138 de 2025 y 039 de 2026</t>
  </si>
  <si>
    <t>Atendiendo a lo requerido por la Contaduría General de la Nación, los informes financieros y contables deben publicarse trimestralmente de conformidad con el numeral 36 del artículo 34 de la Ley 734 de 2002, la Resolución 138 de 2025, Resolución 039 de 2026 e instructivo de 2025-2026  expedidos por la Contaduria General de la Nacion.</t>
  </si>
  <si>
    <t>Teniendo en cuenta la Resolución 39 del 11 de febrero de 2026, en la que se indica que el plazo máximo de elaboración y presentación de los Estados Financieros a 31 de diciembre de 2025 es el 19 de febrero de 2026, esta Oficina validó que para los periodos finalizados en 31 de diciembre de 2025, la Agencia de Desarrollo Rural construyera y revelara el juego completo de Estados Financieros como lo estipula la Resolución 533 del 8 de octubre de 2015 “Por la cual se incorpora, en el Régimen de Contabilidad Pública, en el marco normativo aplicable a entidades de gobierno y se dictan otras disposiciones”, que determina que las entidades deberán preparar los siguientes Estados Financieros:  
a. Estado de Situación Financiera
b. Estado de Resultados
c. Estado de cambios en el patrimonio
d. Estado de flujo de efectivo
Por lo que esta Oficina validó la existencia de estos reportes en las fechas indicadas anteriormente.</t>
  </si>
  <si>
    <t>Existe el Mapa de Riesgos V3 consolidado de la Entidad, donde se encuentran identificados tres (3) riesgos de gestión en lo que asociados al proceso de gestión financiera y ningún riesgo de corrupción, estableciendo la responsabilidad a los funcionarios del proceso de aplicar los controles identificados y reportar la materialización de estos, el monitoreo se realiza desde la segunda línea de defensa, es decir, la Oficina de Planeación.</t>
  </si>
  <si>
    <t>De acuerdo con el Procedimiento Inventario de Bienes Devolutivos V6 (PR-GAD-005) se indica "El inventario general se realiza a todos los centros de manera anual y de manera aleatoria por lo menos al 50% de los cetros de costos donde se debe tener en cuenta, realizar (1) uno de la sede central, UTT, y DAT (...)" teniendo en cuenta esto se observó la Conciliación de bienes a 2025 y no fue posible identificar si es para la sede central, UTT, DAT ETC.</t>
  </si>
  <si>
    <t xml:space="preserve">la Dirección Financiera remite a esta Oficina el libro diario a 2025, de igual manera y de acuerdo con la verificación realizada en la prueba 04 Clasificación y 06 Registro, se pudo evidenciar que los libros de contabilidad se encuentran debidamente soportados en comprobantes de contabilidad. Es importante precisar que la entidad cuenta con el aplicativo SIIF Nación en el cual reposa toda la información contable y el cual genera los reportes de acuerdo con la información disponible. </t>
  </si>
  <si>
    <t xml:space="preserve">En la inspección de la muestra de veintiocho (28) comprobantes contables y sus documentos fuente, se pudo evidenciar que las partidas sujetas a medición posterior, tales como: Deterioro de Cartera, Provisiones por procesos litigiosos, depreciación de Propiedades, Planta y Equipo fueron identificadas para aplicar los registros contables asociados. No obstante es importante mencionar que en la vigencia 2025 no se presentaron mediciones posteriores de hechos económicos, de acuerdo con la información suministrada por la Dirección Financiera. </t>
  </si>
  <si>
    <t xml:space="preserve">Para la construcción de los Estados Financieros 2025 se realizan las conciliaciones que son necesarias con las dependencias generadoras de dicha información, esta Oficina pudo validar las conciliaciones con corte a diciembre de Bancos, Propiedad Planta y Equipo, Juridica y Cartera.  </t>
  </si>
  <si>
    <t>De acuerdo con lo indicado por la Dirección Financiera, para la vigencia de 2025 no se realizócomité de bienes muebles. </t>
  </si>
  <si>
    <t>En efecto, la entidad realiza verificación de la ejecución del plan de capacitación. Este proceso se lleva a cabo de manera sistemática y periódica, permitiendo evaluar el cumplimiento de los programas formativos por parte de los funcionarios  y contratistas. A través de un monitoreo detallado, se asegura que las actividades de capacitación se desarrollen conforme a lo planificado, contribuyendo así al fortalecimiento de las habilidades y competencias necesarias para el adecuado desempeño en sus funciones asignadas, de acuerdo a que el reporte de ejecución de capacitaciones lleva correlación con el Plan Institucional de Capacitación de la entidad.
Adicionalmente, el SISTEMA INTEGRADO DE INFORMACION FINANCIERA SIIF NACION a traves de circulares externas, invita a participar a capacitaciones periodicas, en lo que tiene que ver con PAC, pago masivo de parafiscales,gestión de notas debito y credito, entre otros.</t>
  </si>
  <si>
    <t>La identificación y tratamiento de los riesgos está plasmada en la matriz de riesgos del proceso y el monitoreo queda evidenciado en el formato Matriz Integral de Riesgos V3” Código F-SIG-003, reporte que debe ser enviado cuatrimestralmente por el Proceso correspondiente.  En la vigencia 2025, el Proceso Gestión Financiera tiene identificado tres riesgos de Gestión. Adicionalmente, el proceso relaciona dos documentos considerados Riesgos de Indole Contable: "Reporte Radicados Contratistas 2025" y "Control de Radicación Proveedores 2025". Sin embargo, institucionales no se tiene certeza la su articulación con los riesgos actualmente identificados.</t>
  </si>
  <si>
    <r>
      <t>Para los riesgos identificados en el proceso Gestión Financiera, se analizan los riesgos determinando el impacto y la probabilidad de ocurrencia para su valoración, mediante la aplicación de la metodología basada en la “</t>
    </r>
    <r>
      <rPr>
        <i/>
        <sz val="10"/>
        <color theme="1"/>
        <rFont val="Verdana"/>
        <family val="2"/>
      </rPr>
      <t>Guía para la administración del riesgo y el diseño de controles en entidades públicas V7 del DAFP</t>
    </r>
    <r>
      <rPr>
        <sz val="10"/>
        <color theme="1"/>
        <rFont val="Verdana"/>
        <family val="2"/>
      </rPr>
      <t>”.</t>
    </r>
  </si>
  <si>
    <t xml:space="preserve">En respuesta a la solicitud de evidencias que dieran cuenta de la existencia de los bienes físicos y bienes pendientes de identificar, desenglobar y/o individualizar con corte a 2025, se suministró actas de levantamiento de inventario donde se reflejan los bienes de los Distritos y Proyectos Estratégicos pertenecientes a la ADR.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</si>
</sst>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1"/>
      <color theme="1"/>
      <name val="Aptos Narrow"/>
      <family val="2"/>
      <scheme val="minor"/>
    </font>
    <font>
      <sz val="11"/>
      <color theme="1"/>
      <name val="Aptos Narrow"/>
      <family val="2"/>
      <scheme val="minor"/>
    </font>
    <font>
      <b/>
      <sz val="10"/>
      <color theme="1"/>
      <name val="Verdana"/>
      <family val="2"/>
    </font>
    <font>
      <b/>
      <sz val="10"/>
      <name val="Verdana"/>
      <family val="2"/>
    </font>
    <font>
      <sz val="10"/>
      <name val="Verdana"/>
      <family val="2"/>
    </font>
    <font>
      <sz val="10"/>
      <color rgb="FF000000"/>
      <name val="Verdana"/>
      <family val="2"/>
    </font>
    <font>
      <i/>
      <sz val="10"/>
      <color rgb="FF000000"/>
      <name val="Verdana"/>
      <family val="2"/>
    </font>
    <font>
      <sz val="10"/>
      <color theme="1"/>
      <name val="Verdana"/>
      <family val="2"/>
    </font>
    <font>
      <i/>
      <sz val="10"/>
      <color theme="1"/>
      <name val="Verdana"/>
      <family val="2"/>
    </font>
    <font>
      <i/>
      <sz val="10"/>
      <name val="Verdana"/>
      <family val="2"/>
    </font>
    <font>
      <b/>
      <sz val="10"/>
      <color rgb="FF000000"/>
      <name val="Verdana"/>
      <family val="2"/>
    </font>
    <font>
      <sz val="10"/>
      <color rgb="FF0D0D0D"/>
      <name val="Verdana"/>
      <family val="2"/>
    </font>
    <font>
      <sz val="10"/>
      <color rgb="FFFF0000"/>
      <name val="Verdana"/>
      <family val="2"/>
    </font>
  </fonts>
  <fills count="4">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63">
    <xf numFmtId="0" fontId="0" fillId="0" borderId="0" xfId="0"/>
    <xf numFmtId="0" fontId="2" fillId="3"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justify" vertical="center"/>
    </xf>
    <xf numFmtId="2"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justify" vertical="center"/>
    </xf>
    <xf numFmtId="0" fontId="2" fillId="0" borderId="1" xfId="0" applyFont="1" applyBorder="1" applyAlignment="1">
      <alignment horizontal="center" vertical="center"/>
    </xf>
    <xf numFmtId="0" fontId="2" fillId="0" borderId="1" xfId="0" applyFont="1" applyBorder="1" applyAlignment="1">
      <alignment horizontal="justify" vertical="center"/>
    </xf>
    <xf numFmtId="2"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justify" vertical="center"/>
    </xf>
    <xf numFmtId="16" fontId="4" fillId="0" borderId="1" xfId="0" applyNumberFormat="1" applyFont="1" applyBorder="1" applyAlignment="1">
      <alignment horizontal="center" vertical="center"/>
    </xf>
    <xf numFmtId="16" fontId="7" fillId="0" borderId="1" xfId="0" applyNumberFormat="1" applyFont="1" applyBorder="1" applyAlignment="1">
      <alignment horizontal="center" vertical="center"/>
    </xf>
    <xf numFmtId="0" fontId="7" fillId="0" borderId="0" xfId="0" applyFont="1" applyAlignment="1">
      <alignment vertical="center"/>
    </xf>
    <xf numFmtId="0" fontId="2" fillId="0" borderId="0" xfId="0" applyFont="1" applyAlignment="1">
      <alignment horizontal="right" vertical="center"/>
    </xf>
    <xf numFmtId="2" fontId="2" fillId="0" borderId="1" xfId="0" applyNumberFormat="1" applyFont="1" applyBorder="1" applyAlignment="1">
      <alignment horizontal="center" vertical="center"/>
    </xf>
    <xf numFmtId="2" fontId="7" fillId="0" borderId="0" xfId="0" applyNumberFormat="1" applyFont="1" applyAlignment="1">
      <alignment vertical="center"/>
    </xf>
    <xf numFmtId="164" fontId="7" fillId="0" borderId="0" xfId="0" applyNumberFormat="1" applyFont="1" applyAlignment="1">
      <alignment vertical="center"/>
    </xf>
    <xf numFmtId="2" fontId="7" fillId="0" borderId="0" xfId="1" applyNumberFormat="1" applyFont="1" applyBorder="1" applyAlignment="1">
      <alignment vertical="center"/>
    </xf>
    <xf numFmtId="0" fontId="7" fillId="0" borderId="0" xfId="1" applyNumberFormat="1" applyFont="1" applyBorder="1" applyAlignment="1">
      <alignment vertical="center"/>
    </xf>
    <xf numFmtId="0" fontId="2" fillId="0" borderId="1" xfId="0" applyFont="1" applyBorder="1" applyAlignment="1">
      <alignment vertical="center"/>
    </xf>
    <xf numFmtId="0" fontId="7" fillId="0" borderId="1" xfId="0" applyFont="1" applyBorder="1" applyAlignment="1">
      <alignment vertical="center"/>
    </xf>
    <xf numFmtId="0" fontId="2" fillId="3" borderId="1" xfId="0" applyFont="1" applyFill="1" applyBorder="1" applyAlignment="1">
      <alignment vertical="center"/>
    </xf>
    <xf numFmtId="0" fontId="10" fillId="0" borderId="1" xfId="0" applyFont="1" applyBorder="1" applyAlignment="1">
      <alignment horizontal="center" vertical="center"/>
    </xf>
    <xf numFmtId="0" fontId="0" fillId="0" borderId="0" xfId="0" applyAlignment="1">
      <alignment vertical="center"/>
    </xf>
    <xf numFmtId="0" fontId="7" fillId="0" borderId="1"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2" fillId="2" borderId="1" xfId="0" applyFont="1" applyFill="1" applyBorder="1" applyAlignment="1">
      <alignment horizontal="justify" vertical="center"/>
    </xf>
    <xf numFmtId="0" fontId="2" fillId="3" borderId="1" xfId="0" applyFont="1" applyFill="1" applyBorder="1" applyAlignment="1">
      <alignment horizontal="justify" vertical="center"/>
    </xf>
    <xf numFmtId="0" fontId="5" fillId="0" borderId="1" xfId="0" applyFont="1" applyBorder="1" applyAlignment="1">
      <alignment horizontal="justify" vertical="center"/>
    </xf>
    <xf numFmtId="0" fontId="7" fillId="0" borderId="2" xfId="0" applyFont="1" applyBorder="1" applyAlignment="1">
      <alignment horizontal="justify" vertical="center"/>
    </xf>
    <xf numFmtId="0" fontId="7" fillId="0" borderId="4" xfId="0" applyFont="1" applyBorder="1" applyAlignment="1">
      <alignment horizontal="justify" vertical="center"/>
    </xf>
    <xf numFmtId="0" fontId="11" fillId="0" borderId="1" xfId="0" applyFont="1" applyBorder="1" applyAlignment="1">
      <alignment horizontal="justify" vertical="center" wrapText="1"/>
    </xf>
    <xf numFmtId="0" fontId="7" fillId="0" borderId="0" xfId="0" applyFont="1" applyAlignment="1">
      <alignment horizontal="justify" vertical="center"/>
    </xf>
    <xf numFmtId="0" fontId="0" fillId="0" borderId="0" xfId="0" applyAlignment="1">
      <alignment horizontal="justify" vertical="center"/>
    </xf>
    <xf numFmtId="0" fontId="2" fillId="0" borderId="0" xfId="0" applyFont="1" applyAlignment="1">
      <alignment horizontal="center" vertical="center"/>
    </xf>
    <xf numFmtId="2" fontId="2" fillId="0" borderId="1" xfId="0" applyNumberFormat="1" applyFont="1" applyBorder="1" applyAlignment="1">
      <alignment horizontal="center" vertical="center"/>
    </xf>
    <xf numFmtId="2"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2" fillId="3" borderId="1" xfId="0" applyFont="1" applyFill="1" applyBorder="1" applyAlignment="1">
      <alignment horizontal="center" vertical="center"/>
    </xf>
    <xf numFmtId="0" fontId="7" fillId="0" borderId="3" xfId="0" applyFont="1" applyBorder="1" applyAlignment="1">
      <alignment horizontal="center" vertical="center"/>
    </xf>
    <xf numFmtId="0" fontId="2" fillId="0" borderId="1" xfId="0" applyFont="1" applyBorder="1" applyAlignment="1">
      <alignment horizontal="center" vertical="center"/>
    </xf>
    <xf numFmtId="2"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2" fillId="0" borderId="0" xfId="0" applyFont="1" applyAlignment="1">
      <alignment horizontal="right" vertical="center"/>
    </xf>
    <xf numFmtId="0" fontId="2" fillId="3" borderId="1" xfId="0" applyFont="1" applyFill="1" applyBorder="1" applyAlignment="1">
      <alignment horizontal="justify" vertical="center"/>
    </xf>
    <xf numFmtId="0" fontId="2" fillId="0" borderId="1" xfId="0" applyFont="1" applyBorder="1" applyAlignment="1">
      <alignment horizontal="justify" vertical="center"/>
    </xf>
    <xf numFmtId="2" fontId="4" fillId="0" borderId="3" xfId="0" applyNumberFormat="1" applyFont="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4" fillId="0" borderId="1" xfId="0" applyFont="1" applyBorder="1" applyAlignment="1">
      <alignment horizontal="justify"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63500</xdr:colOff>
      <xdr:row>84</xdr:row>
      <xdr:rowOff>338667</xdr:rowOff>
    </xdr:from>
    <xdr:ext cx="184731" cy="264560"/>
    <xdr:sp macro="" textlink="">
      <xdr:nvSpPr>
        <xdr:cNvPr id="2" name="CuadroTexto 1">
          <a:extLst>
            <a:ext uri="{FF2B5EF4-FFF2-40B4-BE49-F238E27FC236}">
              <a16:creationId xmlns:a16="http://schemas.microsoft.com/office/drawing/2014/main" id="{BD5EE54C-9884-4141-B0B6-62039BF70F3F}"/>
            </a:ext>
          </a:extLst>
        </xdr:cNvPr>
        <xdr:cNvSpPr txBox="1"/>
      </xdr:nvSpPr>
      <xdr:spPr>
        <a:xfrm>
          <a:off x="4566920" y="813316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2</xdr:col>
      <xdr:colOff>1309688</xdr:colOff>
      <xdr:row>0</xdr:row>
      <xdr:rowOff>39687</xdr:rowOff>
    </xdr:from>
    <xdr:to>
      <xdr:col>2</xdr:col>
      <xdr:colOff>2908406</xdr:colOff>
      <xdr:row>5</xdr:row>
      <xdr:rowOff>79375</xdr:rowOff>
    </xdr:to>
    <xdr:pic>
      <xdr:nvPicPr>
        <xdr:cNvPr id="8" name="Imagen 7" descr="Logotipo&#10;&#10;El contenido generado por IA puede ser incorrecto.">
          <a:extLst>
            <a:ext uri="{FF2B5EF4-FFF2-40B4-BE49-F238E27FC236}">
              <a16:creationId xmlns:a16="http://schemas.microsoft.com/office/drawing/2014/main" id="{00000000-0008-0000-0000-000008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66" t="11111" r="-3472" b="8333"/>
        <a:stretch/>
      </xdr:blipFill>
      <xdr:spPr bwMode="auto">
        <a:xfrm>
          <a:off x="2976563" y="39687"/>
          <a:ext cx="1613958" cy="96573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648229</xdr:colOff>
      <xdr:row>0</xdr:row>
      <xdr:rowOff>26459</xdr:rowOff>
    </xdr:from>
    <xdr:to>
      <xdr:col>9</xdr:col>
      <xdr:colOff>2262187</xdr:colOff>
      <xdr:row>5</xdr:row>
      <xdr:rowOff>66147</xdr:rowOff>
    </xdr:to>
    <xdr:pic>
      <xdr:nvPicPr>
        <xdr:cNvPr id="10" name="Imagen 9" descr="Logotipo&#10;&#10;El contenido generado por IA puede ser incorrecto.">
          <a:extLst>
            <a:ext uri="{FF2B5EF4-FFF2-40B4-BE49-F238E27FC236}">
              <a16:creationId xmlns:a16="http://schemas.microsoft.com/office/drawing/2014/main" id="{00000000-0008-0000-0000-00000A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66" t="11111" r="-3472" b="8333"/>
        <a:stretch/>
      </xdr:blipFill>
      <xdr:spPr bwMode="auto">
        <a:xfrm>
          <a:off x="14115521" y="26459"/>
          <a:ext cx="1613958" cy="96573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136"/>
  <sheetViews>
    <sheetView showGridLines="0" tabSelected="1" zoomScale="85" zoomScaleNormal="85" workbookViewId="0">
      <selection activeCell="C11" sqref="C11"/>
    </sheetView>
  </sheetViews>
  <sheetFormatPr baseColWidth="10" defaultRowHeight="14.4" x14ac:dyDescent="0.3"/>
  <cols>
    <col min="1" max="1" width="6.44140625" customWidth="1"/>
    <col min="3" max="3" width="42.44140625" customWidth="1"/>
    <col min="4" max="4" width="6.88671875" bestFit="1" customWidth="1"/>
    <col min="5" max="5" width="17.6640625" bestFit="1" customWidth="1"/>
    <col min="6" max="6" width="17.109375" bestFit="1" customWidth="1"/>
    <col min="7" max="7" width="27.6640625" bestFit="1" customWidth="1"/>
    <col min="8" max="8" width="14.88671875" bestFit="1" customWidth="1"/>
    <col min="9" max="9" width="27.88671875" customWidth="1"/>
    <col min="10" max="10" width="57.77734375" style="36" customWidth="1"/>
    <col min="11" max="11" width="22.6640625" style="25" bestFit="1" customWidth="1"/>
  </cols>
  <sheetData>
    <row r="2" spans="2:10" x14ac:dyDescent="0.3">
      <c r="B2" s="37" t="s">
        <v>246</v>
      </c>
      <c r="C2" s="37"/>
      <c r="D2" s="37"/>
      <c r="E2" s="37"/>
      <c r="F2" s="37"/>
      <c r="G2" s="37"/>
      <c r="H2" s="37"/>
      <c r="I2" s="37"/>
      <c r="J2" s="37"/>
    </row>
    <row r="3" spans="2:10" x14ac:dyDescent="0.3">
      <c r="B3" s="37" t="s">
        <v>247</v>
      </c>
      <c r="C3" s="37"/>
      <c r="D3" s="37"/>
      <c r="E3" s="37"/>
      <c r="F3" s="37"/>
      <c r="G3" s="37"/>
      <c r="H3" s="37"/>
      <c r="I3" s="37"/>
      <c r="J3" s="37"/>
    </row>
    <row r="4" spans="2:10" x14ac:dyDescent="0.3">
      <c r="B4" s="37" t="s">
        <v>267</v>
      </c>
      <c r="C4" s="37"/>
      <c r="D4" s="37"/>
      <c r="E4" s="37"/>
      <c r="F4" s="37"/>
      <c r="G4" s="37"/>
      <c r="H4" s="37"/>
      <c r="I4" s="37"/>
      <c r="J4" s="37"/>
    </row>
    <row r="7" spans="2:10" x14ac:dyDescent="0.3">
      <c r="B7" s="52" t="s">
        <v>0</v>
      </c>
      <c r="C7" s="52"/>
      <c r="D7" s="52" t="s">
        <v>1</v>
      </c>
      <c r="E7" s="52"/>
      <c r="F7" s="52"/>
      <c r="G7" s="52"/>
      <c r="H7" s="52"/>
      <c r="I7" s="52"/>
      <c r="J7" s="29" t="s">
        <v>2</v>
      </c>
    </row>
    <row r="8" spans="2:10" x14ac:dyDescent="0.3">
      <c r="B8" s="50" t="s">
        <v>3</v>
      </c>
      <c r="C8" s="50"/>
      <c r="D8" s="41" t="s">
        <v>4</v>
      </c>
      <c r="E8" s="41" t="s">
        <v>5</v>
      </c>
      <c r="F8" s="41" t="s">
        <v>6</v>
      </c>
      <c r="G8" s="41" t="s">
        <v>7</v>
      </c>
      <c r="H8" s="41" t="s">
        <v>8</v>
      </c>
      <c r="I8" s="41" t="s">
        <v>9</v>
      </c>
      <c r="J8" s="47" t="s">
        <v>10</v>
      </c>
    </row>
    <row r="9" spans="2:10" x14ac:dyDescent="0.3">
      <c r="B9" s="50"/>
      <c r="C9" s="50"/>
      <c r="D9" s="41"/>
      <c r="E9" s="41"/>
      <c r="F9" s="41"/>
      <c r="G9" s="41"/>
      <c r="H9" s="41"/>
      <c r="I9" s="41"/>
      <c r="J9" s="47"/>
    </row>
    <row r="10" spans="2:10" x14ac:dyDescent="0.3">
      <c r="B10" s="50"/>
      <c r="C10" s="50"/>
      <c r="D10" s="41"/>
      <c r="E10" s="41"/>
      <c r="F10" s="41"/>
      <c r="G10" s="41"/>
      <c r="H10" s="41"/>
      <c r="I10" s="41"/>
      <c r="J10" s="47"/>
    </row>
    <row r="11" spans="2:10" ht="84" customHeight="1" x14ac:dyDescent="0.3">
      <c r="B11" s="2">
        <v>1</v>
      </c>
      <c r="C11" s="3" t="s">
        <v>11</v>
      </c>
      <c r="D11" s="2" t="s">
        <v>12</v>
      </c>
      <c r="E11" s="2" t="s">
        <v>13</v>
      </c>
      <c r="F11" s="4">
        <f>+IF(E11="SI",0.3,IF(E11="PARCIALMENTE",0.18,IF(E11="NO",0.06)))</f>
        <v>0.3</v>
      </c>
      <c r="G11" s="4">
        <f>+IF(D11="Ex",IF(E11="SI",0.3,IF(E11="PARCIALMENTE",0.18,IF(E11="NO",0.06,""))),F11/COUNTIF($D$24:$D$25,"Ef"))</f>
        <v>0.3</v>
      </c>
      <c r="H11" s="4">
        <f>+G11</f>
        <v>0.3</v>
      </c>
      <c r="I11" s="44">
        <f>+H11+H12</f>
        <v>1</v>
      </c>
      <c r="J11" s="6" t="s">
        <v>298</v>
      </c>
    </row>
    <row r="12" spans="2:10" ht="93" customHeight="1" x14ac:dyDescent="0.3">
      <c r="B12" s="5" t="s">
        <v>14</v>
      </c>
      <c r="C12" s="6" t="s">
        <v>15</v>
      </c>
      <c r="D12" s="2" t="s">
        <v>16</v>
      </c>
      <c r="E12" s="2" t="s">
        <v>13</v>
      </c>
      <c r="F12" s="4">
        <f>+IF(E12="si",0.7,IF(E12="parcialmente",0.42,IF(E12="no",0.14)))</f>
        <v>0.7</v>
      </c>
      <c r="G12" s="4">
        <f>+IF(D12="Ex",0.3,F12/COUNTIF($D$11:$D$15,"Ef"))</f>
        <v>0.17499999999999999</v>
      </c>
      <c r="H12" s="44">
        <f>+SUM(G12:G15)</f>
        <v>0.7</v>
      </c>
      <c r="I12" s="45"/>
      <c r="J12" s="6" t="s">
        <v>17</v>
      </c>
    </row>
    <row r="13" spans="2:10" ht="71.400000000000006" customHeight="1" x14ac:dyDescent="0.3">
      <c r="B13" s="5" t="s">
        <v>18</v>
      </c>
      <c r="C13" s="6" t="s">
        <v>19</v>
      </c>
      <c r="D13" s="2" t="s">
        <v>16</v>
      </c>
      <c r="E13" s="2" t="s">
        <v>13</v>
      </c>
      <c r="F13" s="4">
        <f>+IF(E13="si",0.7,IF(E13="parcialmente",0.42,IF(E13="no",0.14)))</f>
        <v>0.7</v>
      </c>
      <c r="G13" s="4">
        <f>+IF(D13="Ex",0.3,F13/COUNTIF($D$11:$D$15,"Ef"))</f>
        <v>0.17499999999999999</v>
      </c>
      <c r="H13" s="44"/>
      <c r="I13" s="45"/>
      <c r="J13" s="6" t="s">
        <v>268</v>
      </c>
    </row>
    <row r="14" spans="2:10" ht="110.4" customHeight="1" x14ac:dyDescent="0.3">
      <c r="B14" s="5" t="s">
        <v>20</v>
      </c>
      <c r="C14" s="6" t="s">
        <v>21</v>
      </c>
      <c r="D14" s="2" t="s">
        <v>16</v>
      </c>
      <c r="E14" s="2" t="s">
        <v>13</v>
      </c>
      <c r="F14" s="4">
        <f>+IF(E14="si",0.7,IF(E14="parcialmente",0.42,IF(E14="no",0.14)))</f>
        <v>0.7</v>
      </c>
      <c r="G14" s="4">
        <f>+IF(D14="Ex",0.3,F14/COUNTIF($D$11:$D$15,"Ef"))</f>
        <v>0.17499999999999999</v>
      </c>
      <c r="H14" s="44"/>
      <c r="I14" s="45"/>
      <c r="J14" s="6" t="s">
        <v>22</v>
      </c>
    </row>
    <row r="15" spans="2:10" ht="124.5" customHeight="1" x14ac:dyDescent="0.3">
      <c r="B15" s="5" t="s">
        <v>23</v>
      </c>
      <c r="C15" s="6" t="s">
        <v>24</v>
      </c>
      <c r="D15" s="2" t="s">
        <v>16</v>
      </c>
      <c r="E15" s="2" t="s">
        <v>13</v>
      </c>
      <c r="F15" s="4">
        <f>+IF(E15="si",0.7,IF(E15="parcialmente",0.42,IF(E15="no",0.14)))</f>
        <v>0.7</v>
      </c>
      <c r="G15" s="4">
        <f>+IF(D15="Ex",0.3,F15/COUNTIF($D$11:$D$15,"Ef"))</f>
        <v>0.17499999999999999</v>
      </c>
      <c r="H15" s="44"/>
      <c r="I15" s="45"/>
      <c r="J15" s="31" t="s">
        <v>252</v>
      </c>
    </row>
    <row r="16" spans="2:10" ht="88.2" x14ac:dyDescent="0.3">
      <c r="B16" s="7">
        <v>2</v>
      </c>
      <c r="C16" s="8" t="s">
        <v>25</v>
      </c>
      <c r="D16" s="7" t="s">
        <v>12</v>
      </c>
      <c r="E16" s="2" t="s">
        <v>13</v>
      </c>
      <c r="F16" s="9">
        <f>+IF(E16="SI",0.3,IF(E16="PARCIALMENTE",0.18,IF(E16="NO",0.06)))</f>
        <v>0.3</v>
      </c>
      <c r="G16" s="9">
        <f>+IF(D16="Ex",IF(E16="SI",0.3,IF(E16="PARCIALMENTE",0.18,IF(E16="NO",0.06,""))),F16/COUNTIF($D$24:$D$25,"Ef"))</f>
        <v>0.3</v>
      </c>
      <c r="H16" s="9">
        <f>+G16</f>
        <v>0.3</v>
      </c>
      <c r="I16" s="39">
        <f>+H16+H17</f>
        <v>1</v>
      </c>
      <c r="J16" s="11" t="s">
        <v>269</v>
      </c>
    </row>
    <row r="17" spans="2:10" ht="80.400000000000006" customHeight="1" x14ac:dyDescent="0.3">
      <c r="B17" s="10" t="s">
        <v>27</v>
      </c>
      <c r="C17" s="11" t="s">
        <v>28</v>
      </c>
      <c r="D17" s="7" t="s">
        <v>16</v>
      </c>
      <c r="E17" s="2" t="s">
        <v>13</v>
      </c>
      <c r="F17" s="9">
        <f>+IF(E17="si",0.7,IF(E17="parcialmente",0.42,IF(E17="no",0.14)))</f>
        <v>0.7</v>
      </c>
      <c r="G17" s="9">
        <f>+IF(D17="Ex",0.3,F17/COUNTIF($D$16:$D$18,"Ef"))</f>
        <v>0.35</v>
      </c>
      <c r="H17" s="39">
        <f>+SUM(G17:G18)</f>
        <v>0.7</v>
      </c>
      <c r="I17" s="40"/>
      <c r="J17" s="11" t="s">
        <v>270</v>
      </c>
    </row>
    <row r="18" spans="2:10" ht="103.95" customHeight="1" x14ac:dyDescent="0.3">
      <c r="B18" s="10" t="s">
        <v>29</v>
      </c>
      <c r="C18" s="11" t="s">
        <v>30</v>
      </c>
      <c r="D18" s="7" t="s">
        <v>16</v>
      </c>
      <c r="E18" s="7" t="s">
        <v>13</v>
      </c>
      <c r="F18" s="9">
        <f>+IF(E18="si",0.7,IF(E18="parcialmente",0.42,IF(E18="no",0.14)))</f>
        <v>0.7</v>
      </c>
      <c r="G18" s="9">
        <f>+IF(D18="Ex",0.3,F18/COUNTIF($D$16:$D$18,"Ef"))</f>
        <v>0.35</v>
      </c>
      <c r="H18" s="39"/>
      <c r="I18" s="40"/>
      <c r="J18" s="11" t="s">
        <v>31</v>
      </c>
    </row>
    <row r="19" spans="2:10" ht="120.75" customHeight="1" x14ac:dyDescent="0.3">
      <c r="B19" s="2">
        <v>3</v>
      </c>
      <c r="C19" s="3" t="s">
        <v>32</v>
      </c>
      <c r="D19" s="2" t="s">
        <v>12</v>
      </c>
      <c r="E19" s="2" t="s">
        <v>13</v>
      </c>
      <c r="F19" s="4">
        <f>+IF(E19="SI",0.3,IF(E19="PARCIALMENTE",0.18,IF(E19="NO",0.06)))</f>
        <v>0.3</v>
      </c>
      <c r="G19" s="4">
        <f>+IF(D19="Ex",IF(E19="SI",0.3,IF(E19="PARCIALMENTE",0.18,IF(E19="NO",0.06,""))),F19/COUNTIF($D$24:$D$25,"Ef"))</f>
        <v>0.3</v>
      </c>
      <c r="H19" s="4">
        <f>+G19</f>
        <v>0.3</v>
      </c>
      <c r="I19" s="39">
        <f>+H19+H20</f>
        <v>1</v>
      </c>
      <c r="J19" s="6" t="s">
        <v>273</v>
      </c>
    </row>
    <row r="20" spans="2:10" ht="113.4" x14ac:dyDescent="0.3">
      <c r="B20" s="5" t="s">
        <v>33</v>
      </c>
      <c r="C20" s="6" t="s">
        <v>34</v>
      </c>
      <c r="D20" s="2" t="s">
        <v>16</v>
      </c>
      <c r="E20" s="2" t="s">
        <v>13</v>
      </c>
      <c r="F20" s="4">
        <f>+IF(E20="si",0.7,IF(E20="parcialmente",0.42,IF(E20="no",0.14)))</f>
        <v>0.7</v>
      </c>
      <c r="G20" s="4">
        <f>+IF(D20="Ex",0.3,F20/COUNTIF($D$20:$D$22,"Ef"))</f>
        <v>0.23333333333333331</v>
      </c>
      <c r="H20" s="39">
        <f>+SUM(G20:G22)</f>
        <v>0.7</v>
      </c>
      <c r="I20" s="40"/>
      <c r="J20" s="28" t="s">
        <v>271</v>
      </c>
    </row>
    <row r="21" spans="2:10" ht="109.2" customHeight="1" x14ac:dyDescent="0.3">
      <c r="B21" s="5" t="s">
        <v>35</v>
      </c>
      <c r="C21" s="6" t="s">
        <v>36</v>
      </c>
      <c r="D21" s="2" t="s">
        <v>16</v>
      </c>
      <c r="E21" s="2" t="s">
        <v>13</v>
      </c>
      <c r="F21" s="4">
        <f>+IF(E21="si",0.7,IF(E21="parcialmente",0.42,IF(E21="no",0.14)))</f>
        <v>0.7</v>
      </c>
      <c r="G21" s="4">
        <f>+IF(D21="Ex",0.3,F21/COUNTIF($D$20:$D$22,"Ef"))</f>
        <v>0.23333333333333331</v>
      </c>
      <c r="H21" s="39"/>
      <c r="I21" s="40"/>
      <c r="J21" s="6" t="s">
        <v>304</v>
      </c>
    </row>
    <row r="22" spans="2:10" ht="138.6" x14ac:dyDescent="0.3">
      <c r="B22" s="5" t="s">
        <v>37</v>
      </c>
      <c r="C22" s="6" t="s">
        <v>38</v>
      </c>
      <c r="D22" s="2" t="s">
        <v>16</v>
      </c>
      <c r="E22" s="2" t="s">
        <v>13</v>
      </c>
      <c r="F22" s="4">
        <f>+IF(E22="si",0.7,IF(E22="parcialmente",0.42,IF(E22="no",0.14)))</f>
        <v>0.7</v>
      </c>
      <c r="G22" s="4">
        <f>+IF(D22="Ex",0.3,F22/COUNTIF($D$20:$D$22,"Ef"))</f>
        <v>0.23333333333333331</v>
      </c>
      <c r="H22" s="39"/>
      <c r="I22" s="40"/>
      <c r="J22" s="28" t="s">
        <v>308</v>
      </c>
    </row>
    <row r="23" spans="2:10" ht="123" customHeight="1" x14ac:dyDescent="0.3">
      <c r="B23" s="7">
        <v>4</v>
      </c>
      <c r="C23" s="8" t="s">
        <v>39</v>
      </c>
      <c r="D23" s="7" t="s">
        <v>12</v>
      </c>
      <c r="E23" s="7" t="s">
        <v>13</v>
      </c>
      <c r="F23" s="9">
        <f>+IF(E23="SI",0.3,IF(E23="PARCIALMENTE",0.18,IF(E23="NO",0.06)))</f>
        <v>0.3</v>
      </c>
      <c r="G23" s="9">
        <f>+IF(D23="Ex",IF(E23="SI",0.3,IF(E23="PARCIALMENTE",0.18,IF(E23="NO",0.06,""))),F23/COUNTIF($D$24:$D$25,"Ef"))</f>
        <v>0.3</v>
      </c>
      <c r="H23" s="9">
        <f>+G23</f>
        <v>0.3</v>
      </c>
      <c r="I23" s="39">
        <f>+H23+H24</f>
        <v>1</v>
      </c>
      <c r="J23" s="11" t="s">
        <v>253</v>
      </c>
    </row>
    <row r="24" spans="2:10" ht="71.400000000000006" customHeight="1" x14ac:dyDescent="0.3">
      <c r="B24" s="10" t="s">
        <v>40</v>
      </c>
      <c r="C24" s="11" t="s">
        <v>41</v>
      </c>
      <c r="D24" s="7" t="s">
        <v>16</v>
      </c>
      <c r="E24" s="7" t="s">
        <v>13</v>
      </c>
      <c r="F24" s="9">
        <f>+IF(E24="si",0.7,IF(E24="parcialmente",0.42,IF(E24="no",0.14)))</f>
        <v>0.7</v>
      </c>
      <c r="G24" s="9">
        <f>+IF(D24="Ex",0.3,F24/COUNTIF($D$24:$D$25,"Ef"))</f>
        <v>0.35</v>
      </c>
      <c r="H24" s="39">
        <f>+SUM(G24:G25)</f>
        <v>0.7</v>
      </c>
      <c r="I24" s="40"/>
      <c r="J24" s="11" t="s">
        <v>42</v>
      </c>
    </row>
    <row r="25" spans="2:10" ht="87" customHeight="1" x14ac:dyDescent="0.3">
      <c r="B25" s="10" t="s">
        <v>43</v>
      </c>
      <c r="C25" s="11" t="s">
        <v>44</v>
      </c>
      <c r="D25" s="7" t="s">
        <v>16</v>
      </c>
      <c r="E25" s="7" t="s">
        <v>13</v>
      </c>
      <c r="F25" s="9">
        <f>+IF(E25="si",0.7,IF(E25="parcialmente",0.42,IF(E25="no",0.14)))</f>
        <v>0.7</v>
      </c>
      <c r="G25" s="9">
        <f>+IF(D25="Ex",0.3,F25/COUNTIF($D$24:$D$25,"Ef"))</f>
        <v>0.35</v>
      </c>
      <c r="H25" s="39"/>
      <c r="I25" s="40"/>
      <c r="J25" s="11" t="s">
        <v>328</v>
      </c>
    </row>
    <row r="26" spans="2:10" ht="100.8" x14ac:dyDescent="0.3">
      <c r="B26" s="7">
        <v>5</v>
      </c>
      <c r="C26" s="8" t="s">
        <v>45</v>
      </c>
      <c r="D26" s="7" t="s">
        <v>12</v>
      </c>
      <c r="E26" s="7" t="s">
        <v>13</v>
      </c>
      <c r="F26" s="9">
        <f>+IF(E26="SI",0.3,IF(E26="PARCIALMENTE",0.18,IF(E26="NO",0.06)))</f>
        <v>0.3</v>
      </c>
      <c r="G26" s="9">
        <f>+IF(D26="Ex",IF(E26="SI",0.3,IF(E26="PARCIALMENTE",0.18,IF(E26="NO",0.06,""))),F26/COUNTIF($D$24:$D$25,"Ef"))</f>
        <v>0.3</v>
      </c>
      <c r="H26" s="4">
        <f>+G26</f>
        <v>0.3</v>
      </c>
      <c r="I26" s="39">
        <f>+H26+H27</f>
        <v>1</v>
      </c>
      <c r="J26" s="11" t="s">
        <v>46</v>
      </c>
    </row>
    <row r="27" spans="2:10" ht="63" x14ac:dyDescent="0.3">
      <c r="B27" s="10" t="s">
        <v>47</v>
      </c>
      <c r="C27" s="11" t="s">
        <v>48</v>
      </c>
      <c r="D27" s="7" t="s">
        <v>16</v>
      </c>
      <c r="E27" s="7" t="s">
        <v>13</v>
      </c>
      <c r="F27" s="9">
        <f>+IF(E27="si",0.7,IF(E27="parcialmente",0.42,IF(E27="no",0.14)))</f>
        <v>0.7</v>
      </c>
      <c r="G27" s="9">
        <f>+IF(D27="Ex",0.3,F27/COUNTIF($D$27:$D$28,"Ef"))</f>
        <v>0.35</v>
      </c>
      <c r="H27" s="39">
        <f>+SUM(G27:G28)</f>
        <v>0.7</v>
      </c>
      <c r="I27" s="40"/>
      <c r="J27" s="26" t="s">
        <v>305</v>
      </c>
    </row>
    <row r="28" spans="2:10" ht="75.599999999999994" x14ac:dyDescent="0.3">
      <c r="B28" s="10" t="s">
        <v>49</v>
      </c>
      <c r="C28" s="11" t="s">
        <v>50</v>
      </c>
      <c r="D28" s="7" t="s">
        <v>16</v>
      </c>
      <c r="E28" s="2" t="s">
        <v>13</v>
      </c>
      <c r="F28" s="9">
        <f>+IF(E28="si",0.7,IF(E28="parcialmente",0.42,IF(E28="no",0.14)))</f>
        <v>0.7</v>
      </c>
      <c r="G28" s="9">
        <f>+IF(D28="Ex",0.3,F28/COUNTIF($D$27:$D$28,"Ef"))</f>
        <v>0.35</v>
      </c>
      <c r="H28" s="39"/>
      <c r="I28" s="40"/>
      <c r="J28" s="11" t="s">
        <v>323</v>
      </c>
    </row>
    <row r="29" spans="2:10" ht="113.4" x14ac:dyDescent="0.3">
      <c r="B29" s="7">
        <v>6</v>
      </c>
      <c r="C29" s="8" t="s">
        <v>51</v>
      </c>
      <c r="D29" s="7" t="s">
        <v>12</v>
      </c>
      <c r="E29" s="7" t="s">
        <v>13</v>
      </c>
      <c r="F29" s="9">
        <f>+IF(E29="SI",0.3,IF(E29="PARCIALMENTE",0.18,IF(E29="NO",0.06)))</f>
        <v>0.3</v>
      </c>
      <c r="G29" s="9">
        <f>+IF(D29="Ex",IF(E29="SI",0.3,IF(E29="PARCIALMENTE",0.18,IF(E29="NO",0.06,""))),F29/COUNTIF($D$24:$D$25,"Ef"))</f>
        <v>0.3</v>
      </c>
      <c r="H29" s="4">
        <f>+G29</f>
        <v>0.3</v>
      </c>
      <c r="I29" s="39">
        <f>+H29+H30</f>
        <v>1</v>
      </c>
      <c r="J29" s="11" t="s">
        <v>52</v>
      </c>
    </row>
    <row r="30" spans="2:10" ht="59.4" customHeight="1" x14ac:dyDescent="0.3">
      <c r="B30" s="10" t="s">
        <v>53</v>
      </c>
      <c r="C30" s="11" t="s">
        <v>54</v>
      </c>
      <c r="D30" s="7" t="s">
        <v>16</v>
      </c>
      <c r="E30" s="7" t="s">
        <v>55</v>
      </c>
      <c r="F30" s="9">
        <f>+IF(E30="si",0.7,IF(E30="parcialmente",0.42,IF(E30="no",0.14)))</f>
        <v>0.7</v>
      </c>
      <c r="G30" s="9">
        <f>+IF(D30="Ex",0.3,F30/COUNTIF($D$30:$D$31,"Ef"))</f>
        <v>0.35</v>
      </c>
      <c r="H30" s="39">
        <f>+SUM(G30:G31)</f>
        <v>0.7</v>
      </c>
      <c r="I30" s="40"/>
      <c r="J30" s="11" t="s">
        <v>56</v>
      </c>
    </row>
    <row r="31" spans="2:10" ht="81" customHeight="1" x14ac:dyDescent="0.3">
      <c r="B31" s="10" t="s">
        <v>57</v>
      </c>
      <c r="C31" s="11" t="s">
        <v>58</v>
      </c>
      <c r="D31" s="7" t="s">
        <v>16</v>
      </c>
      <c r="E31" s="7" t="s">
        <v>13</v>
      </c>
      <c r="F31" s="9">
        <f>+IF(E31="si",0.7,IF(E31="parcialmente",0.42,IF(E31="no",0.14)))</f>
        <v>0.7</v>
      </c>
      <c r="G31" s="9">
        <f>+IF(D31="Ex",0.3,F31/COUNTIF($D$30:$D$31,"Ef"))</f>
        <v>0.35</v>
      </c>
      <c r="H31" s="39"/>
      <c r="I31" s="40"/>
      <c r="J31" s="11" t="s">
        <v>254</v>
      </c>
    </row>
    <row r="32" spans="2:10" ht="113.4" x14ac:dyDescent="0.3">
      <c r="B32" s="2">
        <v>7</v>
      </c>
      <c r="C32" s="3" t="s">
        <v>59</v>
      </c>
      <c r="D32" s="2" t="s">
        <v>12</v>
      </c>
      <c r="E32" s="2" t="s">
        <v>13</v>
      </c>
      <c r="F32" s="4">
        <f>+IF(E32="SI",0.3,IF(E32="PARCIALMENTE",0.18,IF(E32="NO",0.06)))</f>
        <v>0.3</v>
      </c>
      <c r="G32" s="4">
        <f>+IF(D32="Ex",IF(E32="SI",0.3,IF(E32="PARCIALMENTE",0.18,IF(E32="NO",0.06,""))),F32/COUNTIF($D$24:$D$25,"Ef"))</f>
        <v>0.3</v>
      </c>
      <c r="H32" s="4">
        <f>+G32</f>
        <v>0.3</v>
      </c>
      <c r="I32" s="44">
        <f>+H32+H33</f>
        <v>1</v>
      </c>
      <c r="J32" s="6" t="s">
        <v>272</v>
      </c>
    </row>
    <row r="33" spans="2:12" ht="75" customHeight="1" x14ac:dyDescent="0.3">
      <c r="B33" s="5" t="s">
        <v>60</v>
      </c>
      <c r="C33" s="6" t="s">
        <v>54</v>
      </c>
      <c r="D33" s="2" t="s">
        <v>16</v>
      </c>
      <c r="E33" s="2" t="s">
        <v>13</v>
      </c>
      <c r="F33" s="4">
        <f>+IF(E33="si",0.7,IF(E33="parcialmente",0.42,IF(E33="no",0.14)))</f>
        <v>0.7</v>
      </c>
      <c r="G33" s="4">
        <f>+IF(D33="Ex",0.3,F33/COUNTIF($D$33:$D$34,"Ef"))</f>
        <v>0.35</v>
      </c>
      <c r="H33" s="44">
        <f>+SUM(G33:G34)</f>
        <v>0.7</v>
      </c>
      <c r="I33" s="45"/>
      <c r="J33" s="6" t="s">
        <v>315</v>
      </c>
    </row>
    <row r="34" spans="2:12" ht="72.599999999999994" customHeight="1" x14ac:dyDescent="0.3">
      <c r="B34" s="5" t="s">
        <v>61</v>
      </c>
      <c r="C34" s="6" t="s">
        <v>62</v>
      </c>
      <c r="D34" s="2" t="s">
        <v>16</v>
      </c>
      <c r="E34" s="2" t="s">
        <v>13</v>
      </c>
      <c r="F34" s="4">
        <f>+IF(E34="si",0.7,IF(E34="parcialmente",0.42,IF(E34="no",0.14)))</f>
        <v>0.7</v>
      </c>
      <c r="G34" s="4">
        <f>+IF(D34="Ex",0.3,F34/COUNTIF($D$33:$D$34,"Ef"))</f>
        <v>0.35</v>
      </c>
      <c r="H34" s="44"/>
      <c r="I34" s="45"/>
      <c r="J34" s="6" t="s">
        <v>316</v>
      </c>
    </row>
    <row r="35" spans="2:12" ht="176.4" x14ac:dyDescent="0.3">
      <c r="B35" s="7">
        <v>8</v>
      </c>
      <c r="C35" s="8" t="s">
        <v>63</v>
      </c>
      <c r="D35" s="7" t="s">
        <v>12</v>
      </c>
      <c r="E35" s="7" t="s">
        <v>13</v>
      </c>
      <c r="F35" s="9">
        <f>+IF(E35="SI",0.3,IF(E35="PARCIALMENTE",0.18,IF(E35="NO",0.06)))</f>
        <v>0.3</v>
      </c>
      <c r="G35" s="9">
        <f>+IF(D35="Ex",IF(E35="SI",0.3,IF(E35="PARCIALMENTE",0.18,IF(E35="NO",0.06,""))),F35/COUNTIF($D$24:$D$25,"Ef"))</f>
        <v>0.3</v>
      </c>
      <c r="H35" s="9">
        <f>+G35</f>
        <v>0.3</v>
      </c>
      <c r="I35" s="39">
        <f>+H35+H36</f>
        <v>1</v>
      </c>
      <c r="J35" s="26" t="s">
        <v>274</v>
      </c>
    </row>
    <row r="36" spans="2:12" ht="66.599999999999994" customHeight="1" x14ac:dyDescent="0.3">
      <c r="B36" s="10" t="s">
        <v>64</v>
      </c>
      <c r="C36" s="11" t="s">
        <v>65</v>
      </c>
      <c r="D36" s="7" t="s">
        <v>16</v>
      </c>
      <c r="E36" s="2" t="s">
        <v>13</v>
      </c>
      <c r="F36" s="9">
        <f>+IF(E36="si",0.7,IF(E36="parcialmente",0.42,IF(E36="no",0.14)))</f>
        <v>0.7</v>
      </c>
      <c r="G36" s="9">
        <f>+IF(D36="Ex",0.3,F36/COUNTIF($D$36:$D$37,"Ef"))</f>
        <v>0.35</v>
      </c>
      <c r="H36" s="39">
        <f>+SUM(G36:G37)</f>
        <v>0.7</v>
      </c>
      <c r="I36" s="40"/>
      <c r="J36" s="11" t="s">
        <v>66</v>
      </c>
    </row>
    <row r="37" spans="2:12" ht="97.35" customHeight="1" x14ac:dyDescent="0.3">
      <c r="B37" s="10" t="s">
        <v>67</v>
      </c>
      <c r="C37" s="11" t="s">
        <v>68</v>
      </c>
      <c r="D37" s="7" t="s">
        <v>16</v>
      </c>
      <c r="E37" s="2" t="s">
        <v>13</v>
      </c>
      <c r="F37" s="9">
        <f>+IF(E37="si",0.7,IF(E37="parcialmente",0.42,IF(E37="no",0.14)))</f>
        <v>0.7</v>
      </c>
      <c r="G37" s="9">
        <f>+IF(D37="Ex",0.3,F37/COUNTIF($D$36:$D$37,"Ef"))</f>
        <v>0.35</v>
      </c>
      <c r="H37" s="39"/>
      <c r="I37" s="40"/>
      <c r="J37" s="11" t="s">
        <v>306</v>
      </c>
    </row>
    <row r="38" spans="2:12" ht="113.4" x14ac:dyDescent="0.3">
      <c r="B38" s="7">
        <v>9</v>
      </c>
      <c r="C38" s="8" t="s">
        <v>69</v>
      </c>
      <c r="D38" s="7" t="s">
        <v>12</v>
      </c>
      <c r="E38" s="7" t="s">
        <v>13</v>
      </c>
      <c r="F38" s="9">
        <f>+IF(E38="SI",0.3,IF(E38="PARCIALMENTE",0.18,IF(E38="NO",0.06)))</f>
        <v>0.3</v>
      </c>
      <c r="G38" s="9">
        <f>+IF(D38="Ex",IF(E38="SI",0.3,IF(E38="PARCIALMENTE",0.18,IF(E38="NO",0.06,""))),F38/COUNTIF($D$24:$D$25,"Ef"))</f>
        <v>0.3</v>
      </c>
      <c r="H38" s="9">
        <f>+G38</f>
        <v>0.3</v>
      </c>
      <c r="I38" s="39">
        <f>+H38+H39</f>
        <v>0.85999999999999988</v>
      </c>
      <c r="J38" s="11" t="s">
        <v>255</v>
      </c>
    </row>
    <row r="39" spans="2:12" ht="72" customHeight="1" x14ac:dyDescent="0.3">
      <c r="B39" s="10" t="s">
        <v>70</v>
      </c>
      <c r="C39" s="11" t="s">
        <v>71</v>
      </c>
      <c r="D39" s="7" t="s">
        <v>16</v>
      </c>
      <c r="E39" s="7" t="s">
        <v>13</v>
      </c>
      <c r="F39" s="9">
        <f>+IF(E39="si",0.7,IF(E39="parcialmente",0.42,IF(E39="no",0.14)))</f>
        <v>0.7</v>
      </c>
      <c r="G39" s="9">
        <f>+IF(D39="Ex",0.3,F39/COUNTIF($D$39:$D$40,"Ef"))</f>
        <v>0.35</v>
      </c>
      <c r="H39" s="39">
        <f>+SUM(G39:G40)</f>
        <v>0.55999999999999994</v>
      </c>
      <c r="I39" s="40"/>
      <c r="J39" s="11" t="s">
        <v>72</v>
      </c>
    </row>
    <row r="40" spans="2:12" ht="121.35" customHeight="1" x14ac:dyDescent="0.3">
      <c r="B40" s="10" t="s">
        <v>73</v>
      </c>
      <c r="C40" s="11" t="s">
        <v>74</v>
      </c>
      <c r="D40" s="7" t="s">
        <v>16</v>
      </c>
      <c r="E40" s="2" t="s">
        <v>26</v>
      </c>
      <c r="F40" s="9">
        <f>+IF(E40="si",0.7,IF(E40="parcialmente",0.42,IF(E40="no",0.14)))</f>
        <v>0.42</v>
      </c>
      <c r="G40" s="9">
        <f>+IF(D40="Ex",0.3,F40/COUNTIF($D$39:$D$40,"Ef"))</f>
        <v>0.21</v>
      </c>
      <c r="H40" s="39"/>
      <c r="I40" s="40"/>
      <c r="J40" s="32" t="s">
        <v>320</v>
      </c>
    </row>
    <row r="41" spans="2:12" ht="203.4" customHeight="1" x14ac:dyDescent="0.3">
      <c r="B41" s="2">
        <v>10</v>
      </c>
      <c r="C41" s="3" t="s">
        <v>75</v>
      </c>
      <c r="D41" s="2" t="s">
        <v>12</v>
      </c>
      <c r="E41" s="2" t="s">
        <v>13</v>
      </c>
      <c r="F41" s="4">
        <f>+IF(E41="SI",0.3,IF(E41="PARCIALMENTE",0.18,IF(E41="NO",0.06)))</f>
        <v>0.3</v>
      </c>
      <c r="G41" s="4">
        <f>+IF(D41="Ex",IF(E41="SI",0.3,IF(E41="PARCIALMENTE",0.18,IF(E41="NO",0.06,""))),F41/COUNTIF($D$24:$D$25,"Ef"))</f>
        <v>0.3</v>
      </c>
      <c r="H41" s="4">
        <f>+G41</f>
        <v>0.3</v>
      </c>
      <c r="I41" s="49">
        <f>+H41+H42</f>
        <v>0.62666666666666671</v>
      </c>
      <c r="J41" s="6" t="s">
        <v>76</v>
      </c>
    </row>
    <row r="42" spans="2:12" ht="201.6" x14ac:dyDescent="0.3">
      <c r="B42" s="12" t="s">
        <v>77</v>
      </c>
      <c r="C42" s="6" t="s">
        <v>75</v>
      </c>
      <c r="D42" s="2" t="s">
        <v>16</v>
      </c>
      <c r="E42" s="2" t="s">
        <v>13</v>
      </c>
      <c r="F42" s="4">
        <f>+IF(E42="si",0.7,IF(E42="parcialmente",0.42,IF(E42="no",0.14)))</f>
        <v>0.7</v>
      </c>
      <c r="G42" s="4">
        <f>+IF(D42="Ex",0.3,F42/COUNTIF($D$42:$D$44,"Ef"))</f>
        <v>0.23333333333333331</v>
      </c>
      <c r="H42" s="44">
        <f>+SUM(G42:G44)</f>
        <v>0.32666666666666666</v>
      </c>
      <c r="I42" s="45"/>
      <c r="J42" s="27" t="s">
        <v>257</v>
      </c>
      <c r="L42" s="25"/>
    </row>
    <row r="43" spans="2:12" ht="50.4" x14ac:dyDescent="0.3">
      <c r="B43" s="5" t="s">
        <v>78</v>
      </c>
      <c r="C43" s="6" t="s">
        <v>79</v>
      </c>
      <c r="D43" s="2" t="s">
        <v>16</v>
      </c>
      <c r="E43" s="2" t="s">
        <v>158</v>
      </c>
      <c r="F43" s="4">
        <f>+IF(E43="si",0.7,IF(E43="parcialmente",0.42,IF(E43="no",0.14)))</f>
        <v>0.14000000000000001</v>
      </c>
      <c r="G43" s="4">
        <f>+IF(D43="Ex",0.3,F43/COUNTIF($D$42:$D$44,"Ef"))</f>
        <v>4.6666666666666669E-2</v>
      </c>
      <c r="H43" s="44"/>
      <c r="I43" s="45"/>
      <c r="J43" s="28" t="s">
        <v>295</v>
      </c>
    </row>
    <row r="44" spans="2:12" ht="91.95" customHeight="1" x14ac:dyDescent="0.3">
      <c r="B44" s="5" t="s">
        <v>80</v>
      </c>
      <c r="C44" s="6" t="s">
        <v>81</v>
      </c>
      <c r="D44" s="2" t="s">
        <v>16</v>
      </c>
      <c r="E44" s="2" t="s">
        <v>158</v>
      </c>
      <c r="F44" s="4">
        <f>+IF(E44="si",0.7,IF(E44="parcialmente",0.42,IF(E44="no",0.14)))</f>
        <v>0.14000000000000001</v>
      </c>
      <c r="G44" s="4">
        <f>+IF(D44="Ex",0.3,F44/COUNTIF($D$42:$D$44,"Ef"))</f>
        <v>4.6666666666666669E-2</v>
      </c>
      <c r="H44" s="44"/>
      <c r="I44" s="45"/>
      <c r="J44" s="6" t="s">
        <v>275</v>
      </c>
    </row>
    <row r="45" spans="2:12" x14ac:dyDescent="0.3">
      <c r="B45" s="50" t="s">
        <v>82</v>
      </c>
      <c r="C45" s="50"/>
      <c r="D45" s="41" t="s">
        <v>4</v>
      </c>
      <c r="E45" s="41" t="s">
        <v>5</v>
      </c>
      <c r="F45" s="41" t="s">
        <v>6</v>
      </c>
      <c r="G45" s="41" t="s">
        <v>7</v>
      </c>
      <c r="H45" s="41" t="s">
        <v>8</v>
      </c>
      <c r="I45" s="41" t="s">
        <v>9</v>
      </c>
      <c r="J45" s="47" t="s">
        <v>10</v>
      </c>
    </row>
    <row r="46" spans="2:12" x14ac:dyDescent="0.3">
      <c r="B46" s="51"/>
      <c r="C46" s="51"/>
      <c r="D46" s="43"/>
      <c r="E46" s="43"/>
      <c r="F46" s="43"/>
      <c r="G46" s="43"/>
      <c r="H46" s="43"/>
      <c r="I46" s="43"/>
      <c r="J46" s="48"/>
    </row>
    <row r="47" spans="2:12" x14ac:dyDescent="0.3">
      <c r="B47" s="51"/>
      <c r="C47" s="51"/>
      <c r="D47" s="43"/>
      <c r="E47" s="43"/>
      <c r="F47" s="43"/>
      <c r="G47" s="43"/>
      <c r="H47" s="43"/>
      <c r="I47" s="43"/>
      <c r="J47" s="48"/>
    </row>
    <row r="48" spans="2:12" ht="151.19999999999999" x14ac:dyDescent="0.3">
      <c r="B48" s="2">
        <v>11</v>
      </c>
      <c r="C48" s="3" t="s">
        <v>83</v>
      </c>
      <c r="D48" s="2" t="s">
        <v>12</v>
      </c>
      <c r="E48" s="2" t="s">
        <v>13</v>
      </c>
      <c r="F48" s="4">
        <f>+IF(E48="SI",0.3,IF(E48="PARCIALMENTE",0.18,IF(E48="NO",0.06)))</f>
        <v>0.3</v>
      </c>
      <c r="G48" s="4">
        <f>+IF(D48="Ex",IF(E48="SI",0.3,IF(E48="PARCIALMENTE",0.18,IF(E48="NO",0.06,""))),F48/COUNTIF($D$24:$D$25,"Ef"))</f>
        <v>0.3</v>
      </c>
      <c r="H48" s="4">
        <f>+G48</f>
        <v>0.3</v>
      </c>
      <c r="I48" s="44">
        <f>+H48+H49</f>
        <v>1</v>
      </c>
      <c r="J48" s="6" t="s">
        <v>84</v>
      </c>
    </row>
    <row r="49" spans="2:10" ht="96" customHeight="1" x14ac:dyDescent="0.3">
      <c r="B49" s="5" t="s">
        <v>85</v>
      </c>
      <c r="C49" s="6" t="s">
        <v>86</v>
      </c>
      <c r="D49" s="2" t="s">
        <v>16</v>
      </c>
      <c r="E49" s="2" t="s">
        <v>13</v>
      </c>
      <c r="F49" s="4">
        <f>+IF(E49="si",0.7,IF(E49="parcialmente",0.42,IF(E49="no",0.14)))</f>
        <v>0.7</v>
      </c>
      <c r="G49" s="4">
        <f>+IF(D49="Ex",0.3,F49/COUNTIF($D$49:$D$50,"Ef"))</f>
        <v>0.35</v>
      </c>
      <c r="H49" s="44">
        <f>+SUM(G49:G50)</f>
        <v>0.7</v>
      </c>
      <c r="I49" s="45"/>
      <c r="J49" s="6" t="s">
        <v>87</v>
      </c>
    </row>
    <row r="50" spans="2:10" ht="88.2" x14ac:dyDescent="0.3">
      <c r="B50" s="5" t="s">
        <v>88</v>
      </c>
      <c r="C50" s="6" t="s">
        <v>89</v>
      </c>
      <c r="D50" s="2" t="s">
        <v>16</v>
      </c>
      <c r="E50" s="2" t="s">
        <v>13</v>
      </c>
      <c r="F50" s="4">
        <f>+IF(E50="si",0.7,IF(E50="parcialmente",0.42,IF(E50="no",0.14)))</f>
        <v>0.7</v>
      </c>
      <c r="G50" s="4">
        <f>+IF(D50="Ex",0.3,F50/COUNTIF($D$49:$D$50,"Ef"))</f>
        <v>0.35</v>
      </c>
      <c r="H50" s="44"/>
      <c r="I50" s="45"/>
      <c r="J50" s="6" t="s">
        <v>90</v>
      </c>
    </row>
    <row r="51" spans="2:10" ht="69.599999999999994" customHeight="1" x14ac:dyDescent="0.3">
      <c r="B51" s="2">
        <v>12</v>
      </c>
      <c r="C51" s="3" t="s">
        <v>91</v>
      </c>
      <c r="D51" s="2" t="s">
        <v>12</v>
      </c>
      <c r="E51" s="2" t="s">
        <v>13</v>
      </c>
      <c r="F51" s="4">
        <f>+IF(E51="SI",0.3,IF(E51="PARCIALMENTE",0.18,IF(E51="NO",0.06)))</f>
        <v>0.3</v>
      </c>
      <c r="G51" s="4">
        <f>+IF(D51="Ex",IF(E51="SI",0.3,IF(E51="PARCIALMENTE",0.18,IF(E51="NO",0.06,""))),F51/COUNTIF($D$24:$D$25,"Ef"))</f>
        <v>0.3</v>
      </c>
      <c r="H51" s="4">
        <f>+G51</f>
        <v>0.3</v>
      </c>
      <c r="I51" s="44">
        <f>+H51+H52</f>
        <v>0.72</v>
      </c>
      <c r="J51" s="6" t="s">
        <v>256</v>
      </c>
    </row>
    <row r="52" spans="2:10" ht="75.599999999999994" x14ac:dyDescent="0.3">
      <c r="B52" s="5" t="s">
        <v>92</v>
      </c>
      <c r="C52" s="6" t="s">
        <v>93</v>
      </c>
      <c r="D52" s="2" t="s">
        <v>16</v>
      </c>
      <c r="E52" s="2" t="s">
        <v>13</v>
      </c>
      <c r="F52" s="4">
        <f>+IF(E52="si",0.7,IF(E52="parcialmente",0.42,IF(E52="no",0.14)))</f>
        <v>0.7</v>
      </c>
      <c r="G52" s="4">
        <f>+IF(D52="Ex",0.3,F52/COUNTIF($D$51:$D$53,"Ef"))</f>
        <v>0.35</v>
      </c>
      <c r="H52" s="44">
        <f>+SUM(G52:G53)</f>
        <v>0.42</v>
      </c>
      <c r="I52" s="45"/>
      <c r="J52" s="28" t="s">
        <v>299</v>
      </c>
    </row>
    <row r="53" spans="2:10" ht="56.4" customHeight="1" x14ac:dyDescent="0.3">
      <c r="B53" s="5" t="s">
        <v>94</v>
      </c>
      <c r="C53" s="6" t="s">
        <v>95</v>
      </c>
      <c r="D53" s="2" t="s">
        <v>16</v>
      </c>
      <c r="E53" s="2" t="s">
        <v>158</v>
      </c>
      <c r="F53" s="4">
        <f>+IF(E53="si",0.7,IF(E53="parcialmente",0.42,IF(E53="no",0.14)))</f>
        <v>0.14000000000000001</v>
      </c>
      <c r="G53" s="4">
        <f>+IF(D53="Ex",0.3,F53/COUNTIF($D$51:$D$53,"Ef"))</f>
        <v>7.0000000000000007E-2</v>
      </c>
      <c r="H53" s="44"/>
      <c r="I53" s="45"/>
      <c r="J53" s="28" t="s">
        <v>324</v>
      </c>
    </row>
    <row r="54" spans="2:10" ht="50.4" x14ac:dyDescent="0.3">
      <c r="B54" s="2">
        <v>13</v>
      </c>
      <c r="C54" s="3" t="s">
        <v>96</v>
      </c>
      <c r="D54" s="2" t="s">
        <v>12</v>
      </c>
      <c r="E54" s="2" t="s">
        <v>13</v>
      </c>
      <c r="F54" s="4">
        <f>+IF(E54="SI",0.3,IF(E54="PARCIALMENTE",0.18,IF(E54="NO",0.06)))</f>
        <v>0.3</v>
      </c>
      <c r="G54" s="4">
        <f>+IF(D54="Ex",IF(E54="SI",0.3,IF(E54="PARCIALMENTE",0.18,IF(E54="NO",0.06,""))),F54/COUNTIF($D$24:$D$25,"Ef"))</f>
        <v>0.3</v>
      </c>
      <c r="H54" s="4">
        <f>+G54</f>
        <v>0.3</v>
      </c>
      <c r="I54" s="44">
        <f>+H54+H55</f>
        <v>1</v>
      </c>
      <c r="J54" s="6" t="s">
        <v>97</v>
      </c>
    </row>
    <row r="55" spans="2:10" ht="63" x14ac:dyDescent="0.3">
      <c r="B55" s="5" t="s">
        <v>98</v>
      </c>
      <c r="C55" s="6" t="s">
        <v>99</v>
      </c>
      <c r="D55" s="2" t="s">
        <v>16</v>
      </c>
      <c r="E55" s="2" t="s">
        <v>13</v>
      </c>
      <c r="F55" s="4">
        <f>+IF(E55="si",0.7,IF(E55="parcialmente",0.42,IF(E55="no",0.14)))</f>
        <v>0.7</v>
      </c>
      <c r="G55" s="4">
        <f>+IF(D55="Ex",0.3,F55/COUNTIF($D$54:$D$55,"Ef"))</f>
        <v>0.7</v>
      </c>
      <c r="H55" s="4">
        <f>+G55</f>
        <v>0.7</v>
      </c>
      <c r="I55" s="45"/>
      <c r="J55" s="6" t="s">
        <v>100</v>
      </c>
    </row>
    <row r="56" spans="2:10" x14ac:dyDescent="0.3">
      <c r="B56" s="41" t="s">
        <v>101</v>
      </c>
      <c r="C56" s="41"/>
      <c r="D56" s="1" t="s">
        <v>102</v>
      </c>
      <c r="E56" s="1" t="s">
        <v>5</v>
      </c>
      <c r="F56" s="1" t="s">
        <v>103</v>
      </c>
      <c r="G56" s="1" t="s">
        <v>7</v>
      </c>
      <c r="H56" s="1" t="s">
        <v>8</v>
      </c>
      <c r="I56" s="1" t="s">
        <v>9</v>
      </c>
      <c r="J56" s="30" t="s">
        <v>10</v>
      </c>
    </row>
    <row r="57" spans="2:10" ht="75.599999999999994" x14ac:dyDescent="0.3">
      <c r="B57" s="2">
        <v>14</v>
      </c>
      <c r="C57" s="3" t="s">
        <v>104</v>
      </c>
      <c r="D57" s="2" t="s">
        <v>12</v>
      </c>
      <c r="E57" s="2" t="s">
        <v>13</v>
      </c>
      <c r="F57" s="4">
        <f>+IF(E57="SI",0.3,IF(E57="PARCIALMENTE",0.18,IF(E57="NO",0.06)))</f>
        <v>0.3</v>
      </c>
      <c r="G57" s="4">
        <f>+IF(D57="Ex",IF(E57="SI",0.3,IF(E57="PARCIALMENTE",0.18,IF(E57="NO",0.06,""))),F57/COUNTIF($D$24:$D$25,"Ef"))</f>
        <v>0.3</v>
      </c>
      <c r="H57" s="4">
        <f>+G57</f>
        <v>0.3</v>
      </c>
      <c r="I57" s="39">
        <f>+H57+H58</f>
        <v>1</v>
      </c>
      <c r="J57" s="6" t="s">
        <v>296</v>
      </c>
    </row>
    <row r="58" spans="2:10" ht="84" customHeight="1" x14ac:dyDescent="0.3">
      <c r="B58" s="10" t="s">
        <v>105</v>
      </c>
      <c r="C58" s="11" t="s">
        <v>106</v>
      </c>
      <c r="D58" s="7" t="s">
        <v>16</v>
      </c>
      <c r="E58" s="7" t="s">
        <v>13</v>
      </c>
      <c r="F58" s="9">
        <f>+IF(E58="si",0.7,IF(E58="parcialmente",0.42,IF(E58="no",0.14)))</f>
        <v>0.7</v>
      </c>
      <c r="G58" s="9">
        <f>+IF(D58="Ex",0.3,F58/COUNTIF($D$57:$D$58,"Ef"))</f>
        <v>0.7</v>
      </c>
      <c r="H58" s="9">
        <f>+G58</f>
        <v>0.7</v>
      </c>
      <c r="I58" s="40"/>
      <c r="J58" s="11" t="s">
        <v>276</v>
      </c>
    </row>
    <row r="59" spans="2:10" ht="54.6" customHeight="1" x14ac:dyDescent="0.3">
      <c r="B59" s="7">
        <v>15</v>
      </c>
      <c r="C59" s="8" t="s">
        <v>107</v>
      </c>
      <c r="D59" s="7" t="s">
        <v>12</v>
      </c>
      <c r="E59" s="7" t="s">
        <v>13</v>
      </c>
      <c r="F59" s="9">
        <f>+IF(E59="SI",0.3,IF(E59="PARCIALMENTE",0.18,IF(E59="NO",0.06)))</f>
        <v>0.3</v>
      </c>
      <c r="G59" s="9">
        <f>+IF(D59="Ex",IF(E59="SI",0.3,IF(E59="PARCIALMENTE",0.18,IF(E59="NO",0.06,""))),F59/COUNTIF($D$24:$D$25,"Ef"))</f>
        <v>0.3</v>
      </c>
      <c r="H59" s="9">
        <f>+G59</f>
        <v>0.3</v>
      </c>
      <c r="I59" s="39">
        <f>+H59+H60</f>
        <v>1</v>
      </c>
      <c r="J59" s="6" t="s">
        <v>258</v>
      </c>
    </row>
    <row r="60" spans="2:10" ht="88.2" x14ac:dyDescent="0.3">
      <c r="B60" s="10" t="s">
        <v>108</v>
      </c>
      <c r="C60" s="11" t="s">
        <v>109</v>
      </c>
      <c r="D60" s="7" t="s">
        <v>16</v>
      </c>
      <c r="E60" s="7" t="s">
        <v>13</v>
      </c>
      <c r="F60" s="9">
        <f>+IF(E60="si",0.7,IF(E60="parcialmente",0.42,IF(E60="no",0.14)))</f>
        <v>0.7</v>
      </c>
      <c r="G60" s="9">
        <f>+IF(D60="Ex",0.3,F60/COUNTIF($D$59:$D$60,"Ef"))</f>
        <v>0.7</v>
      </c>
      <c r="H60" s="9">
        <f>+G60</f>
        <v>0.7</v>
      </c>
      <c r="I60" s="40"/>
      <c r="J60" s="11" t="s">
        <v>277</v>
      </c>
    </row>
    <row r="61" spans="2:10" x14ac:dyDescent="0.3">
      <c r="B61" s="41" t="s">
        <v>110</v>
      </c>
      <c r="C61" s="41"/>
      <c r="D61" s="1" t="s">
        <v>102</v>
      </c>
      <c r="E61" s="1" t="s">
        <v>5</v>
      </c>
      <c r="F61" s="1" t="s">
        <v>103</v>
      </c>
      <c r="G61" s="1" t="s">
        <v>7</v>
      </c>
      <c r="H61" s="1" t="s">
        <v>8</v>
      </c>
      <c r="I61" s="1" t="s">
        <v>9</v>
      </c>
      <c r="J61" s="30" t="s">
        <v>10</v>
      </c>
    </row>
    <row r="62" spans="2:10" ht="100.8" x14ac:dyDescent="0.3">
      <c r="B62" s="7">
        <v>16</v>
      </c>
      <c r="C62" s="8" t="s">
        <v>111</v>
      </c>
      <c r="D62" s="7" t="s">
        <v>12</v>
      </c>
      <c r="E62" s="2" t="s">
        <v>13</v>
      </c>
      <c r="F62" s="9">
        <f>+IF(E62="SI",0.3,IF(E62="PARCIALMENTE",0.18,IF(E62="NO",0.06)))</f>
        <v>0.3</v>
      </c>
      <c r="G62" s="9">
        <f>+IF(D62="Ex",IF(E62="SI",0.3,IF(E62="PARCIALMENTE",0.18,IF(E62="NO",0.06,""))),F62/COUNTIF($D$24:$D$25,"Ef"))</f>
        <v>0.3</v>
      </c>
      <c r="H62" s="9">
        <f>+G62</f>
        <v>0.3</v>
      </c>
      <c r="I62" s="39">
        <f>+H62+H63</f>
        <v>1</v>
      </c>
      <c r="J62" s="11" t="s">
        <v>259</v>
      </c>
    </row>
    <row r="63" spans="2:10" ht="70.349999999999994" customHeight="1" x14ac:dyDescent="0.3">
      <c r="B63" s="10" t="s">
        <v>112</v>
      </c>
      <c r="C63" s="11" t="s">
        <v>113</v>
      </c>
      <c r="D63" s="7" t="s">
        <v>16</v>
      </c>
      <c r="E63" s="2" t="s">
        <v>13</v>
      </c>
      <c r="F63" s="9">
        <f>+IF(E63="si",0.7,IF(E63="parcialmente",0.42,IF(E63="no",0.14)))</f>
        <v>0.7</v>
      </c>
      <c r="G63" s="9">
        <f>+IF(D63="Ex",0.3,F63/COUNTIF($D$62:$D$64,"Ef"))</f>
        <v>0.35</v>
      </c>
      <c r="H63" s="39">
        <f>+SUM(G63:G64)</f>
        <v>0.7</v>
      </c>
      <c r="I63" s="40"/>
      <c r="J63" s="11" t="s">
        <v>114</v>
      </c>
    </row>
    <row r="64" spans="2:10" ht="58.2" customHeight="1" x14ac:dyDescent="0.3">
      <c r="B64" s="10" t="s">
        <v>115</v>
      </c>
      <c r="C64" s="11" t="s">
        <v>116</v>
      </c>
      <c r="D64" s="7" t="s">
        <v>16</v>
      </c>
      <c r="E64" s="7" t="s">
        <v>13</v>
      </c>
      <c r="F64" s="9">
        <f>+IF(E64="si",0.7,IF(E64="parcialmente",0.42,IF(E64="no",0.14)))</f>
        <v>0.7</v>
      </c>
      <c r="G64" s="9">
        <f>+IF(D64="Ex",0.3,F64/COUNTIF($D$62:$D$64,"Ef"))</f>
        <v>0.35</v>
      </c>
      <c r="H64" s="39"/>
      <c r="I64" s="40"/>
      <c r="J64" s="11" t="s">
        <v>117</v>
      </c>
    </row>
    <row r="65" spans="2:10" ht="45" customHeight="1" x14ac:dyDescent="0.3">
      <c r="B65" s="2">
        <v>17</v>
      </c>
      <c r="C65" s="3" t="s">
        <v>118</v>
      </c>
      <c r="D65" s="2" t="s">
        <v>12</v>
      </c>
      <c r="E65" s="2" t="s">
        <v>13</v>
      </c>
      <c r="F65" s="4">
        <f>+IF(E65="SI",0.3,IF(E65="PARCIALMENTE",0.18,IF(E65="NO",0.06)))</f>
        <v>0.3</v>
      </c>
      <c r="G65" s="4">
        <f>+IF(D65="Ex",IF(E65="SI",0.3,IF(E65="PARCIALMENTE",0.18,IF(E65="NO",0.06,""))),F65/COUNTIF($D$24:$D$25,"Ef"))</f>
        <v>0.3</v>
      </c>
      <c r="H65" s="4">
        <f>+G65</f>
        <v>0.3</v>
      </c>
      <c r="I65" s="44">
        <f>+H65+H66</f>
        <v>1</v>
      </c>
      <c r="J65" s="6" t="s">
        <v>260</v>
      </c>
    </row>
    <row r="66" spans="2:10" ht="176.4" x14ac:dyDescent="0.3">
      <c r="B66" s="5" t="s">
        <v>119</v>
      </c>
      <c r="C66" s="6" t="s">
        <v>120</v>
      </c>
      <c r="D66" s="2" t="s">
        <v>16</v>
      </c>
      <c r="E66" s="2" t="s">
        <v>13</v>
      </c>
      <c r="F66" s="4">
        <f>+IF(E66="si",0.7,IF(E66="parcialmente",0.42,IF(E66="no",0.14)))</f>
        <v>0.7</v>
      </c>
      <c r="G66" s="4">
        <f>+IF(D66="Ex",0.3,F66/COUNTIF($D$65:$D$67,"Ef"))</f>
        <v>0.35</v>
      </c>
      <c r="H66" s="44">
        <f>+SUM(G66:G67)</f>
        <v>0.7</v>
      </c>
      <c r="I66" s="45"/>
      <c r="J66" s="6" t="s">
        <v>300</v>
      </c>
    </row>
    <row r="67" spans="2:10" ht="70.349999999999994" customHeight="1" x14ac:dyDescent="0.3">
      <c r="B67" s="5" t="s">
        <v>121</v>
      </c>
      <c r="C67" s="6" t="s">
        <v>122</v>
      </c>
      <c r="D67" s="2" t="s">
        <v>16</v>
      </c>
      <c r="E67" s="2" t="s">
        <v>13</v>
      </c>
      <c r="F67" s="4">
        <f>+IF(E67="si",0.7,IF(E67="parcialmente",0.42,IF(E67="no",0.14)))</f>
        <v>0.7</v>
      </c>
      <c r="G67" s="4">
        <f>+IF(D67="Ex",0.3,F67/COUNTIF($D$65:$D$67,"Ef"))</f>
        <v>0.35</v>
      </c>
      <c r="H67" s="44"/>
      <c r="I67" s="45"/>
      <c r="J67" s="6" t="s">
        <v>261</v>
      </c>
    </row>
    <row r="68" spans="2:10" ht="67.349999999999994" customHeight="1" x14ac:dyDescent="0.3">
      <c r="B68" s="7">
        <v>18</v>
      </c>
      <c r="C68" s="8" t="s">
        <v>123</v>
      </c>
      <c r="D68" s="7" t="s">
        <v>12</v>
      </c>
      <c r="E68" s="7" t="s">
        <v>13</v>
      </c>
      <c r="F68" s="9">
        <f>+IF(E68="SI",0.3,IF(E68="PARCIALMENTE",0.18,IF(E68="NO",0.06)))</f>
        <v>0.3</v>
      </c>
      <c r="G68" s="9">
        <f>+IF(D68="Ex",IF(E68="SI",0.3,IF(E68="PARCIALMENTE",0.18,IF(E68="NO",0.06,""))),F68/COUNTIF($D$24:$D$25,"Ef"))</f>
        <v>0.3</v>
      </c>
      <c r="H68" s="9">
        <f>+G68</f>
        <v>0.3</v>
      </c>
      <c r="I68" s="39">
        <f>+H68+H69</f>
        <v>1</v>
      </c>
      <c r="J68" s="11" t="s">
        <v>262</v>
      </c>
    </row>
    <row r="69" spans="2:10" ht="51.6" customHeight="1" x14ac:dyDescent="0.3">
      <c r="B69" s="10" t="s">
        <v>124</v>
      </c>
      <c r="C69" s="11" t="s">
        <v>125</v>
      </c>
      <c r="D69" s="7" t="s">
        <v>16</v>
      </c>
      <c r="E69" s="7" t="s">
        <v>13</v>
      </c>
      <c r="F69" s="9">
        <f>+IF(E69="si",0.7,IF(E69="parcialmente",0.42,IF(E69="no",0.14)))</f>
        <v>0.7</v>
      </c>
      <c r="G69" s="9">
        <f>+IF(D69="Ex",0.3,F69/COUNTIF($D$68:$D$70,"Ef"))</f>
        <v>0.35</v>
      </c>
      <c r="H69" s="39">
        <f>+SUM(G69:G70)</f>
        <v>0.7</v>
      </c>
      <c r="I69" s="40"/>
      <c r="J69" s="11" t="s">
        <v>263</v>
      </c>
    </row>
    <row r="70" spans="2:10" ht="37.799999999999997" x14ac:dyDescent="0.3">
      <c r="B70" s="10" t="s">
        <v>126</v>
      </c>
      <c r="C70" s="11" t="s">
        <v>127</v>
      </c>
      <c r="D70" s="7" t="s">
        <v>16</v>
      </c>
      <c r="E70" s="7" t="s">
        <v>13</v>
      </c>
      <c r="F70" s="9">
        <f>+IF(E70="si",0.7,IF(E70="parcialmente",0.42,IF(E70="no",0.14)))</f>
        <v>0.7</v>
      </c>
      <c r="G70" s="9">
        <f>+IF(D70="Ex",0.3,F70/COUNTIF($D$68:$D$70,"Ef"))</f>
        <v>0.35</v>
      </c>
      <c r="H70" s="39"/>
      <c r="I70" s="40"/>
      <c r="J70" s="11" t="s">
        <v>128</v>
      </c>
    </row>
    <row r="71" spans="2:10" ht="113.4" x14ac:dyDescent="0.3">
      <c r="B71" s="7">
        <v>19</v>
      </c>
      <c r="C71" s="8" t="s">
        <v>129</v>
      </c>
      <c r="D71" s="7" t="s">
        <v>12</v>
      </c>
      <c r="E71" s="7" t="s">
        <v>13</v>
      </c>
      <c r="F71" s="9">
        <f>+IF(E71="SI",0.3,IF(E71="PARCIALMENTE",0.18,IF(E71="NO",0.06)))</f>
        <v>0.3</v>
      </c>
      <c r="G71" s="9">
        <f>+IF(D71="Ex",IF(E71="SI",0.3,IF(E71="PARCIALMENTE",0.18,IF(E71="NO",0.06,""))),F71/COUNTIF($D$24:$D$25,"Ef"))</f>
        <v>0.3</v>
      </c>
      <c r="H71" s="9">
        <f>+G71</f>
        <v>0.3</v>
      </c>
      <c r="I71" s="39">
        <f>+H71+H72</f>
        <v>1</v>
      </c>
      <c r="J71" s="11" t="s">
        <v>321</v>
      </c>
    </row>
    <row r="72" spans="2:10" ht="63" x14ac:dyDescent="0.3">
      <c r="B72" s="10" t="s">
        <v>130</v>
      </c>
      <c r="C72" s="11" t="s">
        <v>131</v>
      </c>
      <c r="D72" s="7" t="s">
        <v>16</v>
      </c>
      <c r="E72" s="7" t="s">
        <v>13</v>
      </c>
      <c r="F72" s="9">
        <f>+IF(E72="si",0.7,IF(E72="parcialmente",0.42,IF(E72="no",0.14)))</f>
        <v>0.7</v>
      </c>
      <c r="G72" s="9">
        <f>+IF(D72="Ex",0.3,F72/COUNTIF($D$71:$D$73,"Ef"))</f>
        <v>0.35</v>
      </c>
      <c r="H72" s="39">
        <f>+SUM(G72:G73)</f>
        <v>0.7</v>
      </c>
      <c r="I72" s="40"/>
      <c r="J72" s="11" t="s">
        <v>132</v>
      </c>
    </row>
    <row r="73" spans="2:10" ht="50.4" x14ac:dyDescent="0.3">
      <c r="B73" s="10" t="s">
        <v>133</v>
      </c>
      <c r="C73" s="11" t="s">
        <v>134</v>
      </c>
      <c r="D73" s="2" t="s">
        <v>16</v>
      </c>
      <c r="E73" s="7" t="s">
        <v>13</v>
      </c>
      <c r="F73" s="4">
        <f>+IF(E73="si",0.7,IF(E73="parcialmente",0.42,IF(E73="no",0.14)))</f>
        <v>0.7</v>
      </c>
      <c r="G73" s="9">
        <f>+IF(D73="Ex",0.3,F73/COUNTIF($D$71:$D$73,"Ef"))</f>
        <v>0.35</v>
      </c>
      <c r="H73" s="39"/>
      <c r="I73" s="40"/>
      <c r="J73" s="11" t="s">
        <v>135</v>
      </c>
    </row>
    <row r="74" spans="2:10" ht="88.2" x14ac:dyDescent="0.3">
      <c r="B74" s="7">
        <v>20</v>
      </c>
      <c r="C74" s="8" t="s">
        <v>136</v>
      </c>
      <c r="D74" s="7" t="s">
        <v>12</v>
      </c>
      <c r="E74" s="7" t="s">
        <v>13</v>
      </c>
      <c r="F74" s="9">
        <f>+IF(E74="SI",0.3,IF(E74="PARCIALMENTE",0.18,IF(E74="NO",0.06)))</f>
        <v>0.3</v>
      </c>
      <c r="G74" s="9">
        <f>+IF(D74="Ex",IF(E74="SI",0.3,IF(E74="PARCIALMENTE",0.18,IF(E74="NO",0.06,""))),F74/COUNTIF($D$24:$D$25,"Ef"))</f>
        <v>0.3</v>
      </c>
      <c r="H74" s="9">
        <f>+G74</f>
        <v>0.3</v>
      </c>
      <c r="I74" s="39">
        <f>+H74+H75</f>
        <v>1</v>
      </c>
      <c r="J74" s="11" t="s">
        <v>137</v>
      </c>
    </row>
    <row r="75" spans="2:10" ht="47.4" customHeight="1" x14ac:dyDescent="0.3">
      <c r="B75" s="10" t="s">
        <v>138</v>
      </c>
      <c r="C75" s="11" t="s">
        <v>139</v>
      </c>
      <c r="D75" s="7" t="s">
        <v>16</v>
      </c>
      <c r="E75" s="7" t="s">
        <v>13</v>
      </c>
      <c r="F75" s="9">
        <f>+IF(E75="si",0.7,IF(E75="parcialmente",0.42,IF(E75="no",0.14)))</f>
        <v>0.7</v>
      </c>
      <c r="G75" s="9">
        <f>+IF(D75="Ex",0.3,F75/COUNTIF($D$74:$D$76,"Ef"))</f>
        <v>0.35</v>
      </c>
      <c r="H75" s="39">
        <f>+SUM(G75:G76)</f>
        <v>0.7</v>
      </c>
      <c r="I75" s="40"/>
      <c r="J75" s="11" t="s">
        <v>140</v>
      </c>
    </row>
    <row r="76" spans="2:10" ht="113.4" x14ac:dyDescent="0.3">
      <c r="B76" s="10" t="s">
        <v>141</v>
      </c>
      <c r="C76" s="6" t="s">
        <v>142</v>
      </c>
      <c r="D76" s="7" t="s">
        <v>16</v>
      </c>
      <c r="E76" s="7" t="s">
        <v>13</v>
      </c>
      <c r="F76" s="9">
        <f>+IF(E76="si",0.7,IF(E76="parcialmente",0.42,IF(E76="no",0.14)))</f>
        <v>0.7</v>
      </c>
      <c r="G76" s="9">
        <f>+IF(D76="Ex",0.3,F76/COUNTIF($D$74:$D$76,"Ef"))</f>
        <v>0.35</v>
      </c>
      <c r="H76" s="39"/>
      <c r="I76" s="40"/>
      <c r="J76" s="11" t="s">
        <v>312</v>
      </c>
    </row>
    <row r="77" spans="2:10" x14ac:dyDescent="0.3">
      <c r="B77" s="41" t="s">
        <v>143</v>
      </c>
      <c r="C77" s="41"/>
      <c r="D77" s="1" t="s">
        <v>102</v>
      </c>
      <c r="E77" s="1" t="s">
        <v>5</v>
      </c>
      <c r="F77" s="1" t="s">
        <v>103</v>
      </c>
      <c r="G77" s="1" t="s">
        <v>7</v>
      </c>
      <c r="H77" s="1" t="s">
        <v>8</v>
      </c>
      <c r="I77" s="1" t="s">
        <v>9</v>
      </c>
      <c r="J77" s="30" t="s">
        <v>10</v>
      </c>
    </row>
    <row r="78" spans="2:10" ht="88.2" x14ac:dyDescent="0.3">
      <c r="B78" s="7">
        <v>21</v>
      </c>
      <c r="C78" s="8" t="s">
        <v>144</v>
      </c>
      <c r="D78" s="7" t="s">
        <v>12</v>
      </c>
      <c r="E78" s="7" t="s">
        <v>13</v>
      </c>
      <c r="F78" s="9">
        <f>+IF(E78="SI",0.3,IF(E78="PARCIALMENTE",0.18,IF(E78="NO",0.06)))</f>
        <v>0.3</v>
      </c>
      <c r="G78" s="9">
        <f>+IF(D78="Ex",IF(E78="SI",0.3,IF(E78="PARCIALMENTE",0.18,IF(E78="NO",0.06,""))),F78/COUNTIF($D$24:$D$25,"Ef"))</f>
        <v>0.3</v>
      </c>
      <c r="H78" s="9">
        <f>+G78</f>
        <v>0.3</v>
      </c>
      <c r="I78" s="39">
        <f>+H78+H79</f>
        <v>1</v>
      </c>
      <c r="J78" s="6" t="s">
        <v>264</v>
      </c>
    </row>
    <row r="79" spans="2:10" ht="163.80000000000001" x14ac:dyDescent="0.3">
      <c r="B79" s="10" t="s">
        <v>145</v>
      </c>
      <c r="C79" s="11" t="s">
        <v>146</v>
      </c>
      <c r="D79" s="7" t="s">
        <v>16</v>
      </c>
      <c r="E79" s="7" t="s">
        <v>13</v>
      </c>
      <c r="F79" s="9">
        <f>+IF(E79="si",0.7,IF(E79="parcialmente",0.42,IF(E79="no",0.14)))</f>
        <v>0.7</v>
      </c>
      <c r="G79" s="9">
        <f>+IF(D79="Ex",0.3,F79/COUNTIF($D$78:$D$80,"Ef"))</f>
        <v>0.35</v>
      </c>
      <c r="H79" s="39">
        <f>+SUM(G79:G80)</f>
        <v>0.7</v>
      </c>
      <c r="I79" s="40"/>
      <c r="J79" s="11" t="s">
        <v>278</v>
      </c>
    </row>
    <row r="80" spans="2:10" ht="81" customHeight="1" x14ac:dyDescent="0.3">
      <c r="B80" s="10" t="s">
        <v>147</v>
      </c>
      <c r="C80" s="11" t="s">
        <v>148</v>
      </c>
      <c r="D80" s="7" t="s">
        <v>16</v>
      </c>
      <c r="E80" s="7" t="s">
        <v>13</v>
      </c>
      <c r="F80" s="9">
        <f>+IF(E80="si",0.7,IF(E80="parcialmente",0.42,IF(E80="no",0.14)))</f>
        <v>0.7</v>
      </c>
      <c r="G80" s="9">
        <f>+IF(D80="Ex",0.3,F80/COUNTIF($D$78:$D$80,"Ef"))</f>
        <v>0.35</v>
      </c>
      <c r="H80" s="39"/>
      <c r="I80" s="40"/>
      <c r="J80" s="6" t="s">
        <v>297</v>
      </c>
    </row>
    <row r="81" spans="2:10" x14ac:dyDescent="0.3">
      <c r="B81" s="41" t="s">
        <v>149</v>
      </c>
      <c r="C81" s="41"/>
      <c r="D81" s="1" t="s">
        <v>102</v>
      </c>
      <c r="E81" s="1" t="s">
        <v>5</v>
      </c>
      <c r="F81" s="1" t="s">
        <v>103</v>
      </c>
      <c r="G81" s="1" t="s">
        <v>7</v>
      </c>
      <c r="H81" s="1" t="s">
        <v>8</v>
      </c>
      <c r="I81" s="1" t="s">
        <v>9</v>
      </c>
      <c r="J81" s="30" t="s">
        <v>10</v>
      </c>
    </row>
    <row r="82" spans="2:10" ht="113.4" x14ac:dyDescent="0.3">
      <c r="B82" s="7">
        <v>22</v>
      </c>
      <c r="C82" s="8" t="s">
        <v>150</v>
      </c>
      <c r="D82" s="7" t="s">
        <v>12</v>
      </c>
      <c r="E82" s="7" t="s">
        <v>13</v>
      </c>
      <c r="F82" s="9">
        <f>+IF(E82="SI",0.3,IF(E82="PARCIALMENTE",0.18,IF(E82="NO",0.06)))</f>
        <v>0.3</v>
      </c>
      <c r="G82" s="9">
        <f>+IF(D82="Ex",IF(E82="SI",0.3,IF(E82="PARCIALMENTE",0.18,IF(E82="NO",0.06,""))),F82/COUNTIF($D$24:$D$25,"Ef"))</f>
        <v>0.3</v>
      </c>
      <c r="H82" s="9">
        <f>+G82</f>
        <v>0.3</v>
      </c>
      <c r="I82" s="39">
        <f>+H82+H83</f>
        <v>0.90666666666666651</v>
      </c>
      <c r="J82" s="11" t="s">
        <v>265</v>
      </c>
    </row>
    <row r="83" spans="2:10" ht="163.80000000000001" x14ac:dyDescent="0.3">
      <c r="B83" s="13" t="s">
        <v>151</v>
      </c>
      <c r="C83" s="11" t="s">
        <v>152</v>
      </c>
      <c r="D83" s="7" t="s">
        <v>16</v>
      </c>
      <c r="E83" s="2" t="s">
        <v>13</v>
      </c>
      <c r="F83" s="9">
        <f>+IF(E83="si",0.7,IF(E83="parcialmente",0.42,IF(E83="no",0.14)))</f>
        <v>0.7</v>
      </c>
      <c r="G83" s="9">
        <f>+IF(D83="Ex",0.3,F83/COUNTIF($D$82:$D$85,"Ef"))</f>
        <v>0.23333333333333331</v>
      </c>
      <c r="H83" s="39">
        <f>+SUM(G83:G85)</f>
        <v>0.60666666666666658</v>
      </c>
      <c r="I83" s="40"/>
      <c r="J83" s="11" t="s">
        <v>279</v>
      </c>
    </row>
    <row r="84" spans="2:10" ht="66" customHeight="1" x14ac:dyDescent="0.3">
      <c r="B84" s="10" t="s">
        <v>153</v>
      </c>
      <c r="C84" s="11" t="s">
        <v>154</v>
      </c>
      <c r="D84" s="7" t="s">
        <v>16</v>
      </c>
      <c r="E84" s="24" t="s">
        <v>13</v>
      </c>
      <c r="F84" s="9">
        <f>+IF(E84="si",0.7,IF(E84="parcialmente",0.42,IF(E84="no",0.14)))</f>
        <v>0.7</v>
      </c>
      <c r="G84" s="9">
        <f>+IF(D84="Ex",0.3,F84/COUNTIF($D$82:$D$85,"Ef"))</f>
        <v>0.23333333333333331</v>
      </c>
      <c r="H84" s="39"/>
      <c r="I84" s="40"/>
      <c r="J84" s="31" t="s">
        <v>155</v>
      </c>
    </row>
    <row r="85" spans="2:10" ht="126" x14ac:dyDescent="0.3">
      <c r="B85" s="10" t="s">
        <v>156</v>
      </c>
      <c r="C85" s="11" t="s">
        <v>157</v>
      </c>
      <c r="D85" s="7" t="s">
        <v>16</v>
      </c>
      <c r="E85" s="2" t="s">
        <v>26</v>
      </c>
      <c r="F85" s="9">
        <f>+IF(E85="si",0.7,IF(E85="parcialmente",0.42,IF(E85="no",0.14)))</f>
        <v>0.42</v>
      </c>
      <c r="G85" s="9">
        <f>+IF(D85="Ex",0.3,F85/COUNTIF($D$82:$D$85,"Ef"))</f>
        <v>0.13999999999999999</v>
      </c>
      <c r="H85" s="39"/>
      <c r="I85" s="40"/>
      <c r="J85" s="6" t="s">
        <v>301</v>
      </c>
    </row>
    <row r="86" spans="2:10" ht="96.6" customHeight="1" x14ac:dyDescent="0.3">
      <c r="B86" s="7">
        <v>23</v>
      </c>
      <c r="C86" s="3" t="s">
        <v>159</v>
      </c>
      <c r="D86" s="2" t="s">
        <v>12</v>
      </c>
      <c r="E86" s="2" t="s">
        <v>13</v>
      </c>
      <c r="F86" s="9">
        <f>+IF(E86="SI",0.3,IF(E86="PARCIALMENTE",0.18,IF(E86="NO",0.06)))</f>
        <v>0.3</v>
      </c>
      <c r="G86" s="9">
        <f>+IF(D86="Ex",IF(E86="SI",0.3,IF(E86="PARCIALMENTE",0.18,IF(E86="NO",0.06,""))),F86/COUNTIF($D$24:$D$25,"Ef"))</f>
        <v>0.3</v>
      </c>
      <c r="H86" s="9">
        <f>+G86</f>
        <v>0.3</v>
      </c>
      <c r="I86" s="39">
        <f>+H86+H87</f>
        <v>0.94399999999999995</v>
      </c>
      <c r="J86" s="6" t="s">
        <v>160</v>
      </c>
    </row>
    <row r="87" spans="2:10" ht="63" x14ac:dyDescent="0.3">
      <c r="B87" s="10" t="s">
        <v>161</v>
      </c>
      <c r="C87" s="6" t="s">
        <v>162</v>
      </c>
      <c r="D87" s="2" t="s">
        <v>16</v>
      </c>
      <c r="E87" s="2" t="s">
        <v>13</v>
      </c>
      <c r="F87" s="9">
        <f>+IF(E87="si",0.7,IF(E87="parcialmente",0.42,IF(E87="no",0.14)))</f>
        <v>0.7</v>
      </c>
      <c r="G87" s="9">
        <f>+IF(D87="Ex",0.3,F87/COUNTIF($D$86:$D$91,"Ef"))</f>
        <v>0.13999999999999999</v>
      </c>
      <c r="H87" s="39">
        <f>+SUM(G87:G91)</f>
        <v>0.64399999999999991</v>
      </c>
      <c r="I87" s="40"/>
      <c r="J87" s="32" t="s">
        <v>163</v>
      </c>
    </row>
    <row r="88" spans="2:10" ht="133.94999999999999" customHeight="1" x14ac:dyDescent="0.3">
      <c r="B88" s="10" t="s">
        <v>164</v>
      </c>
      <c r="C88" s="11" t="s">
        <v>165</v>
      </c>
      <c r="D88" s="7" t="s">
        <v>16</v>
      </c>
      <c r="E88" s="7" t="s">
        <v>13</v>
      </c>
      <c r="F88" s="9">
        <f>+IF(E88="si",0.7,IF(E88="parcialmente",0.42,IF(E88="no",0.14)))</f>
        <v>0.7</v>
      </c>
      <c r="G88" s="9">
        <f>+IF(D88="Ex",0.3,F88/COUNTIF($D$86:$D$91,"Ef"))</f>
        <v>0.13999999999999999</v>
      </c>
      <c r="H88" s="39"/>
      <c r="I88" s="42"/>
      <c r="J88" s="11" t="s">
        <v>322</v>
      </c>
    </row>
    <row r="89" spans="2:10" ht="219" customHeight="1" x14ac:dyDescent="0.3">
      <c r="B89" s="10" t="s">
        <v>166</v>
      </c>
      <c r="C89" s="11" t="s">
        <v>167</v>
      </c>
      <c r="D89" s="7" t="s">
        <v>16</v>
      </c>
      <c r="E89" s="7" t="s">
        <v>13</v>
      </c>
      <c r="F89" s="9">
        <f>+IF(E89="si",0.7,IF(E89="parcialmente",0.42,IF(E89="no",0.14)))</f>
        <v>0.7</v>
      </c>
      <c r="G89" s="9">
        <f>+IF(D89="Ex",0.3,F89/COUNTIF($D$86:$D$91,"Ef"))</f>
        <v>0.13999999999999999</v>
      </c>
      <c r="H89" s="39"/>
      <c r="I89" s="42"/>
      <c r="J89" s="11" t="s">
        <v>302</v>
      </c>
    </row>
    <row r="90" spans="2:10" ht="99" customHeight="1" x14ac:dyDescent="0.3">
      <c r="B90" s="10" t="s">
        <v>168</v>
      </c>
      <c r="C90" s="11" t="s">
        <v>169</v>
      </c>
      <c r="D90" s="7" t="s">
        <v>16</v>
      </c>
      <c r="E90" s="2" t="s">
        <v>26</v>
      </c>
      <c r="F90" s="9">
        <f>+IF(E90="si",0.7,IF(E90="parcialmente",0.42,IF(E90="no",0.14)))</f>
        <v>0.42</v>
      </c>
      <c r="G90" s="9">
        <f>+IF(D90="Ex",0.3,F90/COUNTIF($D$86:$D$91,"Ef"))</f>
        <v>8.3999999999999991E-2</v>
      </c>
      <c r="H90" s="39"/>
      <c r="I90" s="42"/>
      <c r="J90" s="11" t="s">
        <v>280</v>
      </c>
    </row>
    <row r="91" spans="2:10" ht="138" customHeight="1" x14ac:dyDescent="0.3">
      <c r="B91" s="10" t="s">
        <v>170</v>
      </c>
      <c r="C91" s="11" t="s">
        <v>171</v>
      </c>
      <c r="D91" s="7" t="s">
        <v>16</v>
      </c>
      <c r="E91" s="7" t="s">
        <v>13</v>
      </c>
      <c r="F91" s="9">
        <f>+IF(E91="si",0.7,IF(E91="parcialmente",0.42,IF(E91="no",0.14)))</f>
        <v>0.7</v>
      </c>
      <c r="G91" s="9">
        <f>+IF(D91="Ex",0.3,F91/COUNTIF($D$86:$D$91,"Ef"))</f>
        <v>0.13999999999999999</v>
      </c>
      <c r="H91" s="39"/>
      <c r="I91" s="40"/>
      <c r="J91" s="33" t="s">
        <v>172</v>
      </c>
    </row>
    <row r="92" spans="2:10" x14ac:dyDescent="0.3">
      <c r="B92" s="41" t="s">
        <v>173</v>
      </c>
      <c r="C92" s="41"/>
      <c r="D92" s="1" t="s">
        <v>102</v>
      </c>
      <c r="E92" s="1" t="s">
        <v>5</v>
      </c>
      <c r="F92" s="1" t="s">
        <v>103</v>
      </c>
      <c r="G92" s="1" t="s">
        <v>7</v>
      </c>
      <c r="H92" s="1" t="s">
        <v>8</v>
      </c>
      <c r="I92" s="1" t="s">
        <v>9</v>
      </c>
      <c r="J92" s="30" t="s">
        <v>10</v>
      </c>
    </row>
    <row r="93" spans="2:10" ht="97.2" customHeight="1" x14ac:dyDescent="0.3">
      <c r="B93" s="7">
        <v>24</v>
      </c>
      <c r="C93" s="8" t="s">
        <v>174</v>
      </c>
      <c r="D93" s="7" t="s">
        <v>12</v>
      </c>
      <c r="E93" s="7" t="s">
        <v>13</v>
      </c>
      <c r="F93" s="9">
        <f>+IF(E93="SI",0.3,IF(E93="PARCIALMENTE",0.18,IF(E93="NO",0.06)))</f>
        <v>0.3</v>
      </c>
      <c r="G93" s="9">
        <f>+IF(D93="Ex",IF(E93="SI",0.3,IF(E93="PARCIALMENTE",0.18,IF(E93="NO",0.06,""))),F93/COUNTIF($D$24:$D$25,"Ef"))</f>
        <v>0.3</v>
      </c>
      <c r="H93" s="9">
        <f>+G93</f>
        <v>0.3</v>
      </c>
      <c r="I93" s="39">
        <f>+H93+H94</f>
        <v>1</v>
      </c>
      <c r="J93" s="26" t="s">
        <v>281</v>
      </c>
    </row>
    <row r="94" spans="2:10" ht="239.4" x14ac:dyDescent="0.3">
      <c r="B94" s="10" t="s">
        <v>175</v>
      </c>
      <c r="C94" s="11" t="s">
        <v>176</v>
      </c>
      <c r="D94" s="7" t="s">
        <v>16</v>
      </c>
      <c r="E94" s="7" t="s">
        <v>13</v>
      </c>
      <c r="F94" s="9">
        <f>+IF(E94="si",0.7,IF(E94="parcialmente",0.42,IF(E94="no",0.14)))</f>
        <v>0.7</v>
      </c>
      <c r="G94" s="9">
        <f>+IF(D94="Ex",0.3,F94/COUNTIF($D$93:$D$97,"Ef"))</f>
        <v>0.17499999999999999</v>
      </c>
      <c r="H94" s="39">
        <f>+SUM(G94:G97)</f>
        <v>0.7</v>
      </c>
      <c r="I94" s="40"/>
      <c r="J94" s="26" t="s">
        <v>282</v>
      </c>
    </row>
    <row r="95" spans="2:10" ht="88.2" x14ac:dyDescent="0.3">
      <c r="B95" s="10" t="s">
        <v>177</v>
      </c>
      <c r="C95" s="11" t="s">
        <v>178</v>
      </c>
      <c r="D95" s="7" t="s">
        <v>16</v>
      </c>
      <c r="E95" s="2" t="s">
        <v>13</v>
      </c>
      <c r="F95" s="9">
        <f>+IF(E95="si",0.7,IF(E95="parcialmente",0.42,IF(E95="no",0.14)))</f>
        <v>0.7</v>
      </c>
      <c r="G95" s="9">
        <f>+IF(D95="Ex",0.3,F95/COUNTIF($D$93:$D$97,"Ef"))</f>
        <v>0.17499999999999999</v>
      </c>
      <c r="H95" s="39"/>
      <c r="I95" s="40"/>
      <c r="J95" s="11" t="s">
        <v>317</v>
      </c>
    </row>
    <row r="96" spans="2:10" ht="70.650000000000006" customHeight="1" x14ac:dyDescent="0.3">
      <c r="B96" s="10" t="s">
        <v>179</v>
      </c>
      <c r="C96" s="11" t="s">
        <v>180</v>
      </c>
      <c r="D96" s="7" t="s">
        <v>16</v>
      </c>
      <c r="E96" s="7" t="s">
        <v>13</v>
      </c>
      <c r="F96" s="9">
        <f>+IF(E96="si",0.7,IF(E96="parcialmente",0.42,IF(E96="no",0.14)))</f>
        <v>0.7</v>
      </c>
      <c r="G96" s="9">
        <f>+IF(D96="Ex",0.3,F96/COUNTIF($D$93:$D$97,"Ef"))</f>
        <v>0.17499999999999999</v>
      </c>
      <c r="H96" s="39"/>
      <c r="I96" s="40"/>
      <c r="J96" s="26" t="s">
        <v>266</v>
      </c>
    </row>
    <row r="97" spans="2:10" ht="234.75" customHeight="1" x14ac:dyDescent="0.3">
      <c r="B97" s="10" t="s">
        <v>181</v>
      </c>
      <c r="C97" s="11" t="s">
        <v>182</v>
      </c>
      <c r="D97" s="7" t="s">
        <v>16</v>
      </c>
      <c r="E97" s="7" t="s">
        <v>13</v>
      </c>
      <c r="F97" s="9">
        <f>+IF(E97="si",0.7,IF(E97="parcialmente",0.42,IF(E97="no",0.14)))</f>
        <v>0.7</v>
      </c>
      <c r="G97" s="9">
        <f>+IF(D97="Ex",0.3,F97/COUNTIF($D$93:$D$97,"Ef"))</f>
        <v>0.17499999999999999</v>
      </c>
      <c r="H97" s="39"/>
      <c r="I97" s="40"/>
      <c r="J97" s="26" t="s">
        <v>318</v>
      </c>
    </row>
    <row r="98" spans="2:10" ht="66" customHeight="1" x14ac:dyDescent="0.3">
      <c r="B98" s="7">
        <v>25</v>
      </c>
      <c r="C98" s="8" t="s">
        <v>183</v>
      </c>
      <c r="D98" s="7" t="s">
        <v>12</v>
      </c>
      <c r="E98" s="7" t="s">
        <v>13</v>
      </c>
      <c r="F98" s="9">
        <f>+IF(E98="SI",0.3,IF(E98="PARCIALMENTE",0.18,IF(E98="NO",0.06)))</f>
        <v>0.3</v>
      </c>
      <c r="G98" s="9">
        <f>+IF(D98="Ex",IF(E98="SI",0.3,IF(E98="PARCIALMENTE",0.18,IF(E98="NO",0.06,""))),F98/COUNTIF($D$24:$D$25,"Ef"))</f>
        <v>0.3</v>
      </c>
      <c r="H98" s="9">
        <f>+G98</f>
        <v>0.3</v>
      </c>
      <c r="I98" s="39">
        <f>+H98+H99</f>
        <v>1</v>
      </c>
      <c r="J98" s="11" t="s">
        <v>285</v>
      </c>
    </row>
    <row r="99" spans="2:10" ht="81.599999999999994" customHeight="1" x14ac:dyDescent="0.3">
      <c r="B99" s="10" t="s">
        <v>184</v>
      </c>
      <c r="C99" s="11" t="s">
        <v>185</v>
      </c>
      <c r="D99" s="7" t="s">
        <v>16</v>
      </c>
      <c r="E99" s="7" t="s">
        <v>13</v>
      </c>
      <c r="F99" s="9">
        <f>+IF(E99="si",0.7,IF(E99="parcialmente",0.42,IF(E99="no",0.14)))</f>
        <v>0.7</v>
      </c>
      <c r="G99" s="9">
        <f>+IF(D99="Ex",0.3,F99/COUNTIF($D$98:$D$99,"Ef"))</f>
        <v>0.7</v>
      </c>
      <c r="H99" s="9">
        <f>+G99</f>
        <v>0.7</v>
      </c>
      <c r="I99" s="40"/>
      <c r="J99" s="6" t="s">
        <v>286</v>
      </c>
    </row>
    <row r="100" spans="2:10" ht="91.2" customHeight="1" x14ac:dyDescent="0.3">
      <c r="B100" s="7">
        <v>26</v>
      </c>
      <c r="C100" s="8" t="s">
        <v>186</v>
      </c>
      <c r="D100" s="7" t="s">
        <v>12</v>
      </c>
      <c r="E100" s="2" t="s">
        <v>158</v>
      </c>
      <c r="F100" s="9">
        <f>+IF(E100="SI",0.3,IF(E100="PARCIALMENTE",0.18,IF(E100="NO",0.06)))</f>
        <v>0.06</v>
      </c>
      <c r="G100" s="9">
        <f>+IF(D100="Ex",IF(E100="SI",0.3,IF(E100="PARCIALMENTE",0.18,IF(E100="NO",0.06,""))),F100/COUNTIF($D$24:$D$25,"Ef"))</f>
        <v>0.06</v>
      </c>
      <c r="H100" s="9">
        <f>+G100</f>
        <v>0.06</v>
      </c>
      <c r="I100" s="39">
        <f>+H100+H101</f>
        <v>0.2</v>
      </c>
      <c r="J100" s="26" t="s">
        <v>314</v>
      </c>
    </row>
    <row r="101" spans="2:10" ht="61.2" customHeight="1" x14ac:dyDescent="0.3">
      <c r="B101" s="10" t="s">
        <v>187</v>
      </c>
      <c r="C101" s="11" t="s">
        <v>188</v>
      </c>
      <c r="D101" s="7" t="s">
        <v>16</v>
      </c>
      <c r="E101" s="2" t="s">
        <v>158</v>
      </c>
      <c r="F101" s="9">
        <f>+IF(E101="si",0.7,IF(E101="parcialmente",0.42,IF(E101="no",0.14)))</f>
        <v>0.14000000000000001</v>
      </c>
      <c r="G101" s="9">
        <f>+IF(D101="Ex",0.3,F101/COUNTIF($D$100:$D$102,"Ef"))</f>
        <v>7.0000000000000007E-2</v>
      </c>
      <c r="H101" s="39">
        <f>+SUM(G101:G102)</f>
        <v>0.14000000000000001</v>
      </c>
      <c r="I101" s="40"/>
      <c r="J101" s="11" t="s">
        <v>284</v>
      </c>
    </row>
    <row r="102" spans="2:10" ht="37.799999999999997" x14ac:dyDescent="0.3">
      <c r="B102" s="10" t="s">
        <v>189</v>
      </c>
      <c r="C102" s="11" t="s">
        <v>190</v>
      </c>
      <c r="D102" s="7" t="s">
        <v>16</v>
      </c>
      <c r="E102" s="2" t="s">
        <v>158</v>
      </c>
      <c r="F102" s="9">
        <f>+IF(E102="si",0.7,IF(E102="parcialmente",0.42,IF(E102="no",0.14)))</f>
        <v>0.14000000000000001</v>
      </c>
      <c r="G102" s="9">
        <f>+IF(D102="Ex",0.3,F102/COUNTIF($D$100:$D$102,"Ef"))</f>
        <v>7.0000000000000007E-2</v>
      </c>
      <c r="H102" s="39"/>
      <c r="I102" s="40"/>
      <c r="J102" s="11" t="s">
        <v>191</v>
      </c>
    </row>
    <row r="103" spans="2:10" ht="99.6" customHeight="1" x14ac:dyDescent="0.3">
      <c r="B103" s="7">
        <v>27</v>
      </c>
      <c r="C103" s="8" t="s">
        <v>192</v>
      </c>
      <c r="D103" s="7" t="s">
        <v>12</v>
      </c>
      <c r="E103" s="7" t="s">
        <v>13</v>
      </c>
      <c r="F103" s="9">
        <f>+IF(E103="SI",0.3,IF(E103="PARCIALMENTE",0.18,IF(E103="NO",0.06)))</f>
        <v>0.3</v>
      </c>
      <c r="G103" s="9">
        <f>+IF(D103="Ex",IF(E103="SI",0.3,IF(E103="PARCIALMENTE",0.18,IF(E103="NO",0.06,""))),F103/COUNTIF($D$24:$D$25,"Ef"))</f>
        <v>0.3</v>
      </c>
      <c r="H103" s="9">
        <f>+G103</f>
        <v>0.3</v>
      </c>
      <c r="I103" s="39">
        <f>+H103+H104</f>
        <v>1</v>
      </c>
      <c r="J103" s="11" t="s">
        <v>287</v>
      </c>
    </row>
    <row r="104" spans="2:10" ht="75.599999999999994" x14ac:dyDescent="0.3">
      <c r="B104" s="10" t="s">
        <v>193</v>
      </c>
      <c r="C104" s="11" t="s">
        <v>194</v>
      </c>
      <c r="D104" s="7" t="s">
        <v>16</v>
      </c>
      <c r="E104" s="2" t="s">
        <v>13</v>
      </c>
      <c r="F104" s="9">
        <f>+IF(E104="si",0.7,IF(E104="parcialmente",0.42,IF(E104="no",0.14)))</f>
        <v>0.7</v>
      </c>
      <c r="G104" s="9">
        <f>+IF(D104="Ex",0.3,F104/COUNTIF($D$103:$D$108,"Ef"))</f>
        <v>0.13999999999999999</v>
      </c>
      <c r="H104" s="39">
        <f>+SUM(G104:G108)</f>
        <v>0.7</v>
      </c>
      <c r="I104" s="40"/>
      <c r="J104" s="11" t="s">
        <v>288</v>
      </c>
    </row>
    <row r="105" spans="2:10" ht="50.4" x14ac:dyDescent="0.3">
      <c r="B105" s="10" t="s">
        <v>195</v>
      </c>
      <c r="C105" s="6" t="s">
        <v>196</v>
      </c>
      <c r="D105" s="7" t="s">
        <v>16</v>
      </c>
      <c r="E105" s="2" t="s">
        <v>13</v>
      </c>
      <c r="F105" s="9">
        <f>+IF(E105="si",0.7,IF(E105="parcialmente",0.42,IF(E105="no",0.14)))</f>
        <v>0.7</v>
      </c>
      <c r="G105" s="9">
        <f>+IF(D105="Ex",0.3,F105/COUNTIF($D$103:$D$108,"Ef"))</f>
        <v>0.13999999999999999</v>
      </c>
      <c r="H105" s="39"/>
      <c r="I105" s="40"/>
      <c r="J105" s="6" t="s">
        <v>197</v>
      </c>
    </row>
    <row r="106" spans="2:10" ht="213.6" customHeight="1" x14ac:dyDescent="0.3">
      <c r="B106" s="10" t="s">
        <v>198</v>
      </c>
      <c r="C106" s="11" t="s">
        <v>199</v>
      </c>
      <c r="D106" s="7" t="s">
        <v>16</v>
      </c>
      <c r="E106" s="7" t="s">
        <v>13</v>
      </c>
      <c r="F106" s="9">
        <f>+IF(E106="si",0.7,IF(E106="parcialmente",0.42,IF(E106="no",0.14)))</f>
        <v>0.7</v>
      </c>
      <c r="G106" s="9">
        <f>+IF(D106="Ex",0.3,F106/COUNTIF($D$103:$D$108,"Ef"))</f>
        <v>0.13999999999999999</v>
      </c>
      <c r="H106" s="39"/>
      <c r="I106" s="40"/>
      <c r="J106" s="26" t="s">
        <v>289</v>
      </c>
    </row>
    <row r="107" spans="2:10" ht="108.6" customHeight="1" x14ac:dyDescent="0.3">
      <c r="B107" s="10" t="s">
        <v>200</v>
      </c>
      <c r="C107" s="11" t="s">
        <v>201</v>
      </c>
      <c r="D107" s="7" t="s">
        <v>16</v>
      </c>
      <c r="E107" s="2" t="s">
        <v>13</v>
      </c>
      <c r="F107" s="9">
        <f>+IF(E107="si",0.7,IF(E107="parcialmente",0.42,IF(E107="no",0.14)))</f>
        <v>0.7</v>
      </c>
      <c r="G107" s="9">
        <f>+IF(D107="Ex",0.3,F107/COUNTIF($D$103:$D$108,"Ef"))</f>
        <v>0.13999999999999999</v>
      </c>
      <c r="H107" s="39"/>
      <c r="I107" s="40"/>
      <c r="J107" s="11" t="s">
        <v>202</v>
      </c>
    </row>
    <row r="108" spans="2:10" ht="75.599999999999994" x14ac:dyDescent="0.3">
      <c r="B108" s="10" t="s">
        <v>203</v>
      </c>
      <c r="C108" s="11" t="s">
        <v>204</v>
      </c>
      <c r="D108" s="7" t="s">
        <v>16</v>
      </c>
      <c r="E108" s="2" t="s">
        <v>13</v>
      </c>
      <c r="F108" s="9">
        <f>+IF(E108="si",0.7,IF(E108="parcialmente",0.42,IF(E108="no",0.14)))</f>
        <v>0.7</v>
      </c>
      <c r="G108" s="9">
        <f>+IF(D108="Ex",0.3,F108/COUNTIF($D$103:$D$108,"Ef"))</f>
        <v>0.13999999999999999</v>
      </c>
      <c r="H108" s="39"/>
      <c r="I108" s="40"/>
      <c r="J108" s="11" t="s">
        <v>303</v>
      </c>
    </row>
    <row r="109" spans="2:10" x14ac:dyDescent="0.3">
      <c r="B109" s="41" t="s">
        <v>205</v>
      </c>
      <c r="C109" s="41"/>
      <c r="D109" s="1" t="s">
        <v>102</v>
      </c>
      <c r="E109" s="1" t="s">
        <v>5</v>
      </c>
      <c r="F109" s="1" t="s">
        <v>103</v>
      </c>
      <c r="G109" s="1" t="s">
        <v>7</v>
      </c>
      <c r="H109" s="1" t="s">
        <v>8</v>
      </c>
      <c r="I109" s="1" t="s">
        <v>9</v>
      </c>
      <c r="J109" s="30" t="s">
        <v>10</v>
      </c>
    </row>
    <row r="110" spans="2:10" ht="100.8" x14ac:dyDescent="0.3">
      <c r="B110" s="7">
        <v>28</v>
      </c>
      <c r="C110" s="8" t="s">
        <v>206</v>
      </c>
      <c r="D110" s="7" t="s">
        <v>12</v>
      </c>
      <c r="E110" s="2" t="s">
        <v>158</v>
      </c>
      <c r="F110" s="9">
        <f>+IF(E110="SI",0.3,IF(E110="PARCIALMENTE",0.18,IF(E110="NO",0.06)))</f>
        <v>0.06</v>
      </c>
      <c r="G110" s="9">
        <f>+IF(D110="Ex",IF(E110="SI",0.3,IF(E110="PARCIALMENTE",0.18,IF(E110="NO",0.06,""))),F110/COUNTIF($D$24:$D$25,"Ef"))</f>
        <v>0.06</v>
      </c>
      <c r="H110" s="9">
        <f>+G110</f>
        <v>0.06</v>
      </c>
      <c r="I110" s="39">
        <f>+H110+H111</f>
        <v>0.2</v>
      </c>
      <c r="J110" s="11" t="s">
        <v>290</v>
      </c>
    </row>
    <row r="111" spans="2:10" ht="63" x14ac:dyDescent="0.3">
      <c r="B111" s="10" t="s">
        <v>207</v>
      </c>
      <c r="C111" s="11" t="s">
        <v>208</v>
      </c>
      <c r="D111" s="7" t="s">
        <v>16</v>
      </c>
      <c r="E111" s="2" t="s">
        <v>158</v>
      </c>
      <c r="F111" s="9">
        <f>+IF(E111="si",0.7,IF(E111="parcialmente",0.42,IF(E111="no",0.14)))</f>
        <v>0.14000000000000001</v>
      </c>
      <c r="G111" s="9">
        <f>+IF(D111="Ex",0.3,F111/COUNTIF($D$110:$D$112,"Ef"))</f>
        <v>7.0000000000000007E-2</v>
      </c>
      <c r="H111" s="39">
        <f>+SUM(G111:G112)</f>
        <v>0.14000000000000001</v>
      </c>
      <c r="I111" s="39"/>
      <c r="J111" s="34" t="s">
        <v>291</v>
      </c>
    </row>
    <row r="112" spans="2:10" ht="37.799999999999997" x14ac:dyDescent="0.3">
      <c r="B112" s="10" t="s">
        <v>209</v>
      </c>
      <c r="C112" s="11" t="s">
        <v>210</v>
      </c>
      <c r="D112" s="7" t="s">
        <v>16</v>
      </c>
      <c r="E112" s="2" t="s">
        <v>158</v>
      </c>
      <c r="F112" s="9">
        <f>+IF(E112="si",0.7,IF(E112="parcialmente",0.42,IF(E112="no",0.14)))</f>
        <v>0.14000000000000001</v>
      </c>
      <c r="G112" s="9">
        <f>+IF(D112="Ex",0.3,F112/COUNTIF($D$110:$D$112,"Ef"))</f>
        <v>7.0000000000000007E-2</v>
      </c>
      <c r="H112" s="39"/>
      <c r="I112" s="39"/>
      <c r="J112" s="34" t="s">
        <v>292</v>
      </c>
    </row>
    <row r="113" spans="2:10" x14ac:dyDescent="0.3">
      <c r="B113" s="41" t="s">
        <v>211</v>
      </c>
      <c r="C113" s="41"/>
      <c r="D113" s="1" t="s">
        <v>102</v>
      </c>
      <c r="E113" s="1" t="s">
        <v>5</v>
      </c>
      <c r="F113" s="1" t="s">
        <v>103</v>
      </c>
      <c r="G113" s="1" t="s">
        <v>7</v>
      </c>
      <c r="H113" s="1" t="s">
        <v>8</v>
      </c>
      <c r="I113" s="1" t="s">
        <v>9</v>
      </c>
      <c r="J113" s="30" t="s">
        <v>10</v>
      </c>
    </row>
    <row r="114" spans="2:10" ht="116.25" customHeight="1" x14ac:dyDescent="0.3">
      <c r="B114" s="7">
        <v>29</v>
      </c>
      <c r="C114" s="8" t="s">
        <v>212</v>
      </c>
      <c r="D114" s="7" t="s">
        <v>12</v>
      </c>
      <c r="E114" s="7" t="s">
        <v>13</v>
      </c>
      <c r="F114" s="9">
        <f>+IF(E114="SI",0.3,IF(E114="PARCIALMENTE",0.18,IF(E114="NO",0.06)))</f>
        <v>0.3</v>
      </c>
      <c r="G114" s="9">
        <f>+IF(D114="Ex",IF(E114="SI",0.3,IF(E114="PARCIALMENTE",0.18,IF(E114="NO",0.06,""))),F114/COUNTIF($D$24:$D$25,"Ef"))</f>
        <v>0.3</v>
      </c>
      <c r="H114" s="9">
        <f>+G114</f>
        <v>0.3</v>
      </c>
      <c r="I114" s="39">
        <f>+H114+H115</f>
        <v>0.72</v>
      </c>
      <c r="J114" s="11" t="s">
        <v>319</v>
      </c>
    </row>
    <row r="115" spans="2:10" ht="160.19999999999999" customHeight="1" x14ac:dyDescent="0.3">
      <c r="B115" s="10" t="s">
        <v>213</v>
      </c>
      <c r="C115" s="11" t="s">
        <v>214</v>
      </c>
      <c r="D115" s="7" t="s">
        <v>16</v>
      </c>
      <c r="E115" s="7" t="s">
        <v>26</v>
      </c>
      <c r="F115" s="9">
        <f>+IF(E115="si",0.7,IF(E115="parcialmente",0.42,IF(E115="no",0.14)))</f>
        <v>0.42</v>
      </c>
      <c r="G115" s="9">
        <f>+IF(D115="Ex",0.3,F115/COUNTIF($D$114:$D$115,"Ef"))</f>
        <v>0.42</v>
      </c>
      <c r="H115" s="9">
        <f>+G115</f>
        <v>0.42</v>
      </c>
      <c r="I115" s="40"/>
      <c r="J115" s="11" t="s">
        <v>326</v>
      </c>
    </row>
    <row r="116" spans="2:10" ht="79.2" customHeight="1" x14ac:dyDescent="0.3">
      <c r="B116" s="7">
        <v>30</v>
      </c>
      <c r="C116" s="8" t="s">
        <v>215</v>
      </c>
      <c r="D116" s="7" t="s">
        <v>12</v>
      </c>
      <c r="E116" s="7" t="s">
        <v>13</v>
      </c>
      <c r="F116" s="9">
        <f>+IF(E116="SI",0.3,IF(E116="PARCIALMENTE",0.18,IF(E116="NO",0.06)))</f>
        <v>0.3</v>
      </c>
      <c r="G116" s="9">
        <f>+IF(D116="Ex",IF(E116="SI",0.3,IF(E116="PARCIALMENTE",0.18,IF(E116="NO",0.06,""))),F116/COUNTIF($D$24:$D$25,"Ef"))</f>
        <v>0.3</v>
      </c>
      <c r="H116" s="9">
        <f>+G116</f>
        <v>0.3</v>
      </c>
      <c r="I116" s="39">
        <f>+H116+H117</f>
        <v>1</v>
      </c>
      <c r="J116" s="11" t="s">
        <v>327</v>
      </c>
    </row>
    <row r="117" spans="2:10" ht="100.8" x14ac:dyDescent="0.3">
      <c r="B117" s="10" t="s">
        <v>216</v>
      </c>
      <c r="C117" s="11" t="s">
        <v>217</v>
      </c>
      <c r="D117" s="7" t="s">
        <v>16</v>
      </c>
      <c r="E117" s="2" t="s">
        <v>13</v>
      </c>
      <c r="F117" s="9">
        <f>+IF(E117="si",0.7,IF(E117="parcialmente",0.42,IF(E117="no",0.14)))</f>
        <v>0.7</v>
      </c>
      <c r="G117" s="9">
        <f>+IF(D117="Ex",0.3,F117/COUNTIF($D$116:$D$120,"Ef"))</f>
        <v>0.17499999999999999</v>
      </c>
      <c r="H117" s="39">
        <f>+SUM(G117:G120)</f>
        <v>0.7</v>
      </c>
      <c r="I117" s="40"/>
      <c r="J117" s="11" t="s">
        <v>218</v>
      </c>
    </row>
    <row r="118" spans="2:10" ht="75.599999999999994" x14ac:dyDescent="0.3">
      <c r="B118" s="10" t="s">
        <v>219</v>
      </c>
      <c r="C118" s="6" t="s">
        <v>220</v>
      </c>
      <c r="D118" s="7" t="s">
        <v>16</v>
      </c>
      <c r="E118" s="7" t="s">
        <v>13</v>
      </c>
      <c r="F118" s="9">
        <f>+IF(E118="si",0.7,IF(E118="parcialmente",0.42,IF(E118="no",0.14)))</f>
        <v>0.7</v>
      </c>
      <c r="G118" s="9">
        <f>+IF(D118="Ex",0.3,F118/COUNTIF($D$116:$D$120,"Ef"))</f>
        <v>0.17499999999999999</v>
      </c>
      <c r="H118" s="39"/>
      <c r="I118" s="40"/>
      <c r="J118" s="11" t="s">
        <v>293</v>
      </c>
    </row>
    <row r="119" spans="2:10" ht="63" x14ac:dyDescent="0.3">
      <c r="B119" s="10" t="s">
        <v>221</v>
      </c>
      <c r="C119" s="11" t="s">
        <v>222</v>
      </c>
      <c r="D119" s="7" t="s">
        <v>16</v>
      </c>
      <c r="E119" s="7" t="s">
        <v>13</v>
      </c>
      <c r="F119" s="9">
        <f>+IF(E119="si",0.7,IF(E119="parcialmente",0.42,IF(E119="no",0.14)))</f>
        <v>0.7</v>
      </c>
      <c r="G119" s="9">
        <f>+IF(D119="Ex",0.3,F119/COUNTIF($D$116:$D$120,"Ef"))</f>
        <v>0.17499999999999999</v>
      </c>
      <c r="H119" s="39"/>
      <c r="I119" s="40"/>
      <c r="J119" s="11" t="s">
        <v>223</v>
      </c>
    </row>
    <row r="120" spans="2:10" ht="75.599999999999994" x14ac:dyDescent="0.3">
      <c r="B120" s="10" t="s">
        <v>224</v>
      </c>
      <c r="C120" s="11" t="s">
        <v>225</v>
      </c>
      <c r="D120" s="7" t="s">
        <v>16</v>
      </c>
      <c r="E120" s="7" t="s">
        <v>13</v>
      </c>
      <c r="F120" s="9">
        <f>+IF(E120="si",0.7,IF(E120="parcialmente",0.42,IF(E120="no",0.14)))</f>
        <v>0.7</v>
      </c>
      <c r="G120" s="9">
        <f>+IF(D120="Ex",0.3,F120/COUNTIF($D$116:$D$120,"Ef"))</f>
        <v>0.17499999999999999</v>
      </c>
      <c r="H120" s="39"/>
      <c r="I120" s="40"/>
      <c r="J120" s="11" t="s">
        <v>226</v>
      </c>
    </row>
    <row r="121" spans="2:10" ht="87.6" customHeight="1" x14ac:dyDescent="0.3">
      <c r="B121" s="2">
        <v>31</v>
      </c>
      <c r="C121" s="3" t="s">
        <v>227</v>
      </c>
      <c r="D121" s="2" t="s">
        <v>12</v>
      </c>
      <c r="E121" s="2" t="s">
        <v>13</v>
      </c>
      <c r="F121" s="4">
        <f>+IF(E121="SI",0.3,IF(E121="PARCIALMENTE",0.18,IF(E121="NO",0.06)))</f>
        <v>0.3</v>
      </c>
      <c r="G121" s="4">
        <f>+IF(D121="Ex",IF(E121="SI",0.3,IF(E121="PARCIALMENTE",0.18,IF(E121="NO",0.06,""))),F121/COUNTIF($D$24:$D$25,"Ef"))</f>
        <v>0.3</v>
      </c>
      <c r="H121" s="4">
        <f>+G121</f>
        <v>0.3</v>
      </c>
      <c r="I121" s="44">
        <f>+H121+H122</f>
        <v>0.72</v>
      </c>
      <c r="J121" s="6" t="s">
        <v>228</v>
      </c>
    </row>
    <row r="122" spans="2:10" ht="120" customHeight="1" x14ac:dyDescent="0.3">
      <c r="B122" s="5" t="s">
        <v>229</v>
      </c>
      <c r="C122" s="6" t="s">
        <v>230</v>
      </c>
      <c r="D122" s="2" t="s">
        <v>16</v>
      </c>
      <c r="E122" s="2" t="s">
        <v>26</v>
      </c>
      <c r="F122" s="4">
        <f>+IF(E122="si",0.7,IF(E122="parcialmente",0.42,IF(E122="no",0.14)))</f>
        <v>0.42</v>
      </c>
      <c r="G122" s="4">
        <f>+IF(D122="Ex",0.3,F122/COUNTIF($D$121:$D$122,"Ef"))</f>
        <v>0.42</v>
      </c>
      <c r="H122" s="4">
        <f>+G122</f>
        <v>0.42</v>
      </c>
      <c r="I122" s="45"/>
      <c r="J122" s="28" t="s">
        <v>313</v>
      </c>
    </row>
    <row r="123" spans="2:10" ht="91.35" customHeight="1" x14ac:dyDescent="0.3">
      <c r="B123" s="2">
        <v>32</v>
      </c>
      <c r="C123" s="3" t="s">
        <v>231</v>
      </c>
      <c r="D123" s="2" t="s">
        <v>12</v>
      </c>
      <c r="E123" s="2" t="s">
        <v>13</v>
      </c>
      <c r="F123" s="4">
        <f>+IF(E123="SI",0.3,IF(E123="PARCIALMENTE",0.18,IF(E123="NO",0.06)))</f>
        <v>0.3</v>
      </c>
      <c r="G123" s="4">
        <f>+IF(D123="Ex",IF(E123="SI",0.3,IF(E123="PARCIALMENTE",0.18,IF(E123="NO",0.06,""))),F123/COUNTIF($D$24:$D$25,"Ef"))</f>
        <v>0.3</v>
      </c>
      <c r="H123" s="4">
        <f>+G123</f>
        <v>0.3</v>
      </c>
      <c r="I123" s="44">
        <f>+H123+H124</f>
        <v>1</v>
      </c>
      <c r="J123" s="6" t="s">
        <v>294</v>
      </c>
    </row>
    <row r="124" spans="2:10" ht="231.6" customHeight="1" x14ac:dyDescent="0.3">
      <c r="B124" s="5" t="s">
        <v>232</v>
      </c>
      <c r="C124" s="6" t="s">
        <v>233</v>
      </c>
      <c r="D124" s="2" t="s">
        <v>16</v>
      </c>
      <c r="E124" s="2" t="s">
        <v>13</v>
      </c>
      <c r="F124" s="4">
        <f>+IF(E124="si",0.7,IF(E124="parcialmente",0.42,IF(E124="no",0.14)))</f>
        <v>0.7</v>
      </c>
      <c r="G124" s="4">
        <f>+IF(D124="Ex",0.3,F124/COUNTIF($D$123:$D$125,"Ef"))</f>
        <v>0.35</v>
      </c>
      <c r="H124" s="44">
        <f>+SUM(G124:G125)</f>
        <v>0.7</v>
      </c>
      <c r="I124" s="44"/>
      <c r="J124" s="28" t="s">
        <v>325</v>
      </c>
    </row>
    <row r="125" spans="2:10" ht="100.8" x14ac:dyDescent="0.3">
      <c r="B125" s="5" t="s">
        <v>234</v>
      </c>
      <c r="C125" s="6" t="s">
        <v>235</v>
      </c>
      <c r="D125" s="2" t="s">
        <v>16</v>
      </c>
      <c r="E125" s="2" t="s">
        <v>13</v>
      </c>
      <c r="F125" s="4">
        <f>+IF(E125="si",0.7,IF(E125="parcialmente",0.42,IF(E125="no",0.14)))</f>
        <v>0.7</v>
      </c>
      <c r="G125" s="4">
        <f>+IF(D125="Ex",0.3,F125/COUNTIF($D$123:$D$125,"Ef"))</f>
        <v>0.35</v>
      </c>
      <c r="H125" s="44"/>
      <c r="I125" s="44"/>
      <c r="J125" s="6" t="s">
        <v>236</v>
      </c>
    </row>
    <row r="126" spans="2:10" x14ac:dyDescent="0.3">
      <c r="B126" s="14"/>
      <c r="C126" s="14"/>
      <c r="D126" s="14"/>
      <c r="E126" s="14"/>
      <c r="F126" s="14"/>
      <c r="G126" s="14"/>
      <c r="H126" s="15" t="s">
        <v>237</v>
      </c>
      <c r="I126" s="16">
        <f>+SUM(I11:I125)</f>
        <v>28.897333333333329</v>
      </c>
      <c r="J126" s="35"/>
    </row>
    <row r="127" spans="2:10" x14ac:dyDescent="0.3">
      <c r="B127" s="14"/>
      <c r="C127" s="14"/>
      <c r="D127" s="14"/>
      <c r="E127" s="14"/>
      <c r="F127" s="14"/>
      <c r="G127" s="14"/>
      <c r="H127" s="14"/>
      <c r="I127" s="17"/>
      <c r="J127" s="35"/>
    </row>
    <row r="128" spans="2:10" x14ac:dyDescent="0.3">
      <c r="B128" s="46" t="s">
        <v>238</v>
      </c>
      <c r="C128" s="46"/>
      <c r="D128" s="46"/>
      <c r="E128" s="46"/>
      <c r="F128" s="17">
        <f>+SUM(G11:G44)+SUM(G48:G55)+SUM(G57:G60)+SUM(G62:G76)+SUM(G78:G80)+SUM(G82:G91)+SUM(G93:G108)+SUM(G110:G112)+SUM(G114:G125)</f>
        <v>28.897333333333329</v>
      </c>
      <c r="G128" s="18"/>
      <c r="H128" s="14"/>
      <c r="I128" s="17"/>
      <c r="J128" s="35"/>
    </row>
    <row r="129" spans="2:10" x14ac:dyDescent="0.3">
      <c r="B129" s="46" t="s">
        <v>239</v>
      </c>
      <c r="C129" s="46"/>
      <c r="D129" s="46"/>
      <c r="E129" s="46"/>
      <c r="F129" s="19">
        <f>+F128/32</f>
        <v>0.90304166666666652</v>
      </c>
      <c r="G129" s="20"/>
      <c r="H129" s="14"/>
      <c r="I129" s="14"/>
      <c r="J129" s="35"/>
    </row>
    <row r="130" spans="2:10" x14ac:dyDescent="0.3">
      <c r="B130" s="46" t="s">
        <v>240</v>
      </c>
      <c r="C130" s="46"/>
      <c r="D130" s="46"/>
      <c r="E130" s="46"/>
      <c r="F130" s="17">
        <f>+F129*5</f>
        <v>4.5152083333333328</v>
      </c>
      <c r="G130" s="17"/>
      <c r="H130" s="14"/>
      <c r="I130" s="17"/>
      <c r="J130" s="35"/>
    </row>
    <row r="131" spans="2:10" x14ac:dyDescent="0.3">
      <c r="B131" s="14"/>
      <c r="C131" s="14"/>
      <c r="D131" s="14"/>
      <c r="E131" s="14"/>
      <c r="F131" s="14"/>
      <c r="G131" s="14"/>
      <c r="H131" s="14"/>
      <c r="I131" s="14"/>
      <c r="J131" s="35"/>
    </row>
    <row r="132" spans="2:10" x14ac:dyDescent="0.3">
      <c r="B132" s="14"/>
      <c r="C132" s="21" t="s">
        <v>241</v>
      </c>
      <c r="D132" s="38">
        <v>5</v>
      </c>
      <c r="E132" s="38"/>
      <c r="F132" s="17"/>
      <c r="G132" s="14"/>
      <c r="H132" s="14"/>
      <c r="I132" s="14"/>
      <c r="J132" s="35"/>
    </row>
    <row r="133" spans="2:10" x14ac:dyDescent="0.3">
      <c r="B133" s="14"/>
      <c r="C133" s="22" t="s">
        <v>242</v>
      </c>
      <c r="D133" s="39">
        <v>32</v>
      </c>
      <c r="E133" s="39"/>
      <c r="F133" s="14"/>
      <c r="G133" s="14"/>
      <c r="H133" s="14"/>
      <c r="I133" s="14"/>
      <c r="J133" s="35"/>
    </row>
    <row r="134" spans="2:10" x14ac:dyDescent="0.3">
      <c r="B134" s="14"/>
      <c r="C134" s="22" t="s">
        <v>243</v>
      </c>
      <c r="D134" s="39">
        <f>+F128</f>
        <v>28.897333333333329</v>
      </c>
      <c r="E134" s="39"/>
      <c r="F134" s="14"/>
      <c r="G134" s="14"/>
      <c r="H134" s="14"/>
      <c r="I134" s="14"/>
      <c r="J134" s="35"/>
    </row>
    <row r="135" spans="2:10" x14ac:dyDescent="0.3">
      <c r="B135" s="14"/>
      <c r="C135" s="22" t="s">
        <v>244</v>
      </c>
      <c r="D135" s="38">
        <f>+F130</f>
        <v>4.5152083333333328</v>
      </c>
      <c r="E135" s="38"/>
      <c r="F135" s="14"/>
      <c r="G135" s="14"/>
      <c r="H135" s="14"/>
      <c r="I135" s="14"/>
      <c r="J135" s="35"/>
    </row>
    <row r="136" spans="2:10" x14ac:dyDescent="0.3">
      <c r="B136" s="14"/>
      <c r="C136" s="23" t="s">
        <v>245</v>
      </c>
      <c r="D136" s="43" t="str">
        <f>IF(AND(D135&gt;=1,D135&lt;3),"DEFICIENTE",IF(AND(D135&gt;=3,D135&lt;4),"ADECUADO",IF(AND(D135&gt;=4,D135&lt;=5),"EFICIENTE")))</f>
        <v>EFICIENTE</v>
      </c>
      <c r="E136" s="43"/>
      <c r="F136" s="14"/>
      <c r="G136" s="14"/>
      <c r="H136" s="14"/>
      <c r="I136" s="14"/>
      <c r="J136" s="35"/>
    </row>
  </sheetData>
  <sheetProtection algorithmName="SHA-512" hashValue="DXBdTL2W52KlBwDVwiX4YcXCbokfFKnfu0+Nt+NH4stZdHtMqCncN7d+1G98tnW+8htOjN2EQAMTMaYGB/kT7g==" saltValue="c+6d13oZuWGONY3RyK3t7w==" spinCount="100000" sheet="1" objects="1" scenarios="1"/>
  <mergeCells count="94">
    <mergeCell ref="I19:I22"/>
    <mergeCell ref="H20:H22"/>
    <mergeCell ref="B7:C7"/>
    <mergeCell ref="D7:I7"/>
    <mergeCell ref="B8:C10"/>
    <mergeCell ref="D8:D10"/>
    <mergeCell ref="E8:E10"/>
    <mergeCell ref="F8:F10"/>
    <mergeCell ref="G8:G10"/>
    <mergeCell ref="H8:H10"/>
    <mergeCell ref="I8:I10"/>
    <mergeCell ref="J8:J10"/>
    <mergeCell ref="I11:I15"/>
    <mergeCell ref="H12:H15"/>
    <mergeCell ref="I16:I18"/>
    <mergeCell ref="H17:H18"/>
    <mergeCell ref="I23:I25"/>
    <mergeCell ref="H24:H25"/>
    <mergeCell ref="I26:I28"/>
    <mergeCell ref="H27:H28"/>
    <mergeCell ref="I29:I31"/>
    <mergeCell ref="H30:H31"/>
    <mergeCell ref="I32:I34"/>
    <mergeCell ref="H33:H34"/>
    <mergeCell ref="I35:I37"/>
    <mergeCell ref="H36:H37"/>
    <mergeCell ref="I38:I40"/>
    <mergeCell ref="H39:H40"/>
    <mergeCell ref="I54:I55"/>
    <mergeCell ref="I41:I44"/>
    <mergeCell ref="H42:H44"/>
    <mergeCell ref="B45:C47"/>
    <mergeCell ref="D45:D47"/>
    <mergeCell ref="E45:E47"/>
    <mergeCell ref="F45:F47"/>
    <mergeCell ref="G45:G47"/>
    <mergeCell ref="H45:H47"/>
    <mergeCell ref="I45:I47"/>
    <mergeCell ref="J45:J47"/>
    <mergeCell ref="I48:I50"/>
    <mergeCell ref="H49:H50"/>
    <mergeCell ref="I51:I53"/>
    <mergeCell ref="H52:H53"/>
    <mergeCell ref="B56:C56"/>
    <mergeCell ref="I57:I58"/>
    <mergeCell ref="I59:I60"/>
    <mergeCell ref="B61:C61"/>
    <mergeCell ref="I62:I64"/>
    <mergeCell ref="H63:H64"/>
    <mergeCell ref="I65:I67"/>
    <mergeCell ref="H66:H67"/>
    <mergeCell ref="I68:I70"/>
    <mergeCell ref="H69:H70"/>
    <mergeCell ref="I71:I73"/>
    <mergeCell ref="H72:H73"/>
    <mergeCell ref="H94:H97"/>
    <mergeCell ref="I74:I76"/>
    <mergeCell ref="H75:H76"/>
    <mergeCell ref="B77:C77"/>
    <mergeCell ref="I78:I80"/>
    <mergeCell ref="H79:H80"/>
    <mergeCell ref="B81:C81"/>
    <mergeCell ref="D136:E136"/>
    <mergeCell ref="B2:J2"/>
    <mergeCell ref="B3:J3"/>
    <mergeCell ref="I121:I122"/>
    <mergeCell ref="I123:I125"/>
    <mergeCell ref="H124:H125"/>
    <mergeCell ref="B128:E128"/>
    <mergeCell ref="B129:E129"/>
    <mergeCell ref="B130:E130"/>
    <mergeCell ref="I110:I112"/>
    <mergeCell ref="H111:H112"/>
    <mergeCell ref="B113:C113"/>
    <mergeCell ref="I114:I115"/>
    <mergeCell ref="I116:I120"/>
    <mergeCell ref="H117:H120"/>
    <mergeCell ref="I98:I99"/>
    <mergeCell ref="B4:J4"/>
    <mergeCell ref="D132:E132"/>
    <mergeCell ref="D133:E133"/>
    <mergeCell ref="D134:E134"/>
    <mergeCell ref="D135:E135"/>
    <mergeCell ref="I100:I102"/>
    <mergeCell ref="H101:H102"/>
    <mergeCell ref="I103:I108"/>
    <mergeCell ref="H104:H108"/>
    <mergeCell ref="B109:C109"/>
    <mergeCell ref="I82:I85"/>
    <mergeCell ref="H83:H85"/>
    <mergeCell ref="I86:I91"/>
    <mergeCell ref="H87:H91"/>
    <mergeCell ref="B92:C92"/>
    <mergeCell ref="I93:I97"/>
  </mergeCells>
  <pageMargins left="0.7" right="0.7" top="0.75" bottom="0.75" header="0.3" footer="0.3"/>
  <pageSetup paperSize="9" orientation="portrait" horizontalDpi="4294967295" verticalDpi="4294967295" r:id="rId1"/>
  <ignoredErrors>
    <ignoredError sqref="F2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9"/>
  <sheetViews>
    <sheetView showGridLines="0" zoomScale="85" zoomScaleNormal="85" workbookViewId="0">
      <selection activeCell="B4" sqref="B4:M18"/>
    </sheetView>
  </sheetViews>
  <sheetFormatPr baseColWidth="10" defaultColWidth="0" defaultRowHeight="14.4" zeroHeight="1" x14ac:dyDescent="0.3"/>
  <cols>
    <col min="1" max="1" width="3.6640625" customWidth="1"/>
    <col min="2" max="13" width="11" customWidth="1"/>
    <col min="14" max="14" width="2.21875" customWidth="1"/>
    <col min="15" max="16384" width="11" hidden="1"/>
  </cols>
  <sheetData>
    <row r="1" spans="2:13" ht="13.65" customHeight="1" x14ac:dyDescent="0.3"/>
    <row r="2" spans="2:13" x14ac:dyDescent="0.3">
      <c r="B2" s="41" t="s">
        <v>283</v>
      </c>
      <c r="C2" s="41"/>
      <c r="D2" s="41"/>
      <c r="E2" s="41"/>
      <c r="F2" s="41"/>
      <c r="G2" s="41"/>
      <c r="H2" s="41"/>
      <c r="I2" s="41"/>
      <c r="J2" s="41"/>
      <c r="K2" s="41"/>
      <c r="L2" s="41"/>
      <c r="M2" s="41"/>
    </row>
    <row r="3" spans="2:13" x14ac:dyDescent="0.3">
      <c r="B3" s="41" t="s">
        <v>248</v>
      </c>
      <c r="C3" s="41"/>
      <c r="D3" s="41"/>
      <c r="E3" s="41"/>
      <c r="F3" s="41"/>
      <c r="G3" s="41"/>
      <c r="H3" s="41"/>
      <c r="I3" s="41"/>
      <c r="J3" s="41"/>
      <c r="K3" s="41"/>
      <c r="L3" s="41"/>
      <c r="M3" s="41"/>
    </row>
    <row r="4" spans="2:13" ht="18.75" customHeight="1" x14ac:dyDescent="0.3">
      <c r="B4" s="53" t="s">
        <v>309</v>
      </c>
      <c r="C4" s="53"/>
      <c r="D4" s="53"/>
      <c r="E4" s="53"/>
      <c r="F4" s="53"/>
      <c r="G4" s="53"/>
      <c r="H4" s="53"/>
      <c r="I4" s="53"/>
      <c r="J4" s="53"/>
      <c r="K4" s="53"/>
      <c r="L4" s="53"/>
      <c r="M4" s="53"/>
    </row>
    <row r="5" spans="2:13" x14ac:dyDescent="0.3">
      <c r="B5" s="53"/>
      <c r="C5" s="53"/>
      <c r="D5" s="53"/>
      <c r="E5" s="53"/>
      <c r="F5" s="53"/>
      <c r="G5" s="53"/>
      <c r="H5" s="53"/>
      <c r="I5" s="53"/>
      <c r="J5" s="53"/>
      <c r="K5" s="53"/>
      <c r="L5" s="53"/>
      <c r="M5" s="53"/>
    </row>
    <row r="6" spans="2:13" x14ac:dyDescent="0.3">
      <c r="B6" s="53"/>
      <c r="C6" s="53"/>
      <c r="D6" s="53"/>
      <c r="E6" s="53"/>
      <c r="F6" s="53"/>
      <c r="G6" s="53"/>
      <c r="H6" s="53"/>
      <c r="I6" s="53"/>
      <c r="J6" s="53"/>
      <c r="K6" s="53"/>
      <c r="L6" s="53"/>
      <c r="M6" s="53"/>
    </row>
    <row r="7" spans="2:13" x14ac:dyDescent="0.3">
      <c r="B7" s="53"/>
      <c r="C7" s="53"/>
      <c r="D7" s="53"/>
      <c r="E7" s="53"/>
      <c r="F7" s="53"/>
      <c r="G7" s="53"/>
      <c r="H7" s="53"/>
      <c r="I7" s="53"/>
      <c r="J7" s="53"/>
      <c r="K7" s="53"/>
      <c r="L7" s="53"/>
      <c r="M7" s="53"/>
    </row>
    <row r="8" spans="2:13" x14ac:dyDescent="0.3">
      <c r="B8" s="53"/>
      <c r="C8" s="53"/>
      <c r="D8" s="53"/>
      <c r="E8" s="53"/>
      <c r="F8" s="53"/>
      <c r="G8" s="53"/>
      <c r="H8" s="53"/>
      <c r="I8" s="53"/>
      <c r="J8" s="53"/>
      <c r="K8" s="53"/>
      <c r="L8" s="53"/>
      <c r="M8" s="53"/>
    </row>
    <row r="9" spans="2:13" x14ac:dyDescent="0.3">
      <c r="B9" s="53"/>
      <c r="C9" s="53"/>
      <c r="D9" s="53"/>
      <c r="E9" s="53"/>
      <c r="F9" s="53"/>
      <c r="G9" s="53"/>
      <c r="H9" s="53"/>
      <c r="I9" s="53"/>
      <c r="J9" s="53"/>
      <c r="K9" s="53"/>
      <c r="L9" s="53"/>
      <c r="M9" s="53"/>
    </row>
    <row r="10" spans="2:13" x14ac:dyDescent="0.3">
      <c r="B10" s="53"/>
      <c r="C10" s="53"/>
      <c r="D10" s="53"/>
      <c r="E10" s="53"/>
      <c r="F10" s="53"/>
      <c r="G10" s="53"/>
      <c r="H10" s="53"/>
      <c r="I10" s="53"/>
      <c r="J10" s="53"/>
      <c r="K10" s="53"/>
      <c r="L10" s="53"/>
      <c r="M10" s="53"/>
    </row>
    <row r="11" spans="2:13" x14ac:dyDescent="0.3">
      <c r="B11" s="53"/>
      <c r="C11" s="53"/>
      <c r="D11" s="53"/>
      <c r="E11" s="53"/>
      <c r="F11" s="53"/>
      <c r="G11" s="53"/>
      <c r="H11" s="53"/>
      <c r="I11" s="53"/>
      <c r="J11" s="53"/>
      <c r="K11" s="53"/>
      <c r="L11" s="53"/>
      <c r="M11" s="53"/>
    </row>
    <row r="12" spans="2:13" x14ac:dyDescent="0.3">
      <c r="B12" s="53"/>
      <c r="C12" s="53"/>
      <c r="D12" s="53"/>
      <c r="E12" s="53"/>
      <c r="F12" s="53"/>
      <c r="G12" s="53"/>
      <c r="H12" s="53"/>
      <c r="I12" s="53"/>
      <c r="J12" s="53"/>
      <c r="K12" s="53"/>
      <c r="L12" s="53"/>
      <c r="M12" s="53"/>
    </row>
    <row r="13" spans="2:13" x14ac:dyDescent="0.3">
      <c r="B13" s="53"/>
      <c r="C13" s="53"/>
      <c r="D13" s="53"/>
      <c r="E13" s="53"/>
      <c r="F13" s="53"/>
      <c r="G13" s="53"/>
      <c r="H13" s="53"/>
      <c r="I13" s="53"/>
      <c r="J13" s="53"/>
      <c r="K13" s="53"/>
      <c r="L13" s="53"/>
      <c r="M13" s="53"/>
    </row>
    <row r="14" spans="2:13" x14ac:dyDescent="0.3">
      <c r="B14" s="53"/>
      <c r="C14" s="53"/>
      <c r="D14" s="53"/>
      <c r="E14" s="53"/>
      <c r="F14" s="53"/>
      <c r="G14" s="53"/>
      <c r="H14" s="53"/>
      <c r="I14" s="53"/>
      <c r="J14" s="53"/>
      <c r="K14" s="53"/>
      <c r="L14" s="53"/>
      <c r="M14" s="53"/>
    </row>
    <row r="15" spans="2:13" x14ac:dyDescent="0.3">
      <c r="B15" s="53"/>
      <c r="C15" s="53"/>
      <c r="D15" s="53"/>
      <c r="E15" s="53"/>
      <c r="F15" s="53"/>
      <c r="G15" s="53"/>
      <c r="H15" s="53"/>
      <c r="I15" s="53"/>
      <c r="J15" s="53"/>
      <c r="K15" s="53"/>
      <c r="L15" s="53"/>
      <c r="M15" s="53"/>
    </row>
    <row r="16" spans="2:13" x14ac:dyDescent="0.3">
      <c r="B16" s="53"/>
      <c r="C16" s="53"/>
      <c r="D16" s="53"/>
      <c r="E16" s="53"/>
      <c r="F16" s="53"/>
      <c r="G16" s="53"/>
      <c r="H16" s="53"/>
      <c r="I16" s="53"/>
      <c r="J16" s="53"/>
      <c r="K16" s="53"/>
      <c r="L16" s="53"/>
      <c r="M16" s="53"/>
    </row>
    <row r="17" spans="2:13" x14ac:dyDescent="0.3">
      <c r="B17" s="53"/>
      <c r="C17" s="53"/>
      <c r="D17" s="53"/>
      <c r="E17" s="53"/>
      <c r="F17" s="53"/>
      <c r="G17" s="53"/>
      <c r="H17" s="53"/>
      <c r="I17" s="53"/>
      <c r="J17" s="53"/>
      <c r="K17" s="53"/>
      <c r="L17" s="53"/>
      <c r="M17" s="53"/>
    </row>
    <row r="18" spans="2:13" ht="19.95" customHeight="1" x14ac:dyDescent="0.3">
      <c r="B18" s="53"/>
      <c r="C18" s="53"/>
      <c r="D18" s="53"/>
      <c r="E18" s="53"/>
      <c r="F18" s="53"/>
      <c r="G18" s="53"/>
      <c r="H18" s="53"/>
      <c r="I18" s="53"/>
      <c r="J18" s="53"/>
      <c r="K18" s="53"/>
      <c r="L18" s="53"/>
      <c r="M18" s="53"/>
    </row>
    <row r="19" spans="2:13" x14ac:dyDescent="0.3">
      <c r="B19" s="14"/>
      <c r="C19" s="14"/>
      <c r="D19" s="14"/>
      <c r="E19" s="14"/>
      <c r="F19" s="14"/>
      <c r="G19" s="14"/>
      <c r="H19" s="14"/>
      <c r="I19" s="14"/>
      <c r="J19" s="14"/>
      <c r="K19" s="14"/>
      <c r="L19" s="14"/>
      <c r="M19" s="14"/>
    </row>
    <row r="20" spans="2:13" x14ac:dyDescent="0.3">
      <c r="B20" s="41" t="s">
        <v>249</v>
      </c>
      <c r="C20" s="41"/>
      <c r="D20" s="41"/>
      <c r="E20" s="41"/>
      <c r="F20" s="41"/>
      <c r="G20" s="41"/>
      <c r="H20" s="41"/>
      <c r="I20" s="41"/>
      <c r="J20" s="41"/>
      <c r="K20" s="41"/>
      <c r="L20" s="41"/>
      <c r="M20" s="41"/>
    </row>
    <row r="21" spans="2:13" x14ac:dyDescent="0.3">
      <c r="B21" s="53" t="s">
        <v>310</v>
      </c>
      <c r="C21" s="53"/>
      <c r="D21" s="53"/>
      <c r="E21" s="53"/>
      <c r="F21" s="53"/>
      <c r="G21" s="53"/>
      <c r="H21" s="53"/>
      <c r="I21" s="53"/>
      <c r="J21" s="53"/>
      <c r="K21" s="53"/>
      <c r="L21" s="53"/>
      <c r="M21" s="53"/>
    </row>
    <row r="22" spans="2:13" x14ac:dyDescent="0.3">
      <c r="B22" s="53"/>
      <c r="C22" s="53"/>
      <c r="D22" s="53"/>
      <c r="E22" s="53"/>
      <c r="F22" s="53"/>
      <c r="G22" s="53"/>
      <c r="H22" s="53"/>
      <c r="I22" s="53"/>
      <c r="J22" s="53"/>
      <c r="K22" s="53"/>
      <c r="L22" s="53"/>
      <c r="M22" s="53"/>
    </row>
    <row r="23" spans="2:13" x14ac:dyDescent="0.3">
      <c r="B23" s="53"/>
      <c r="C23" s="53"/>
      <c r="D23" s="53"/>
      <c r="E23" s="53"/>
      <c r="F23" s="53"/>
      <c r="G23" s="53"/>
      <c r="H23" s="53"/>
      <c r="I23" s="53"/>
      <c r="J23" s="53"/>
      <c r="K23" s="53"/>
      <c r="L23" s="53"/>
      <c r="M23" s="53"/>
    </row>
    <row r="24" spans="2:13" x14ac:dyDescent="0.3">
      <c r="B24" s="53"/>
      <c r="C24" s="53"/>
      <c r="D24" s="53"/>
      <c r="E24" s="53"/>
      <c r="F24" s="53"/>
      <c r="G24" s="53"/>
      <c r="H24" s="53"/>
      <c r="I24" s="53"/>
      <c r="J24" s="53"/>
      <c r="K24" s="53"/>
      <c r="L24" s="53"/>
      <c r="M24" s="53"/>
    </row>
    <row r="25" spans="2:13" x14ac:dyDescent="0.3">
      <c r="B25" s="53"/>
      <c r="C25" s="53"/>
      <c r="D25" s="53"/>
      <c r="E25" s="53"/>
      <c r="F25" s="53"/>
      <c r="G25" s="53"/>
      <c r="H25" s="53"/>
      <c r="I25" s="53"/>
      <c r="J25" s="53"/>
      <c r="K25" s="53"/>
      <c r="L25" s="53"/>
      <c r="M25" s="53"/>
    </row>
    <row r="26" spans="2:13" x14ac:dyDescent="0.3">
      <c r="B26" s="53"/>
      <c r="C26" s="53"/>
      <c r="D26" s="53"/>
      <c r="E26" s="53"/>
      <c r="F26" s="53"/>
      <c r="G26" s="53"/>
      <c r="H26" s="53"/>
      <c r="I26" s="53"/>
      <c r="J26" s="53"/>
      <c r="K26" s="53"/>
      <c r="L26" s="53"/>
      <c r="M26" s="53"/>
    </row>
    <row r="27" spans="2:13" x14ac:dyDescent="0.3">
      <c r="B27" s="53"/>
      <c r="C27" s="53"/>
      <c r="D27" s="53"/>
      <c r="E27" s="53"/>
      <c r="F27" s="53"/>
      <c r="G27" s="53"/>
      <c r="H27" s="53"/>
      <c r="I27" s="53"/>
      <c r="J27" s="53"/>
      <c r="K27" s="53"/>
      <c r="L27" s="53"/>
      <c r="M27" s="53"/>
    </row>
    <row r="28" spans="2:13" ht="18.600000000000001" customHeight="1" x14ac:dyDescent="0.3">
      <c r="B28" s="53"/>
      <c r="C28" s="53"/>
      <c r="D28" s="53"/>
      <c r="E28" s="53"/>
      <c r="F28" s="53"/>
      <c r="G28" s="53"/>
      <c r="H28" s="53"/>
      <c r="I28" s="53"/>
      <c r="J28" s="53"/>
      <c r="K28" s="53"/>
      <c r="L28" s="53"/>
      <c r="M28" s="53"/>
    </row>
    <row r="29" spans="2:13" x14ac:dyDescent="0.3">
      <c r="B29" s="14"/>
      <c r="C29" s="14"/>
      <c r="D29" s="14"/>
      <c r="E29" s="14"/>
      <c r="F29" s="14"/>
      <c r="G29" s="14"/>
      <c r="H29" s="14"/>
      <c r="I29" s="14"/>
      <c r="J29" s="14"/>
      <c r="K29" s="14"/>
      <c r="L29" s="14"/>
      <c r="M29" s="14"/>
    </row>
    <row r="30" spans="2:13" x14ac:dyDescent="0.3">
      <c r="B30" s="41" t="s">
        <v>250</v>
      </c>
      <c r="C30" s="41"/>
      <c r="D30" s="41"/>
      <c r="E30" s="41"/>
      <c r="F30" s="41"/>
      <c r="G30" s="41"/>
      <c r="H30" s="41"/>
      <c r="I30" s="41"/>
      <c r="J30" s="41"/>
      <c r="K30" s="41"/>
      <c r="L30" s="41"/>
      <c r="M30" s="41"/>
    </row>
    <row r="31" spans="2:13" ht="27.75" customHeight="1" x14ac:dyDescent="0.3">
      <c r="B31" s="54" t="s">
        <v>307</v>
      </c>
      <c r="C31" s="55"/>
      <c r="D31" s="55"/>
      <c r="E31" s="55"/>
      <c r="F31" s="55"/>
      <c r="G31" s="55"/>
      <c r="H31" s="55"/>
      <c r="I31" s="55"/>
      <c r="J31" s="55"/>
      <c r="K31" s="55"/>
      <c r="L31" s="55"/>
      <c r="M31" s="56"/>
    </row>
    <row r="32" spans="2:13" ht="27" customHeight="1" x14ac:dyDescent="0.3">
      <c r="B32" s="57"/>
      <c r="C32" s="58"/>
      <c r="D32" s="58"/>
      <c r="E32" s="58"/>
      <c r="F32" s="58"/>
      <c r="G32" s="58"/>
      <c r="H32" s="58"/>
      <c r="I32" s="58"/>
      <c r="J32" s="58"/>
      <c r="K32" s="58"/>
      <c r="L32" s="58"/>
      <c r="M32" s="59"/>
    </row>
    <row r="33" spans="2:13" x14ac:dyDescent="0.3">
      <c r="B33" s="57"/>
      <c r="C33" s="58"/>
      <c r="D33" s="58"/>
      <c r="E33" s="58"/>
      <c r="F33" s="58"/>
      <c r="G33" s="58"/>
      <c r="H33" s="58"/>
      <c r="I33" s="58"/>
      <c r="J33" s="58"/>
      <c r="K33" s="58"/>
      <c r="L33" s="58"/>
      <c r="M33" s="59"/>
    </row>
    <row r="34" spans="2:13" ht="24" customHeight="1" x14ac:dyDescent="0.3">
      <c r="B34" s="57"/>
      <c r="C34" s="58"/>
      <c r="D34" s="58"/>
      <c r="E34" s="58"/>
      <c r="F34" s="58"/>
      <c r="G34" s="58"/>
      <c r="H34" s="58"/>
      <c r="I34" s="58"/>
      <c r="J34" s="58"/>
      <c r="K34" s="58"/>
      <c r="L34" s="58"/>
      <c r="M34" s="59"/>
    </row>
    <row r="35" spans="2:13" x14ac:dyDescent="0.3">
      <c r="B35" s="57"/>
      <c r="C35" s="58"/>
      <c r="D35" s="58"/>
      <c r="E35" s="58"/>
      <c r="F35" s="58"/>
      <c r="G35" s="58"/>
      <c r="H35" s="58"/>
      <c r="I35" s="58"/>
      <c r="J35" s="58"/>
      <c r="K35" s="58"/>
      <c r="L35" s="58"/>
      <c r="M35" s="59"/>
    </row>
    <row r="36" spans="2:13" x14ac:dyDescent="0.3">
      <c r="B36" s="57"/>
      <c r="C36" s="58"/>
      <c r="D36" s="58"/>
      <c r="E36" s="58"/>
      <c r="F36" s="58"/>
      <c r="G36" s="58"/>
      <c r="H36" s="58"/>
      <c r="I36" s="58"/>
      <c r="J36" s="58"/>
      <c r="K36" s="58"/>
      <c r="L36" s="58"/>
      <c r="M36" s="59"/>
    </row>
    <row r="37" spans="2:13" x14ac:dyDescent="0.3">
      <c r="B37" s="57"/>
      <c r="C37" s="58"/>
      <c r="D37" s="58"/>
      <c r="E37" s="58"/>
      <c r="F37" s="58"/>
      <c r="G37" s="58"/>
      <c r="H37" s="58"/>
      <c r="I37" s="58"/>
      <c r="J37" s="58"/>
      <c r="K37" s="58"/>
      <c r="L37" s="58"/>
      <c r="M37" s="59"/>
    </row>
    <row r="38" spans="2:13" x14ac:dyDescent="0.3">
      <c r="B38" s="57"/>
      <c r="C38" s="58"/>
      <c r="D38" s="58"/>
      <c r="E38" s="58"/>
      <c r="F38" s="58"/>
      <c r="G38" s="58"/>
      <c r="H38" s="58"/>
      <c r="I38" s="58"/>
      <c r="J38" s="58"/>
      <c r="K38" s="58"/>
      <c r="L38" s="58"/>
      <c r="M38" s="59"/>
    </row>
    <row r="39" spans="2:13" ht="21" customHeight="1" x14ac:dyDescent="0.3">
      <c r="B39" s="57"/>
      <c r="C39" s="58"/>
      <c r="D39" s="58"/>
      <c r="E39" s="58"/>
      <c r="F39" s="58"/>
      <c r="G39" s="58"/>
      <c r="H39" s="58"/>
      <c r="I39" s="58"/>
      <c r="J39" s="58"/>
      <c r="K39" s="58"/>
      <c r="L39" s="58"/>
      <c r="M39" s="59"/>
    </row>
    <row r="40" spans="2:13" x14ac:dyDescent="0.3">
      <c r="B40" s="57"/>
      <c r="C40" s="58"/>
      <c r="D40" s="58"/>
      <c r="E40" s="58"/>
      <c r="F40" s="58"/>
      <c r="G40" s="58"/>
      <c r="H40" s="58"/>
      <c r="I40" s="58"/>
      <c r="J40" s="58"/>
      <c r="K40" s="58"/>
      <c r="L40" s="58"/>
      <c r="M40" s="59"/>
    </row>
    <row r="41" spans="2:13" x14ac:dyDescent="0.3">
      <c r="B41" s="57"/>
      <c r="C41" s="58"/>
      <c r="D41" s="58"/>
      <c r="E41" s="58"/>
      <c r="F41" s="58"/>
      <c r="G41" s="58"/>
      <c r="H41" s="58"/>
      <c r="I41" s="58"/>
      <c r="J41" s="58"/>
      <c r="K41" s="58"/>
      <c r="L41" s="58"/>
      <c r="M41" s="59"/>
    </row>
    <row r="42" spans="2:13" x14ac:dyDescent="0.3">
      <c r="B42" s="57"/>
      <c r="C42" s="58"/>
      <c r="D42" s="58"/>
      <c r="E42" s="58"/>
      <c r="F42" s="58"/>
      <c r="G42" s="58"/>
      <c r="H42" s="58"/>
      <c r="I42" s="58"/>
      <c r="J42" s="58"/>
      <c r="K42" s="58"/>
      <c r="L42" s="58"/>
      <c r="M42" s="59"/>
    </row>
    <row r="43" spans="2:13" ht="41.4" customHeight="1" x14ac:dyDescent="0.3">
      <c r="B43" s="60"/>
      <c r="C43" s="61"/>
      <c r="D43" s="61"/>
      <c r="E43" s="61"/>
      <c r="F43" s="61"/>
      <c r="G43" s="61"/>
      <c r="H43" s="61"/>
      <c r="I43" s="61"/>
      <c r="J43" s="61"/>
      <c r="K43" s="61"/>
      <c r="L43" s="61"/>
      <c r="M43" s="62"/>
    </row>
    <row r="44" spans="2:13" x14ac:dyDescent="0.3">
      <c r="B44" s="14"/>
      <c r="C44" s="14"/>
      <c r="D44" s="14"/>
      <c r="E44" s="14"/>
      <c r="F44" s="14"/>
      <c r="G44" s="14"/>
      <c r="H44" s="14"/>
      <c r="I44" s="14"/>
      <c r="J44" s="14"/>
      <c r="K44" s="14"/>
      <c r="L44" s="14"/>
      <c r="M44" s="14"/>
    </row>
    <row r="45" spans="2:13" x14ac:dyDescent="0.3">
      <c r="B45" s="41" t="s">
        <v>251</v>
      </c>
      <c r="C45" s="41"/>
      <c r="D45" s="41"/>
      <c r="E45" s="41"/>
      <c r="F45" s="41"/>
      <c r="G45" s="41"/>
      <c r="H45" s="41"/>
      <c r="I45" s="41"/>
      <c r="J45" s="41"/>
      <c r="K45" s="41"/>
      <c r="L45" s="41"/>
      <c r="M45" s="41"/>
    </row>
    <row r="46" spans="2:13" ht="28.5" customHeight="1" x14ac:dyDescent="0.3">
      <c r="B46" s="53" t="s">
        <v>311</v>
      </c>
      <c r="C46" s="53"/>
      <c r="D46" s="53"/>
      <c r="E46" s="53"/>
      <c r="F46" s="53"/>
      <c r="G46" s="53"/>
      <c r="H46" s="53"/>
      <c r="I46" s="53"/>
      <c r="J46" s="53"/>
      <c r="K46" s="53"/>
      <c r="L46" s="53"/>
      <c r="M46" s="53"/>
    </row>
    <row r="47" spans="2:13" ht="25.5" customHeight="1" x14ac:dyDescent="0.3">
      <c r="B47" s="53"/>
      <c r="C47" s="53"/>
      <c r="D47" s="53"/>
      <c r="E47" s="53"/>
      <c r="F47" s="53"/>
      <c r="G47" s="53"/>
      <c r="H47" s="53"/>
      <c r="I47" s="53"/>
      <c r="J47" s="53"/>
      <c r="K47" s="53"/>
      <c r="L47" s="53"/>
      <c r="M47" s="53"/>
    </row>
    <row r="48" spans="2:13" x14ac:dyDescent="0.3">
      <c r="B48" s="53"/>
      <c r="C48" s="53"/>
      <c r="D48" s="53"/>
      <c r="E48" s="53"/>
      <c r="F48" s="53"/>
      <c r="G48" s="53"/>
      <c r="H48" s="53"/>
      <c r="I48" s="53"/>
      <c r="J48" s="53"/>
      <c r="K48" s="53"/>
      <c r="L48" s="53"/>
      <c r="M48" s="53"/>
    </row>
    <row r="49" spans="2:13" x14ac:dyDescent="0.3">
      <c r="B49" s="53"/>
      <c r="C49" s="53"/>
      <c r="D49" s="53"/>
      <c r="E49" s="53"/>
      <c r="F49" s="53"/>
      <c r="G49" s="53"/>
      <c r="H49" s="53"/>
      <c r="I49" s="53"/>
      <c r="J49" s="53"/>
      <c r="K49" s="53"/>
      <c r="L49" s="53"/>
      <c r="M49" s="53"/>
    </row>
    <row r="50" spans="2:13" x14ac:dyDescent="0.3">
      <c r="B50" s="53"/>
      <c r="C50" s="53"/>
      <c r="D50" s="53"/>
      <c r="E50" s="53"/>
      <c r="F50" s="53"/>
      <c r="G50" s="53"/>
      <c r="H50" s="53"/>
      <c r="I50" s="53"/>
      <c r="J50" s="53"/>
      <c r="K50" s="53"/>
      <c r="L50" s="53"/>
      <c r="M50" s="53"/>
    </row>
    <row r="51" spans="2:13" x14ac:dyDescent="0.3">
      <c r="B51" s="53"/>
      <c r="C51" s="53"/>
      <c r="D51" s="53"/>
      <c r="E51" s="53"/>
      <c r="F51" s="53"/>
      <c r="G51" s="53"/>
      <c r="H51" s="53"/>
      <c r="I51" s="53"/>
      <c r="J51" s="53"/>
      <c r="K51" s="53"/>
      <c r="L51" s="53"/>
      <c r="M51" s="53"/>
    </row>
    <row r="52" spans="2:13" ht="21" customHeight="1" x14ac:dyDescent="0.3">
      <c r="B52" s="53"/>
      <c r="C52" s="53"/>
      <c r="D52" s="53"/>
      <c r="E52" s="53"/>
      <c r="F52" s="53"/>
      <c r="G52" s="53"/>
      <c r="H52" s="53"/>
      <c r="I52" s="53"/>
      <c r="J52" s="53"/>
      <c r="K52" s="53"/>
      <c r="L52" s="53"/>
      <c r="M52" s="53"/>
    </row>
    <row r="53" spans="2:13" ht="18.600000000000001" customHeight="1" x14ac:dyDescent="0.3">
      <c r="B53" s="53"/>
      <c r="C53" s="53"/>
      <c r="D53" s="53"/>
      <c r="E53" s="53"/>
      <c r="F53" s="53"/>
      <c r="G53" s="53"/>
      <c r="H53" s="53"/>
      <c r="I53" s="53"/>
      <c r="J53" s="53"/>
      <c r="K53" s="53"/>
      <c r="L53" s="53"/>
      <c r="M53" s="53"/>
    </row>
    <row r="54" spans="2:13" ht="95.25" customHeight="1" x14ac:dyDescent="0.3">
      <c r="B54" s="53"/>
      <c r="C54" s="53"/>
      <c r="D54" s="53"/>
      <c r="E54" s="53"/>
      <c r="F54" s="53"/>
      <c r="G54" s="53"/>
      <c r="H54" s="53"/>
      <c r="I54" s="53"/>
      <c r="J54" s="53"/>
      <c r="K54" s="53"/>
      <c r="L54" s="53"/>
      <c r="M54" s="53"/>
    </row>
    <row r="55" spans="2:13" x14ac:dyDescent="0.3"/>
    <row r="56" spans="2:13" x14ac:dyDescent="0.3"/>
    <row r="57" spans="2:13" x14ac:dyDescent="0.3"/>
    <row r="58" spans="2:13" x14ac:dyDescent="0.3"/>
    <row r="59" spans="2:13" x14ac:dyDescent="0.3"/>
  </sheetData>
  <sheetProtection algorithmName="SHA-512" hashValue="Wh77Mk4IbbA2uYWbMWtqxnA9NTvVQXxlW0yQPdv5QqQixHoAwCYzSRJqkxWSViimCXVoGSeCUwhd7/Q+xRVU2A==" saltValue="j/H28e6zd+YCfoLZ5/1Lgw==" spinCount="100000" sheet="1" objects="1" scenarios="1"/>
  <mergeCells count="9">
    <mergeCell ref="B45:M45"/>
    <mergeCell ref="B46:M54"/>
    <mergeCell ref="B2:M2"/>
    <mergeCell ref="B3:M3"/>
    <mergeCell ref="B4:M18"/>
    <mergeCell ref="B20:M20"/>
    <mergeCell ref="B21:M28"/>
    <mergeCell ref="B30:M30"/>
    <mergeCell ref="B31:M43"/>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Formulario 2025</vt:lpstr>
      <vt:lpstr>Cualitativo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Sebastian Ramos Moreno</dc:creator>
  <cp:lastModifiedBy>Gabriel Sebastian Ramos Moreno</cp:lastModifiedBy>
  <dcterms:created xsi:type="dcterms:W3CDTF">2025-02-25T00:57:14Z</dcterms:created>
  <dcterms:modified xsi:type="dcterms:W3CDTF">2026-02-26T12:08:06Z</dcterms:modified>
</cp:coreProperties>
</file>