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sebas\Downloads\"/>
    </mc:Choice>
  </mc:AlternateContent>
  <xr:revisionPtr revIDLastSave="0" documentId="13_ncr:1_{CD0DC881-1C38-43C8-A606-C41B2E5E0760}" xr6:coauthVersionLast="47" xr6:coauthVersionMax="47" xr10:uidLastSave="{00000000-0000-0000-0000-000000000000}"/>
  <bookViews>
    <workbookView xWindow="-108" yWindow="-108" windowWidth="23256" windowHeight="12456" xr2:uid="{00000000-000D-0000-FFFF-FFFF00000000}"/>
  </bookViews>
  <sheets>
    <sheet name="Indice" sheetId="3" r:id="rId1"/>
    <sheet name="UTT No. 4 - CÚCUTA" sheetId="9" r:id="rId2"/>
    <sheet name="UTT No. 8 - IBAGUE" sheetId="4" r:id="rId3"/>
    <sheet name="UTT No. 1 - SANTA MARTA" sheetId="1" r:id="rId4"/>
    <sheet name="UTT No. 3 - MONTERIA" sheetId="5" r:id="rId5"/>
    <sheet name="UTT No. 7- TUNJA " sheetId="6" r:id="rId6"/>
    <sheet name="UTT No. 11 - NEIVA" sheetId="7" r:id="rId7"/>
    <sheet name="UTT No. 2- CARTAGENA"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1_SE" localSheetId="0">#REF!</definedName>
    <definedName name="_1_SE" localSheetId="3">#REF!</definedName>
    <definedName name="_1_SE" localSheetId="6">#REF!</definedName>
    <definedName name="_1_SE" localSheetId="4">#REF!</definedName>
    <definedName name="_1_SE" localSheetId="1">#REF!</definedName>
    <definedName name="_1_SE" localSheetId="5">#REF!</definedName>
    <definedName name="_1_SE" localSheetId="2">#REF!</definedName>
    <definedName name="_1_SE">#REF!</definedName>
    <definedName name="_xlnm._FilterDatabase" localSheetId="3" hidden="1">'UTT No. 1 - SANTA MARTA'!$A$7:$S$11</definedName>
    <definedName name="_xlnm._FilterDatabase" localSheetId="6" hidden="1">'UTT No. 11 - NEIVA'!$A$3:$S$35</definedName>
    <definedName name="_xlnm._FilterDatabase" localSheetId="4" hidden="1">'UTT No. 3 - MONTERIA'!$A$4:$T$15</definedName>
    <definedName name="_xlnm._FilterDatabase" localSheetId="1" hidden="1">'UTT No. 4 - CÚCUTA'!$L$7:$R$67</definedName>
    <definedName name="_xlnm._FilterDatabase" localSheetId="5" hidden="1">'UTT No. 7- TUNJA '!#REF!</definedName>
    <definedName name="_xlnm._FilterDatabase" localSheetId="2" hidden="1">'UTT No. 8 - IBAGUE'!$A$1:$R$6</definedName>
    <definedName name="A" localSheetId="0">#REF!</definedName>
    <definedName name="A" localSheetId="3">#REF!</definedName>
    <definedName name="A" localSheetId="6">#REF!</definedName>
    <definedName name="A" localSheetId="4">#REF!</definedName>
    <definedName name="A" localSheetId="1">#REF!</definedName>
    <definedName name="A" localSheetId="5">#REF!</definedName>
    <definedName name="A" localSheetId="2">#REF!</definedName>
    <definedName name="A">#REF!</definedName>
    <definedName name="AA" localSheetId="0">#REF!</definedName>
    <definedName name="AA" localSheetId="3">#REF!</definedName>
    <definedName name="AA" localSheetId="6">#REF!</definedName>
    <definedName name="AA" localSheetId="4">#REF!</definedName>
    <definedName name="AA" localSheetId="1">#REF!</definedName>
    <definedName name="AA" localSheetId="5">#REF!</definedName>
    <definedName name="AA" localSheetId="2">#REF!</definedName>
    <definedName name="AA">#REF!</definedName>
    <definedName name="accion" localSheetId="0">#REF!</definedName>
    <definedName name="accion" localSheetId="3">#REF!</definedName>
    <definedName name="accion" localSheetId="6">#REF!</definedName>
    <definedName name="accion" localSheetId="1">#REF!</definedName>
    <definedName name="accion" localSheetId="5">#REF!</definedName>
    <definedName name="accion" localSheetId="2">#REF!</definedName>
    <definedName name="accion">#REF!</definedName>
    <definedName name="ACCIONES" localSheetId="0">#REF!</definedName>
    <definedName name="ACCIONES" localSheetId="3">#REF!</definedName>
    <definedName name="ACCIONES" localSheetId="6">#REF!</definedName>
    <definedName name="ACCIONES" localSheetId="1">#REF!</definedName>
    <definedName name="ACCIONES" localSheetId="5">#REF!</definedName>
    <definedName name="ACCIONES" localSheetId="2">#REF!</definedName>
    <definedName name="ACCIONES">#REF!</definedName>
    <definedName name="ACTIVIDADES_DE_GESTION_Y_CONTROL" localSheetId="0">#REF!</definedName>
    <definedName name="ACTIVIDADES_DE_GESTION_Y_CONTROL" localSheetId="3">#REF!</definedName>
    <definedName name="ACTIVIDADES_DE_GESTION_Y_CONTROL" localSheetId="6">#REF!</definedName>
    <definedName name="ACTIVIDADES_DE_GESTION_Y_CONTROL" localSheetId="1">#REF!</definedName>
    <definedName name="ACTIVIDADES_DE_GESTION_Y_CONTROL" localSheetId="5">#REF!</definedName>
    <definedName name="ACTIVIDADES_DE_GESTION_Y_CONTROL" localSheetId="2">#REF!</definedName>
    <definedName name="ACTIVIDADES_DE_GESTION_Y_CONTROL">#REF!</definedName>
    <definedName name="AGENTE" localSheetId="0">#REF!</definedName>
    <definedName name="AGENTE" localSheetId="3">#REF!</definedName>
    <definedName name="AGENTE" localSheetId="6">#REF!</definedName>
    <definedName name="AGENTE" localSheetId="1">#REF!</definedName>
    <definedName name="AGENTE" localSheetId="5">#REF!</definedName>
    <definedName name="AGENTE" localSheetId="2">#REF!</definedName>
    <definedName name="AGENTE">#REF!</definedName>
    <definedName name="_xlnm.Print_Area" localSheetId="3">'UTT No. 1 - SANTA MARTA'!$A$4:$S$14</definedName>
    <definedName name="_xlnm.Print_Area" localSheetId="7">'UTT No. 2- CARTAGENA'!$A$1:$R$19</definedName>
    <definedName name="_xlnm.Print_Area" localSheetId="2">'UTT No. 8 - IBAGUE'!$A$1:$R$6</definedName>
    <definedName name="AREA_IMPACTO" localSheetId="0">#REF!</definedName>
    <definedName name="AREA_IMPACTO" localSheetId="3">#REF!</definedName>
    <definedName name="AREA_IMPACTO" localSheetId="6">#REF!</definedName>
    <definedName name="AREA_IMPACTO" localSheetId="4">#REF!</definedName>
    <definedName name="AREA_IMPACTO" localSheetId="1">#REF!</definedName>
    <definedName name="AREA_IMPACTO" localSheetId="5">#REF!</definedName>
    <definedName name="AREA_IMPACTO" localSheetId="2">#REF!</definedName>
    <definedName name="AREA_IMPACTO">#REF!</definedName>
    <definedName name="AREAS_IMPACTO" localSheetId="0">#REF!</definedName>
    <definedName name="AREAS_IMPACTO" localSheetId="3">#REF!</definedName>
    <definedName name="AREAS_IMPACTO" localSheetId="6">#REF!</definedName>
    <definedName name="AREAS_IMPACTO" localSheetId="1">#REF!</definedName>
    <definedName name="AREAS_IMPACTO" localSheetId="5">#REF!</definedName>
    <definedName name="AREAS_IMPACTO" localSheetId="2">#REF!</definedName>
    <definedName name="AREAS_IMPACTO">#REF!</definedName>
    <definedName name="asdf" localSheetId="0">#REF!</definedName>
    <definedName name="asdf" localSheetId="3">#REF!</definedName>
    <definedName name="asdf" localSheetId="6">#REF!</definedName>
    <definedName name="asdf" localSheetId="1">#REF!</definedName>
    <definedName name="asdf" localSheetId="5">#REF!</definedName>
    <definedName name="asdf" localSheetId="2">#REF!</definedName>
    <definedName name="asdf">#REF!</definedName>
    <definedName name="ASUNTOS_TECNICOS" localSheetId="0">#REF!</definedName>
    <definedName name="ASUNTOS_TECNICOS" localSheetId="3">#REF!</definedName>
    <definedName name="ASUNTOS_TECNICOS" localSheetId="6">#REF!</definedName>
    <definedName name="ASUNTOS_TECNICOS" localSheetId="1">#REF!</definedName>
    <definedName name="ASUNTOS_TECNICOS" localSheetId="5">#REF!</definedName>
    <definedName name="ASUNTOS_TECNICOS" localSheetId="2">#REF!</definedName>
    <definedName name="ASUNTOS_TECNICOS">#REF!</definedName>
    <definedName name="ASUNTOS_TECNOLOGICOS" localSheetId="0">#REF!</definedName>
    <definedName name="ASUNTOS_TECNOLOGICOS" localSheetId="3">#REF!</definedName>
    <definedName name="ASUNTOS_TECNOLOGICOS" localSheetId="6">#REF!</definedName>
    <definedName name="ASUNTOS_TECNOLOGICOS" localSheetId="1">#REF!</definedName>
    <definedName name="ASUNTOS_TECNOLOGICOS" localSheetId="5">#REF!</definedName>
    <definedName name="ASUNTOS_TECNOLOGICOS" localSheetId="2">#REF!</definedName>
    <definedName name="ASUNTOS_TECNOLOGICOS">#REF!</definedName>
    <definedName name="B" localSheetId="0">#REF!</definedName>
    <definedName name="B" localSheetId="3">#REF!</definedName>
    <definedName name="B" localSheetId="6">#REF!</definedName>
    <definedName name="B" localSheetId="1">#REF!</definedName>
    <definedName name="B" localSheetId="5">#REF!</definedName>
    <definedName name="B" localSheetId="2">#REF!</definedName>
    <definedName name="B">#REF!</definedName>
    <definedName name="BASE_DE_ACTIVOS_Y_RECURSOS_DE_LA_ORGANIZACIÓN" localSheetId="0">#REF!</definedName>
    <definedName name="BASE_DE_ACTIVOS_Y_RECURSOS_DE_LA_ORGANIZACIÓN" localSheetId="3">#REF!</definedName>
    <definedName name="BASE_DE_ACTIVOS_Y_RECURSOS_DE_LA_ORGANIZACIÓN" localSheetId="6">#REF!</definedName>
    <definedName name="BASE_DE_ACTIVOS_Y_RECURSOS_DE_LA_ORGANIZACIÓN" localSheetId="1">#REF!</definedName>
    <definedName name="BASE_DE_ACTIVOS_Y_RECURSOS_DE_LA_ORGANIZACIÓN" localSheetId="5">#REF!</definedName>
    <definedName name="BASE_DE_ACTIVOS_Y_RECURSOS_DE_LA_ORGANIZACIÓN" localSheetId="2">#REF!</definedName>
    <definedName name="BASE_DE_ACTIVOS_Y_RECURSOS_DE_LA_ORGANIZACIÓN">#REF!</definedName>
    <definedName name="CALIF" localSheetId="3">'[1]BASE OCULTAR'!$C$6:$D$107</definedName>
    <definedName name="CALIF" localSheetId="6">'[2]BASE OCULTAR'!$C$6:$D$107</definedName>
    <definedName name="CALIF" localSheetId="7">'[3]BASE OCULTAR'!$C$6:$D$107</definedName>
    <definedName name="CALIF" localSheetId="4">'[2]BASE OCULTAR'!$C$6:$D$107</definedName>
    <definedName name="CALIF" localSheetId="1">'[4]BASE OCULTAR'!$C$6:$D$107</definedName>
    <definedName name="CALIF" localSheetId="5">'[2]BASE OCULTAR'!$C$6:$D$107</definedName>
    <definedName name="CALIF" localSheetId="2">'[2]BASE OCULTAR'!$C$6:$D$107</definedName>
    <definedName name="CALIF">'[5]BASE OCULTAR'!$C$6:$D$107</definedName>
    <definedName name="CALIFICACION" localSheetId="0">#REF!</definedName>
    <definedName name="CALIFICACION" localSheetId="3">#REF!</definedName>
    <definedName name="CALIFICACION" localSheetId="6">#REF!</definedName>
    <definedName name="CALIFICACION" localSheetId="4">#REF!</definedName>
    <definedName name="CALIFICACION" localSheetId="1">#REF!</definedName>
    <definedName name="CALIFICACION" localSheetId="5">#REF!</definedName>
    <definedName name="CALIFICACION" localSheetId="2">#REF!</definedName>
    <definedName name="CALIFICACION">#REF!</definedName>
    <definedName name="CANAL_DE_DISTRIBUCION" localSheetId="3">[1]DATOS!$C$16:$C$27</definedName>
    <definedName name="CANAL_DE_DISTRIBUCION" localSheetId="6">[6]DATOS!$C$16:$C$27</definedName>
    <definedName name="CANAL_DE_DISTRIBUCION" localSheetId="7">[7]DATOS!$C$16:$C$27</definedName>
    <definedName name="CANAL_DE_DISTRIBUCION" localSheetId="4">[6]DATOS!$C$16:$C$27</definedName>
    <definedName name="CANAL_DE_DISTRIBUCION" localSheetId="1">[4]DATOS!$C$16:$C$27</definedName>
    <definedName name="CANAL_DE_DISTRIBUCION" localSheetId="5">[6]DATOS!$C$16:$C$27</definedName>
    <definedName name="CANAL_DE_DISTRIBUCION" localSheetId="2">[6]DATOS!$C$16:$C$27</definedName>
    <definedName name="CANAL_DE_DISTRIBUCION">[8]DATOS!$C$16:$C$27</definedName>
    <definedName name="CAUSA" localSheetId="0">#REF!</definedName>
    <definedName name="CAUSA" localSheetId="3">#REF!</definedName>
    <definedName name="CAUSA" localSheetId="6">#REF!</definedName>
    <definedName name="CAUSA" localSheetId="4">#REF!</definedName>
    <definedName name="CAUSA" localSheetId="1">#REF!</definedName>
    <definedName name="CAUSA" localSheetId="5">#REF!</definedName>
    <definedName name="CAUSA" localSheetId="2">#REF!</definedName>
    <definedName name="CAUSA">#REF!</definedName>
    <definedName name="CAUSAS" localSheetId="3">[1]CAUSAS!$C$6:$O$11</definedName>
    <definedName name="CAUSAS" localSheetId="6">[9]CAUSAS!$C$6:$O$11</definedName>
    <definedName name="CAUSAS" localSheetId="7">[10]CAUSAS!$C$6:$O$11</definedName>
    <definedName name="CAUSAS" localSheetId="4">[9]CAUSAS!$C$6:$O$11</definedName>
    <definedName name="CAUSAS" localSheetId="1">[4]CAUSAS!$C$6:$O$11</definedName>
    <definedName name="CAUSAS" localSheetId="5">[9]CAUSAS!$C$6:$O$11</definedName>
    <definedName name="CAUSAS" localSheetId="2">[9]CAUSAS!$C$6:$O$11</definedName>
    <definedName name="CAUSAS">[11]CAUSAS!$C$6:$O$11</definedName>
    <definedName name="CAUSASDERIESGO" localSheetId="0">#REF!</definedName>
    <definedName name="CAUSASDERIESGO" localSheetId="3">#REF!</definedName>
    <definedName name="CAUSASDERIESGO" localSheetId="6">#REF!</definedName>
    <definedName name="CAUSASDERIESGO" localSheetId="4">#REF!</definedName>
    <definedName name="CAUSASDERIESGO" localSheetId="1">#REF!</definedName>
    <definedName name="CAUSASDERIESGO" localSheetId="5">#REF!</definedName>
    <definedName name="CAUSASDERIESGO" localSheetId="2">#REF!</definedName>
    <definedName name="CAUSASDERIESGO">#REF!</definedName>
    <definedName name="CAUSASDERIESGO1" localSheetId="0">#REF!</definedName>
    <definedName name="CAUSASDERIESGO1" localSheetId="3">#REF!</definedName>
    <definedName name="CAUSASDERIESGO1" localSheetId="6">#REF!</definedName>
    <definedName name="CAUSASDERIESGO1" localSheetId="4">#REF!</definedName>
    <definedName name="CAUSASDERIESGO1" localSheetId="1">#REF!</definedName>
    <definedName name="CAUSASDERIESGO1" localSheetId="5">#REF!</definedName>
    <definedName name="CAUSASDERIESGO1" localSheetId="2">#REF!</definedName>
    <definedName name="CAUSASDERIESGO1">#REF!</definedName>
    <definedName name="CIRCUNSTANCIAS_ECONOMICAS_Y_DE_MERCADO" localSheetId="0">#REF!</definedName>
    <definedName name="CIRCUNSTANCIAS_ECONOMICAS_Y_DE_MERCADO" localSheetId="3">#REF!</definedName>
    <definedName name="CIRCUNSTANCIAS_ECONOMICAS_Y_DE_MERCADO" localSheetId="6">#REF!</definedName>
    <definedName name="CIRCUNSTANCIAS_ECONOMICAS_Y_DE_MERCADO" localSheetId="4">#REF!</definedName>
    <definedName name="CIRCUNSTANCIAS_ECONOMICAS_Y_DE_MERCADO" localSheetId="1">#REF!</definedName>
    <definedName name="CIRCUNSTANCIAS_ECONOMICAS_Y_DE_MERCADO" localSheetId="5">#REF!</definedName>
    <definedName name="CIRCUNSTANCIAS_ECONOMICAS_Y_DE_MERCADO" localSheetId="2">#REF!</definedName>
    <definedName name="CIRCUNSTANCIAS_ECONOMICAS_Y_DE_MERCADO">#REF!</definedName>
    <definedName name="CIRCUNSTANCIAS_ECONOMICAS_Y_DEL_ESTADO" localSheetId="0">#REF!</definedName>
    <definedName name="CIRCUNSTANCIAS_ECONOMICAS_Y_DEL_ESTADO" localSheetId="3">#REF!</definedName>
    <definedName name="CIRCUNSTANCIAS_ECONOMICAS_Y_DEL_ESTADO" localSheetId="6">#REF!</definedName>
    <definedName name="CIRCUNSTANCIAS_ECONOMICAS_Y_DEL_ESTADO" localSheetId="1">#REF!</definedName>
    <definedName name="CIRCUNSTANCIAS_ECONOMICAS_Y_DEL_ESTADO" localSheetId="5">#REF!</definedName>
    <definedName name="CIRCUNSTANCIAS_ECONOMICAS_Y_DEL_ESTADO" localSheetId="2">#REF!</definedName>
    <definedName name="CIRCUNSTANCIAS_ECONOMICAS_Y_DEL_ESTADO">#REF!</definedName>
    <definedName name="CIRCUNSTANCIAS_POLITICAS_Y_LEGISLATIVAS" localSheetId="0">#REF!</definedName>
    <definedName name="CIRCUNSTANCIAS_POLITICAS_Y_LEGISLATIVAS" localSheetId="3">#REF!</definedName>
    <definedName name="CIRCUNSTANCIAS_POLITICAS_Y_LEGISLATIVAS" localSheetId="6">#REF!</definedName>
    <definedName name="CIRCUNSTANCIAS_POLITICAS_Y_LEGISLATIVAS" localSheetId="1">#REF!</definedName>
    <definedName name="CIRCUNSTANCIAS_POLITICAS_Y_LEGISLATIVAS" localSheetId="5">#REF!</definedName>
    <definedName name="CIRCUNSTANCIAS_POLITICAS_Y_LEGISLATIVAS" localSheetId="2">#REF!</definedName>
    <definedName name="CIRCUNSTANCIAS_POLITICAS_Y_LEGISLATIVAS">#REF!</definedName>
    <definedName name="CIRCUNSTANCIAS_POLITICAS_Y_LEGISSLATIVAS" localSheetId="0">#REF!</definedName>
    <definedName name="CIRCUNSTANCIAS_POLITICAS_Y_LEGISSLATIVAS" localSheetId="3">#REF!</definedName>
    <definedName name="CIRCUNSTANCIAS_POLITICAS_Y_LEGISSLATIVAS" localSheetId="6">#REF!</definedName>
    <definedName name="CIRCUNSTANCIAS_POLITICAS_Y_LEGISSLATIVAS" localSheetId="1">#REF!</definedName>
    <definedName name="CIRCUNSTANCIAS_POLITICAS_Y_LEGISSLATIVAS" localSheetId="5">#REF!</definedName>
    <definedName name="CIRCUNSTANCIAS_POLITICAS_Y_LEGISSLATIVAS" localSheetId="2">#REF!</definedName>
    <definedName name="CIRCUNSTANCIAS_POLITICAS_Y_LEGISSLATIVAS">#REF!</definedName>
    <definedName name="CLAVE" localSheetId="0">#REF!</definedName>
    <definedName name="CLAVE" localSheetId="3">#REF!</definedName>
    <definedName name="CLAVE" localSheetId="6">#REF!</definedName>
    <definedName name="CLAVE" localSheetId="1">#REF!</definedName>
    <definedName name="CLAVE" localSheetId="5">#REF!</definedName>
    <definedName name="CLAVE" localSheetId="2">#REF!</definedName>
    <definedName name="CLAVE">#REF!</definedName>
    <definedName name="CLAVECAUSA" localSheetId="3">[1]CAUSAS!$C$12:$O$12</definedName>
    <definedName name="CLAVECAUSA" localSheetId="6">[9]CAUSAS!$C$12:$O$12</definedName>
    <definedName name="CLAVECAUSA" localSheetId="7">[10]CAUSAS!$C$12:$O$12</definedName>
    <definedName name="CLAVECAUSA" localSheetId="4">[9]CAUSAS!$C$12:$O$12</definedName>
    <definedName name="CLAVECAUSA" localSheetId="1">[4]CAUSAS!$C$12:$O$12</definedName>
    <definedName name="CLAVECAUSA" localSheetId="5">[9]CAUSAS!$C$12:$O$12</definedName>
    <definedName name="CLAVECAUSA" localSheetId="2">[9]CAUSAS!$C$12:$O$12</definedName>
    <definedName name="CLAVECAUSA">[11]CAUSAS!$C$12:$O$12</definedName>
    <definedName name="CLAVECONT" localSheetId="0">#REF!</definedName>
    <definedName name="CLAVECONT" localSheetId="3">#REF!</definedName>
    <definedName name="CLAVECONT" localSheetId="6">#REF!</definedName>
    <definedName name="CLAVECONT" localSheetId="4">#REF!</definedName>
    <definedName name="CLAVECONT" localSheetId="1">#REF!</definedName>
    <definedName name="CLAVECONT" localSheetId="5">#REF!</definedName>
    <definedName name="CLAVECONT" localSheetId="2">#REF!</definedName>
    <definedName name="CLAVECONT">#REF!</definedName>
    <definedName name="CLAVECONTROL" localSheetId="3">'[1]NO BORRAR'!$B$41:$B$57</definedName>
    <definedName name="CLAVECONTROL" localSheetId="6">'[9]NO BORRAR'!$B$41:$B$57</definedName>
    <definedName name="CLAVECONTROL" localSheetId="7">'[10]NO BORRAR'!$B$41:$B$57</definedName>
    <definedName name="CLAVECONTROL" localSheetId="4">'[9]NO BORRAR'!$B$41:$B$57</definedName>
    <definedName name="CLAVECONTROL" localSheetId="1">'[4]NO BORRAR'!$B$41:$B$57</definedName>
    <definedName name="CLAVECONTROL" localSheetId="5">'[9]NO BORRAR'!$B$41:$B$57</definedName>
    <definedName name="CLAVECONTROL" localSheetId="2">'[9]NO BORRAR'!$B$41:$B$57</definedName>
    <definedName name="CLAVECONTROL">'[11]NO BORRAR'!$B$41:$B$57</definedName>
    <definedName name="CLAVEOBJ" localSheetId="0">#REF!</definedName>
    <definedName name="CLAVEOBJ" localSheetId="3">#REF!</definedName>
    <definedName name="CLAVEOBJ" localSheetId="6">#REF!</definedName>
    <definedName name="CLAVEOBJ" localSheetId="4">#REF!</definedName>
    <definedName name="CLAVEOBJ" localSheetId="1">#REF!</definedName>
    <definedName name="CLAVEOBJ" localSheetId="5">#REF!</definedName>
    <definedName name="CLAVEOBJ" localSheetId="2">#REF!</definedName>
    <definedName name="CLAVEOBJ">#REF!</definedName>
    <definedName name="CLAVEPOL" localSheetId="0">#REF!</definedName>
    <definedName name="CLAVEPOL" localSheetId="3">#REF!</definedName>
    <definedName name="CLAVEPOL" localSheetId="6">#REF!</definedName>
    <definedName name="CLAVEPOL" localSheetId="4">#REF!</definedName>
    <definedName name="CLAVEPOL" localSheetId="1">#REF!</definedName>
    <definedName name="CLAVEPOL" localSheetId="5">#REF!</definedName>
    <definedName name="CLAVEPOL" localSheetId="2">#REF!</definedName>
    <definedName name="CLAVEPOL">#REF!</definedName>
    <definedName name="CLAVEPOLITICA" localSheetId="3">'[1]NO BORRAR'!$B$3:$B$17</definedName>
    <definedName name="CLAVEPOLITICA" localSheetId="6">'[9]NO BORRAR'!$B$3:$B$17</definedName>
    <definedName name="CLAVEPOLITICA" localSheetId="7">'[10]NO BORRAR'!$B$3:$B$17</definedName>
    <definedName name="CLAVEPOLITICA" localSheetId="4">'[9]NO BORRAR'!$B$3:$B$17</definedName>
    <definedName name="CLAVEPOLITICA" localSheetId="1">'[4]NO BORRAR'!$B$3:$B$17</definedName>
    <definedName name="CLAVEPOLITICA" localSheetId="5">'[9]NO BORRAR'!$B$3:$B$17</definedName>
    <definedName name="CLAVEPOLITICA" localSheetId="2">'[9]NO BORRAR'!$B$3:$B$17</definedName>
    <definedName name="CLAVEPOLITICA">'[11]NO BORRAR'!$B$3:$B$17</definedName>
    <definedName name="CLAVEPROC" localSheetId="0">#REF!</definedName>
    <definedName name="CLAVEPROC" localSheetId="3">#REF!</definedName>
    <definedName name="CLAVEPROC" localSheetId="6">#REF!</definedName>
    <definedName name="CLAVEPROC" localSheetId="4">#REF!</definedName>
    <definedName name="CLAVEPROC" localSheetId="1">#REF!</definedName>
    <definedName name="CLAVEPROC" localSheetId="5">#REF!</definedName>
    <definedName name="CLAVEPROC" localSheetId="2">#REF!</definedName>
    <definedName name="CLAVEPROC">#REF!</definedName>
    <definedName name="CLAVEPROCEDIMIENTO" localSheetId="3">'[1]NO BORRAR'!$B$22:$B$38</definedName>
    <definedName name="CLAVEPROCEDIMIENTO" localSheetId="6">'[9]NO BORRAR'!$B$22:$B$38</definedName>
    <definedName name="CLAVEPROCEDIMIENTO" localSheetId="7">'[10]NO BORRAR'!$B$22:$B$38</definedName>
    <definedName name="CLAVEPROCEDIMIENTO" localSheetId="4">'[9]NO BORRAR'!$B$22:$B$38</definedName>
    <definedName name="CLAVEPROCEDIMIENTO" localSheetId="1">'[4]NO BORRAR'!$B$22:$B$38</definedName>
    <definedName name="CLAVEPROCEDIMIENTO" localSheetId="5">'[9]NO BORRAR'!$B$22:$B$38</definedName>
    <definedName name="CLAVEPROCEDIMIENTO" localSheetId="2">'[9]NO BORRAR'!$B$22:$B$38</definedName>
    <definedName name="CLAVEPROCEDIMIENTO">'[11]NO BORRAR'!$B$22:$B$38</definedName>
    <definedName name="CLAVERIESGO" localSheetId="0">#REF!</definedName>
    <definedName name="CLAVERIESGO" localSheetId="3">#REF!</definedName>
    <definedName name="CLAVERIESGO" localSheetId="6">#REF!</definedName>
    <definedName name="CLAVERIESGO" localSheetId="4">#REF!</definedName>
    <definedName name="CLAVERIESGO" localSheetId="1">#REF!</definedName>
    <definedName name="CLAVERIESGO" localSheetId="5">#REF!</definedName>
    <definedName name="CLAVERIESGO" localSheetId="2">#REF!</definedName>
    <definedName name="CLAVERIESGO">#REF!</definedName>
    <definedName name="CLIENTE" localSheetId="0">#REF!</definedName>
    <definedName name="CLIENTE" localSheetId="3">#REF!</definedName>
    <definedName name="CLIENTE" localSheetId="6">#REF!</definedName>
    <definedName name="CLIENTE" localSheetId="4">#REF!</definedName>
    <definedName name="CLIENTE" localSheetId="1">#REF!</definedName>
    <definedName name="CLIENTE" localSheetId="5">#REF!</definedName>
    <definedName name="CLIENTE" localSheetId="2">#REF!</definedName>
    <definedName name="CLIENTE">#REF!</definedName>
    <definedName name="CLIENTES" localSheetId="0">#REF!</definedName>
    <definedName name="CLIENTES" localSheetId="3">#REF!</definedName>
    <definedName name="CLIENTES" localSheetId="6">#REF!</definedName>
    <definedName name="CLIENTES" localSheetId="4">#REF!</definedName>
    <definedName name="CLIENTES" localSheetId="1">#REF!</definedName>
    <definedName name="CLIENTES" localSheetId="5">#REF!</definedName>
    <definedName name="CLIENTES" localSheetId="2">#REF!</definedName>
    <definedName name="CLIENTES">#REF!</definedName>
    <definedName name="CODIGO" localSheetId="0">#REF!</definedName>
    <definedName name="CODIGO" localSheetId="3">#REF!</definedName>
    <definedName name="CODIGO" localSheetId="6">#REF!</definedName>
    <definedName name="CODIGO" localSheetId="1">#REF!</definedName>
    <definedName name="CODIGO" localSheetId="5">#REF!</definedName>
    <definedName name="CODIGO" localSheetId="2">#REF!</definedName>
    <definedName name="CODIGO">#REF!</definedName>
    <definedName name="CODIGO_RIESGO" localSheetId="0">#REF!</definedName>
    <definedName name="CODIGO_RIESGO" localSheetId="3">#REF!</definedName>
    <definedName name="CODIGO_RIESGO" localSheetId="6">#REF!</definedName>
    <definedName name="CODIGO_RIESGO" localSheetId="1">#REF!</definedName>
    <definedName name="CODIGO_RIESGO" localSheetId="5">#REF!</definedName>
    <definedName name="CODIGO_RIESGO" localSheetId="2">#REF!</definedName>
    <definedName name="CODIGO_RIESGO">#REF!</definedName>
    <definedName name="CODIGO1" localSheetId="0">#REF!</definedName>
    <definedName name="CODIGO1" localSheetId="3">#REF!</definedName>
    <definedName name="CODIGO1" localSheetId="6">#REF!</definedName>
    <definedName name="CODIGO1" localSheetId="1">#REF!</definedName>
    <definedName name="CODIGO1" localSheetId="5">#REF!</definedName>
    <definedName name="CODIGO1" localSheetId="2">#REF!</definedName>
    <definedName name="CODIGO1">#REF!</definedName>
    <definedName name="COMPORTAMIENTO_HUMANO" localSheetId="0">#REF!</definedName>
    <definedName name="COMPORTAMIENTO_HUMANO" localSheetId="3">#REF!</definedName>
    <definedName name="COMPORTAMIENTO_HUMANO" localSheetId="6">#REF!</definedName>
    <definedName name="COMPORTAMIENTO_HUMANO" localSheetId="1">#REF!</definedName>
    <definedName name="COMPORTAMIENTO_HUMANO" localSheetId="5">#REF!</definedName>
    <definedName name="COMPORTAMIENTO_HUMANO" localSheetId="2">#REF!</definedName>
    <definedName name="COMPORTAMIENTO_HUMANO">#REF!</definedName>
    <definedName name="COMPORTAMIENTO_ORGANIZACIONAL" localSheetId="0">#REF!</definedName>
    <definedName name="COMPORTAMIENTO_ORGANIZACIONAL" localSheetId="3">#REF!</definedName>
    <definedName name="COMPORTAMIENTO_ORGANIZACIONAL" localSheetId="6">#REF!</definedName>
    <definedName name="COMPORTAMIENTO_ORGANIZACIONAL" localSheetId="1">#REF!</definedName>
    <definedName name="COMPORTAMIENTO_ORGANIZACIONAL" localSheetId="5">#REF!</definedName>
    <definedName name="COMPORTAMIENTO_ORGANIZACIONAL" localSheetId="2">#REF!</definedName>
    <definedName name="COMPORTAMIENTO_ORGANIZACIONAL">#REF!</definedName>
    <definedName name="CONFLICTOS_SOCIALES" localSheetId="0">#REF!</definedName>
    <definedName name="CONFLICTOS_SOCIALES" localSheetId="3">#REF!</definedName>
    <definedName name="CONFLICTOS_SOCIALES" localSheetId="6">#REF!</definedName>
    <definedName name="CONFLICTOS_SOCIALES" localSheetId="1">#REF!</definedName>
    <definedName name="CONFLICTOS_SOCIALES" localSheetId="5">#REF!</definedName>
    <definedName name="CONFLICTOS_SOCIALES" localSheetId="2">#REF!</definedName>
    <definedName name="CONFLICTOS_SOCIALES">#REF!</definedName>
    <definedName name="CONTEXTO_ECONOMICO_DE_MERCADO" localSheetId="0">#REF!</definedName>
    <definedName name="CONTEXTO_ECONOMICO_DE_MERCADO" localSheetId="3">#REF!</definedName>
    <definedName name="CONTEXTO_ECONOMICO_DE_MERCADO" localSheetId="6">#REF!</definedName>
    <definedName name="CONTEXTO_ECONOMICO_DE_MERCADO" localSheetId="1">#REF!</definedName>
    <definedName name="CONTEXTO_ECONOMICO_DE_MERCADO" localSheetId="5">#REF!</definedName>
    <definedName name="CONTEXTO_ECONOMICO_DE_MERCADO" localSheetId="2">#REF!</definedName>
    <definedName name="CONTEXTO_ECONOMICO_DE_MERCADO">#REF!</definedName>
    <definedName name="CONTEXTO_POLITICO" localSheetId="0">#REF!</definedName>
    <definedName name="CONTEXTO_POLITICO" localSheetId="3">#REF!</definedName>
    <definedName name="CONTEXTO_POLITICO" localSheetId="6">#REF!</definedName>
    <definedName name="CONTEXTO_POLITICO" localSheetId="1">#REF!</definedName>
    <definedName name="CONTEXTO_POLITICO" localSheetId="5">#REF!</definedName>
    <definedName name="CONTEXTO_POLITICO" localSheetId="2">#REF!</definedName>
    <definedName name="CONTEXTO_POLITICO">#REF!</definedName>
    <definedName name="CONTROL" localSheetId="3">'[1]NO BORRAR'!$C$41:$C$53</definedName>
    <definedName name="CONTROL" localSheetId="6">'[9]NO BORRAR'!$C$41:$C$53</definedName>
    <definedName name="CONTROL" localSheetId="7">'[10]NO BORRAR'!$C$41:$C$53</definedName>
    <definedName name="CONTROL" localSheetId="4">'[9]NO BORRAR'!$C$41:$C$53</definedName>
    <definedName name="CONTROL" localSheetId="1">'[4]NO BORRAR'!$C$41:$C$53</definedName>
    <definedName name="CONTROL" localSheetId="5">'[9]NO BORRAR'!$C$41:$C$53</definedName>
    <definedName name="CONTROL" localSheetId="2">'[9]NO BORRAR'!$C$41:$C$53</definedName>
    <definedName name="CONTROL">'[11]NO BORRAR'!$C$41:$C$53</definedName>
    <definedName name="CONTROLES" localSheetId="0">#REF!</definedName>
    <definedName name="CONTROLES" localSheetId="3">#REF!</definedName>
    <definedName name="CONTROLES" localSheetId="6">#REF!</definedName>
    <definedName name="CONTROLES" localSheetId="4">#REF!</definedName>
    <definedName name="CONTROLES" localSheetId="1">#REF!</definedName>
    <definedName name="CONTROLES" localSheetId="5">#REF!</definedName>
    <definedName name="CONTROLES" localSheetId="2">#REF!</definedName>
    <definedName name="CONTROLES">#REF!</definedName>
    <definedName name="COSTO_DE_ACTIVIDADES" localSheetId="0">#REF!</definedName>
    <definedName name="COSTO_DE_ACTIVIDADES" localSheetId="3">#REF!</definedName>
    <definedName name="COSTO_DE_ACTIVIDADES" localSheetId="6">#REF!</definedName>
    <definedName name="COSTO_DE_ACTIVIDADES" localSheetId="4">#REF!</definedName>
    <definedName name="COSTO_DE_ACTIVIDADES" localSheetId="1">#REF!</definedName>
    <definedName name="COSTO_DE_ACTIVIDADES" localSheetId="5">#REF!</definedName>
    <definedName name="COSTO_DE_ACTIVIDADES" localSheetId="2">#REF!</definedName>
    <definedName name="COSTO_DE_ACTIVIDADES">#REF!</definedName>
    <definedName name="CRONOGRAMA_DE_ACTIVIDADES" localSheetId="0">#REF!</definedName>
    <definedName name="CRONOGRAMA_DE_ACTIVIDADES" localSheetId="3">#REF!</definedName>
    <definedName name="CRONOGRAMA_DE_ACTIVIDADES" localSheetId="6">#REF!</definedName>
    <definedName name="CRONOGRAMA_DE_ACTIVIDADES" localSheetId="4">#REF!</definedName>
    <definedName name="CRONOGRAMA_DE_ACTIVIDADES" localSheetId="1">#REF!</definedName>
    <definedName name="CRONOGRAMA_DE_ACTIVIDADES" localSheetId="5">#REF!</definedName>
    <definedName name="CRONOGRAMA_DE_ACTIVIDADES" localSheetId="2">#REF!</definedName>
    <definedName name="CRONOGRAMA_DE_ACTIVIDADES">#REF!</definedName>
    <definedName name="Cual_serà_el_nombre_del_procedimiento?" localSheetId="0">#REF!</definedName>
    <definedName name="Cual_serà_el_nombre_del_procedimiento?" localSheetId="3">#REF!</definedName>
    <definedName name="Cual_serà_el_nombre_del_procedimiento?" localSheetId="6">#REF!</definedName>
    <definedName name="Cual_serà_el_nombre_del_procedimiento?" localSheetId="1">#REF!</definedName>
    <definedName name="Cual_serà_el_nombre_del_procedimiento?" localSheetId="5">#REF!</definedName>
    <definedName name="Cual_serà_el_nombre_del_procedimiento?" localSheetId="2">#REF!</definedName>
    <definedName name="Cual_serà_el_nombre_del_procedimiento?">#REF!</definedName>
    <definedName name="DAÑOS_A_ACTIVOS" localSheetId="0">#REF!</definedName>
    <definedName name="DAÑOS_A_ACTIVOS" localSheetId="3">#REF!</definedName>
    <definedName name="DAÑOS_A_ACTIVOS" localSheetId="6">#REF!</definedName>
    <definedName name="DAÑOS_A_ACTIVOS" localSheetId="1">#REF!</definedName>
    <definedName name="DAÑOS_A_ACTIVOS" localSheetId="5">#REF!</definedName>
    <definedName name="DAÑOS_A_ACTIVOS" localSheetId="2">#REF!</definedName>
    <definedName name="DAÑOS_A_ACTIVOS">#REF!</definedName>
    <definedName name="DESEMPEÑO" localSheetId="0">#REF!</definedName>
    <definedName name="DESEMPEÑO" localSheetId="3">#REF!</definedName>
    <definedName name="DESEMPEÑO" localSheetId="6">#REF!</definedName>
    <definedName name="DESEMPEÑO" localSheetId="1">#REF!</definedName>
    <definedName name="DESEMPEÑO" localSheetId="5">#REF!</definedName>
    <definedName name="DESEMPEÑO" localSheetId="2">#REF!</definedName>
    <definedName name="DESEMPEÑO">#REF!</definedName>
    <definedName name="DIRECCION_ACTIVIDADES_MARITIMAS" localSheetId="0">#REF!</definedName>
    <definedName name="DIRECCION_ACTIVIDADES_MARITIMAS" localSheetId="3">#REF!</definedName>
    <definedName name="DIRECCION_ACTIVIDADES_MARITIMAS" localSheetId="6">#REF!</definedName>
    <definedName name="DIRECCION_ACTIVIDADES_MARITIMAS" localSheetId="1">#REF!</definedName>
    <definedName name="DIRECCION_ACTIVIDADES_MARITIMAS" localSheetId="5">#REF!</definedName>
    <definedName name="DIRECCION_ACTIVIDADES_MARITIMAS" localSheetId="2">#REF!</definedName>
    <definedName name="DIRECCION_ACTIVIDADES_MARITIMAS">#REF!</definedName>
    <definedName name="EFECTORIESGO1" localSheetId="0">#REF!</definedName>
    <definedName name="EFECTORIESGO1" localSheetId="3">#REF!</definedName>
    <definedName name="EFECTORIESGO1" localSheetId="6">#REF!</definedName>
    <definedName name="EFECTORIESGO1" localSheetId="1">#REF!</definedName>
    <definedName name="EFECTORIESGO1" localSheetId="5">#REF!</definedName>
    <definedName name="EFECTORIESGO1" localSheetId="2">#REF!</definedName>
    <definedName name="EFECTORIESGO1">#REF!</definedName>
    <definedName name="EJECUCION_Y__ADMINISTRACION_DEL_PROCESO" localSheetId="0">#REF!</definedName>
    <definedName name="EJECUCION_Y__ADMINISTRACION_DEL_PROCESO" localSheetId="3">#REF!</definedName>
    <definedName name="EJECUCION_Y__ADMINISTRACION_DEL_PROCESO" localSheetId="6">#REF!</definedName>
    <definedName name="EJECUCION_Y__ADMINISTRACION_DEL_PROCESO" localSheetId="1">#REF!</definedName>
    <definedName name="EJECUCION_Y__ADMINISTRACION_DEL_PROCESO" localSheetId="5">#REF!</definedName>
    <definedName name="EJECUCION_Y__ADMINISTRACION_DEL_PROCESO" localSheetId="2">#REF!</definedName>
    <definedName name="EJECUCION_Y__ADMINISTRACION_DEL_PROCESO">#REF!</definedName>
    <definedName name="EJECUCION_Y_ADMINISTRACION_DEL_PROCESO" localSheetId="0">#REF!</definedName>
    <definedName name="EJECUCION_Y_ADMINISTRACION_DEL_PROCESO" localSheetId="3">#REF!</definedName>
    <definedName name="EJECUCION_Y_ADMINISTRACION_DEL_PROCESO" localSheetId="6">#REF!</definedName>
    <definedName name="EJECUCION_Y_ADMINISTRACION_DEL_PROCESO" localSheetId="1">#REF!</definedName>
    <definedName name="EJECUCION_Y_ADMINISTRACION_DEL_PROCESO" localSheetId="5">#REF!</definedName>
    <definedName name="EJECUCION_Y_ADMINISTRACION_DEL_PROCESO" localSheetId="2">#REF!</definedName>
    <definedName name="EJECUCION_Y_ADMINISTRACION_DEL_PROCESO">#REF!</definedName>
    <definedName name="ENTORNO" localSheetId="0">#REF!</definedName>
    <definedName name="ENTORNO" localSheetId="3">#REF!</definedName>
    <definedName name="ENTORNO" localSheetId="6">#REF!</definedName>
    <definedName name="ENTORNO" localSheetId="1">#REF!</definedName>
    <definedName name="ENTORNO" localSheetId="5">#REF!</definedName>
    <definedName name="ENTORNO" localSheetId="2">#REF!</definedName>
    <definedName name="ENTORNO">#REF!</definedName>
    <definedName name="ESTABILIDAD_POLITICA" localSheetId="0">#REF!</definedName>
    <definedName name="ESTABILIDAD_POLITICA" localSheetId="3">#REF!</definedName>
    <definedName name="ESTABILIDAD_POLITICA" localSheetId="6">#REF!</definedName>
    <definedName name="ESTABILIDAD_POLITICA" localSheetId="1">#REF!</definedName>
    <definedName name="ESTABILIDAD_POLITICA" localSheetId="5">#REF!</definedName>
    <definedName name="ESTABILIDAD_POLITICA" localSheetId="2">#REF!</definedName>
    <definedName name="ESTABILIDAD_POLITICA">#REF!</definedName>
    <definedName name="EVENTOS" localSheetId="0">#REF!</definedName>
    <definedName name="EVENTOS" localSheetId="3">#REF!</definedName>
    <definedName name="EVENTOS" localSheetId="6">#REF!</definedName>
    <definedName name="EVENTOS" localSheetId="1">#REF!</definedName>
    <definedName name="EVENTOS" localSheetId="5">#REF!</definedName>
    <definedName name="EVENTOS" localSheetId="2">#REF!</definedName>
    <definedName name="EVENTOS">#REF!</definedName>
    <definedName name="EVENTOS_NATUALES" localSheetId="0">#REF!</definedName>
    <definedName name="EVENTOS_NATUALES" localSheetId="3">#REF!</definedName>
    <definedName name="EVENTOS_NATUALES" localSheetId="6">#REF!</definedName>
    <definedName name="EVENTOS_NATUALES" localSheetId="1">#REF!</definedName>
    <definedName name="EVENTOS_NATUALES" localSheetId="5">#REF!</definedName>
    <definedName name="EVENTOS_NATUALES" localSheetId="2">#REF!</definedName>
    <definedName name="EVENTOS_NATUALES">#REF!</definedName>
    <definedName name="EVENTOS_NATURALES" localSheetId="0">#REF!</definedName>
    <definedName name="EVENTOS_NATURALES" localSheetId="3">#REF!</definedName>
    <definedName name="EVENTOS_NATURALES" localSheetId="6">#REF!</definedName>
    <definedName name="EVENTOS_NATURALES" localSheetId="1">#REF!</definedName>
    <definedName name="EVENTOS_NATURALES" localSheetId="5">#REF!</definedName>
    <definedName name="EVENTOS_NATURALES" localSheetId="2">#REF!</definedName>
    <definedName name="EVENTOS_NATURALES">#REF!</definedName>
    <definedName name="EVENTOS_NATURALES_" localSheetId="0">#REF!</definedName>
    <definedName name="EVENTOS_NATURALES_" localSheetId="3">#REF!</definedName>
    <definedName name="EVENTOS_NATURALES_" localSheetId="6">#REF!</definedName>
    <definedName name="EVENTOS_NATURALES_" localSheetId="1">#REF!</definedName>
    <definedName name="EVENTOS_NATURALES_" localSheetId="5">#REF!</definedName>
    <definedName name="EVENTOS_NATURALES_" localSheetId="2">#REF!</definedName>
    <definedName name="EVENTOS_NATURALES_">#REF!</definedName>
    <definedName name="FACTOR" localSheetId="3">[1]DATOS!$A$16:$E$16</definedName>
    <definedName name="FACTOR" localSheetId="6">[6]DATOS!$A$16:$E$16</definedName>
    <definedName name="FACTOR" localSheetId="7">[7]DATOS!$A$16:$E$16</definedName>
    <definedName name="FACTOR" localSheetId="4">[6]DATOS!$A$16:$E$16</definedName>
    <definedName name="FACTOR" localSheetId="1">[4]DATOS!$A$16:$E$16</definedName>
    <definedName name="FACTOR" localSheetId="5">[6]DATOS!$A$16:$E$16</definedName>
    <definedName name="FACTOR" localSheetId="2">[6]DATOS!$A$16:$E$16</definedName>
    <definedName name="FACTOR">[8]DATOS!$A$16:$E$16</definedName>
    <definedName name="FACTOR_DEL_RIESGO" localSheetId="3">[1]FUENTES!$A$2:$A$10</definedName>
    <definedName name="FACTOR_DEL_RIESGO" localSheetId="6">[12]FUENTES!$A$2:$A$10</definedName>
    <definedName name="FACTOR_DEL_RIESGO" localSheetId="7">[13]FUENTES!$A$2:$A$10</definedName>
    <definedName name="FACTOR_DEL_RIESGO" localSheetId="4">[12]FUENTES!$A$2:$A$10</definedName>
    <definedName name="FACTOR_DEL_RIESGO" localSheetId="1">[4]FUENTES!$A$2:$A$10</definedName>
    <definedName name="FACTOR_DEL_RIESGO" localSheetId="5">[12]FUENTES!$A$2:$A$10</definedName>
    <definedName name="FACTOR_DEL_RIESGO" localSheetId="2">[12]FUENTES!$A$2:$A$10</definedName>
    <definedName name="FACTOR_DEL_RIESGO">[14]FUENTES!$A$2:$A$10</definedName>
    <definedName name="FACTORES" localSheetId="0">#REF!</definedName>
    <definedName name="FACTORES" localSheetId="3">#REF!</definedName>
    <definedName name="FACTORES" localSheetId="6">#REF!</definedName>
    <definedName name="FACTORES" localSheetId="4">#REF!</definedName>
    <definedName name="FACTORES" localSheetId="1">#REF!</definedName>
    <definedName name="FACTORES" localSheetId="5">#REF!</definedName>
    <definedName name="FACTORES" localSheetId="2">#REF!</definedName>
    <definedName name="FACTORES">#REF!</definedName>
    <definedName name="FALLAS_TECNOLOGICAS" localSheetId="0">#REF!</definedName>
    <definedName name="FALLAS_TECNOLOGICAS" localSheetId="3">#REF!</definedName>
    <definedName name="FALLAS_TECNOLOGICAS" localSheetId="6">#REF!</definedName>
    <definedName name="FALLAS_TECNOLOGICAS" localSheetId="4">#REF!</definedName>
    <definedName name="FALLAS_TECNOLOGICAS" localSheetId="1">#REF!</definedName>
    <definedName name="FALLAS_TECNOLOGICAS" localSheetId="5">#REF!</definedName>
    <definedName name="FALLAS_TECNOLOGICAS" localSheetId="2">#REF!</definedName>
    <definedName name="FALLAS_TECNOLOGICAS">#REF!</definedName>
    <definedName name="FRAUD_EXTERNO" localSheetId="0">#REF!</definedName>
    <definedName name="FRAUD_EXTERNO" localSheetId="3">#REF!</definedName>
    <definedName name="FRAUD_EXTERNO" localSheetId="6">#REF!</definedName>
    <definedName name="FRAUD_EXTERNO" localSheetId="4">#REF!</definedName>
    <definedName name="FRAUD_EXTERNO" localSheetId="1">#REF!</definedName>
    <definedName name="FRAUD_EXTERNO" localSheetId="5">#REF!</definedName>
    <definedName name="FRAUD_EXTERNO" localSheetId="2">#REF!</definedName>
    <definedName name="FRAUD_EXTERNO">#REF!</definedName>
    <definedName name="FRAUDE_EXTERNO" localSheetId="0">#REF!</definedName>
    <definedName name="FRAUDE_EXTERNO" localSheetId="3">#REF!</definedName>
    <definedName name="FRAUDE_EXTERNO" localSheetId="6">#REF!</definedName>
    <definedName name="FRAUDE_EXTERNO" localSheetId="1">#REF!</definedName>
    <definedName name="FRAUDE_EXTERNO" localSheetId="5">#REF!</definedName>
    <definedName name="FRAUDE_EXTERNO" localSheetId="2">#REF!</definedName>
    <definedName name="FRAUDE_EXTERNO">#REF!</definedName>
    <definedName name="FRAUDE_INTERNO" localSheetId="0">#REF!</definedName>
    <definedName name="FRAUDE_INTERNO" localSheetId="3">#REF!</definedName>
    <definedName name="FRAUDE_INTERNO" localSheetId="6">#REF!</definedName>
    <definedName name="FRAUDE_INTERNO" localSheetId="1">#REF!</definedName>
    <definedName name="FRAUDE_INTERNO" localSheetId="5">#REF!</definedName>
    <definedName name="FRAUDE_INTERNO" localSheetId="2">#REF!</definedName>
    <definedName name="FRAUDE_INTERNO">#REF!</definedName>
    <definedName name="FRECUENCIA" localSheetId="0">#REF!</definedName>
    <definedName name="FRECUENCIA" localSheetId="3">#REF!</definedName>
    <definedName name="FRECUENCIA" localSheetId="6">#REF!</definedName>
    <definedName name="FRECUENCIA" localSheetId="1">#REF!</definedName>
    <definedName name="FRECUENCIA" localSheetId="5">#REF!</definedName>
    <definedName name="FRECUENCIA" localSheetId="2">#REF!</definedName>
    <definedName name="FRECUENCIA">#REF!</definedName>
    <definedName name="FUENTE" localSheetId="0">#REF!</definedName>
    <definedName name="FUENTE" localSheetId="3">#REF!</definedName>
    <definedName name="FUENTE" localSheetId="6">#REF!</definedName>
    <definedName name="FUENTE" localSheetId="1">#REF!</definedName>
    <definedName name="FUENTE" localSheetId="5">#REF!</definedName>
    <definedName name="FUENTE" localSheetId="2">#REF!</definedName>
    <definedName name="FUENTE">#REF!</definedName>
    <definedName name="FUENTES_DE_RIESGO" localSheetId="0">#REF!</definedName>
    <definedName name="FUENTES_DE_RIESGO" localSheetId="3">#REF!</definedName>
    <definedName name="FUENTES_DE_RIESGO" localSheetId="6">#REF!</definedName>
    <definedName name="FUENTES_DE_RIESGO" localSheetId="1">#REF!</definedName>
    <definedName name="FUENTES_DE_RIESGO" localSheetId="5">#REF!</definedName>
    <definedName name="FUENTES_DE_RIESGO" localSheetId="2">#REF!</definedName>
    <definedName name="FUENTES_DE_RIESGO">#REF!</definedName>
    <definedName name="FUENTES_RIESGO" localSheetId="0">#REF!</definedName>
    <definedName name="FUENTES_RIESGO" localSheetId="3">#REF!</definedName>
    <definedName name="FUENTES_RIESGO" localSheetId="6">#REF!</definedName>
    <definedName name="FUENTES_RIESGO" localSheetId="1">#REF!</definedName>
    <definedName name="FUENTES_RIESGO" localSheetId="5">#REF!</definedName>
    <definedName name="FUENTES_RIESGO" localSheetId="2">#REF!</definedName>
    <definedName name="FUENTES_RIESGO">#REF!</definedName>
    <definedName name="GENTE" localSheetId="0">#REF!</definedName>
    <definedName name="GENTE" localSheetId="3">#REF!</definedName>
    <definedName name="GENTE" localSheetId="6">#REF!</definedName>
    <definedName name="GENTE" localSheetId="1">#REF!</definedName>
    <definedName name="GENTE" localSheetId="5">#REF!</definedName>
    <definedName name="GENTE" localSheetId="2">#REF!</definedName>
    <definedName name="GENTE">#REF!</definedName>
    <definedName name="GESTION" localSheetId="0">#REF!</definedName>
    <definedName name="GESTION" localSheetId="3">#REF!</definedName>
    <definedName name="GESTION" localSheetId="6">#REF!</definedName>
    <definedName name="GESTION" localSheetId="1">#REF!</definedName>
    <definedName name="GESTION" localSheetId="5">#REF!</definedName>
    <definedName name="GESTION" localSheetId="2">#REF!</definedName>
    <definedName name="GESTION">#REF!</definedName>
    <definedName name="GESTION_CONTROL" localSheetId="0">#REF!</definedName>
    <definedName name="GESTION_CONTROL" localSheetId="3">#REF!</definedName>
    <definedName name="GESTION_CONTROL" localSheetId="6">#REF!</definedName>
    <definedName name="GESTION_CONTROL" localSheetId="1">#REF!</definedName>
    <definedName name="GESTION_CONTROL" localSheetId="5">#REF!</definedName>
    <definedName name="GESTION_CONTROL" localSheetId="2">#REF!</definedName>
    <definedName name="GESTION_CONTROL">#REF!</definedName>
    <definedName name="GESTION_TECNICA" localSheetId="0">#REF!</definedName>
    <definedName name="GESTION_TECNICA" localSheetId="3">#REF!</definedName>
    <definedName name="GESTION_TECNICA" localSheetId="6">#REF!</definedName>
    <definedName name="GESTION_TECNICA" localSheetId="1">#REF!</definedName>
    <definedName name="GESTION_TECNICA" localSheetId="5">#REF!</definedName>
    <definedName name="GESTION_TECNICA" localSheetId="2">#REF!</definedName>
    <definedName name="GESTION_TECNICA">#REF!</definedName>
    <definedName name="GRAVEDAD" localSheetId="0">#REF!</definedName>
    <definedName name="GRAVEDAD" localSheetId="3">#REF!</definedName>
    <definedName name="GRAVEDAD" localSheetId="6">#REF!</definedName>
    <definedName name="GRAVEDAD" localSheetId="1">#REF!</definedName>
    <definedName name="GRAVEDAD" localSheetId="5">#REF!</definedName>
    <definedName name="GRAVEDAD" localSheetId="2">#REF!</definedName>
    <definedName name="GRAVEDAD">#REF!</definedName>
    <definedName name="IMPACTO" localSheetId="0">#REF!</definedName>
    <definedName name="IMPACTO" localSheetId="3">#REF!</definedName>
    <definedName name="IMPACTO" localSheetId="6">#REF!</definedName>
    <definedName name="IMPACTO" localSheetId="1">#REF!</definedName>
    <definedName name="IMPACTO" localSheetId="5">#REF!</definedName>
    <definedName name="IMPACTO" localSheetId="2">#REF!</definedName>
    <definedName name="IMPACTO">#REF!</definedName>
    <definedName name="IMPACTORIESGO" localSheetId="0">#REF!</definedName>
    <definedName name="IMPACTORIESGO" localSheetId="3">#REF!</definedName>
    <definedName name="IMPACTORIESGO" localSheetId="6">#REF!</definedName>
    <definedName name="IMPACTORIESGO" localSheetId="1">#REF!</definedName>
    <definedName name="IMPACTORIESGO" localSheetId="5">#REF!</definedName>
    <definedName name="IMPACTORIESGO" localSheetId="2">#REF!</definedName>
    <definedName name="IMPACTORIESGO">#REF!</definedName>
    <definedName name="INGRESOS_Y_DERECHOS" localSheetId="0">#REF!</definedName>
    <definedName name="INGRESOS_Y_DERECHOS" localSheetId="3">#REF!</definedName>
    <definedName name="INGRESOS_Y_DERECHOS" localSheetId="6">#REF!</definedName>
    <definedName name="INGRESOS_Y_DERECHOS" localSheetId="1">#REF!</definedName>
    <definedName name="INGRESOS_Y_DERECHOS" localSheetId="5">#REF!</definedName>
    <definedName name="INGRESOS_Y_DERECHOS" localSheetId="2">#REF!</definedName>
    <definedName name="INGRESOS_Y_DERECHOS">#REF!</definedName>
    <definedName name="INSTALACIONES" localSheetId="0">#REF!</definedName>
    <definedName name="INSTALACIONES" localSheetId="3">#REF!</definedName>
    <definedName name="INSTALACIONES" localSheetId="6">#REF!</definedName>
    <definedName name="INSTALACIONES" localSheetId="1">#REF!</definedName>
    <definedName name="INSTALACIONES" localSheetId="5">#REF!</definedName>
    <definedName name="INSTALACIONES" localSheetId="2">#REF!</definedName>
    <definedName name="INSTALACIONES">#REF!</definedName>
    <definedName name="INSTALACIONES_" localSheetId="0">#REF!</definedName>
    <definedName name="INSTALACIONES_" localSheetId="3">#REF!</definedName>
    <definedName name="INSTALACIONES_" localSheetId="6">#REF!</definedName>
    <definedName name="INSTALACIONES_" localSheetId="1">#REF!</definedName>
    <definedName name="INSTALACIONES_" localSheetId="5">#REF!</definedName>
    <definedName name="INSTALACIONES_" localSheetId="2">#REF!</definedName>
    <definedName name="INSTALACIONES_">#REF!</definedName>
    <definedName name="INTANGIBLES" localSheetId="0">#REF!</definedName>
    <definedName name="INTANGIBLES" localSheetId="3">#REF!</definedName>
    <definedName name="INTANGIBLES" localSheetId="6">#REF!</definedName>
    <definedName name="INTANGIBLES" localSheetId="1">#REF!</definedName>
    <definedName name="INTANGIBLES" localSheetId="5">#REF!</definedName>
    <definedName name="INTANGIBLES" localSheetId="2">#REF!</definedName>
    <definedName name="INTANGIBLES">#REF!</definedName>
    <definedName name="LEGAL" localSheetId="0">#REF!</definedName>
    <definedName name="LEGAL" localSheetId="3">#REF!</definedName>
    <definedName name="LEGAL" localSheetId="6">#REF!</definedName>
    <definedName name="LEGAL" localSheetId="1">#REF!</definedName>
    <definedName name="LEGAL" localSheetId="5">#REF!</definedName>
    <definedName name="LEGAL" localSheetId="2">#REF!</definedName>
    <definedName name="LEGAL">#REF!</definedName>
    <definedName name="LET" localSheetId="0">#REF!</definedName>
    <definedName name="LET" localSheetId="3">#REF!</definedName>
    <definedName name="LET" localSheetId="6">#REF!</definedName>
    <definedName name="LET" localSheetId="1">#REF!</definedName>
    <definedName name="LET" localSheetId="5">#REF!</definedName>
    <definedName name="LET" localSheetId="2">#REF!</definedName>
    <definedName name="LET">#REF!</definedName>
    <definedName name="MACROPROCESO" localSheetId="0">#REF!</definedName>
    <definedName name="MACROPROCESO" localSheetId="3">#REF!</definedName>
    <definedName name="MACROPROCESO" localSheetId="6">#REF!</definedName>
    <definedName name="MACROPROCESO" localSheetId="1">#REF!</definedName>
    <definedName name="MACROPROCESO" localSheetId="5">#REF!</definedName>
    <definedName name="MACROPROCESO" localSheetId="2">#REF!</definedName>
    <definedName name="MACROPROCESO">#REF!</definedName>
    <definedName name="MERCADO" localSheetId="0">#REF!</definedName>
    <definedName name="MERCADO" localSheetId="3">#REF!</definedName>
    <definedName name="MERCADO" localSheetId="6">#REF!</definedName>
    <definedName name="MERCADO" localSheetId="1">#REF!</definedName>
    <definedName name="MERCADO" localSheetId="5">#REF!</definedName>
    <definedName name="MERCADO" localSheetId="2">#REF!</definedName>
    <definedName name="MERCADO">#REF!</definedName>
    <definedName name="NN" localSheetId="0">#REF!</definedName>
    <definedName name="NN" localSheetId="3">#REF!</definedName>
    <definedName name="NN" localSheetId="6">#REF!</definedName>
    <definedName name="NN" localSheetId="1">#REF!</definedName>
    <definedName name="NN" localSheetId="5">#REF!</definedName>
    <definedName name="NN" localSheetId="2">#REF!</definedName>
    <definedName name="NN">#REF!</definedName>
    <definedName name="NOMBRE_RIESGO" localSheetId="0">#REF!</definedName>
    <definedName name="NOMBRE_RIESGO" localSheetId="3">#REF!</definedName>
    <definedName name="NOMBRE_RIESGO" localSheetId="6">#REF!</definedName>
    <definedName name="NOMBRE_RIESGO" localSheetId="1">#REF!</definedName>
    <definedName name="NOMBRE_RIESGO" localSheetId="5">#REF!</definedName>
    <definedName name="NOMBRE_RIESGO" localSheetId="2">#REF!</definedName>
    <definedName name="NOMBRE_RIESGO">#REF!</definedName>
    <definedName name="NUM" localSheetId="0">#REF!</definedName>
    <definedName name="NUM" localSheetId="3">#REF!</definedName>
    <definedName name="NUM" localSheetId="6">#REF!</definedName>
    <definedName name="NUM" localSheetId="1">#REF!</definedName>
    <definedName name="NUM" localSheetId="5">#REF!</definedName>
    <definedName name="NUM" localSheetId="2">#REF!</definedName>
    <definedName name="NUM">#REF!</definedName>
    <definedName name="OBJETIVOS" localSheetId="0">#REF!</definedName>
    <definedName name="OBJETIVOS" localSheetId="3">#REF!</definedName>
    <definedName name="OBJETIVOS" localSheetId="6">#REF!</definedName>
    <definedName name="OBJETIVOS" localSheetId="1">#REF!</definedName>
    <definedName name="OBJETIVOS" localSheetId="5">#REF!</definedName>
    <definedName name="OBJETIVOS" localSheetId="2">#REF!</definedName>
    <definedName name="OBJETIVOS">#REF!</definedName>
    <definedName name="OPERACIÓN" localSheetId="3">[1]DATOS!$E$16:$E$27</definedName>
    <definedName name="OPERACIÓN" localSheetId="6">[6]DATOS!$E$16:$E$27</definedName>
    <definedName name="OPERACIÓN" localSheetId="7">[7]DATOS!$E$16:$E$27</definedName>
    <definedName name="OPERACIÓN" localSheetId="4">[6]DATOS!$E$16:$E$27</definedName>
    <definedName name="OPERACIÓN" localSheetId="1">[4]DATOS!$E$16:$E$27</definedName>
    <definedName name="OPERACIÓN" localSheetId="5">[6]DATOS!$E$16:$E$27</definedName>
    <definedName name="OPERACIÓN" localSheetId="2">[6]DATOS!$E$16:$E$27</definedName>
    <definedName name="OPERACIÓN">[8]DATOS!$E$16:$E$27</definedName>
    <definedName name="OTROS" localSheetId="0">#REF!</definedName>
    <definedName name="OTROS" localSheetId="3">#REF!</definedName>
    <definedName name="OTROS" localSheetId="6">#REF!</definedName>
    <definedName name="OTROS" localSheetId="4">#REF!</definedName>
    <definedName name="OTROS" localSheetId="1">#REF!</definedName>
    <definedName name="OTROS" localSheetId="5">#REF!</definedName>
    <definedName name="OTROS" localSheetId="2">#REF!</definedName>
    <definedName name="OTROS">#REF!</definedName>
    <definedName name="PERSONA" localSheetId="0">#REF!</definedName>
    <definedName name="PERSONA" localSheetId="3">#REF!</definedName>
    <definedName name="PERSONA" localSheetId="6">#REF!</definedName>
    <definedName name="PERSONA" localSheetId="4">#REF!</definedName>
    <definedName name="PERSONA" localSheetId="1">#REF!</definedName>
    <definedName name="PERSONA" localSheetId="5">#REF!</definedName>
    <definedName name="PERSONA" localSheetId="2">#REF!</definedName>
    <definedName name="PERSONA">#REF!</definedName>
    <definedName name="PERSONAS" localSheetId="0">#REF!</definedName>
    <definedName name="PERSONAS" localSheetId="3">#REF!</definedName>
    <definedName name="PERSONAS" localSheetId="6">#REF!</definedName>
    <definedName name="PERSONAS" localSheetId="4">#REF!</definedName>
    <definedName name="PERSONAS" localSheetId="1">#REF!</definedName>
    <definedName name="PERSONAS" localSheetId="5">#REF!</definedName>
    <definedName name="PERSONAS" localSheetId="2">#REF!</definedName>
    <definedName name="PERSONAS">#REF!</definedName>
    <definedName name="PESO" localSheetId="0">#REF!</definedName>
    <definedName name="PESO" localSheetId="3">#REF!</definedName>
    <definedName name="PESO" localSheetId="6">#REF!</definedName>
    <definedName name="PESO" localSheetId="1">#REF!</definedName>
    <definedName name="PESO" localSheetId="5">#REF!</definedName>
    <definedName name="PESO" localSheetId="2">#REF!</definedName>
    <definedName name="PESO">#REF!</definedName>
    <definedName name="POLITICA" localSheetId="3">'[1]NO BORRAR'!$C$3:$C$17</definedName>
    <definedName name="POLITICA" localSheetId="6">'[9]NO BORRAR'!$C$3:$C$17</definedName>
    <definedName name="POLITICA" localSheetId="7">'[10]NO BORRAR'!$C$3:$C$17</definedName>
    <definedName name="POLITICA" localSheetId="4">'[9]NO BORRAR'!$C$3:$C$17</definedName>
    <definedName name="POLITICA" localSheetId="1">'[4]NO BORRAR'!$C$3:$C$17</definedName>
    <definedName name="POLITICA" localSheetId="5">'[9]NO BORRAR'!$C$3:$C$17</definedName>
    <definedName name="POLITICA" localSheetId="2">'[9]NO BORRAR'!$C$3:$C$17</definedName>
    <definedName name="POLITICA">'[11]NO BORRAR'!$C$3:$C$17</definedName>
    <definedName name="POLITICAS_GUBERNAMENTALES" localSheetId="0">#REF!</definedName>
    <definedName name="POLITICAS_GUBERNAMENTALES" localSheetId="3">#REF!</definedName>
    <definedName name="POLITICAS_GUBERNAMENTALES" localSheetId="6">#REF!</definedName>
    <definedName name="POLITICAS_GUBERNAMENTALES" localSheetId="4">#REF!</definedName>
    <definedName name="POLITICAS_GUBERNAMENTALES" localSheetId="1">#REF!</definedName>
    <definedName name="POLITICAS_GUBERNAMENTALES" localSheetId="5">#REF!</definedName>
    <definedName name="POLITICAS_GUBERNAMENTALES" localSheetId="2">#REF!</definedName>
    <definedName name="POLITICAS_GUBERNAMENTALES">#REF!</definedName>
    <definedName name="PROCEDIMIENTO" localSheetId="0">#REF!</definedName>
    <definedName name="PROCEDIMIENTO" localSheetId="3">#REF!</definedName>
    <definedName name="PROCEDIMIENTO" localSheetId="6">#REF!</definedName>
    <definedName name="PROCEDIMIENTO" localSheetId="4">#REF!</definedName>
    <definedName name="PROCEDIMIENTO" localSheetId="1">#REF!</definedName>
    <definedName name="PROCEDIMIENTO" localSheetId="5">#REF!</definedName>
    <definedName name="PROCEDIMIENTO" localSheetId="2">#REF!</definedName>
    <definedName name="PROCEDIMIENTO">#REF!</definedName>
    <definedName name="PROCESO" localSheetId="0">#REF!</definedName>
    <definedName name="PROCESO" localSheetId="3">#REF!</definedName>
    <definedName name="PROCESO" localSheetId="6">#REF!</definedName>
    <definedName name="PROCESO" localSheetId="4">#REF!</definedName>
    <definedName name="PROCESO" localSheetId="1">#REF!</definedName>
    <definedName name="PROCESO" localSheetId="5">#REF!</definedName>
    <definedName name="PROCESO" localSheetId="2">#REF!</definedName>
    <definedName name="PROCESO">#REF!</definedName>
    <definedName name="PROCESOS" localSheetId="3">[1]DATOS!$A$4:$A$7</definedName>
    <definedName name="PROCESOS" localSheetId="6">[6]DATOS!$A$4:$A$7</definedName>
    <definedName name="PROCESOS" localSheetId="7">[7]DATOS!$A$4:$A$7</definedName>
    <definedName name="PROCESOS" localSheetId="4">[6]DATOS!$A$4:$A$7</definedName>
    <definedName name="PROCESOS" localSheetId="1">[4]DATOS!$A$4:$A$7</definedName>
    <definedName name="PROCESOS" localSheetId="5">[6]DATOS!$A$4:$A$7</definedName>
    <definedName name="PROCESOS" localSheetId="2">[6]DATOS!$A$4:$A$7</definedName>
    <definedName name="PROCESOS">[8]DATOS!$A$4:$A$7</definedName>
    <definedName name="PRODUCTO" localSheetId="3">[1]DATOS!$D$16:$D$27</definedName>
    <definedName name="PRODUCTO" localSheetId="6">[6]DATOS!$D$16:$D$27</definedName>
    <definedName name="PRODUCTO" localSheetId="7">[7]DATOS!$D$16:$D$27</definedName>
    <definedName name="PRODUCTO" localSheetId="4">[6]DATOS!$D$16:$D$27</definedName>
    <definedName name="PRODUCTO" localSheetId="1">[4]DATOS!$D$16:$D$27</definedName>
    <definedName name="PRODUCTO" localSheetId="5">[6]DATOS!$D$16:$D$27</definedName>
    <definedName name="PRODUCTO" localSheetId="2">[6]DATOS!$D$16:$D$27</definedName>
    <definedName name="PRODUCTO">[8]DATOS!$D$16:$D$27</definedName>
    <definedName name="PUNTAJE" localSheetId="0">#REF!</definedName>
    <definedName name="PUNTAJE" localSheetId="3">#REF!</definedName>
    <definedName name="PUNTAJE" localSheetId="6">#REF!</definedName>
    <definedName name="PUNTAJE" localSheetId="4">#REF!</definedName>
    <definedName name="PUNTAJE" localSheetId="1">#REF!</definedName>
    <definedName name="PUNTAJE" localSheetId="5">#REF!</definedName>
    <definedName name="PUNTAJE" localSheetId="2">#REF!</definedName>
    <definedName name="PUNTAJE">#REF!</definedName>
    <definedName name="PUNTAJEF" localSheetId="0">#REF!</definedName>
    <definedName name="PUNTAJEF" localSheetId="3">#REF!</definedName>
    <definedName name="PUNTAJEF" localSheetId="6">#REF!</definedName>
    <definedName name="PUNTAJEF" localSheetId="4">#REF!</definedName>
    <definedName name="PUNTAJEF" localSheetId="1">#REF!</definedName>
    <definedName name="PUNTAJEF" localSheetId="5">#REF!</definedName>
    <definedName name="PUNTAJEF" localSheetId="2">#REF!</definedName>
    <definedName name="PUNTAJEF">#REF!</definedName>
    <definedName name="PUNTAJEG" localSheetId="0">#REF!</definedName>
    <definedName name="PUNTAJEG" localSheetId="3">#REF!</definedName>
    <definedName name="PUNTAJEG" localSheetId="6">#REF!</definedName>
    <definedName name="PUNTAJEG" localSheetId="4">#REF!</definedName>
    <definedName name="PUNTAJEG" localSheetId="1">#REF!</definedName>
    <definedName name="PUNTAJEG" localSheetId="5">#REF!</definedName>
    <definedName name="PUNTAJEG" localSheetId="2">#REF!</definedName>
    <definedName name="PUNTAJEG">#REF!</definedName>
    <definedName name="q" localSheetId="0">#REF!</definedName>
    <definedName name="q" localSheetId="3">#REF!</definedName>
    <definedName name="q" localSheetId="6">#REF!</definedName>
    <definedName name="q" localSheetId="1">#REF!</definedName>
    <definedName name="q" localSheetId="5">#REF!</definedName>
    <definedName name="q" localSheetId="2">#REF!</definedName>
    <definedName name="q">#REF!</definedName>
    <definedName name="RELACIONADO" localSheetId="0">#REF!</definedName>
    <definedName name="RELACIONADO" localSheetId="3">#REF!</definedName>
    <definedName name="RELACIONADO" localSheetId="6">#REF!</definedName>
    <definedName name="RELACIONADO" localSheetId="1">#REF!</definedName>
    <definedName name="RELACIONADO" localSheetId="5">#REF!</definedName>
    <definedName name="RELACIONADO" localSheetId="2">#REF!</definedName>
    <definedName name="RELACIONADO">#REF!</definedName>
    <definedName name="RELACIONADOCON" localSheetId="0">#REF!</definedName>
    <definedName name="RELACIONADOCON" localSheetId="3">#REF!</definedName>
    <definedName name="RELACIONADOCON" localSheetId="6">#REF!</definedName>
    <definedName name="RELACIONADOCON" localSheetId="1">#REF!</definedName>
    <definedName name="RELACIONADOCON" localSheetId="5">#REF!</definedName>
    <definedName name="RELACIONADOCON" localSheetId="2">#REF!</definedName>
    <definedName name="RELACIONADOCON">#REF!</definedName>
    <definedName name="RELACIONADOS_INSTALACIONES" localSheetId="0">#REF!</definedName>
    <definedName name="RELACIONADOS_INSTALACIONES" localSheetId="3">#REF!</definedName>
    <definedName name="RELACIONADOS_INSTALACIONES" localSheetId="6">#REF!</definedName>
    <definedName name="RELACIONADOS_INSTALACIONES" localSheetId="1">#REF!</definedName>
    <definedName name="RELACIONADOS_INSTALACIONES" localSheetId="5">#REF!</definedName>
    <definedName name="RELACIONADOS_INSTALACIONES" localSheetId="2">#REF!</definedName>
    <definedName name="RELACIONADOS_INSTALACIONES">#REF!</definedName>
    <definedName name="RELACIONES_CON_EL_CLIENTE" localSheetId="0">#REF!</definedName>
    <definedName name="RELACIONES_CON_EL_CLIENTE" localSheetId="3">#REF!</definedName>
    <definedName name="RELACIONES_CON_EL_CLIENTE" localSheetId="6">#REF!</definedName>
    <definedName name="RELACIONES_CON_EL_CLIENTE" localSheetId="1">#REF!</definedName>
    <definedName name="RELACIONES_CON_EL_CLIENTE" localSheetId="5">#REF!</definedName>
    <definedName name="RELACIONES_CON_EL_CLIENTE" localSheetId="2">#REF!</definedName>
    <definedName name="RELACIONES_CON_EL_CLIENTE">#REF!</definedName>
    <definedName name="RELACIONES_CON_EL_USUARIO" localSheetId="0">#REF!</definedName>
    <definedName name="RELACIONES_CON_EL_USUARIO" localSheetId="3">#REF!</definedName>
    <definedName name="RELACIONES_CON_EL_USUARIO" localSheetId="6">#REF!</definedName>
    <definedName name="RELACIONES_CON_EL_USUARIO" localSheetId="1">#REF!</definedName>
    <definedName name="RELACIONES_CON_EL_USUARIO" localSheetId="5">#REF!</definedName>
    <definedName name="RELACIONES_CON_EL_USUARIO" localSheetId="2">#REF!</definedName>
    <definedName name="RELACIONES_CON_EL_USUARIO">#REF!</definedName>
    <definedName name="RELACIONES_CON_EL_USUSARIO" localSheetId="0">#REF!</definedName>
    <definedName name="RELACIONES_CON_EL_USUSARIO" localSheetId="3">#REF!</definedName>
    <definedName name="RELACIONES_CON_EL_USUSARIO" localSheetId="6">#REF!</definedName>
    <definedName name="RELACIONES_CON_EL_USUSARIO" localSheetId="1">#REF!</definedName>
    <definedName name="RELACIONES_CON_EL_USUSARIO" localSheetId="5">#REF!</definedName>
    <definedName name="RELACIONES_CON_EL_USUSARIO" localSheetId="2">#REF!</definedName>
    <definedName name="RELACIONES_CON_EL_USUSARIO">#REF!</definedName>
    <definedName name="RELACIONES_CON_USUARIO" localSheetId="0">#REF!</definedName>
    <definedName name="RELACIONES_CON_USUARIO" localSheetId="3">#REF!</definedName>
    <definedName name="RELACIONES_CON_USUARIO" localSheetId="6">#REF!</definedName>
    <definedName name="RELACIONES_CON_USUARIO" localSheetId="1">#REF!</definedName>
    <definedName name="RELACIONES_CON_USUARIO" localSheetId="5">#REF!</definedName>
    <definedName name="RELACIONES_CON_USUARIO" localSheetId="2">#REF!</definedName>
    <definedName name="RELACIONES_CON_USUARIO">#REF!</definedName>
    <definedName name="RELACIONES_LABORALES" localSheetId="0">#REF!</definedName>
    <definedName name="RELACIONES_LABORALES" localSheetId="3">#REF!</definedName>
    <definedName name="RELACIONES_LABORALES" localSheetId="6">#REF!</definedName>
    <definedName name="RELACIONES_LABORALES" localSheetId="1">#REF!</definedName>
    <definedName name="RELACIONES_LABORALES" localSheetId="5">#REF!</definedName>
    <definedName name="RELACIONES_LABORALES" localSheetId="2">#REF!</definedName>
    <definedName name="RELACIONES_LABORALES">#REF!</definedName>
    <definedName name="RESPUESTA" localSheetId="3">'[1]NO BORRAR'!$G$1:$G$5</definedName>
    <definedName name="RESPUESTA" localSheetId="6">'[9]NO BORRAR'!$G$1:$G$5</definedName>
    <definedName name="RESPUESTA" localSheetId="7">'[10]NO BORRAR'!$G$1:$G$5</definedName>
    <definedName name="RESPUESTA" localSheetId="4">'[9]NO BORRAR'!$G$1:$G$5</definedName>
    <definedName name="RESPUESTA" localSheetId="1">'[4]NO BORRAR'!$G$1:$G$5</definedName>
    <definedName name="RESPUESTA" localSheetId="5">'[9]NO BORRAR'!$G$1:$G$5</definedName>
    <definedName name="RESPUESTA" localSheetId="2">'[9]NO BORRAR'!$G$1:$G$5</definedName>
    <definedName name="RESPUESTA">'[11]NO BORRAR'!$G$1:$G$5</definedName>
    <definedName name="RIESGO_ASOCIADO" localSheetId="0">#REF!</definedName>
    <definedName name="RIESGO_ASOCIADO" localSheetId="3">#REF!</definedName>
    <definedName name="RIESGO_ASOCIADO" localSheetId="6">#REF!</definedName>
    <definedName name="RIESGO_ASOCIADO" localSheetId="4">#REF!</definedName>
    <definedName name="RIESGO_ASOCIADO" localSheetId="1">#REF!</definedName>
    <definedName name="RIESGO_ASOCIADO" localSheetId="5">#REF!</definedName>
    <definedName name="RIESGO_ASOCIADO" localSheetId="2">#REF!</definedName>
    <definedName name="RIESGO_ASOCIADO">#REF!</definedName>
    <definedName name="RIESGO_ASOCIADO_POR_CAUSA" localSheetId="3">[1]FUENTES!$A$11:$A$15</definedName>
    <definedName name="RIESGO_ASOCIADO_POR_CAUSA" localSheetId="6">[12]FUENTES!$A$11:$A$15</definedName>
    <definedName name="RIESGO_ASOCIADO_POR_CAUSA" localSheetId="7">[13]FUENTES!$A$11:$A$15</definedName>
    <definedName name="RIESGO_ASOCIADO_POR_CAUSA" localSheetId="4">[12]FUENTES!$A$11:$A$15</definedName>
    <definedName name="RIESGO_ASOCIADO_POR_CAUSA" localSheetId="1">[4]FUENTES!$A$11:$A$15</definedName>
    <definedName name="RIESGO_ASOCIADO_POR_CAUSA" localSheetId="5">[12]FUENTES!$A$11:$A$15</definedName>
    <definedName name="RIESGO_ASOCIADO_POR_CAUSA" localSheetId="2">[12]FUENTES!$A$11:$A$15</definedName>
    <definedName name="RIESGO_ASOCIADO_POR_CAUSA">[14]FUENTES!$A$11:$A$15</definedName>
    <definedName name="RIESGO_ASOCIADO_POR_IMPACTO" localSheetId="3">[1]FUENTES!$A$17:$A$22</definedName>
    <definedName name="RIESGO_ASOCIADO_POR_IMPACTO" localSheetId="6">[12]FUENTES!$A$17:$A$22</definedName>
    <definedName name="RIESGO_ASOCIADO_POR_IMPACTO" localSheetId="7">[13]FUENTES!$A$17:$A$22</definedName>
    <definedName name="RIESGO_ASOCIADO_POR_IMPACTO" localSheetId="4">[12]FUENTES!$A$17:$A$22</definedName>
    <definedName name="RIESGO_ASOCIADO_POR_IMPACTO" localSheetId="1">[4]FUENTES!$A$17:$A$22</definedName>
    <definedName name="RIESGO_ASOCIADO_POR_IMPACTO" localSheetId="5">[12]FUENTES!$A$17:$A$22</definedName>
    <definedName name="RIESGO_ASOCIADO_POR_IMPACTO" localSheetId="2">[12]FUENTES!$A$17:$A$22</definedName>
    <definedName name="RIESGO_ASOCIADO_POR_IMPACTO">[14]FUENTES!$A$17:$A$22</definedName>
    <definedName name="RIESGOESPECIFICO" localSheetId="0">#REF!</definedName>
    <definedName name="RIESGOESPECIFICO" localSheetId="3">#REF!</definedName>
    <definedName name="RIESGOESPECIFICO" localSheetId="6">#REF!</definedName>
    <definedName name="RIESGOESPECIFICO" localSheetId="4">#REF!</definedName>
    <definedName name="RIESGOESPECIFICO" localSheetId="1">#REF!</definedName>
    <definedName name="RIESGOESPECIFICO" localSheetId="5">#REF!</definedName>
    <definedName name="RIESGOESPECIFICO" localSheetId="2">#REF!</definedName>
    <definedName name="RIESGOESPECIFICO">#REF!</definedName>
    <definedName name="RIESGOESPECIFICO2" localSheetId="0">#REF!</definedName>
    <definedName name="RIESGOESPECIFICO2" localSheetId="3">#REF!</definedName>
    <definedName name="RIESGOESPECIFICO2" localSheetId="6">#REF!</definedName>
    <definedName name="RIESGOESPECIFICO2" localSheetId="4">#REF!</definedName>
    <definedName name="RIESGOESPECIFICO2" localSheetId="1">#REF!</definedName>
    <definedName name="RIESGOESPECIFICO2" localSheetId="5">#REF!</definedName>
    <definedName name="RIESGOESPECIFICO2" localSheetId="2">#REF!</definedName>
    <definedName name="RIESGOESPECIFICO2">#REF!</definedName>
    <definedName name="RIESGOS" localSheetId="0">#REF!</definedName>
    <definedName name="RIESGOS" localSheetId="3">#REF!</definedName>
    <definedName name="RIESGOS" localSheetId="6">#REF!</definedName>
    <definedName name="RIESGOS" localSheetId="4">#REF!</definedName>
    <definedName name="RIESGOS" localSheetId="1">#REF!</definedName>
    <definedName name="RIESGOS" localSheetId="5">#REF!</definedName>
    <definedName name="RIESGOS" localSheetId="2">#REF!</definedName>
    <definedName name="RIESGOS">#REF!</definedName>
    <definedName name="SE" localSheetId="0">#REF!</definedName>
    <definedName name="SE" localSheetId="3">#REF!</definedName>
    <definedName name="SE" localSheetId="6">#REF!</definedName>
    <definedName name="SE" localSheetId="1">#REF!</definedName>
    <definedName name="SE" localSheetId="5">#REF!</definedName>
    <definedName name="SE" localSheetId="2">#REF!</definedName>
    <definedName name="SE">#REF!</definedName>
    <definedName name="SI_NO" localSheetId="3">'[1]NO BORRAR'!$F$1:$F$2</definedName>
    <definedName name="SI_NO" localSheetId="6">'[15]NO BORRAR'!$F$1:$F$2</definedName>
    <definedName name="SI_NO" localSheetId="7">'[16]NO BORRAR'!$F$1:$F$2</definedName>
    <definedName name="SI_NO" localSheetId="4">'[15]NO BORRAR'!$F$1:$F$2</definedName>
    <definedName name="SI_NO" localSheetId="1">'[4]NO BORRAR'!$F$1:$F$2</definedName>
    <definedName name="SI_NO" localSheetId="5">'[15]NO BORRAR'!$F$1:$F$2</definedName>
    <definedName name="SI_NO" localSheetId="2">'[15]NO BORRAR'!$F$1:$F$2</definedName>
    <definedName name="SI_NO">'[17]NO BORRAR'!$F$1:$F$2</definedName>
    <definedName name="SINO" localSheetId="0">#REF!</definedName>
    <definedName name="SINO" localSheetId="3">#REF!</definedName>
    <definedName name="SINO" localSheetId="6">#REF!</definedName>
    <definedName name="SINO" localSheetId="4">#REF!</definedName>
    <definedName name="SINO" localSheetId="1">#REF!</definedName>
    <definedName name="SINO" localSheetId="5">#REF!</definedName>
    <definedName name="SINO" localSheetId="2">#REF!</definedName>
    <definedName name="SINO">#REF!</definedName>
    <definedName name="SISTEMAS" localSheetId="0">#REF!</definedName>
    <definedName name="SISTEMAS" localSheetId="3">#REF!</definedName>
    <definedName name="SISTEMAS" localSheetId="6">#REF!</definedName>
    <definedName name="SISTEMAS" localSheetId="4">#REF!</definedName>
    <definedName name="SISTEMAS" localSheetId="1">#REF!</definedName>
    <definedName name="SISTEMAS" localSheetId="5">#REF!</definedName>
    <definedName name="SISTEMAS" localSheetId="2">#REF!</definedName>
    <definedName name="SISTEMAS">#REF!</definedName>
    <definedName name="SISTEMAS_DE_INFORMACION" localSheetId="0">#REF!</definedName>
    <definedName name="SISTEMAS_DE_INFORMACION" localSheetId="3">#REF!</definedName>
    <definedName name="SISTEMAS_DE_INFORMACION" localSheetId="6">#REF!</definedName>
    <definedName name="SISTEMAS_DE_INFORMACION" localSheetId="4">#REF!</definedName>
    <definedName name="SISTEMAS_DE_INFORMACION" localSheetId="1">#REF!</definedName>
    <definedName name="SISTEMAS_DE_INFORMACION" localSheetId="5">#REF!</definedName>
    <definedName name="SISTEMAS_DE_INFORMACION" localSheetId="2">#REF!</definedName>
    <definedName name="SISTEMAS_DE_INFORMACION">#REF!</definedName>
    <definedName name="TECNOLOGIA" localSheetId="0">#REF!</definedName>
    <definedName name="TECNOLOGIA" localSheetId="3">#REF!</definedName>
    <definedName name="TECNOLOGIA" localSheetId="6">#REF!</definedName>
    <definedName name="TECNOLOGIA" localSheetId="1">#REF!</definedName>
    <definedName name="TECNOLOGIA" localSheetId="5">#REF!</definedName>
    <definedName name="TECNOLOGIA" localSheetId="2">#REF!</definedName>
    <definedName name="TECNOLOGIA">#REF!</definedName>
    <definedName name="TECNOLOGIA_" localSheetId="0">#REF!</definedName>
    <definedName name="TECNOLOGIA_" localSheetId="3">#REF!</definedName>
    <definedName name="TECNOLOGIA_" localSheetId="6">#REF!</definedName>
    <definedName name="TECNOLOGIA_" localSheetId="1">#REF!</definedName>
    <definedName name="TECNOLOGIA_" localSheetId="5">#REF!</definedName>
    <definedName name="TECNOLOGIA_" localSheetId="2">#REF!</definedName>
    <definedName name="TECNOLOGIA_">#REF!</definedName>
    <definedName name="TIPOACCION" localSheetId="3">'[1]NO BORRAR'!$I$1:$I$9</definedName>
    <definedName name="TIPOACCION" localSheetId="6">'[9]NO BORRAR'!$I$1:$I$9</definedName>
    <definedName name="TIPOACCION" localSheetId="7">'[10]NO BORRAR'!$I$1:$I$9</definedName>
    <definedName name="TIPOACCION" localSheetId="4">'[9]NO BORRAR'!$I$1:$I$9</definedName>
    <definedName name="TIPOACCION" localSheetId="1">'[4]NO BORRAR'!$I$1:$I$9</definedName>
    <definedName name="TIPOACCION" localSheetId="5">'[9]NO BORRAR'!$I$1:$I$9</definedName>
    <definedName name="TIPOACCION" localSheetId="2">'[9]NO BORRAR'!$I$1:$I$9</definedName>
    <definedName name="TIPOACCION">'[11]NO BORRAR'!$I$1:$I$9</definedName>
    <definedName name="TOTAL_PUNTAJE_RIESGO" localSheetId="0">#REF!</definedName>
    <definedName name="TOTAL_PUNTAJE_RIESGO" localSheetId="3">#REF!</definedName>
    <definedName name="TOTAL_PUNTAJE_RIESGO" localSheetId="6">#REF!</definedName>
    <definedName name="TOTAL_PUNTAJE_RIESGO" localSheetId="4">#REF!</definedName>
    <definedName name="TOTAL_PUNTAJE_RIESGO" localSheetId="1">#REF!</definedName>
    <definedName name="TOTAL_PUNTAJE_RIESGO" localSheetId="5">#REF!</definedName>
    <definedName name="TOTAL_PUNTAJE_RIESGO" localSheetId="2">#REF!</definedName>
    <definedName name="TOTAL_PUNTAJE_RIESGO">#REF!</definedName>
    <definedName name="TRATAMIENTO" localSheetId="0">#REF!</definedName>
    <definedName name="TRATAMIENTO" localSheetId="3">#REF!</definedName>
    <definedName name="TRATAMIENTO" localSheetId="6">#REF!</definedName>
    <definedName name="TRATAMIENTO" localSheetId="4">#REF!</definedName>
    <definedName name="TRATAMIENTO" localSheetId="1">#REF!</definedName>
    <definedName name="TRATAMIENTO" localSheetId="5">#REF!</definedName>
    <definedName name="TRATAMIENTO" localSheetId="2">#REF!</definedName>
    <definedName name="TRATAMIENTO">#REF!</definedName>
    <definedName name="TRATAMIENTO_RIESGO" localSheetId="3">'[1]NO BORRAR'!$G$1:$G$5</definedName>
    <definedName name="TRATAMIENTO_RIESGO" localSheetId="6">'[15]NO BORRAR'!$G$1:$G$5</definedName>
    <definedName name="TRATAMIENTO_RIESGO" localSheetId="7">'[16]NO BORRAR'!$G$1:$G$5</definedName>
    <definedName name="TRATAMIENTO_RIESGO" localSheetId="4">'[15]NO BORRAR'!$G$1:$G$5</definedName>
    <definedName name="TRATAMIENTO_RIESGO" localSheetId="1">'[4]NO BORRAR'!$G$1:$G$5</definedName>
    <definedName name="TRATAMIENTO_RIESGO" localSheetId="5">'[15]NO BORRAR'!$G$1:$G$5</definedName>
    <definedName name="TRATAMIENTO_RIESGO" localSheetId="2">'[15]NO BORRAR'!$G$1:$G$5</definedName>
    <definedName name="TRATAMIENTO_RIESGO">'[17]NO BORRAR'!$G$1:$G$5</definedName>
    <definedName name="USUARIO" localSheetId="0">#REF!</definedName>
    <definedName name="USUARIO" localSheetId="3">#REF!</definedName>
    <definedName name="USUARIO" localSheetId="6">#REF!</definedName>
    <definedName name="USUARIO" localSheetId="4">#REF!</definedName>
    <definedName name="USUARIO" localSheetId="1">#REF!</definedName>
    <definedName name="USUARIO" localSheetId="5">#REF!</definedName>
    <definedName name="USUARIO" localSheetId="2">#REF!</definedName>
    <definedName name="USUARIO">#REF!</definedName>
    <definedName name="VALORES_ETICOS" localSheetId="0">#REF!</definedName>
    <definedName name="VALORES_ETICOS" localSheetId="3">#REF!</definedName>
    <definedName name="VALORES_ETICOS" localSheetId="6">#REF!</definedName>
    <definedName name="VALORES_ETICOS" localSheetId="4">#REF!</definedName>
    <definedName name="VALORES_ETICOS" localSheetId="1">#REF!</definedName>
    <definedName name="VALORES_ETICOS" localSheetId="5">#REF!</definedName>
    <definedName name="VALORES_ETICOS" localSheetId="2">#REF!</definedName>
    <definedName name="VALORES_ETICOS">#REF!</definedName>
    <definedName name="X" localSheetId="0">#REF!</definedName>
    <definedName name="X" localSheetId="3">#REF!</definedName>
    <definedName name="X" localSheetId="6">#REF!</definedName>
    <definedName name="X" localSheetId="4">#REF!</definedName>
    <definedName name="X" localSheetId="1">#REF!</definedName>
    <definedName name="X" localSheetId="5">#REF!</definedName>
    <definedName name="X" localSheetId="2">#REF!</definedName>
    <definedName name="X">#REF!</definedName>
    <definedName name="Y" localSheetId="0">#REF!</definedName>
    <definedName name="Y" localSheetId="3">#REF!</definedName>
    <definedName name="Y" localSheetId="6">#REF!</definedName>
    <definedName name="Y" localSheetId="1">#REF!</definedName>
    <definedName name="Y" localSheetId="5">#REF!</definedName>
    <definedName name="Y" localSheetId="2">#REF!</definedName>
    <definedName name="Y">#REF!</definedName>
    <definedName name="Z" localSheetId="0">#REF!</definedName>
    <definedName name="Z" localSheetId="3">#REF!</definedName>
    <definedName name="Z" localSheetId="6">#REF!</definedName>
    <definedName name="Z" localSheetId="1">#REF!</definedName>
    <definedName name="Z" localSheetId="5">#REF!</definedName>
    <definedName name="Z" localSheetId="2">#REF!</definedName>
    <definedName name="Z">#REF!</definedName>
    <definedName name="zona" localSheetId="0">#REF!</definedName>
    <definedName name="zona" localSheetId="3">#REF!</definedName>
    <definedName name="zona" localSheetId="6">#REF!</definedName>
    <definedName name="zona" localSheetId="1">#REF!</definedName>
    <definedName name="zona" localSheetId="5">#REF!</definedName>
    <definedName name="zona" localSheetId="2">#REF!</definedName>
    <definedName name="zo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G83" i="9"/>
  <c r="E83" i="9"/>
  <c r="B83" i="9"/>
  <c r="G82" i="9"/>
  <c r="E82" i="9"/>
  <c r="B82" i="9"/>
  <c r="G78" i="9"/>
  <c r="E78" i="9"/>
  <c r="B78" i="9"/>
  <c r="G77" i="9"/>
  <c r="E77" i="9"/>
  <c r="B77" i="9"/>
  <c r="G76" i="9"/>
  <c r="E76" i="9"/>
  <c r="B76" i="9"/>
  <c r="G75" i="9"/>
  <c r="E75" i="9"/>
  <c r="B75" i="9"/>
  <c r="G74" i="9"/>
  <c r="E74" i="9"/>
  <c r="E79" i="9" s="1"/>
  <c r="B74" i="9"/>
  <c r="B79" i="9" s="1"/>
  <c r="G73" i="9"/>
  <c r="G79" i="9" s="1"/>
  <c r="E73" i="9"/>
  <c r="B73" i="9"/>
  <c r="E39" i="8"/>
  <c r="E35" i="8"/>
  <c r="E34" i="8"/>
  <c r="E33" i="8"/>
  <c r="E32" i="8"/>
  <c r="E31" i="8"/>
  <c r="E30" i="8"/>
  <c r="E36" i="8" s="1"/>
  <c r="G54" i="7"/>
  <c r="E54" i="7"/>
  <c r="B54" i="7"/>
  <c r="G53" i="7"/>
  <c r="G55" i="7" s="1"/>
  <c r="E53" i="7"/>
  <c r="E55" i="7" s="1"/>
  <c r="B53" i="7"/>
  <c r="B55" i="7" s="1"/>
  <c r="G49" i="7"/>
  <c r="E49" i="7"/>
  <c r="B49" i="7"/>
  <c r="G48" i="7"/>
  <c r="E48" i="7"/>
  <c r="B48" i="7"/>
  <c r="G47" i="7"/>
  <c r="E47" i="7"/>
  <c r="B47" i="7"/>
  <c r="G46" i="7"/>
  <c r="G50" i="7" s="1"/>
  <c r="E46" i="7"/>
  <c r="E50" i="7" s="1"/>
  <c r="B46" i="7"/>
  <c r="B50" i="7" s="1"/>
  <c r="G45" i="7"/>
  <c r="E45" i="7"/>
  <c r="B45" i="7"/>
  <c r="G44" i="7"/>
  <c r="E44" i="7"/>
  <c r="B44" i="7"/>
  <c r="I80" i="6"/>
  <c r="G80" i="6"/>
  <c r="E80" i="6"/>
  <c r="B80" i="6"/>
  <c r="I79" i="6"/>
  <c r="I81" i="6" s="1"/>
  <c r="G79" i="6"/>
  <c r="G81" i="6" s="1"/>
  <c r="E79" i="6"/>
  <c r="E81" i="6" s="1"/>
  <c r="B79" i="6"/>
  <c r="B81" i="6" s="1"/>
  <c r="I75" i="6"/>
  <c r="G75" i="6"/>
  <c r="E75" i="6"/>
  <c r="B75" i="6"/>
  <c r="I74" i="6"/>
  <c r="G74" i="6"/>
  <c r="E74" i="6"/>
  <c r="B74" i="6"/>
  <c r="I73" i="6"/>
  <c r="G73" i="6"/>
  <c r="E73" i="6"/>
  <c r="B73" i="6"/>
  <c r="I72" i="6"/>
  <c r="G72" i="6"/>
  <c r="E72" i="6"/>
  <c r="B72" i="6"/>
  <c r="I71" i="6"/>
  <c r="G71" i="6"/>
  <c r="E71" i="6"/>
  <c r="B71" i="6"/>
  <c r="I70" i="6"/>
  <c r="I76" i="6" s="1"/>
  <c r="G70" i="6"/>
  <c r="G76" i="6" s="1"/>
  <c r="E70" i="6"/>
  <c r="E76" i="6" s="1"/>
  <c r="B70" i="6"/>
  <c r="B76" i="6" s="1"/>
  <c r="G41" i="5"/>
  <c r="E41" i="5"/>
  <c r="B41" i="5"/>
  <c r="G40" i="5"/>
  <c r="E40" i="5"/>
  <c r="B40" i="5"/>
  <c r="G36" i="5"/>
  <c r="E36" i="5"/>
  <c r="B36" i="5"/>
  <c r="G35" i="5"/>
  <c r="E35" i="5"/>
  <c r="B35" i="5"/>
  <c r="G34" i="5"/>
  <c r="E34" i="5"/>
  <c r="B34" i="5"/>
  <c r="G33" i="5"/>
  <c r="E33" i="5"/>
  <c r="B33" i="5"/>
  <c r="G32" i="5"/>
  <c r="G37" i="5" s="1"/>
  <c r="E32" i="5"/>
  <c r="E37" i="5" s="1"/>
  <c r="B32" i="5"/>
  <c r="B37" i="5" s="1"/>
  <c r="G31" i="5"/>
  <c r="E31" i="5"/>
  <c r="B31" i="5"/>
  <c r="G49" i="4"/>
  <c r="E49" i="4"/>
  <c r="B49" i="4"/>
  <c r="G48" i="4"/>
  <c r="G50" i="4" s="1"/>
  <c r="E48" i="4"/>
  <c r="E50" i="4" s="1"/>
  <c r="B48" i="4"/>
  <c r="B50" i="4" s="1"/>
  <c r="G44" i="4"/>
  <c r="E44" i="4"/>
  <c r="B44" i="4"/>
  <c r="G43" i="4"/>
  <c r="E43" i="4"/>
  <c r="B43" i="4"/>
  <c r="G42" i="4"/>
  <c r="E42" i="4"/>
  <c r="B42" i="4"/>
  <c r="G41" i="4"/>
  <c r="G45" i="4" s="1"/>
  <c r="E41" i="4"/>
  <c r="E45" i="4" s="1"/>
  <c r="B41" i="4"/>
  <c r="B45" i="4" s="1"/>
  <c r="G40" i="4"/>
  <c r="E40" i="4"/>
  <c r="B40" i="4"/>
  <c r="G39" i="4"/>
  <c r="E39" i="4"/>
  <c r="B39" i="4"/>
  <c r="E121" i="1" l="1"/>
  <c r="E120" i="1"/>
  <c r="E117" i="1"/>
  <c r="E116" i="1"/>
  <c r="E115" i="1"/>
  <c r="E114" i="1"/>
  <c r="E113" i="1"/>
  <c r="E112" i="1"/>
  <c r="E111" i="1"/>
  <c r="I108" i="1"/>
  <c r="G108" i="1"/>
  <c r="E108" i="1"/>
  <c r="B108" i="1"/>
  <c r="I107" i="1"/>
  <c r="G107" i="1"/>
  <c r="E107" i="1"/>
  <c r="B107" i="1"/>
  <c r="I104" i="1"/>
  <c r="G104" i="1"/>
  <c r="E104" i="1"/>
  <c r="B104" i="1"/>
  <c r="I103" i="1"/>
  <c r="G103" i="1"/>
  <c r="E103" i="1"/>
  <c r="B103" i="1"/>
  <c r="I102" i="1"/>
  <c r="G102" i="1"/>
  <c r="E102" i="1"/>
  <c r="B102" i="1"/>
  <c r="I101" i="1"/>
  <c r="G101" i="1"/>
  <c r="E101" i="1"/>
  <c r="B101" i="1"/>
  <c r="I100" i="1"/>
  <c r="G100" i="1"/>
  <c r="E100" i="1"/>
  <c r="B100" i="1"/>
  <c r="I99" i="1"/>
  <c r="G99" i="1"/>
  <c r="E99" i="1"/>
  <c r="B99" i="1"/>
  <c r="I98" i="1"/>
  <c r="G98" i="1"/>
  <c r="E98" i="1"/>
  <c r="B98" i="1"/>
  <c r="O11" i="3"/>
  <c r="N11" i="3"/>
  <c r="M11" i="3"/>
  <c r="L11" i="3"/>
  <c r="K11" i="3"/>
  <c r="J11" i="3"/>
  <c r="I11" i="3"/>
  <c r="H11" i="3"/>
  <c r="G11" i="3"/>
  <c r="O10" i="3"/>
  <c r="N10" i="3"/>
  <c r="M10" i="3"/>
  <c r="L10" i="3"/>
  <c r="K10" i="3"/>
  <c r="J10" i="3"/>
  <c r="I10" i="3"/>
  <c r="O9" i="3"/>
  <c r="N9" i="3"/>
  <c r="M9" i="3"/>
  <c r="M23" i="3" s="1"/>
  <c r="L9" i="3"/>
  <c r="K9" i="3"/>
  <c r="J9" i="3"/>
  <c r="I9" i="3"/>
  <c r="I23" i="3" s="1"/>
  <c r="H9" i="3"/>
  <c r="H23" i="3" s="1"/>
  <c r="G9" i="3"/>
  <c r="G23" i="3" s="1"/>
  <c r="J23" i="3" l="1"/>
  <c r="N23" i="3"/>
  <c r="K23" i="3"/>
  <c r="O23" i="3"/>
  <c r="L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4" authorId="0" shapeId="0" xr:uid="{4AB30865-965F-4C76-8083-B8F32EDFC102}">
      <text>
        <r>
          <rPr>
            <b/>
            <sz val="9"/>
            <color indexed="81"/>
            <rFont val="Tahoma"/>
            <family val="2"/>
          </rPr>
          <t>día-mes-año de la realización del seguimiento.</t>
        </r>
      </text>
    </comment>
    <comment ref="M4" authorId="0" shapeId="0" xr:uid="{79AE2C93-63AD-41B9-B77A-D3037AC71B3B}">
      <text>
        <r>
          <rPr>
            <b/>
            <sz val="9"/>
            <color indexed="81"/>
            <rFont val="Tahoma"/>
            <family val="2"/>
          </rPr>
          <t>Nombre y apellido del servidor que realizó el seguimiento de la acción.</t>
        </r>
        <r>
          <rPr>
            <sz val="9"/>
            <color indexed="81"/>
            <rFont val="Tahoma"/>
            <family val="2"/>
          </rPr>
          <t xml:space="preserve">
</t>
        </r>
      </text>
    </comment>
    <comment ref="N4" authorId="0" shapeId="0" xr:uid="{1E8735D6-7B60-4FB2-99E1-A1570A57D717}">
      <text>
        <r>
          <rPr>
            <b/>
            <sz val="9"/>
            <color indexed="81"/>
            <rFont val="Tahoma"/>
            <family val="2"/>
          </rPr>
          <t>Descripción del resultado de la eficiencia y eficacia de la acción.</t>
        </r>
      </text>
    </comment>
    <comment ref="O4" authorId="0" shapeId="0" xr:uid="{7500320E-FFDB-45AE-826F-C05D9F3DB88C}">
      <text>
        <r>
          <rPr>
            <b/>
            <sz val="9"/>
            <color indexed="81"/>
            <rFont val="Tahoma"/>
            <family val="2"/>
          </rPr>
          <t>Porcentaje de cumplimiento de la acción con respecto a la meta establecida.</t>
        </r>
      </text>
    </comment>
    <comment ref="Q4" authorId="0" shapeId="0" xr:uid="{B6AD54BD-BA64-4D9B-B7D6-F57E2F719645}">
      <text>
        <r>
          <rPr>
            <b/>
            <sz val="9"/>
            <color indexed="81"/>
            <rFont val="Tahoma"/>
            <family val="2"/>
          </rPr>
          <t>Descripción de las novedades encontradas y concepto de la Oficina de Control Interno.</t>
        </r>
      </text>
    </comment>
    <comment ref="R4" authorId="0" shapeId="0" xr:uid="{4FA512C7-9672-4D56-B582-17641F4C692D}">
      <text>
        <r>
          <rPr>
            <b/>
            <sz val="9"/>
            <color indexed="81"/>
            <rFont val="Tahoma"/>
            <family val="2"/>
          </rPr>
          <t>Abierto o Cerrado</t>
        </r>
      </text>
    </comment>
    <comment ref="L29" authorId="0" shapeId="0" xr:uid="{DCB3015B-A127-4F0A-B7DF-1C11AC74532A}">
      <text>
        <r>
          <rPr>
            <b/>
            <sz val="9"/>
            <color indexed="81"/>
            <rFont val="Tahoma"/>
            <family val="2"/>
          </rPr>
          <t>día-mes-año de la realización del seguimiento.</t>
        </r>
      </text>
    </comment>
    <comment ref="M29" authorId="0" shapeId="0" xr:uid="{52EB6A5D-D964-4C0A-AE01-F0BC5DF20CCA}">
      <text>
        <r>
          <rPr>
            <b/>
            <sz val="9"/>
            <color indexed="81"/>
            <rFont val="Tahoma"/>
            <family val="2"/>
          </rPr>
          <t>Nombre y apellido del servidor que realizó el seguimiento de la acción.</t>
        </r>
        <r>
          <rPr>
            <sz val="9"/>
            <color indexed="81"/>
            <rFont val="Tahoma"/>
            <family val="2"/>
          </rPr>
          <t xml:space="preserve">
</t>
        </r>
      </text>
    </comment>
    <comment ref="N29" authorId="0" shapeId="0" xr:uid="{945BCF6E-DA57-4893-9BB7-6DCE0EFD2C4F}">
      <text>
        <r>
          <rPr>
            <b/>
            <sz val="9"/>
            <color indexed="81"/>
            <rFont val="Tahoma"/>
            <family val="2"/>
          </rPr>
          <t>Descripción del resultado de la eficiencia y eficacia de la acción.</t>
        </r>
      </text>
    </comment>
    <comment ref="O29" authorId="0" shapeId="0" xr:uid="{DA67837F-09C4-4966-84FE-1B19E44F3022}">
      <text>
        <r>
          <rPr>
            <b/>
            <sz val="9"/>
            <color indexed="81"/>
            <rFont val="Tahoma"/>
            <family val="2"/>
          </rPr>
          <t>Porcentaje de cumplimiento de la acción con respecto a la meta establecida.</t>
        </r>
      </text>
    </comment>
    <comment ref="Q29" authorId="0" shapeId="0" xr:uid="{2ABE7E4A-E63A-4E29-B383-323DCE28F9E9}">
      <text>
        <r>
          <rPr>
            <b/>
            <sz val="9"/>
            <color indexed="81"/>
            <rFont val="Tahoma"/>
            <family val="2"/>
          </rPr>
          <t>Descripción de las novedades encontradas y concepto de la Oficina de Control Interno.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M38" authorId="0" shapeId="0" xr:uid="{CCEFEC1B-53BE-4CA8-9BD6-EED411ED9E2E}">
      <text>
        <r>
          <rPr>
            <b/>
            <sz val="9"/>
            <color indexed="81"/>
            <rFont val="Tahoma"/>
            <family val="2"/>
          </rPr>
          <t>Nombre y apellido del servidor que realizó el seguimiento de la acción.</t>
        </r>
        <r>
          <rPr>
            <sz val="9"/>
            <color indexed="81"/>
            <rFont val="Tahoma"/>
            <family val="2"/>
          </rPr>
          <t xml:space="preserve">
</t>
        </r>
      </text>
    </comment>
    <comment ref="P38" authorId="0" shapeId="0" xr:uid="{2E92AA54-D4DF-44E2-98F9-F955334916C0}">
      <text>
        <r>
          <rPr>
            <b/>
            <sz val="9"/>
            <color indexed="81"/>
            <rFont val="Tahoma"/>
            <family val="2"/>
          </rPr>
          <t>Porcentaje de cumplimiento de la acción con respecto a la meta establecida.</t>
        </r>
      </text>
    </comment>
  </commentList>
</comments>
</file>

<file path=xl/sharedStrings.xml><?xml version="1.0" encoding="utf-8"?>
<sst xmlns="http://schemas.openxmlformats.org/spreadsheetml/2006/main" count="2819" uniqueCount="1203">
  <si>
    <t>Indice Planes de Mejoramiento suscritos con la Oficina de Control Interno</t>
  </si>
  <si>
    <t>PROCESO / ACTIVIDAD AUDITADA</t>
  </si>
  <si>
    <t>INFORME</t>
  </si>
  <si>
    <t>CANTIDAD HALLAZGOS</t>
  </si>
  <si>
    <t>CANTIDAD ACCIÓN(ES)</t>
  </si>
  <si>
    <t>ESTADO ACCIONES</t>
  </si>
  <si>
    <t>ESTADO HALLAZGOS</t>
  </si>
  <si>
    <t>CUMPLIDA</t>
  </si>
  <si>
    <t>INCALIFICABLE</t>
  </si>
  <si>
    <t>INCUMPLIDA Y VENCIDA</t>
  </si>
  <si>
    <t>ABIERTAS
VIGENTES</t>
  </si>
  <si>
    <t>CERRADO</t>
  </si>
  <si>
    <t>ABIERTO</t>
  </si>
  <si>
    <t>EFECTIVA</t>
  </si>
  <si>
    <t>PENDIENTE DE EFECTIVIDAD</t>
  </si>
  <si>
    <t>INEFECTIVA</t>
  </si>
  <si>
    <t>UTT No. 1 - SANTA MARTA</t>
  </si>
  <si>
    <t>OCI-2020-034</t>
  </si>
  <si>
    <t>OCI-2022-014</t>
  </si>
  <si>
    <t>OCI-2023-021</t>
  </si>
  <si>
    <t>TOTAL</t>
  </si>
  <si>
    <r>
      <rPr>
        <b/>
        <i/>
        <sz val="10"/>
        <color theme="1"/>
        <rFont val="Verdana"/>
        <family val="2"/>
      </rPr>
      <t xml:space="preserve">Nota: </t>
    </r>
    <r>
      <rPr>
        <i/>
        <sz val="10"/>
        <color theme="1"/>
        <rFont val="Verdana"/>
        <family val="2"/>
      </rPr>
      <t>En el presente índice se hizo la sumatoria de los hallazgos cerrados en el seguimiento realizado en 2025, y sus respectivas acciones.</t>
    </r>
  </si>
  <si>
    <t>PLAN DE MEJORAMIENTO</t>
  </si>
  <si>
    <t>Código: F-EVI-015</t>
  </si>
  <si>
    <t>Versión: 4</t>
  </si>
  <si>
    <t>Página 1 de 1</t>
  </si>
  <si>
    <t>N° 
INFORME DE AUDITORIA</t>
  </si>
  <si>
    <t>UNIDAD AUDITADA</t>
  </si>
  <si>
    <t>N° DEL HALLAZGO</t>
  </si>
  <si>
    <t>TITULO Y DESCRIPCIÓN DEL HALLAZGO</t>
  </si>
  <si>
    <t>CAUSA(S)</t>
  </si>
  <si>
    <t>ACCIÓN(ES) PROPUESTA(S)</t>
  </si>
  <si>
    <t>META(S)</t>
  </si>
  <si>
    <t>TIPO DE ACCIÓN</t>
  </si>
  <si>
    <t>RESPONSABLE(S)</t>
  </si>
  <si>
    <t>FECHA INICIAL</t>
  </si>
  <si>
    <t>FECHA FINAL</t>
  </si>
  <si>
    <t>RESULTADOS DEL ANÁLISIS REALIZADO POR LA OFICINA DE CONTROL INTERNO</t>
  </si>
  <si>
    <t>FECHA</t>
  </si>
  <si>
    <t>AUDITOR</t>
  </si>
  <si>
    <t>AVANCE CUALITATIVO EVIDENCIADO POR EL AUDITOR</t>
  </si>
  <si>
    <t>MODIFICACIONES AL PLAN</t>
  </si>
  <si>
    <r>
      <rPr>
        <b/>
        <sz val="10"/>
        <rFont val="Arial"/>
        <family val="2"/>
      </rPr>
      <t xml:space="preserve">AVANCE CUANTITATIVO
</t>
    </r>
    <r>
      <rPr>
        <b/>
        <i/>
        <sz val="10"/>
        <rFont val="Arial"/>
        <family val="2"/>
      </rPr>
      <t>(Porcentaje de Avance)</t>
    </r>
  </si>
  <si>
    <t>ESTADO DE LA ACCIÓN</t>
  </si>
  <si>
    <t>OBSERVACION(ES) Y/O CONCLUSIÓN(ES)</t>
  </si>
  <si>
    <t>ESTADO DEL HALLAZGO</t>
  </si>
  <si>
    <t>INFORME 2020 (OCI-2020-034)</t>
  </si>
  <si>
    <t xml:space="preserve">UTT No.  1 -    SANTA MARTA </t>
  </si>
  <si>
    <t>Incumplimiento de requisitos en la socialización de los PIDAR.</t>
  </si>
  <si>
    <t xml:space="preserve">Falta de planeación anticipada y logística de convocatoria de entidades territoriales para mitigar los efectos de su eventual inasistencia.
</t>
  </si>
  <si>
    <t>1, Realizar jornada de capacitación / actualización a los funcionarios y contratistas responsables en la UTT N° 1 de la implementación de los PIDAR bajo los modelos de convenios y ejecución directa, frente a los procedimientos vigentes (Ejecución de los PIDAR con Enfoque Territorial, a través de modalidad directa - Versión 1 del 04- oct-2019 y en el marco de convenios de cooperación - Versión 8 del 29- dic-2019). Para que sean aplicados los lineamientos establecidos en los mismos.</t>
  </si>
  <si>
    <t>Una (1) Capacitación para dar estricto cumplimiento a los “Procedimientos de ejecución directa y bajo modelo de convenios” de los PIDAR en implementación.</t>
  </si>
  <si>
    <t>PREVENTIVA</t>
  </si>
  <si>
    <t>Equipo Humano      UTT No. 1</t>
  </si>
  <si>
    <t>13/06/2022
30/11/2023</t>
  </si>
  <si>
    <t>CESAR DAVID RODRIGUEZ
Maria Paula Urquijo</t>
  </si>
  <si>
    <r>
      <rPr>
        <b/>
        <sz val="10"/>
        <rFont val="Arial"/>
        <family val="2"/>
      </rPr>
      <t>Plan modificado mediante memorando 202335100031533 del 15 de enero de 2024
2021:</t>
    </r>
    <r>
      <rPr>
        <sz val="10"/>
        <rFont val="Arial"/>
        <family val="2"/>
      </rPr>
      <t xml:space="preserve"> Se llevó a cabo la capacitación de los procedimientos de implementación  (Ejecución directa y  modalidad convenios) impartida al equipo técnico UTT N° 1 por parte de Carlso Guerrero y Wilmer Mejía 
</t>
    </r>
    <r>
      <rPr>
        <b/>
        <u/>
        <sz val="10"/>
        <rFont val="Arial"/>
        <family val="2"/>
      </rPr>
      <t>Evidencia Ver carpeta  Hallazgo 1- fila  8</t>
    </r>
    <r>
      <rPr>
        <b/>
        <sz val="10"/>
        <rFont val="Arial"/>
        <family val="2"/>
      </rPr>
      <t xml:space="preserve"> </t>
    </r>
    <r>
      <rPr>
        <sz val="10"/>
        <rFont val="Arial"/>
        <family val="2"/>
      </rPr>
      <t xml:space="preserve">
</t>
    </r>
    <r>
      <rPr>
        <b/>
        <sz val="10"/>
        <rFont val="Arial"/>
        <family val="2"/>
      </rPr>
      <t>2022:</t>
    </r>
    <r>
      <rPr>
        <sz val="10"/>
        <rFont val="Arial"/>
        <family val="2"/>
      </rPr>
      <t xml:space="preserve"> 1. La VIP realizó jornada de capacitación a las UTT en procedimientos y cargue de información Aplicativo  PIDAR ejecución directa 
2. Capacitación a Nuevos contratistas en procedimientos de ejecución directa y modalidad convenios
3. Capacitacion VIP en el nuevo procedimiento de implementación directa Vrsn 3
</t>
    </r>
    <r>
      <rPr>
        <b/>
        <sz val="10"/>
        <rFont val="Arial"/>
        <family val="2"/>
      </rPr>
      <t>2023:</t>
    </r>
    <r>
      <rPr>
        <sz val="10"/>
        <rFont val="Arial"/>
        <family val="2"/>
      </rPr>
      <t xml:space="preserve"> Se evidencia invitación para realización del primer comite de gestión local para el PIDAR bajo resolución 754, con fecha del 9 de mazo del 2023.</t>
    </r>
  </si>
  <si>
    <t>Plan modificado mediante memorando 20243510049743 del 14 de junio de 2024 (eliminación de acción N° 2)</t>
  </si>
  <si>
    <t>CUMPLIDA - EFECTIVA</t>
  </si>
  <si>
    <r>
      <rPr>
        <sz val="10"/>
        <rFont val="Arial"/>
        <family val="2"/>
      </rPr>
      <t xml:space="preserve">En virtud de lo dispuesto en la columna de avance cualitativo, la Oficina de Control Interno evidenció el cumplimiento de las acciones dispuestas por la UTT. A partir de ello, y con el fin de corroborar la efectividad de las acciones ejecutadas por parte de la territorial a la fecha del último seguimiento, se obtuvo lo siguiente:
El primera medida, se indagó sobre los criterios vigentes frente a la socialización de los PIDAR, observando lo siguiente:
El procedimiento PR-IMP-001 "EJECUCIÓN DE LOS PROYECTOS INTEGRALES DE DESARROLLO AGROPECUARIO Y RURAL CON
ENFOQUE TERRITORIAL EN EL MARCO DE CONVENIOS DE COOPERACIÓN" versión 8, En el numeral 6 "DESARROLLO", ACTIVIDAD 6 "Socializar el PIDAR a la forma asociativa beneficiaria y conformar el CTGL", señala:
"La UTT convoca al cooperante y el representante legal de la(s) organización(es) beneficiaria(s), quienes deben asegurar la participación del 80% de los beneficiarios. La UTT debe garantizar que el representante legal de los beneficiarios de a conocer la información del proyecto a los beneficiarios que no participaron en la reunión de socialización, la evidencia (listado de asistencia) deberá darse a conocer en el CTGL".
El procedimiento PR-IMP-004 "EJECUCIÓN DE LOS PROYECTOS INTEGRALES DE DESARROLLO AGROPECUARIO Y RURAL CON
ENFOQUE TERRITORIAL A TRAVÉS DE MODALIDAD DIRECTA" versión 4, el numeral 5.4. "SOCIALIZACIÓN DEL PROYECTO A LA ORGANIZACIÓN BENEFICIARIA", señala: </t>
    </r>
    <r>
      <rPr>
        <i/>
        <sz val="10"/>
        <rFont val="Arial"/>
        <family val="2"/>
      </rPr>
      <t xml:space="preserve">"(...) A esta reunión asisten obligatoriamente: (...) 2. El 100% de los beneficiarios directos del proyecto. (...) Nota 11. En caso de no contar con la asistencia del 100% de los beneficiarios en el momento de la socialización, será responsabilidad de la organización completar dicha actividad y deberá adjuntar las respectivas evidencias a la UTT".
</t>
    </r>
    <r>
      <rPr>
        <sz val="10"/>
        <rFont val="Arial"/>
        <family val="2"/>
      </rPr>
      <t>A partir de lo expuesto, la OCI evidenció modificaciones en los controles frente a la socialización, requieriendo la participación mínima del 80% de los beneficiarios, y endilgando la responsabilidad al Representante legal de la asociación beneficiaria de transmitir la información a los que no participaron. En este sentido, se solicitó a la UTT soportes de la socialización del PIDAR 754 de 2022 denominado “Mejorar la capacidad productiva y organizacional de los productores ganaderos pertenecientes a ANUC Municipal de Chibolo, en el municipio de Chibolo, departamento del Magdalena”, de lo que se obtuvo:
Acta de reunión del 17 de abril de 2024, cuyo objetivo es "Socialización, Conformación de Comité Técnico de Gestión Local, PIDAR con 
resolución 754 - 2022 (...)", en la cual se encuentra anexo el listado de asistencia de los participantes, evidenciando que en la misma participaron la totalidad de los beneficiarios.
Por lo expuesto, se puede considerar pertinente el cierre del hallazgo, generando la recomendación a la UTT que, frente a las futuras socializaciones en que no participen el 100% de los beneficiarios, y de acuerdo con la responsabilidad que se le otrogó a los representantes legales de las asociaciones de transmitir la información a quienes faltatron a dicho proceso, en el marco de los CTGL se solicite los soportes que acrediten el cumplimiento de esta actividad, a fin de garantizar exista el sustento que demuestre todos conocen los objetivos del PIDAR.</t>
    </r>
  </si>
  <si>
    <t xml:space="preserve">Desconocimiento de los lineamientos emitidos para el proceso de implementación de PIDAR en lo referente a la socialización de los PIDAR.
</t>
  </si>
  <si>
    <t>2.Actualizar a los funcionarios y contratistas responsables de la implementación de los PIDAR, frente a los lineamientos de la Circular 075 del 26-abr-2018.</t>
  </si>
  <si>
    <t>Una (1) Circular 075 de 26-abr-2018 remitida a los funcionarios y contratistas, responsables de la Implementación de los PIDAR, para su estricto cumplimiento.</t>
  </si>
  <si>
    <t>CORRECTIVA</t>
  </si>
  <si>
    <r>
      <rPr>
        <b/>
        <sz val="10"/>
        <color theme="1"/>
        <rFont val="Arial"/>
        <family val="2"/>
      </rPr>
      <t xml:space="preserve">2021: </t>
    </r>
    <r>
      <rPr>
        <sz val="10"/>
        <color theme="1"/>
        <rFont val="Arial"/>
        <family val="2"/>
      </rPr>
      <t xml:space="preserve">Se realizó jornada de socialización y entrega de la cirdular 075 a los profesionales de la UTT N° 1 Responsables de los diferentes procesos de estructuración  
</t>
    </r>
    <r>
      <rPr>
        <b/>
        <u/>
        <sz val="10"/>
        <color theme="1"/>
        <rFont val="Arial"/>
        <family val="2"/>
      </rPr>
      <t xml:space="preserve">Evidencia Ver carpeta  Hallazgo 1- fila 10 </t>
    </r>
    <r>
      <rPr>
        <sz val="10"/>
        <color theme="1"/>
        <rFont val="Arial"/>
        <family val="2"/>
      </rPr>
      <t xml:space="preserve">
</t>
    </r>
    <r>
      <rPr>
        <b/>
        <sz val="10"/>
        <color theme="1"/>
        <rFont val="Arial"/>
        <family val="2"/>
      </rPr>
      <t xml:space="preserve">2022: </t>
    </r>
    <r>
      <rPr>
        <sz val="10"/>
        <color theme="1"/>
        <rFont val="Arial"/>
        <family val="2"/>
      </rPr>
      <t xml:space="preserve">A la fecha se han aprobado 2 PIDAR  (235 y 243 del 31/05/2022), se remitio por correo electrónico a los profesionales designados para el apoyo de estos, la circular 075 de 2018 y una carta modelo para realzir la respectiva invitación a los entes territoriales a las socializaciones de los PIDAR. </t>
    </r>
  </si>
  <si>
    <t>3. Socializar con las Alcaldías Municipales y las UMATAS o quienes hagan sus veces, los PIDAR que sean cofinanciados por la ADR, en su jurisdicción.</t>
  </si>
  <si>
    <t>Una (1) remisión de oficios a partir de la fecha a las Alcaldías y UMATAS, donde la ADR cofinancie Proyectos, para concretar concertadamente su socialización.</t>
  </si>
  <si>
    <t>Permanente</t>
  </si>
  <si>
    <r>
      <rPr>
        <b/>
        <sz val="10"/>
        <rFont val="Arial"/>
        <family val="2"/>
      </rPr>
      <t>2021:</t>
    </r>
    <r>
      <rPr>
        <sz val="10"/>
        <rFont val="Arial"/>
        <family val="2"/>
      </rPr>
      <t xml:space="preserve"> En el año 2021 se han socializado 3 proyectos bajo modelo convenios, se remitiron las cartas de invitación a las alcaldias municipales quienes participaron a traves de sus unidades afreopecuarias al 100% de las socializaciones
</t>
    </r>
    <r>
      <rPr>
        <b/>
        <u/>
        <sz val="10"/>
        <rFont val="Arial"/>
        <family val="2"/>
      </rPr>
      <t xml:space="preserve">Evidencia Ver carpeta  Hallazgo 1- fila 11 </t>
    </r>
    <r>
      <rPr>
        <sz val="10"/>
        <rFont val="Arial"/>
        <family val="2"/>
      </rPr>
      <t xml:space="preserve"> 
</t>
    </r>
    <r>
      <rPr>
        <b/>
        <sz val="10"/>
        <rFont val="Arial"/>
        <family val="2"/>
      </rPr>
      <t>2022:</t>
    </r>
    <r>
      <rPr>
        <sz val="10"/>
        <rFont val="Arial"/>
        <family val="2"/>
      </rPr>
      <t xml:space="preserve"> Se remitieron  5 de 8 invitaciones a las alcaldias para su participación en las socialización de los PIDAR (480 - 545 -547 -550 Y 577) a las alcaldias de los respectivos municipios donde se implementarán  </t>
    </r>
    <r>
      <rPr>
        <b/>
        <u/>
        <sz val="10"/>
        <rFont val="Arial"/>
        <family val="2"/>
      </rPr>
      <t xml:space="preserve">Evidencia -2.Evidencias 2022 - FILA 11 OFICIO ALCALDIAS EJECUCION PROYECTOS
</t>
    </r>
    <r>
      <rPr>
        <b/>
        <sz val="10"/>
        <rFont val="Arial"/>
        <family val="2"/>
      </rPr>
      <t xml:space="preserve">2023: </t>
    </r>
    <r>
      <rPr>
        <sz val="10"/>
        <rFont val="Arial"/>
        <family val="2"/>
      </rPr>
      <t>Se remite acta de socialización PIDAR bajo resolución 818 del 2022 en la que se evidencia la participación de la secretaria de desarrollo económico gobernación del Magdalena, secretaria de equidad y poder popular gobernación de Magdalena, personera municipal de Pueblo Viejo Magdalena y 376 del 2020, en la que se observa dentro de sus participantes a los beneficiarios del proyecto y al representante de la alcaldía-UMATA.</t>
    </r>
  </si>
  <si>
    <t>Plan modificado mediante memorando 20243510049743 del 14 de junio de 2024 (eliminación de acción N° 2)-</t>
  </si>
  <si>
    <t xml:space="preserve"> </t>
  </si>
  <si>
    <t>Debilidades de soporte documental y del Plan de Adquisiciones frente a las entregas de bienes, insumos y/o servicios.</t>
  </si>
  <si>
    <t xml:space="preserve">Inadecuado seguimiento y control de los actores encargados de llevar a cabo la implementación de los PIDAR.
 </t>
  </si>
  <si>
    <t>1. Solicitar al nivel central la contratación del personal idóneo mínimo y suficiente para la operación en la jurisdicción de la UTT.</t>
  </si>
  <si>
    <t>Un (1) memorando de solicitud de personal dirigido a la VIP.</t>
  </si>
  <si>
    <r>
      <rPr>
        <b/>
        <sz val="10"/>
        <color theme="1"/>
        <rFont val="Arial"/>
        <family val="2"/>
      </rPr>
      <t>Nota:</t>
    </r>
    <r>
      <rPr>
        <sz val="10"/>
        <color theme="1"/>
        <rFont val="Arial"/>
        <family val="2"/>
      </rPr>
      <t xml:space="preserve"> Plan modificado a partir de solucitud radicada con memorando </t>
    </r>
    <r>
      <rPr>
        <u/>
        <sz val="10"/>
        <color theme="1"/>
        <rFont val="Arial"/>
        <family val="2"/>
      </rPr>
      <t>20243510049743</t>
    </r>
    <r>
      <rPr>
        <sz val="10"/>
        <color theme="1"/>
        <rFont val="Arial"/>
        <family val="2"/>
      </rPr>
      <t xml:space="preserve">
</t>
    </r>
    <r>
      <rPr>
        <b/>
        <sz val="10"/>
        <color theme="1"/>
        <rFont val="Arial"/>
        <family val="2"/>
      </rPr>
      <t xml:space="preserve">2021: </t>
    </r>
    <r>
      <rPr>
        <sz val="10"/>
        <color theme="1"/>
        <rFont val="Arial"/>
        <family val="2"/>
      </rPr>
      <t xml:space="preserve">Se remitio a la VIP Memorando N° 20203510039723
Se verificó Memorando Emitido a la VIP, solicitando el personal requerido. </t>
    </r>
    <r>
      <rPr>
        <b/>
        <u/>
        <sz val="10"/>
        <color theme="1"/>
        <rFont val="Arial"/>
        <family val="2"/>
      </rPr>
      <t>Evidencia Ver carpeta  Hallazgo 2- fila 14</t>
    </r>
    <r>
      <rPr>
        <sz val="10"/>
        <color theme="1"/>
        <rFont val="Arial"/>
        <family val="2"/>
      </rPr>
      <t xml:space="preserve"> </t>
    </r>
  </si>
  <si>
    <t>Plan modificado mediante memorando 20243510049743 del 14 de junio de 2024 (eliminación de acciones N° 1, 3 y 5)</t>
  </si>
  <si>
    <t>A partir de los soportes validados por la Oficina de Control Interno, específicamente la acción N° 2 en donde se observó que para el PIDAR 402 de 2022 se realizó verificación de especificaciones técnicas (calidad y cantidad), previo a la entrega a los beneficiarios. Aunado a ello se evidenció acta de entrega y/o recibido a satisacción del 12 de abril de 2024, suscrita por el Director de la UTT, representante lega y entidad proveedora, donde se certificó la entrega de los bienes de caracter colectivo, así como la entrega a los 95 beneficiarios de los activos de carácter individual, frente a lo cual se aportó la totalidad de actas de entrega a cada beneficiario, suscrita por el beneficiario, representante legal y Director de la UTT, en cumplimiento de lo establecido en el Procedimiento de Ejecución de los PIDAR, a través de modalidad directa - PR-IMP-004.
Por lo expuesto, se considera que al momento del último seguimiento realizado la OCI corroboró que la Entidad, a nivel general, tomó correctivos en lo que respecta a las actividades asociadas a la entrega de bienes, insumos y/o servicios, frente a lo cual la UTT soportó la ejecución de los lineamientos procedimentales, lo cual conlleva a determinar el cierre del hallazgo.
Al respecto, la OCI recomienda adoptar como un control general al interior de la UTT, la revisión de especificaciones de los insumos o bienes que se planeen entregar a los beneficiarios previo a la entrega formal a cada beneficiario, bien sea por ejecución directa o a través de convenios de cooperación, a finde asegurar no exista afectación de lo planteado en cada PIDAR.</t>
  </si>
  <si>
    <t xml:space="preserve">Falta de evaluación previa de requisitos de los bienes y/o insumos incluidos en el plan de adquisiciones del proyecto.
</t>
  </si>
  <si>
    <t>2. Antes de la entrega, el funcionario de la ADR - UTT 1, en compañía del proveedor, el ejecutor, operador y el representante de los beneficiarios realizarán una verificación del cumplimiento de las especificaciones técnicas de los activos productivos contratados (contrato, fichas técnicas y/o especificaciones) a entregar, y levantarán un acta como evidencia de su verificación y cumplimiento.</t>
  </si>
  <si>
    <t>Un (1) acta de verificación y conformidad de los activos productivos a entregar por cada PIDAR.</t>
  </si>
  <si>
    <t>13/06/2022
30/11/2023
12/06/2024</t>
  </si>
  <si>
    <t>CESAR DAVID RODRIGUEZ
Maria Paula Urquijo
Maicol Stiven Zipamocha Murcia</t>
  </si>
  <si>
    <r>
      <rPr>
        <b/>
        <sz val="10"/>
        <rFont val="Arial"/>
        <family val="2"/>
      </rPr>
      <t>Nota:</t>
    </r>
    <r>
      <rPr>
        <sz val="10"/>
        <rFont val="Arial"/>
        <family val="2"/>
      </rPr>
      <t xml:space="preserve"> Plan modificado a partir de solucitud radicada con memorando </t>
    </r>
    <r>
      <rPr>
        <u/>
        <sz val="10"/>
        <rFont val="Arial"/>
        <family val="2"/>
      </rPr>
      <t>20243510049743</t>
    </r>
    <r>
      <rPr>
        <sz val="10"/>
        <rFont val="Arial"/>
        <family val="2"/>
      </rPr>
      <t xml:space="preserve">
</t>
    </r>
    <r>
      <rPr>
        <b/>
        <sz val="10"/>
        <rFont val="Arial"/>
        <family val="2"/>
      </rPr>
      <t>2021:</t>
    </r>
    <r>
      <rPr>
        <sz val="10"/>
        <rFont val="Arial"/>
        <family val="2"/>
      </rPr>
      <t xml:space="preserve"> Se entregaron Antes de realizar las entregas de los activos productivos se realiza la verificación de las cantidades, calidades y especificaciones técnicas de los activos a entregar, posteriormente se realizan las entregas, las cuales son soportadas con las actas de entregas individuales y/o asociativas segun corresponda. las actas de entrega individuales se archivan el los expedientes físicos y se montan en el aplicativo Gestión de proyectos 
</t>
    </r>
    <r>
      <rPr>
        <b/>
        <u/>
        <sz val="10"/>
        <rFont val="Arial"/>
        <family val="2"/>
      </rPr>
      <t xml:space="preserve">Evidencia Ver carpeta  Hallazgo 2- fila 16
</t>
    </r>
    <r>
      <rPr>
        <b/>
        <sz val="10"/>
        <rFont val="Arial"/>
        <family val="2"/>
      </rPr>
      <t>2022:</t>
    </r>
    <r>
      <rPr>
        <sz val="10"/>
        <rFont val="Arial"/>
        <family val="2"/>
      </rPr>
      <t xml:space="preserve"> La UTT Indicó, Esta actividad se ha venido realizando en las entregas  pero no se está evidenciando permanentemente .
</t>
    </r>
    <r>
      <rPr>
        <b/>
        <sz val="10"/>
        <rFont val="Arial"/>
        <family val="2"/>
      </rPr>
      <t>2024:</t>
    </r>
    <r>
      <rPr>
        <sz val="10"/>
        <rFont val="Arial"/>
        <family val="2"/>
      </rPr>
      <t xml:space="preserve"> En visita de seguimiento a la Unidad Técnica Territorial, se informó que </t>
    </r>
    <r>
      <rPr>
        <i/>
        <sz val="10"/>
        <rFont val="Arial"/>
        <family val="2"/>
      </rPr>
      <t xml:space="preserve">"en la actualidad, durante la entrega de insumos a los beneficiarios hace parte de este proceso al proveedor para que tanto la agencia como los beneficiarios puedan verificar lo adquirido, en busca de corroborar se dé cumplimiento a las especificaciones técnicas de los activos productivos contratados". </t>
    </r>
    <r>
      <rPr>
        <sz val="10"/>
        <rFont val="Arial"/>
        <family val="2"/>
      </rPr>
      <t xml:space="preserve">
En virtud de lo anteriorm en busca de soportar el complimiento de la acción y las mejoras existentes frente al proceso de entregas, se aportó la siguiente documentación:
</t>
    </r>
    <r>
      <rPr>
        <u/>
        <sz val="10"/>
        <rFont val="Arial"/>
        <family val="2"/>
      </rPr>
      <t>PIDAR  402 de 2022 (Directo)</t>
    </r>
    <r>
      <rPr>
        <sz val="10"/>
        <rFont val="Arial"/>
        <family val="2"/>
      </rPr>
      <t xml:space="preserve">
1. Plan Operativo de inversión
2. Acta a satisfacción de las generalidades de bienes entregados suscrita entre ADR, forma asociativa y proveedor 
3. Actas de entrega y recibo a satisfacción a beneficiarios 
4. Acta de verificación de bienes en la que participó la ADR, forma asociativa y proveedor 
</t>
    </r>
    <r>
      <rPr>
        <u/>
        <sz val="10"/>
        <rFont val="Arial"/>
        <family val="2"/>
      </rPr>
      <t>PIDAR 209 DE 2018 (PIDAR Colectivo)</t>
    </r>
    <r>
      <rPr>
        <sz val="10"/>
        <rFont val="Arial"/>
        <family val="2"/>
      </rPr>
      <t xml:space="preserve">
1. Plan Operativo de inversión
2. Acta de entrega a las Asociaciones 
De lo anterior se evidenció por parte de la OCI que los soportes asociados al PIDAR 402 de 2022 dan cumplimiento a la acción en lo que respecta a la verificación del cumplimiento de espeificaciones técnicas de los activos contratados previo a su entrega, toda vez que se observó que en 2 de abril de 2024 se realizó visita de verificación por parte del Director de la UTT, apoyo técnico, representante legal de la forma asociativa y la entidad proveedora, para validar los bienes a entregar en el marco del PIDAR previo a la entrega de beneficiarios, donde incluso, se observó que hubo situaciones que no cumplían a satisfacción lo contratado, lo cual fue corregido por el proveedor</t>
    </r>
  </si>
  <si>
    <t>Debilidades en seguimiento a la ejecución de los PIDAR e incumplimiento en elaboración y presentación de los informes mensuales.</t>
  </si>
  <si>
    <t>Desconocimiento, omisión, falta de personal suficiente para para la aplicación del procedimiento de Implementación de Proyectos Integrales por parte de la UTT.</t>
  </si>
  <si>
    <t>1. Responsabilizar a 2 profesionales de la UTT (1 Proyectos ejecución directa y 1 Proyectos - convenios), para que remitan los Informes de Seguimiento / Informes técnicos mensuales en las fechas establecidas, para dar cumplimiento a la entrega de dichos reportes en los términos establecidos.</t>
  </si>
  <si>
    <t>Un (1) correo electrónico remitido a funcionarios y contratistas de la UTT, solicitando el estricto cumplimiento de la entrega de la información a los 2 profesionales responsables de la consolidación y preparación de los informes correspondientes que se deben remitir a la VIP.</t>
  </si>
  <si>
    <t>13/06/2022
30/11/2023
26/06/2024</t>
  </si>
  <si>
    <t>CESAR DAVID RODRIGUEZ
Maicol Stiven Zipamocha
Emilcen Monroy Vega</t>
  </si>
  <si>
    <r>
      <rPr>
        <b/>
        <sz val="10"/>
        <rFont val="Arial"/>
        <family val="2"/>
      </rPr>
      <t>2021:</t>
    </r>
    <r>
      <rPr>
        <sz val="10"/>
        <rFont val="Arial"/>
        <family val="2"/>
      </rPr>
      <t xml:space="preserve"> Se realizó capacitación con nivel central frente al diligenciamiento y cargue de los informes de seguimiento mensual 
Se remitio correo solicitando la entrega oportuna de los formatos de seguimiento a los responsables de la iomplementación de los PIDAR a cargo 
</t>
    </r>
    <r>
      <rPr>
        <b/>
        <u/>
        <sz val="10"/>
        <rFont val="Arial"/>
        <family val="2"/>
      </rPr>
      <t xml:space="preserve">Evidencia Ver carpeta  Hallazgo 3- fila 20
</t>
    </r>
    <r>
      <rPr>
        <sz val="10"/>
        <rFont val="Arial"/>
        <family val="2"/>
      </rPr>
      <t xml:space="preserve">
</t>
    </r>
    <r>
      <rPr>
        <b/>
        <sz val="10"/>
        <rFont val="Arial"/>
        <family val="2"/>
      </rPr>
      <t xml:space="preserve">2022: </t>
    </r>
    <r>
      <rPr>
        <sz val="10"/>
        <rFont val="Arial"/>
        <family val="2"/>
      </rPr>
      <t xml:space="preserve">La UTT indicó, Los incumplimientos generados se debieron a una sobrecarga del funcionario de planta, quien debio atender sólo la implementación de todos los PIDAR  de ejecución directa y algunos bajo modelo de convenios. Para subsanar esta situación desde 2021 se están designando a losprofesionales de apoyo de  los PIDAR  de manera equitativa (2 a 5 pidar por profesional)
</t>
    </r>
    <r>
      <rPr>
        <b/>
        <sz val="10"/>
        <rFont val="Arial"/>
        <family val="2"/>
      </rPr>
      <t xml:space="preserve">A Partir del 01/07/2022 por medio de memorando se designará a uno de los profesionales de verificar el cumplimiento de esta actividad
2023: </t>
    </r>
    <r>
      <rPr>
        <sz val="10"/>
        <rFont val="Arial"/>
        <family val="2"/>
      </rPr>
      <t>la acción se encuentra cumplida.</t>
    </r>
  </si>
  <si>
    <t>-</t>
  </si>
  <si>
    <t>Una vez cumplidas las acciones de mejoramiento propuestas, y analizados los hechos que dieron origen al hallazgo, la Oficina de control Interno concluye lo siguiente:
El hallazgo señala que hubo "Incumplimiento en la elaboración y presentación de los informes de seguimiento" y "Ausencia de soportes que sustenten la entrega del informe a la VIP en la fecha establecida", al respecto, es preciso señalar que la UTT propuso acciones relacionadas con recordar la obligatoriedad e importancia de cumplir con el reporte de informes mensuales de seguimiento (formatos F-IMP-006 y/o F-IMP-014 según aplique), sobre lo cual, y teniendo en cuenta lo presentado frente a la acción N° 6, se ha venido dando cumplimiento al reporte de dichos informes de forma mensual, teniendo como salvedad la coyuntura que se presenta en los meses de enero a marzo de cada vigencia, por la ausencia de una planta en la Entidad, y los retrasos que se presentan en la contratación.
De otra parte se observó que la Entidad a nivel general a implementado la realización de mesas de control, en las cuales participan las UTTs y personal de la Dirección de Seguimiento y Control, en las que se busca realizar seguimiento al estado de los PIDAR y a su vez a la existencia documental de cada actividad realizada, en este sentido, y según lo observado en la acción 3, la Oficina de Control Interno considera esto como una medida que busca mitigar la ausencia documental de las diferentes gestiones, aunado a la generación de alertas frente a situaciones que afecten el desarrollo del proyecto.
A su vez, se observó que procedimentalmente se ha definido la realización de Comtiés Técnicos de Gestión Local, considerando esta instancia como otro control que busque hacer seguimiento a los diferentes aspectos que se encuentran inmersos en la ejecución de los proyecto.
De esta manera, la Oficina de control Interno considera existen medidas que buscan mejorar y prevenir la reiteración de los hechos observados en el hallazgo, por ende se considera viable el cierre del hallazgo.</t>
  </si>
  <si>
    <t>Un (1) informe de seguimiento mensual remitido a la VIP durante el tiempo de implementación del proyecto.</t>
  </si>
  <si>
    <t>30/06/2021 (Esta actividad se ejecutará de manera permanente).</t>
  </si>
  <si>
    <r>
      <rPr>
        <b/>
        <sz val="10"/>
        <rFont val="Arial"/>
        <family val="2"/>
      </rPr>
      <t xml:space="preserve">2021: </t>
    </r>
    <r>
      <rPr>
        <sz val="10"/>
        <rFont val="Arial"/>
        <family val="2"/>
      </rPr>
      <t xml:space="preserve">Se remite correo mensual  con informes de seguimiento por PIDAR F-EFP-006 de los PIDAR implementación bajo modalidad convenios - Los PIDAR de ejecuciión directo se monta directamente al aplicativo
</t>
    </r>
    <r>
      <rPr>
        <b/>
        <u/>
        <sz val="10"/>
        <rFont val="Arial"/>
        <family val="2"/>
      </rPr>
      <t xml:space="preserve">Evidencia Ver carpeta  Hallazgo 3- fila 21
</t>
    </r>
    <r>
      <rPr>
        <b/>
        <sz val="10"/>
        <rFont val="Arial"/>
        <family val="2"/>
      </rPr>
      <t>2022:</t>
    </r>
    <r>
      <rPr>
        <sz val="10"/>
        <rFont val="Arial"/>
        <family val="2"/>
      </rPr>
      <t xml:space="preserve"> La UTT indicó, Los incumplimientos generados se debieron a una sobrecarga del funcionario de planta, quien debio atender sólo la implementación de todos los PIDAR  de ejecución directa y algunos bajo modelo de convenios. Para subsanar esta situación desde 2021 se están designando a losprofesionales de apoyo de  los PIDAR  de manera equitativa (2 a 5 pidar por profesional)
A Partir del 01/07/2022 por medio de memorando se designará a uno de los profesionales de verificar ell cumplimiento de esta actividad
</t>
    </r>
    <r>
      <rPr>
        <b/>
        <sz val="10"/>
        <rFont val="Arial"/>
        <family val="2"/>
      </rPr>
      <t xml:space="preserve">2023: </t>
    </r>
    <r>
      <rPr>
        <sz val="10"/>
        <rFont val="Arial"/>
        <family val="2"/>
      </rPr>
      <t>la acción se encuentra cumplida.</t>
    </r>
  </si>
  <si>
    <t>Desalineación o inobservancia de los lineamientos para el reporte de seguimiento en ejecución PIDAR.</t>
  </si>
  <si>
    <t>2. Realizar una programación mediante el uso de la herramienta del calendario de Outlook para la remisión del informe mensual de seguimiento a la VIP.</t>
  </si>
  <si>
    <t>Una (1) programación en Outlook para entrega mensual de informes de seguimiento de PIDAR a VIP.</t>
  </si>
  <si>
    <r>
      <rPr>
        <b/>
        <sz val="10"/>
        <rFont val="Arial"/>
        <family val="2"/>
      </rPr>
      <t xml:space="preserve"> 2021:</t>
    </r>
    <r>
      <rPr>
        <sz val="10"/>
        <rFont val="Arial"/>
        <family val="2"/>
      </rPr>
      <t xml:space="preserve"> La UTT informo  lo siguiente </t>
    </r>
    <r>
      <rPr>
        <i/>
        <sz val="10"/>
        <rFont val="Arial"/>
        <family val="2"/>
      </rPr>
      <t>"En cumplimiento de la circular 070 de 2018, los informes de seguimiento formato F-EFP-006 son remitidos a la VIP y a la dirección de seguimiento y control los 25 de cada mes, compromiso que se viene cumpliendo</t>
    </r>
    <r>
      <rPr>
        <sz val="10"/>
        <rFont val="Arial"/>
        <family val="2"/>
      </rPr>
      <t xml:space="preserve"> "
</t>
    </r>
    <r>
      <rPr>
        <b/>
        <u/>
        <sz val="10"/>
        <rFont val="Arial"/>
        <family val="2"/>
      </rPr>
      <t>Evidencia Ver carpeta  Hallazgo 3- fila 22</t>
    </r>
    <r>
      <rPr>
        <sz val="10"/>
        <rFont val="Arial"/>
        <family val="2"/>
      </rPr>
      <t xml:space="preserve">
</t>
    </r>
    <r>
      <rPr>
        <b/>
        <sz val="10"/>
        <rFont val="Arial"/>
        <family val="2"/>
      </rPr>
      <t xml:space="preserve">2022: </t>
    </r>
    <r>
      <rPr>
        <sz val="10"/>
        <rFont val="Arial"/>
        <family val="2"/>
      </rPr>
      <t xml:space="preserve">Se informo, Se realizó la respectiva programación remitida a los Profesionales responsables de la entrega de la información de seguimiento F-EFP-014 Y F-EFP-006  de los Pidr en Ejecución. 
</t>
    </r>
    <r>
      <rPr>
        <b/>
        <sz val="10"/>
        <rFont val="Arial"/>
        <family val="2"/>
      </rPr>
      <t xml:space="preserve">2023: </t>
    </r>
    <r>
      <rPr>
        <sz val="10"/>
        <rFont val="Arial"/>
        <family val="2"/>
      </rPr>
      <t>la acción se encuentra cumplida.</t>
    </r>
  </si>
  <si>
    <r>
      <rPr>
        <sz val="10"/>
        <color theme="1"/>
        <rFont val="Arial"/>
        <family val="2"/>
      </rPr>
      <t>3. Realizar jornadas de r</t>
    </r>
    <r>
      <rPr>
        <u/>
        <sz val="10"/>
        <color theme="1"/>
        <rFont val="Arial"/>
        <family val="2"/>
      </rPr>
      <t>evisión, recopilación, organización, archivo y verificación de disposición documentos de los PIDAR en ejecución en el repositorio dispuesto para ello</t>
    </r>
  </si>
  <si>
    <t>Jornadas de revisión de la gestión documental y cargue en aplicativos de los PIDAR de los PIDAR a cargo de la UTT</t>
  </si>
  <si>
    <r>
      <rPr>
        <b/>
        <sz val="10"/>
        <rFont val="Arial"/>
        <family val="2"/>
      </rPr>
      <t xml:space="preserve">Nota: </t>
    </r>
    <r>
      <rPr>
        <u/>
        <sz val="10"/>
        <rFont val="Arial"/>
        <family val="2"/>
      </rPr>
      <t xml:space="preserve">Plan de mejoramiento reformulado en virtud de la solicitud presentada por la UTT a través de memorando N° 220243510049743
</t>
    </r>
    <r>
      <rPr>
        <sz val="10"/>
        <rFont val="Arial"/>
        <family val="2"/>
      </rPr>
      <t xml:space="preserve">
</t>
    </r>
    <r>
      <rPr>
        <b/>
        <sz val="10"/>
        <rFont val="Arial"/>
        <family val="2"/>
      </rPr>
      <t xml:space="preserve">2021: </t>
    </r>
    <r>
      <rPr>
        <sz val="10"/>
        <rFont val="Arial"/>
        <family val="2"/>
      </rPr>
      <t xml:space="preserve">Se informó que </t>
    </r>
    <r>
      <rPr>
        <u/>
        <sz val="10"/>
        <rFont val="Arial"/>
        <family val="2"/>
      </rPr>
      <t xml:space="preserve">Se realizó jornada de capacitación presencial en gestión documental </t>
    </r>
    <r>
      <rPr>
        <sz val="10"/>
        <rFont val="Arial"/>
        <family val="2"/>
      </rPr>
      <t xml:space="preserve">
Se vienen desarrollando mesas conjuntas de trabajo entre el profesional responsable de implementación de los PIDAR en etapa de cierre - UTT N°1 Y UNODC, en la revisión y organización de expedientes físicos a cargo, así como en su digitalización en el aplicativo de gestión de proyectos 
</t>
    </r>
    <r>
      <rPr>
        <b/>
        <u/>
        <sz val="10"/>
        <rFont val="Arial"/>
        <family val="2"/>
      </rPr>
      <t>Evidencia Ver carpeta  Hallazgo 3- fila 23</t>
    </r>
    <r>
      <rPr>
        <sz val="10"/>
        <rFont val="Arial"/>
        <family val="2"/>
      </rPr>
      <t xml:space="preserve">
</t>
    </r>
    <r>
      <rPr>
        <b/>
        <sz val="10"/>
        <rFont val="Arial"/>
        <family val="2"/>
      </rPr>
      <t xml:space="preserve">2022: </t>
    </r>
    <r>
      <rPr>
        <sz val="10"/>
        <rFont val="Arial"/>
        <family val="2"/>
      </rPr>
      <t>Teniendo en cuenta que actualmente la UTT N1 dispone de profesionales responsables de la implementación y cierre los PIDAR,  que son responsables de realizan de manera individual esta actividad (impresión, organización física de la documentación  en expedientes) adicionalmente se tiene una persona contratada para el manejo documental, quien actualmente está realizando la organización de los expedientes físicos. Sin embargo se resalta que actualmente la infromación de los PIDAR CERRADOS (F-IMP-007 Cierre físico y financiero.) está digital y  montada en el aplicativo al momento de emitir el  - PIDAR CERRADOS.</t>
    </r>
    <r>
      <rPr>
        <b/>
        <sz val="10"/>
        <rFont val="Arial"/>
        <family val="2"/>
      </rPr>
      <t xml:space="preserve">
2023: </t>
    </r>
    <r>
      <rPr>
        <sz val="10"/>
        <rFont val="Arial"/>
        <family val="2"/>
      </rPr>
      <t xml:space="preserve">No se evidencia avance de la acción propuesta, se sugiere replantear la acción propuesta.
</t>
    </r>
    <r>
      <rPr>
        <b/>
        <sz val="10"/>
        <rFont val="Arial"/>
        <family val="2"/>
      </rPr>
      <t>2024:</t>
    </r>
    <r>
      <rPr>
        <sz val="10"/>
        <rFont val="Arial"/>
        <family val="2"/>
      </rPr>
      <t xml:space="preserve"> La UTT realizó la entrega de la siguiente documentación:
Formato F-DER-001 de fecha 14 y 20 de diciembre de 2023, Acta Mesa de Control PIDAR en Ejecución UTT 1- objetivo, Realizar la Mesa de Control del mes de noviembre de 2023, para la verificación del avance técnico, administrativo y financiero de los PIDAR en ejecución de la UTT 1.
Formato F-DER-001 de fecha 18 y 21 de marzo de 2024, Acta Mesa de Control PIDAR en Ejecución UTT 1- objetivo, Realizar la Mesa de Control de los meses de febrero y marzo de 2024, para la verificación del avance técnico, administrativo y financiero de los PIDAR en ejecución en la UTT 1
Formato F-DER-001 de fecha 22 al 24 de abril 2024, Acta Mesa de Control PIDAR en Ejecución UTT 1- objetivo, Realizar la Mesa de Verificación de la ejecución de los PIDAR de la UTT 1, del mes de abril de 2024, para la revisión del avance técnico, administrativo y financiero. </t>
    </r>
  </si>
  <si>
    <t>Plan modificado mediante memorando 20243510049743 del 14 de junio de 2024 (ajuste redacción)</t>
  </si>
  <si>
    <t>4. Solicitar al nivel central la contratación del personal idóneo mínimo y suficiente para la operación en la jurisdicción de la UTT1.</t>
  </si>
  <si>
    <r>
      <rPr>
        <b/>
        <sz val="10"/>
        <rFont val="Arial"/>
        <family val="2"/>
      </rPr>
      <t>2022:</t>
    </r>
    <r>
      <rPr>
        <sz val="10"/>
        <rFont val="Arial"/>
        <family val="2"/>
      </rPr>
      <t xml:space="preserve"> Se remitio a la VIP Memorando N° 20203510039723 (</t>
    </r>
    <r>
      <rPr>
        <b/>
        <u/>
        <sz val="10"/>
        <rFont val="Arial"/>
        <family val="2"/>
      </rPr>
      <t xml:space="preserve">Evidencia Ver carpeta  Hallazgo 3- fila 24)
</t>
    </r>
    <r>
      <rPr>
        <b/>
        <sz val="10"/>
        <rFont val="Arial"/>
        <family val="2"/>
      </rPr>
      <t>2023:</t>
    </r>
    <r>
      <rPr>
        <sz val="10"/>
        <rFont val="Arial"/>
        <family val="2"/>
      </rPr>
      <t xml:space="preserve"> la acción se encuentra cumplida sin embargo no se ha logrado corroborar su efectividad por tanto se sugiere replantear el plan de mejoramiento.</t>
    </r>
  </si>
  <si>
    <t>Deficiencias en el monitoreo y seguimiento de los PIDAR por parte del equipo de la UTT.</t>
  </si>
  <si>
    <t>5. Continuar con la realización de comités mensuales de seguimiento a los PIDAR, con la participación de los profesionales responsables de la ejecución, secretaría técnica y seguimiento, para dar cumplimiento a los monitoreos de avances de los PIDAR.</t>
  </si>
  <si>
    <r>
      <rPr>
        <sz val="10"/>
        <rFont val="Arial"/>
        <family val="2"/>
      </rPr>
      <t xml:space="preserve">Un (1) Acta de Comité Técnico de Gestión Local –CTGL </t>
    </r>
    <r>
      <rPr>
        <u/>
        <sz val="10"/>
        <rFont val="Arial"/>
        <family val="2"/>
      </rPr>
      <t>mensual</t>
    </r>
    <r>
      <rPr>
        <sz val="10"/>
        <rFont val="Arial"/>
        <family val="2"/>
      </rPr>
      <t xml:space="preserve"> de seguimiento a los PIDAR en ejecución
</t>
    </r>
  </si>
  <si>
    <r>
      <rPr>
        <b/>
        <sz val="10"/>
        <rFont val="Arial"/>
        <family val="2"/>
      </rPr>
      <t xml:space="preserve">Nota: </t>
    </r>
    <r>
      <rPr>
        <u/>
        <sz val="10"/>
        <rFont val="Arial"/>
        <family val="2"/>
      </rPr>
      <t xml:space="preserve">Plan de mejoramiento reformulado en virtud de la solicitud presentada por la UTT a través de memorando N° 220243510049743
</t>
    </r>
    <r>
      <rPr>
        <sz val="10"/>
        <rFont val="Arial"/>
        <family val="2"/>
      </rPr>
      <t xml:space="preserve">
</t>
    </r>
    <r>
      <rPr>
        <b/>
        <sz val="10"/>
        <rFont val="Arial"/>
        <family val="2"/>
      </rPr>
      <t xml:space="preserve">2021: </t>
    </r>
    <r>
      <rPr>
        <sz val="10"/>
        <rFont val="Arial"/>
        <family val="2"/>
      </rPr>
      <t xml:space="preserve">Se han realzado 9 comités técnicos de seguimiento mensuales de los PIDAR bajo modalidad de convenios. 
</t>
    </r>
    <r>
      <rPr>
        <b/>
        <u/>
        <sz val="10"/>
        <rFont val="Arial"/>
        <family val="2"/>
      </rPr>
      <t xml:space="preserve">Evidencia Ver carpeta  Hallazgo 3- fila 25
</t>
    </r>
    <r>
      <rPr>
        <sz val="10"/>
        <rFont val="Arial"/>
        <family val="2"/>
      </rPr>
      <t xml:space="preserve">
</t>
    </r>
    <r>
      <rPr>
        <b/>
        <sz val="10"/>
        <rFont val="Arial"/>
        <family val="2"/>
      </rPr>
      <t xml:space="preserve">2022: </t>
    </r>
    <r>
      <rPr>
        <sz val="10"/>
        <rFont val="Arial"/>
        <family val="2"/>
      </rPr>
      <t xml:space="preserve">1. Para los Pidar de ejecución bajo modelo de convenios se realiza una  reunión de seguimiento y programación mesnual
2. A partir del 29 de junio 2022 se realizará  Mesa de Control de Implementación PIDAR "PROCEDIMIENTO EJECUCIÓN DE LOS PROYECTOS INTEGRALES DE DESARROLLO AGROPECUARIO Y RURAL CON ENFOQUE TERRITORIAL A TRAVÉS DE MODALIDAD DIRECTA vrsn 4"
3. Se remitirá memorando a los Responsables de la implemetación de los PIDAR del cargue en el palicativo de la información correspondiente.
La matriz no se remite debido a que no hace parte del procediento, por lo que se solicita sea retirada esta meta. 
</t>
    </r>
    <r>
      <rPr>
        <b/>
        <sz val="10"/>
        <rFont val="Arial"/>
        <family val="2"/>
      </rPr>
      <t xml:space="preserve">2023: </t>
    </r>
    <r>
      <rPr>
        <sz val="10"/>
        <rFont val="Arial"/>
        <family val="2"/>
      </rPr>
      <t xml:space="preserve">No se aportó documentación que sustente el cumplimiento total de la acción.
</t>
    </r>
    <r>
      <rPr>
        <b/>
        <sz val="10"/>
        <rFont val="Arial"/>
        <family val="2"/>
      </rPr>
      <t>2024:</t>
    </r>
    <r>
      <rPr>
        <sz val="10"/>
        <rFont val="Arial"/>
        <family val="2"/>
      </rPr>
      <t xml:space="preserve"> La UTT realizó la entrega de las evidencias de los Comités Técnicos de Gestión Local Correspondiente a los siguientes PIDAR: 
</t>
    </r>
    <r>
      <rPr>
        <u/>
        <sz val="10"/>
        <rFont val="Arial"/>
        <family val="2"/>
      </rPr>
      <t>PIDAR 552 de 2021 - 6 acta</t>
    </r>
    <r>
      <rPr>
        <sz val="10"/>
        <rFont val="Arial"/>
        <family val="2"/>
      </rPr>
      <t xml:space="preserve">
1. Acta F-DER-001 de 24 de julio de 2023, Objetivo, Comité técnico de gestión Local CTGL de revisión estado del proyecto con Resolución 552 de 2021 (ASOAGROPESAN) denominado “MEJORAR LA CADENA PRODUCTIVA DEL CULTIVO DE AHUYAMA, COMO ESTRATEGIA ECONOMICA SOSTENIBLE, EN LOS CAMPESINOS DE SAN JUAN DEL CESAR DEPARTAMENTO DE LA GUAJIRA”
2. Acta F-DER-001 de 24 de agosto de 2023, Objetivo, Comité técnico de gestión Local CTGL de revisión estado del proyecto con Resolución 552 de 2021 (ASOAGROPESAN) denominado “MEJORAR LA CADENA PRODUCTIVA DEL CULTIVO DE AHUYAMA, COMO ESTRATEGIA ECONOMICA SOSTENIBLE, EN LOS CAMPESINOS DE SAN JUAN DEL CESAR DEPARTAMENTO DE LA GUAJIRA” 
3. Acta F-DER-001 de 15 de septiembre de 2023, Objetivo, Comité técnico de gestión Local CTGL de revisión estado del proyecto con Resolución 552 de 2021 (ASOAGROPESAN) denominado “MEJORAR LA CADENA PRODUCTIVA DEL CULTIVO DE AHUYAMA, COMO ESTRATEGIA ECONOMICA SOSTENIBLE, EN LOS CAMPESINOS DE SAN JUAN DEL CESAR DEPARTAMENTO DE LA GUAJIRA”
4. Acta F-DER-001 de 18 de octubre de 2023, Objetivo, Evaluación de propuestas y selección de oferentes invitación No. 03 de 2023, Términos de Referencia para la Prestación de Servicios Logísticos para la Realización de una Gira de Aprendizaje Dentro de los Entregables del Proyecto Denominado "Mejorar La Cadena Productiva del Cultivo de Ahuyama, como Estrategia Económica Sostenible, en los Campesinos de San Juan del Cesar Departamento de la Guajira"
5. Acta F-DER-001 de 22 de noviembre de 2023, Objetivo, Comité técnico de gestión Local CTGL de revisión estado del proyecto con Resolución 552 de 2021 (ASOAGROPESAN) denominado “MEJORAR LA CADENA PRODUCTIVA DEL CULTIVO DE AHUYAMA, COMO ESTRATEGIA ECONOMICA SOSTENIBLE, EN LOS CAMPESINOS DE SAN JUAN DEL CESAR DEPARTAMENTO DE LA GUAJIRA” y aprobación de pagos honorarios del equipo técnico.
6. Acta F-DER-001 de 22 y 23 de enero de 2024, Objetivo, Comité técnico de gestión Local CTGL de revisión estado del proyecto con Resolución 552 de 2021 (ASOAGROPESAN) denominado “MEJORAR LA CADENA PRODUCTIVA DEL CULTIVO DE AHUYAMA, COMO ESTRATEGIA ECONOMICA SOSTENIBLE, EN LOS CAMPESINOS DE SAN JUAN DEL CESAR DEPARTAMENTO DE LA GUAJIRA”, aprobación de pagos honorarios del equipo técnico y gira de aprendizaje; Modificación POI.
</t>
    </r>
    <r>
      <rPr>
        <b/>
        <u/>
        <sz val="10"/>
        <rFont val="Arial"/>
        <family val="2"/>
      </rPr>
      <t xml:space="preserve">
PIDAR 577 de 2021 - 6 actas</t>
    </r>
    <r>
      <rPr>
        <sz val="10"/>
        <rFont val="Arial"/>
        <family val="2"/>
      </rPr>
      <t xml:space="preserve">
1. Acta F-DER-001 de 06 de julio de 2023, Acta F-DER-001 de 22 y 23 de enero de 2024, Objetivo Comité Técnico de Gestión Local - Aprobación TDR proceso de adquisición bombas de espalda del PIDAR denominado “Fortalecer las Capacidades Productivas y Socio empresariales de los Productores de Banano Pertenecientes a la Asociación de Bananeros de Colombia – AUGURA, en los Municipios de Zona Bananera y Ciénaga, Departamento del Magdalena.
2. Acta F-DER-001 de 09 de agosto de 2023, Comité Técnico de Gestión Local para evaluar las propuestas de adquisición de 207 bombas de espalda del PIDAR con resolución 577/2021 denominado “Fortalecer las Capacidades Productivas y Socio empresariales de los Productores de Banano Pertenecientes a la Asociación de Bananeros de Colombia – AUGURA, en los Municipios de Zona Bananera y Ciénaga, Departamento del Magdalena.
3. Acta F-DER-001 de 28 de agosto de 2023, Aprobación TDR N° 2 proceso de adquisición bombas de espalda del PIDAR denominado “Fortalecer las Capacidades Productivas y Socio empresariales de los Productores de Banano Pertenecientes a la Asociación de Bananeros de Colombia – AUGURA, en los Municipios de Zona Bananera y Ciénaga, Departamento del Magdalena.
4. Acta F-DER-001 de 13 de septiembre de 2023, Comité Técnico de Gestión Local para evaluar las propuestas de adquisición de 207 bombas de espalda TDR N° 2- 2023, del PIDAR con resolución 577/2021 denominado “Fortalecer las Capacidades Productivas y Socio empresariales de los Productores de Banano Pertenecientes a la Asociación de Bananeros de Colombia – AUGURA, en los Municipios de Zona Bananera y Ciénaga, Departamento del Magdalena.
5. Acta F-DER-001 de 10 de octubre de 2023, Comité Técnico de Gestión Local para aprobar el pago del anticipo al proveedor para la adquisición de 207 bombas de espalda TDR N° 2- 2023, del PIDAR con resolución 577/2021 denominado “Fortalecer las Capacidades Productivas y Socio empresariales de los Productores de Banano Pertenecientes a la Asociación de Bananeros de Colombia – AUGURA, en los Municipios de Zona Bananera y Ciénaga, Departamento del Magdalena.
6. Acta F-DER-001 de 15 de noviembre de 2023, Comité Técnico de gestión Local para Revisar el Otro sí al contrato para la adquisición de 207 bombas de espalda TDR N° 2- 2023, del PIDAR con resolución 577/2021 denominado “Fortalecer las Capacidades Productivas y Socio empresariales de los Productores de Banano Pertenecientes a la Asociación de Bananeros de Colombia – AUGURA, en los Municipios de Zona Bananera y Ciénaga, Departamento del Magdalena.
Frente a la información recibida en la Oficina de Control interno, se considera que la UTT ha dado cumplimiento al lineamiento de sesionar en el CTGL mensualmente, realizando seguimiento a los avances del PIDAR, por ende, se consdiera se corrigió lo observado en el hallazgo frente a los incumplimientos en las sesiones del comité.
</t>
    </r>
  </si>
  <si>
    <t>6. Los profesionales a cargo de apoyar la supervisión de PIDAR actualizarán la información derivada de la implementación y cargarán en el aplicativo Gestión de Proyectos el formato de seguimiento mensual de los proyectos a su cargo, y remitirán los mismos a la Vicepresidencia de Integración Productiva o lo reportarán en el repositorio destinado para ello</t>
  </si>
  <si>
    <t>Reporte mes vencido del formato F-IMP-014 Seguimiento a la ejecución PIDAR modalidad ejecución directa  y formato F-IMP-006 Seguimiento a la ejecución PIDAR modalidad de ejecución Convenios de Cooperación.</t>
  </si>
  <si>
    <r>
      <rPr>
        <b/>
        <sz val="10"/>
        <rFont val="Arial"/>
        <family val="2"/>
      </rPr>
      <t>Nota:</t>
    </r>
    <r>
      <rPr>
        <sz val="10"/>
        <rFont val="Arial"/>
        <family val="2"/>
      </rPr>
      <t xml:space="preserve"> </t>
    </r>
    <r>
      <rPr>
        <u/>
        <sz val="10"/>
        <rFont val="Arial"/>
        <family val="2"/>
      </rPr>
      <t>Plan de mejoramiento reformulado en virtud de la solicitud presentada por la UTT a través de memorando N° 220243510049743</t>
    </r>
    <r>
      <rPr>
        <sz val="10"/>
        <rFont val="Arial"/>
        <family val="2"/>
      </rPr>
      <t xml:space="preserve">
</t>
    </r>
    <r>
      <rPr>
        <b/>
        <sz val="10"/>
        <rFont val="Arial"/>
        <family val="2"/>
      </rPr>
      <t xml:space="preserve">2021: </t>
    </r>
    <r>
      <rPr>
        <sz val="10"/>
        <rFont val="Arial"/>
        <family val="2"/>
      </rPr>
      <t xml:space="preserve">Se remite correo mensual  con informes de seguimiento por PIDAR F-EFP-006 de los PIDAR implementación bajo modalidad convenios - Los PIDAR de ejecuciión directo se monta directamente al aplicativo
</t>
    </r>
    <r>
      <rPr>
        <b/>
        <u/>
        <sz val="10"/>
        <rFont val="Arial"/>
        <family val="2"/>
      </rPr>
      <t xml:space="preserve">Evidencia Ver carpeta  Hallazgo 3- fila 26
</t>
    </r>
    <r>
      <rPr>
        <sz val="10"/>
        <rFont val="Arial"/>
        <family val="2"/>
      </rPr>
      <t xml:space="preserve">
</t>
    </r>
    <r>
      <rPr>
        <b/>
        <sz val="10"/>
        <rFont val="Arial"/>
        <family val="2"/>
      </rPr>
      <t xml:space="preserve">2022: </t>
    </r>
    <r>
      <rPr>
        <sz val="10"/>
        <rFont val="Arial"/>
        <family val="2"/>
      </rPr>
      <t xml:space="preserve">El cargue d ela información se viene desarrollando con normalidad desde el 2022, sin embargo.
A Partir del 01/07/2022 por medio de memorando se designará a uno de los profesionales de verificar el cumplimiento de esta actividad (elaboración y cargue en el aplicativo correspondiente)
</t>
    </r>
    <r>
      <rPr>
        <b/>
        <sz val="10"/>
        <rFont val="Arial"/>
        <family val="2"/>
      </rPr>
      <t xml:space="preserve">2023: </t>
    </r>
    <r>
      <rPr>
        <sz val="10"/>
        <rFont val="Arial"/>
        <family val="2"/>
      </rPr>
      <t xml:space="preserve">No se remite documentos soporte del cumplimiento a la acción propuesta
</t>
    </r>
    <r>
      <rPr>
        <b/>
        <sz val="10"/>
        <rFont val="Arial"/>
        <family val="2"/>
      </rPr>
      <t>2024:</t>
    </r>
    <r>
      <rPr>
        <sz val="10"/>
        <rFont val="Arial"/>
        <family val="2"/>
      </rPr>
      <t xml:space="preserve"> La UTT entrego los siguientes soportes, mismos que corresponden a los siguientes PIDAR:
cuatro (4) soportes del envío a la VIP de los formatos F_IMP-006 de seguimiento a la ejecución de los PIDAR modalidad convenios, correspondientes a los meses de diciembre de 2023, enero, febrero y marzo de 2024.  
ocho (8) formatos F-IMP-014 correspondientes al PIDAR 552 de 2021, denominado </t>
    </r>
    <r>
      <rPr>
        <i/>
        <sz val="10"/>
        <rFont val="Arial"/>
        <family val="2"/>
      </rPr>
      <t xml:space="preserve">“Mejorar la cadena productiva del cultivo de ahuyama, como estrategia sostenible, en los campesinos de San Juan del Cesar departamento de la Guajira” </t>
    </r>
    <r>
      <rPr>
        <sz val="10"/>
        <rFont val="Arial"/>
        <family val="2"/>
      </rPr>
      <t xml:space="preserve">formatos correspondientes a: julio, agosto, septiembre, octubre, noviembre y diciembre de 2023 y febrero y marzo de 2024. 
Seis (6) formatos F-IMP-014 correspondientes al PIDAR 557 de 2021,  denominado </t>
    </r>
    <r>
      <rPr>
        <i/>
        <sz val="10"/>
        <rFont val="Arial"/>
        <family val="2"/>
      </rPr>
      <t>“Fortalecer las Capacidades Productivas y Socio empresariales de Los Productores de Banano pertenecientes a la Asociación de Bananeros de Colombia – AUGURA, en los Municipios de la Zona Bananera y Ciénaga, Departamento del Magdalena”</t>
    </r>
    <r>
      <rPr>
        <sz val="10"/>
        <rFont val="Arial"/>
        <family val="2"/>
      </rPr>
      <t xml:space="preserve"> formatos correspondientes a los meses de Julio, septiembre, octubre y noviembre de 2023 y marzo de 2024.  
tres (3) soportes del envío a la VIP de los formatos F_IMP-014 de seguimiento a la ejecución de los PIDAR modalidad ejecución directa, correspondientes a los meses de noviembre y diciembre de 2023 y enero, marzo de 2024. (correo electrónico).
</t>
    </r>
  </si>
  <si>
    <t>Disposiciones para validación de requisitos financieros no aplicadas en la estructuración de los PIDAR.</t>
  </si>
  <si>
    <t>Falta de aplicabilidad de lineamientos por desconocimiento de lo requerido procedimentalmente.</t>
  </si>
  <si>
    <t>Solicitar y realizar capacitación frente a la actualización del procedimiento de Estructuración y Formulación de los PIDAR.</t>
  </si>
  <si>
    <t>Una (1) jornada de capacitación para los responsables de estructuración de PIDAR con evaluación.</t>
  </si>
  <si>
    <t>13/06/2022
19/12/2023
30/11/2023</t>
  </si>
  <si>
    <t>CESAR DAVID RODRIGUEZ
Tania Valentina Peralta 
Maicol Stiven Zipamocha</t>
  </si>
  <si>
    <r>
      <rPr>
        <b/>
        <sz val="10"/>
        <color theme="1"/>
        <rFont val="Arial"/>
        <family val="2"/>
      </rPr>
      <t xml:space="preserve">
Nota: </t>
    </r>
    <r>
      <rPr>
        <u/>
        <sz val="10"/>
        <color theme="1"/>
        <rFont val="Arial"/>
        <family val="2"/>
      </rPr>
      <t xml:space="preserve">Plan de mejoramiento reformulado en virtud de la solicitud presentada por la UTT a través de memorando N° 220243510049743
</t>
    </r>
    <r>
      <rPr>
        <sz val="10"/>
        <color theme="1"/>
        <rFont val="Arial"/>
        <family val="2"/>
      </rPr>
      <t xml:space="preserve">
</t>
    </r>
    <r>
      <rPr>
        <b/>
        <sz val="10"/>
        <color theme="1"/>
        <rFont val="Arial"/>
        <family val="2"/>
      </rPr>
      <t xml:space="preserve">2021: </t>
    </r>
    <r>
      <rPr>
        <sz val="10"/>
        <color theme="1"/>
        <rFont val="Arial"/>
        <family val="2"/>
      </rPr>
      <t xml:space="preserve">Se indicó por parte de la Territoial que en la actualidad los Pidar se estructuran y se realiza mesa de capacitación con evaluadores de la VP, para aclarar algunos dudas frente a la estrucuración presentada
</t>
    </r>
    <r>
      <rPr>
        <b/>
        <u/>
        <sz val="10"/>
        <color theme="1"/>
        <rFont val="Arial"/>
        <family val="2"/>
      </rPr>
      <t xml:space="preserve">Evidencia Ver carpeta  Hallazgo 4 - fila 29
</t>
    </r>
    <r>
      <rPr>
        <b/>
        <sz val="10"/>
        <color theme="1"/>
        <rFont val="Arial"/>
        <family val="2"/>
      </rPr>
      <t>2022:</t>
    </r>
    <r>
      <rPr>
        <b/>
        <u/>
        <sz val="10"/>
        <color theme="1"/>
        <rFont val="Arial"/>
        <family val="2"/>
      </rPr>
      <t xml:space="preserve"> </t>
    </r>
    <r>
      <rPr>
        <sz val="10"/>
        <color theme="1"/>
        <rFont val="Arial"/>
        <family val="2"/>
      </rPr>
      <t xml:space="preserve">Entre febrero y mayo se realizaron 3 jornadas de capacitación al equipo ténico de la UTT N°1 y a nivel nacional por parte de funcionarios de la VIP. Se continuará con estas jornadas de capacitación.
</t>
    </r>
    <r>
      <rPr>
        <b/>
        <sz val="10"/>
        <color theme="1"/>
        <rFont val="Arial"/>
        <family val="2"/>
      </rPr>
      <t>2024</t>
    </r>
    <r>
      <rPr>
        <sz val="10"/>
        <color theme="1"/>
        <rFont val="Arial"/>
        <family val="2"/>
      </rPr>
      <t>: La Oficina de Control Intern evidenció que la UTT participó en actividades de capacitación respecto a los procedimientos de Estructuración de PIDAR en dos (2) ocasiones, una el 1 de marzo de 2022, y otra el 6 de septiembre de 2023. En esta última se hizo enfásis en la reglamentación adoptada en 2023, donde cambia las disposiciones de la estructuración, ahora contemplando las etapas de radicación de perfiles, prefactibilidad y factibilidad.
De acuerdo con lo anterior, se evidenció cumplimiento de la acción.</t>
    </r>
  </si>
  <si>
    <t>Plan modificado mediante  memorando 20233510039333
Plan modificado mediante memorando 20243510049743 del 14 de junio de 2024 (ajuste redacción)</t>
  </si>
  <si>
    <t>A partir de los soportes aportados por la UTT, se evidenció el cumplimiento de la acción a través de la ejecución de diferentes procesos de capacitación asociados al proceso de "Estructuración de PIDAR",con lo cual se da por cumplida la acción. 
Es de precisar, que  las disposiciones del reglamento de la ruta PIDAR vigente a la fecha del seguimiento realizado (Acuerdo 011 de 2023 modificado por el Acuerdo 016 de 2023), la metodología para la estructuración de proyectos cambio desde el proceso de recepción de la iniciativa, siendo en el nivel central que se determina la instancia que lleva a cabo el proceso de estructuración. Aunado a ello, se omitió el criterio evaluado por la OCI en su momento y citado en el hallazgo, por lo cual no se considera existan medidas que la UTT pueda implementar de manera preventiva, por cuanto la distribución de estrcuturación de proyectos se realiza desde el nivel central donde se conforman equipos interdisciplinarios con la participación de personal de la UTT.
Por lo expuesto se considera viable el cierre del hallazgo.</t>
  </si>
  <si>
    <t>Inobservancia de la integralidad y coherencia en la información dispuesta para la estructuración de los PIDAR.</t>
  </si>
  <si>
    <t>Desconocimiento de los lineamientos procedimentales establecidos para la verificación del cumplimiento de los requisitos que deben observar los PIDAR.</t>
  </si>
  <si>
    <t>1. A pesar que en la estructuración de los PIDAR intervienen 4 profesionales de la UTT (Técnico, Jurídico, Ambiental y Financiero), el Director asignará a un Estructurador Líder (profesional idóneo en el área productiva del PIDAR estructurado), que realice una revisión y validación de la información, verificando, además, la correlación y coherencia de los formatos en cuanto a su formulación y estructuración. Posteriormente, se realizará la revisión conjunta con el Director, para remitir el PIDAR a la VIP, para su revisión y posterior remisión a la Dirección de Evaluación y Calificación.</t>
  </si>
  <si>
    <t>Una (1) asignación de un estructurador líder, que realice la revisión previa de cada proyecto, remita concepto de conformidad y coherencia de los formatos e información de los proyectos estructurados a remitir a la VIP.</t>
  </si>
  <si>
    <t>30/06/2021  (Esta actividad se ejecutará de manera permanente).</t>
  </si>
  <si>
    <r>
      <rPr>
        <b/>
        <sz val="10"/>
        <rFont val="Arial"/>
        <family val="2"/>
      </rPr>
      <t xml:space="preserve">2021: </t>
    </r>
    <r>
      <rPr>
        <sz val="10"/>
        <rFont val="Arial"/>
        <family val="2"/>
      </rPr>
      <t xml:space="preserve">Se informo por parte de la UTT que, durante la vigenia 2021, los PIDAR que se vienen estructurando,no se está cargando la infromación al aplicativo BP, la asignación se realizó individualmente por parte del director de la UTT N 1 a los profesionales estructuradores. </t>
    </r>
    <r>
      <rPr>
        <b/>
        <u/>
        <sz val="10"/>
        <rFont val="Arial"/>
        <family val="2"/>
      </rPr>
      <t xml:space="preserve">Evidencia Ver carpeta  Hallazgo 5 - fila 32
</t>
    </r>
    <r>
      <rPr>
        <b/>
        <sz val="10"/>
        <rFont val="Arial"/>
        <family val="2"/>
      </rPr>
      <t xml:space="preserve">2023: </t>
    </r>
    <r>
      <rPr>
        <sz val="10"/>
        <rFont val="Arial"/>
        <family val="2"/>
      </rPr>
      <t>Se informo por parte de la UTT que para la vigencia 2022,  se remitio correo electronico el 10 de febrero del 2022 por parte del Director de la UTT,con la designación de responsabilidades, documento en Excel  por nombre "PERFILES EN ESTRUCTURCIÓN PRIORIZADOS I SEMESTRE 2022 UTT N° 1 "</t>
    </r>
  </si>
  <si>
    <r>
      <rPr>
        <sz val="10"/>
        <rFont val="Arial"/>
        <family val="2"/>
      </rPr>
      <t xml:space="preserve">Una vez validado el cumplimiento de las acciones de mejoramientos propuestas para el presente hallazgo, la Oficina de Control Interno evidenció que, en virtud de las modificaciones realizadas al Reglamento PIDAR (Acuerdo 011 y 016 de 2023), lo relacionado con la Estructuración ha surtido modificaciones, desde la recepción de iniciativas de perfiles, en la conformación de equipos estructurados y sus responsabilidades, siendo de esta manera que la responsabilidad de este proceso de Estructuración se centraliza.
al respecto se logró evidenicar que desde el nivel central se realiza la conformación de equipos estructuradores, contando con el apoyo de las UTTs, como se evidencia en el memorando 20233000041233 del 4 de septiembre de 2023. A partir de ello, la responsabilidad en cuanto a la integridad de la información que se deriva de los proyectos estrcuturados se endilga al nivel central, por ende, la Oficina de Control Interno considera pertinente el cierre de hallazgo.
</t>
    </r>
    <r>
      <rPr>
        <b/>
        <sz val="10"/>
        <rFont val="Arial"/>
        <family val="2"/>
      </rPr>
      <t>Se deja como recomendación para la UTT, conservar la trazabilidad de las diferentes actividades que se realicen en el marco del apoyo en la estructuración, buscando tener sustento total de la información que reposará en los diferentes formatos.</t>
    </r>
  </si>
  <si>
    <t>2. Realizar a los profesionales responsables de la estructuración en la UTT, una capacitación y/o actualización del procedimiento de Estructuración y Formulación de los PIDAR.</t>
  </si>
  <si>
    <t xml:space="preserve">Una (1) jornada de capacitación para los responsables de estructuración de PIDAR </t>
  </si>
  <si>
    <r>
      <rPr>
        <b/>
        <sz val="10"/>
        <color theme="1"/>
        <rFont val="Arial"/>
        <family val="2"/>
      </rPr>
      <t xml:space="preserve">
2021: </t>
    </r>
    <r>
      <rPr>
        <sz val="10"/>
        <color theme="1"/>
        <rFont val="Arial"/>
        <family val="2"/>
      </rPr>
      <t xml:space="preserve">Se informópor parte de la UTT que en la actualidad los Pidar se estructuran y se realiza mesa de capacitación con evaluadores de la VP, para aclarar algunos dudas frente a la estrucuración presentada
</t>
    </r>
    <r>
      <rPr>
        <b/>
        <u/>
        <sz val="10"/>
        <color theme="1"/>
        <rFont val="Arial"/>
        <family val="2"/>
      </rPr>
      <t xml:space="preserve">Evidencia Ver carpeta  Hallazgo 5 - fila 33
</t>
    </r>
    <r>
      <rPr>
        <sz val="10"/>
        <color theme="1"/>
        <rFont val="Arial"/>
        <family val="2"/>
      </rPr>
      <t xml:space="preserve">
</t>
    </r>
    <r>
      <rPr>
        <b/>
        <sz val="10"/>
        <color theme="1"/>
        <rFont val="Arial"/>
        <family val="2"/>
      </rPr>
      <t>2022:</t>
    </r>
    <r>
      <rPr>
        <sz val="10"/>
        <color theme="1"/>
        <rFont val="Arial"/>
        <family val="2"/>
      </rPr>
      <t xml:space="preserve"> Entre febrero y mayo se realizaron 3 jornadas de capacitación al equipo ténico de la UTT N°1 y a nivel nacional por parte de funcionarios de la VIP. Se continuará con estas jornadas de capacitación. Y se solicitará la inclusión de la evaluación.  
</t>
    </r>
    <r>
      <rPr>
        <sz val="10"/>
        <rFont val="Arial"/>
        <family val="2"/>
      </rPr>
      <t xml:space="preserve">
</t>
    </r>
    <r>
      <rPr>
        <b/>
        <sz val="10"/>
        <rFont val="Arial"/>
        <family val="2"/>
      </rPr>
      <t>2023</t>
    </r>
    <r>
      <rPr>
        <sz val="10"/>
        <rFont val="Arial"/>
        <family val="2"/>
      </rPr>
      <t>: Se evidencencia memorando remitido a la Oficina de Control Interno con fecha de 22 de agosto del 2023 bajo radicado 20233510039343 el cual tiene como asunto la solicitud de ajuste de la acción 2, omitiendo la evaluación de las capactiaciones realizadas.</t>
    </r>
  </si>
  <si>
    <t>Plan  modificado mediante memorando 20233510039343 (modificación de causa)</t>
  </si>
  <si>
    <t>Omisión en la implementación de controles de verificación por parte de servidores de nivel jerárquico superior a las cifras registradas frente a las aprobadas por la Dirección de Calificación y Financiación.</t>
  </si>
  <si>
    <t>3. Solicitar a la VIP, la realización de mesas de trabajo semestrales, para evaluar los lineamientos y experiencias obtenidas en el ejercicio de estructuración (Lecciones Aprendidas), retroalimentación frente a los errores más comunes detectados en la revisión de los PIDAR estructurados en la UTT, con el fin de buscar alternativas a las situaciones que no se ajusten a los procedimientos y normatividad.</t>
  </si>
  <si>
    <t>Un (1) memorando interno remitido a la VIP, con los resultados del hallazgo de control interno, informando los compromisos adquiridos y solicitando la realización de mesas de trabajo</t>
  </si>
  <si>
    <r>
      <rPr>
        <b/>
        <sz val="10"/>
        <color theme="1"/>
        <rFont val="Arial"/>
        <family val="2"/>
      </rPr>
      <t xml:space="preserve">2021: </t>
    </r>
    <r>
      <rPr>
        <sz val="10"/>
        <color theme="1"/>
        <rFont val="Arial"/>
        <family val="2"/>
      </rPr>
      <t xml:space="preserve">Se remitio a la VIP Memorando N° 20203510039723 </t>
    </r>
    <r>
      <rPr>
        <b/>
        <u/>
        <sz val="10"/>
        <color theme="1"/>
        <rFont val="Arial"/>
        <family val="2"/>
      </rPr>
      <t>Evidencia Ver carpeta  Hallazgo 5 - fila 34</t>
    </r>
  </si>
  <si>
    <t>Inexistencia de Contratos de Administración, Operación y Conservación (AOC), Inconsistencias en Licencias de Concesión de Aguas y falta de acompañamiento a Distritos de Pequeña Escala por parte de la UTT.</t>
  </si>
  <si>
    <t xml:space="preserve">Vacío procedimental de la ADR para Distritos que no cuentan con contratos de AOC suscritos.
</t>
  </si>
  <si>
    <t>1. Solicitud formal, desde la UTT hacia la Sede Central, de una comunicación para que adelante el trámite correspondiente para la elaboración y suscripción de los 5 contratos de AOC, con el apoyo de la UTT.</t>
  </si>
  <si>
    <t>Un (1) memorando de solicitud a la sede central.</t>
  </si>
  <si>
    <t>13/06/2022
30/11/2023
19/06/2024
22,23 y 24 -octubre del 2025</t>
  </si>
  <si>
    <t>CESAR DAVID RODRIGUEZ
Maria Paula Urquijo
Maicol Stiven Zipamocha
María Paula Urquijo Vargas
Edith Bviana Alvarez</t>
  </si>
  <si>
    <r>
      <t xml:space="preserve">2021: </t>
    </r>
    <r>
      <rPr>
        <sz val="10"/>
        <rFont val="Arial"/>
        <family val="2"/>
      </rPr>
      <t xml:space="preserve">Se informo por parte de la UTT que, el 30/12/2020 se envió un memorando al VIP, solicitando que enviara directrices para firma de contratos de AOC a firmar con las Asociaciones de Usuarios. El VIP ordenó visitas de seguimiento a Distritos y Charlas con Directivos de 5 Distritos de Pequeña Escala, para firmar contratos de AOM. En Septiembre se visitaron los Distritos de Pequeña escala y se gestionó la firma de 4 contratos de AOM, porque 1 está bastante colapsado
</t>
    </r>
    <r>
      <rPr>
        <b/>
        <sz val="10"/>
        <rFont val="Arial"/>
        <family val="2"/>
      </rPr>
      <t xml:space="preserve">
2022: </t>
    </r>
    <r>
      <rPr>
        <sz val="10"/>
        <rFont val="Arial"/>
        <family val="2"/>
      </rPr>
      <t xml:space="preserve">Actualmente no se ha elaborado por la VIP el modelo de contrato de AOC, por lo cual no se tienen suscritos por parte de la UTT1. No se ha obtenido ninguna respuesta por parte de Nivel central. No se tiene plan de capacitaciones y respuesta por parte de Nivel central.
</t>
    </r>
    <r>
      <rPr>
        <b/>
        <sz val="10"/>
        <rFont val="Arial"/>
        <family val="2"/>
      </rPr>
      <t>2023</t>
    </r>
    <r>
      <rPr>
        <sz val="10"/>
        <rFont val="Arial"/>
        <family val="2"/>
      </rPr>
      <t xml:space="preserve">: se informo por parte de la UTT, la solicitud  de minuta de contrato de AOC bajo radicado 20233510039093 del 18 de agosto del 2023.
</t>
    </r>
    <r>
      <rPr>
        <b/>
        <sz val="10"/>
        <rFont val="Arial"/>
        <family val="2"/>
      </rPr>
      <t xml:space="preserve">2024: </t>
    </r>
    <r>
      <rPr>
        <sz val="10"/>
        <rFont val="Arial"/>
        <family val="2"/>
      </rPr>
      <t xml:space="preserve">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color rgb="FFFF0000"/>
        <rFont val="Arial"/>
        <family val="2"/>
      </rPr>
      <t>2025:</t>
    </r>
    <r>
      <rPr>
        <sz val="10"/>
        <color rgb="FFFF0000"/>
        <rFont val="Arial"/>
        <family val="2"/>
      </rPr>
      <t xml:space="preserve">Con el objetivo de verificar el cumplimiento y avance de los planes de mejoramiento, la Oficina de Control Interno realizó una visita a la UTT N.° 1 los días 22, 23 y 24 de octubre con ello se indaga en relación con los contratos de AOC correspondientes a los distritos de pequeña escala, donde el profesional Hugo Calderón informó que, a la fecha de este seguimiento, no se cuenta con los contratos respectivos. No obstante, desde el nivel central se remitió una comunicación a la UTT con el fin de socializar con las asociaciones los documentos requeridos para la formalización y contratación de los estudios previos necesarios para la elaboración de dichos contratos, por lo anterior la oficina recomienda ampliar los plazos indicados en el plan de mejoramiento puesto que se evidencia se encuentran trabajando en las acciones y metas.
En consecuencia, mediante correo electrónico y acta F-DER-001 del 24 de octubre, se solicitó la información correspondiente con plazo hasta el lunes 25 de octubre; sin embargo, no se obtuvo respuesta dentro del término establecido, por lo cual la presente acción se clasifica en estado CUMPLIDA - PENDIENTE EFECTIVIDAD.
</t>
    </r>
  </si>
  <si>
    <t>N/A</t>
  </si>
  <si>
    <t>CUMPLIDA - PENDIENTE EFECTIVIDAD</t>
  </si>
  <si>
    <r>
      <t xml:space="preserve">2021:Se evidencio por parte de la Oficina de Control Interno la Verificación del Memorando enviado Nivel central Informando las situaciones evidenciadas en la Auditoria de 2020. Se observa que se solicitó apoyo para la elaboración de los contratos de AOC con los 5 distritos de pequeña escala, sin embargo es requerido verificar la efectividad de la acción implementada, dado que se desea saber, ¿cual fue la respuesta por el nivel central?, ¿que gestiones se han realizado al respecto?, ¿ya se tienen los contratos con los 5 distritos?. Para la acción esta pendiente la verificación de esta efectividad. </t>
    </r>
    <r>
      <rPr>
        <u/>
        <sz val="10"/>
        <rFont val="Arial"/>
        <family val="2"/>
      </rPr>
      <t xml:space="preserve">Evidencia Ver carpeta  Hallazgo 5 - Acción 6.1:
</t>
    </r>
    <r>
      <rPr>
        <sz val="10"/>
        <rFont val="Arial"/>
        <family val="2"/>
      </rPr>
      <t xml:space="preserve">
2023: Teniendo en cuenta el radicado remitido por la UTT, se llevo a cabo la trazabilidad en la respuesta por parte de la VIP en la que se identifico: respuesta al radicado 20233510039093 en el que se adjuntó como documento anexo: minuta para contratos de pequeña escala, manual AOC distritos pequeña escala, modelo de presupuesto, teniendo en cuenta que por parte de la VIP se brindaron los insumos correspondientes para efectuar la acción,  para corroborar su efectividad se requiere informar como la UTT ha gestionado los lineamientos impartidos por parte del Nivel Central, respecto a las situaciones que detallan el hallazgo.
</t>
    </r>
    <r>
      <rPr>
        <sz val="10"/>
        <color rgb="FFFF0000"/>
        <rFont val="Arial"/>
        <family val="2"/>
      </rPr>
      <t>2025: Debido a la ausencia de evidencias complementarias que permitan validar la adopción de medidas correctivas o de mejora relacionadas con los hechos identificados en el hallazgo, y considerando lo consignado en el avance cualitativo, se determina que el hallazgo continuará en estado abierto.</t>
    </r>
  </si>
  <si>
    <t xml:space="preserve">Débil acompañamiento por parte de la Dirección de Adecuación de Tierras a la Unidad Técnica Territorial en temas de seguimiento a las Asociaciones de usuarios.
</t>
  </si>
  <si>
    <t>2. Solicitud formal, desde la UTT hacia la Sede Central, de una comunicación para que se implemente un Plan de Capacitación y Seguimiento a los usuarios de los 5 DAT de pequeña escala de Jolonuras, Torcoroma, Tabacorubio, El Molino y Cabrera.</t>
  </si>
  <si>
    <t xml:space="preserve">
Un (1) memorando de solicitud a la sede central</t>
  </si>
  <si>
    <r>
      <t>2023</t>
    </r>
    <r>
      <rPr>
        <sz val="10"/>
        <color theme="1"/>
        <rFont val="Arial"/>
        <family val="2"/>
      </rPr>
      <t xml:space="preserve">: se remitio por parte de la UTT el plan de acción anual 2023, de visitas de acompañamiento y capacitación a distritos de pequeña escla de la UTT 1, en el que se adjunta el formato F-ADT-067 para los distritos pequela escala El Molino, Tabacorubio,  Cañaverales y Cabrera,. 
</t>
    </r>
    <r>
      <rPr>
        <b/>
        <sz val="10"/>
        <color theme="1"/>
        <rFont val="Arial"/>
        <family val="2"/>
      </rPr>
      <t xml:space="preserve">
2024: </t>
    </r>
    <r>
      <rPr>
        <sz val="10"/>
        <color theme="1"/>
        <rFont val="Arial"/>
        <family val="2"/>
      </rPr>
      <t xml:space="preserve">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sz val="10"/>
        <color rgb="FFFF0000"/>
        <rFont val="Arial"/>
        <family val="2"/>
      </rPr>
      <t>2025: En el marco de las actividades de seguimiento a los planes de mejoramiento, la Oficina de Control Interno realizó una visita a la UTT N.° 1 los días 22, 23 y 24 de octubre. Durante la visita no se obtuvo la información requerida; posteriormente, mediante correo electrónico y acta F-DER-001 del 24 de octubre, se reiteró la solicitud, otorgando como plazo de respuesta el lunes 25 de octubre. No obstante, al no recibir la información dentro del término establecido, la presente acción se clasifica en estado CUMPLIDA – PENDIENTE DE EFECTIVIDAD.</t>
    </r>
  </si>
  <si>
    <r>
      <t xml:space="preserve">2021: Se evidencio por parte de la Oficina de Control Interno la Verificación del Memorando enviado Nivel central Informando las situaciones evidenciadas en la Auditoria de 2020. Se observa que se solicitó apoyo para la elaboración de los contratos de AOC con los 5 distritos de pequeña escala, sin embargo es requerido verificar la efectividad de la acción implementada, dado que se desea saber, ¿cual fue la respuesta por el nivel central?, ¿que gestiones se han realizado al respecto?, ¿se tiene establecido el plan de capacitaciones?. ¿se han realizado capacitaciones a los Distritos?. Para la acción esta pendiente la verificación de esta efectividad. </t>
    </r>
    <r>
      <rPr>
        <b/>
        <u/>
        <sz val="10"/>
        <rFont val="Arial"/>
        <family val="2"/>
      </rPr>
      <t xml:space="preserve">
</t>
    </r>
    <r>
      <rPr>
        <sz val="10"/>
        <rFont val="Arial"/>
        <family val="2"/>
      </rPr>
      <t xml:space="preserve">
</t>
    </r>
    <r>
      <rPr>
        <b/>
        <sz val="10"/>
        <rFont val="Arial"/>
        <family val="2"/>
      </rPr>
      <t xml:space="preserve">2023: </t>
    </r>
    <r>
      <rPr>
        <sz val="10"/>
        <rFont val="Arial"/>
        <family val="2"/>
      </rPr>
      <t xml:space="preserve">Se observó la elaboración del plan de acción anual de visitas y acompañamiento y capacitacion a distritos de pequeña escala es importante establecer que dentro de la información allegada se presentan las siguientes observaciones: se verificó el formato F-ADT-067 para los distritos de escala El Molino, Tabacorubio,  Cañaverales y Cabrera, al respecto se considera relevante que además del formato se indique si existe acta, informe de visita o listados de asistencia que permitan veificar la labor realizada.
Adicional  dentro del  plan se identifica la programación de visitas de acompañamiento, capacitación y asesoria ambiental para obtener la nueva concesión de aguas para los distritos de TABACORUBIO, CABRERA, EL MOLINO, TORCOROMA, , programadas para los meses de mayo, junio y julio en los que se expone en la columna de ejecución que no se llevaron acabo, además se evidencian programaciónes para el mes de noviembre de la cual no se envio evidencia, por lo cual se hace necesario indicar como se trabajan dichas desviaciones en lo programado, por lo cual la acción quedará pediente de efectividad.
</t>
    </r>
    <r>
      <rPr>
        <b/>
        <sz val="10"/>
        <rFont val="Arial"/>
        <family val="2"/>
      </rPr>
      <t xml:space="preserve">2024: </t>
    </r>
    <r>
      <rPr>
        <sz val="10"/>
        <rFont val="Arial"/>
        <family val="2"/>
      </rPr>
      <t xml:space="preserve">Ante la imposibilidad de obtener información adicional que permitiera validar correcitivos, mejoras o subsanación de los hechos citados en el hallazgo por lo expuesto en el avance cualitativo, el presente hallazgo continuará abierto.
</t>
    </r>
    <r>
      <rPr>
        <b/>
        <sz val="10"/>
        <color rgb="FFFF0000"/>
        <rFont val="Arial"/>
        <family val="2"/>
      </rPr>
      <t xml:space="preserve">2025: </t>
    </r>
    <r>
      <rPr>
        <sz val="10"/>
        <color rgb="FFFF0000"/>
        <rFont val="Arial"/>
        <family val="2"/>
      </rPr>
      <t>No se cuenta con información adicional que permita verificar la implementación de acciones correctivas o de mejora; por lo tanto, el hallazgo permanece en estado abierto.</t>
    </r>
    <r>
      <rPr>
        <sz val="10"/>
        <rFont val="Arial"/>
        <family val="2"/>
      </rPr>
      <t xml:space="preserve">
</t>
    </r>
  </si>
  <si>
    <t xml:space="preserve">Desconocimiento, omisión o falta de lineamientos de las responsabilidades de la UTT sobre los distritos entregados a Asociaciones de Usuarios.
</t>
  </si>
  <si>
    <t>3. Solicitud formal, desde la UTT hacia las	Asociaciones ASOTABACORUBIO, ASOELMOLINO y ASOCABRERA para que hagan los trámites correspondientes ante la Corporación Autónoma Regional de La Guajira.</t>
  </si>
  <si>
    <t>Tres (3) Oficios de solicitud a las 3 Asociaciones de Usuarios ASOTABACORUBIO, ASOELMOLINO Y ASOCABRERA, conminándolos a tramitar nuevos permisos de concesión de aguas.</t>
  </si>
  <si>
    <r>
      <t>2021:</t>
    </r>
    <r>
      <rPr>
        <sz val="10"/>
        <rFont val="Arial"/>
        <family val="2"/>
      </rPr>
      <t xml:space="preserve"> La UTT informo que, El 28/12/2020 se envió un oficio a cada uno de los Presidentes de Asotabacorubio, Asoelmolino y Asocabrera, para que tramitaran una nueva concesion de aguas porque la que tienen está vencida. En Septiembre se hizo seguimiento a las Concesiones de Aguas de los 3 Distritos de Pequeña escala de Tabacorubio, El Molino y Cabrera.
</t>
    </r>
    <r>
      <rPr>
        <b/>
        <sz val="10"/>
        <rFont val="Arial"/>
        <family val="2"/>
      </rPr>
      <t xml:space="preserve">2022: </t>
    </r>
    <r>
      <rPr>
        <sz val="10"/>
        <rFont val="Arial"/>
        <family val="2"/>
      </rPr>
      <t xml:space="preserve">Se realizaron las Solicitudes a las Asociaciones,sin embargo no se tiene respuesta por parte de las asociaciones sobre el particular y no se han obtenido las prorrogas de las consesiones de aguas.
</t>
    </r>
    <r>
      <rPr>
        <b/>
        <sz val="10"/>
        <rFont val="Arial"/>
        <family val="2"/>
      </rPr>
      <t>2023</t>
    </r>
    <r>
      <rPr>
        <sz val="10"/>
        <rFont val="Arial"/>
        <family val="2"/>
      </rPr>
      <t xml:space="preserve">: Mediante Memorandos 20233510122022, 20233510122032, 20233510121892 y 20233510121882 la UTT solicito nuevamente a los Presidentes de ASOTABACORUBIO, ASOTORCOROMA, ASOELMOLINO y ASOCABRERA, realizar el trámite de Concesión de Aguas ante CORPOGUAJIRA. 
</t>
    </r>
    <r>
      <rPr>
        <b/>
        <sz val="10"/>
        <rFont val="Arial"/>
        <family val="2"/>
      </rPr>
      <t xml:space="preserve">2024: </t>
    </r>
    <r>
      <rPr>
        <sz val="10"/>
        <rFont val="Arial"/>
        <family val="2"/>
      </rPr>
      <t xml:space="preserve">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rFont val="Arial"/>
        <family val="2"/>
      </rPr>
      <t xml:space="preserve">2025: </t>
    </r>
    <r>
      <rPr>
        <sz val="10"/>
        <color rgb="FFFF0000"/>
        <rFont val="Arial"/>
        <family val="2"/>
      </rPr>
      <t>En el marco de las actividades de seguimiento a los planes de mejoramiento, la Oficina de Control Interno llevó a cabo una visita a la UTT N.° 1 durante los días 22, 23 y 24 de octubre, la Oficina de Control interno realizó indagaciones con el equipo encargado referente a los distritos que se encuentran en operación, por lo anterior se indico por parte del profesional José Octavio Calderón que los distritos en operación son: ASOTORCOROMA, ASOTABACORUBIO, ASOCBOCATOMA [ASOJOLONURA], ASOCABRERA, ASOELMOLINO que los mismo funcionan por gravedad, en lo referente a programación de visitas se indica que se proyectan de manera anual y que se generan cambios se solicita por parte de nivel central alguna priorización de inspecciones, con ello posteriormente, mediante correo electrónico y acta F-DER-001 del 24 de octubre, se reiteró la solicitud, otorgando como plazo de respuesta el lunes 25 de octubre. No obstante, al no recibir la información dentro del término establecido, la presente acción se clasifica en estado CUMPLIDA – PENDIENTE DE EFECTIVIDAD.</t>
    </r>
  </si>
  <si>
    <r>
      <t xml:space="preserve">2021: Se evidenció por parte de la Oficina de Control Interno el envió de los oficios a los presidentes de las tres (3) asociaciones de los distritos en mención. Es necesario Verificar la Efectividad de la acción propuesta, dado que es importante verificar , ¿Que respuesta se obtuvo de las asociaciones?, ¿Ya se tramitaron y/u obtuvieron las concesiones de aguas que estaban vencidas?, ¿Que seguimiento se ha dado por parte de la UTT?. Hasta tanto no se pueda verificar la Efectividad de la acción, se mantendrá en cumplida pendiente de verificación. 
2023: Si bien se identifica por parte de la UTT los memorandos con solicitud a los distritos de adecuación de tierras de pequeña escala realizar el tramite de gestión para la renovación de la concesión de aguas no se observa respuesta alguna por parte de los presidentes de las asociaciones, por tanto para la verificación de la efectividad de la acción se requiere remitir los radicados por parte de las asociaciones a CORPOGUAJIRA así como la respuesta remitida por la corporación si a ello hubiere lugar.
Al respecto se sugiere que la UTT articule con el Nivel Central frente a como se gestionatrá el acompañamiento a los Distritos de Adecuación de Tierras de Pequeña Escala en los aspectos ambientales.
2024: Ante la imposibilidad de obtener información adicional que permitiera validar correcitivos, mejoras o subsanación de los hechos citados en el hallazgo por lo expuesto en el avance cualitativo, el presente hallazgo continuará abierto.
</t>
    </r>
    <r>
      <rPr>
        <sz val="10"/>
        <color rgb="FFFF0000"/>
        <rFont val="Arial"/>
        <family val="2"/>
      </rPr>
      <t>2025: Ante la ausencia de información adicional que permita evidenciar la ejecución de acciones correctivas, de mejora o de subsanación respecto a los hechos identificados en el hallazgo, y de acuerdo con lo señalado en el avance cualitativo, este continuará en estado abierto.</t>
    </r>
  </si>
  <si>
    <t xml:space="preserve">Debilidad en la entrega de los distritos mediante actas provisionales cuando se debe hacer mediante un contrato AOC.
</t>
  </si>
  <si>
    <t>4. Cuando se construya un Distrito de Adecuación de Tierras de pequeña escala se debe firmar un contrato de AOC con la asociación del distrito.</t>
  </si>
  <si>
    <t>Un (1) memorando para la VIP para que elabore un modelo de contrato de AOC a firmar con las nuevas asociaciones de usuarios de distritos de pequeña escala</t>
  </si>
  <si>
    <t>13/06/2022
30/11/2023
22,23 y 24 -octubre del 2025</t>
  </si>
  <si>
    <t>CESAR DAVID RODRIGUEZ
Maria Paula Urquijo
María Paula Urquijo Vargas
Edith Bviana Alvarez</t>
  </si>
  <si>
    <r>
      <rPr>
        <b/>
        <sz val="10"/>
        <rFont val="Arial"/>
        <family val="2"/>
      </rPr>
      <t xml:space="preserve">2021: </t>
    </r>
    <r>
      <rPr>
        <sz val="10"/>
        <rFont val="Arial"/>
        <family val="2"/>
      </rPr>
      <t>La UTT informo que, "</t>
    </r>
    <r>
      <rPr>
        <i/>
        <sz val="10"/>
        <rFont val="Arial"/>
        <family val="2"/>
      </rPr>
      <t>El 22/12/2020 se envió un memorando al VIP, solicitando que se hiciera un modelo de Contrato de Administración para firmarlo con los Presidentes de las Juntas Directivas de las Asociaciones de Usuarios de Distritos de Pequeña Escala de la Agencia.</t>
    </r>
    <r>
      <rPr>
        <sz val="10"/>
        <rFont val="Arial"/>
        <family val="2"/>
      </rPr>
      <t xml:space="preserve">"
</t>
    </r>
    <r>
      <rPr>
        <b/>
        <sz val="10"/>
        <rFont val="Arial"/>
        <family val="2"/>
      </rPr>
      <t xml:space="preserve">2023: </t>
    </r>
    <r>
      <rPr>
        <sz val="10"/>
        <rFont val="Arial"/>
        <family val="2"/>
      </rPr>
      <t>se informo por parte de la UTT, la solicitud  de minuta de contrato de AOC bajo radicado 20233510039093 del 18 de agosto del 2023.</t>
    </r>
  </si>
  <si>
    <r>
      <rPr>
        <sz val="10"/>
        <rFont val="Arial"/>
        <family val="2"/>
      </rPr>
      <t xml:space="preserve">2021: Se evidencio por parte de la Oficina de Control Interno la Verificación del Memorando enviado Nivel central Informando las situaciones evidenciadas en la Auditoria de 2020. Se observa que se solicitó a Nivel central la elaboración de un Modelo de contrato de Administración para firmarlo con los Presidentes de las Juntas Directivas de las Asociaciones de Usuarios de Distritos de Pequeña Escala de la Agencia. Se requiere verificar la Efectividad de la Acción dado que es importante verificar, ¿cual fue la respuesta por el nivel central?, ¿que gestiones se han realizado al respecto? ¿Ya se tiene el modelo de contrato de AOC para los distritos de pequeña escala?. </t>
    </r>
    <r>
      <rPr>
        <b/>
        <u/>
        <sz val="10"/>
        <rFont val="Arial"/>
        <family val="2"/>
      </rPr>
      <t>Evidencia Ver carpeta  Hallazgo 6 - Acción 6.1</t>
    </r>
    <r>
      <rPr>
        <sz val="10"/>
        <rFont val="Arial"/>
        <family val="2"/>
      </rPr>
      <t xml:space="preserve">
</t>
    </r>
    <r>
      <rPr>
        <b/>
        <sz val="10"/>
        <rFont val="Arial"/>
        <family val="2"/>
      </rPr>
      <t>2023:</t>
    </r>
    <r>
      <rPr>
        <sz val="10"/>
        <rFont val="Arial"/>
        <family val="2"/>
      </rPr>
      <t xml:space="preserve"> Teniendo en cuenta el radicado remitido por la UTT, se llevo a cabo la trazabilidad en la respuesta por parte de la VIP en la que se identifico: respuesta al radicado 20233510039093 en el que se adjuntó como documento anexo: minuta para contratos de pequeña escala, manual AOC distritos pequeña escala, modelo de presupuesto, teniendo en cuenta que por parte de la VIP se brindaron los insumos correspondientes, se considera la acción es efectiva teniendo en cuenta que se buscaba con ella contar con una minuta disponible para la suscribción de contrato en el momento de la construcción de un nuevo Distrito.</t>
    </r>
  </si>
  <si>
    <t xml:space="preserve">Debilidad de la Agencia en el seguimiento ambiental de los distritos de adecuación de tierras de pequeña escala
</t>
  </si>
  <si>
    <t>5. Hacer seguimiento y evaluación anual al estado de la concesión de agua de los Distritos de Adecuación de Tierras - DAT.</t>
  </si>
  <si>
    <t>Un (1) memorando informativo para la VIP del estado de la concesión de agua de los DAT de pequeña escala y elaborar un plan de acción a seguir.</t>
  </si>
  <si>
    <r>
      <t>2021:</t>
    </r>
    <r>
      <rPr>
        <sz val="10"/>
        <rFont val="Arial"/>
        <family val="2"/>
      </rPr>
      <t xml:space="preserve"> La UTT informo que, "</t>
    </r>
    <r>
      <rPr>
        <i/>
        <sz val="10"/>
        <rFont val="Arial"/>
        <family val="2"/>
      </rPr>
      <t>El 22/12/2020 se envió un memorando al VIP, informamdole que las concesiones de aguas de los Distritos de Tabacorubio, El Molino y Cabrera, se encuentran  vencidas.</t>
    </r>
    <r>
      <rPr>
        <sz val="10"/>
        <rFont val="Arial"/>
        <family val="2"/>
      </rPr>
      <t xml:space="preserve">"
</t>
    </r>
    <r>
      <rPr>
        <b/>
        <sz val="10"/>
        <rFont val="Arial"/>
        <family val="2"/>
      </rPr>
      <t xml:space="preserve">2023: </t>
    </r>
    <r>
      <rPr>
        <sz val="10"/>
        <rFont val="Arial"/>
        <family val="2"/>
      </rPr>
      <t xml:space="preserve">Se remite por parte dela UTT el plan de acción para seguimiento a las concesiones de agua y la parte ambiental a los distritos de pequeña escala de la UTT1.
</t>
    </r>
    <r>
      <rPr>
        <b/>
        <sz val="10"/>
        <rFont val="Arial"/>
        <family val="2"/>
      </rPr>
      <t xml:space="preserve">2024: </t>
    </r>
    <r>
      <rPr>
        <sz val="10"/>
        <rFont val="Arial"/>
        <family val="2"/>
      </rPr>
      <t xml:space="preserve">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color rgb="FFFF0000"/>
        <rFont val="Arial"/>
        <family val="2"/>
      </rPr>
      <t>2025:</t>
    </r>
    <r>
      <rPr>
        <sz val="10"/>
        <color rgb="FFFF0000"/>
        <rFont val="Arial"/>
        <family val="2"/>
      </rPr>
      <t xml:space="preserve"> En el marco de las actividades de seguimiento a los planes de mejoramiento, la Oficina de Control Interno realizó una visita a la UTT N.° 1 los días 22, 23 y 24 de octubre. Durante la visita no se obtuvo la información requerida; posteriormente, mediante correo electrónico y acta F-DER-001 del 24 de octubre, se reiteró la solicitud, otorgando como plazo de respuesta el lunes 25 de octubre. No obstante, al no recibir la información dentro del término establecido, la presente acción se clasifica en estado CUMPLIDA – PENDIENTE DE EFECTIVIDAD.</t>
    </r>
  </si>
  <si>
    <r>
      <t>2022:</t>
    </r>
    <r>
      <rPr>
        <sz val="10"/>
        <rFont val="Arial"/>
        <family val="2"/>
      </rPr>
      <t xml:space="preserve"> Se evidencio por parte de la Oficina de Control Interno el Memorando enviado Nivel central Informando el estado de las concesiones de aguas de los distritos, sin embargo dentro de la acción se propuso, elaborar un plan de acción a seguir con respecto a estas concesiones, para el cual no se observa evidencia y/o soporte. La acción se cerrara hasta tanto no se entregue dicho plan con su seguimiento al estado de las concesiones. 
</t>
    </r>
    <r>
      <rPr>
        <b/>
        <sz val="10"/>
        <rFont val="Arial"/>
        <family val="2"/>
      </rPr>
      <t xml:space="preserve">2022: </t>
    </r>
    <r>
      <rPr>
        <sz val="10"/>
        <rFont val="Arial"/>
        <family val="2"/>
      </rPr>
      <t xml:space="preserve">Teniendo en cuenta que lo que se solicito a traves de memorando no se ha cumplido y tampoco se evidencia seguimiento por parte de la UTT, la accion quedara pendiente para validar su efectividad, y si se reitera la observación, la accion se contemplara como inefectiva.
</t>
    </r>
    <r>
      <rPr>
        <b/>
        <sz val="10"/>
        <rFont val="Arial"/>
        <family val="2"/>
      </rPr>
      <t xml:space="preserve">2023: </t>
    </r>
    <r>
      <rPr>
        <sz val="10"/>
        <rFont val="Arial"/>
        <family val="2"/>
      </rPr>
      <t xml:space="preserve">Dentro del plan adjunto se observa el seguimiento programado para las visitas de acompañamiento y asesoria ambiental de los distritos TABACORUBIO, CABRERA, EL MOLINO, LOS HATICOS, TORCOROMA, EL PORVENIR, programadas para los meses de marzo, abril, mayo, junio, julio y octubre de las cuales se reporto la realización de las programadas en el mes de marzo, para las demás no se evidencia seguimiento de realización, es por esto que para verificar la efectividad esta Oficina requiere que la UTT remita los listados de asistencia, informes o actas levantadas en las visitas con el objetivo de validar la información reportada.
De igual forma que en la acción 3, se sugiere se realice una articulación con el nivel central a fin de determinar lineamientos para proceder con acompañamientos a las asociaciones que administran Distritos, en temas ambientales.
</t>
    </r>
    <r>
      <rPr>
        <b/>
        <sz val="10"/>
        <rFont val="Arial"/>
        <family val="2"/>
      </rPr>
      <t xml:space="preserve">2024: </t>
    </r>
    <r>
      <rPr>
        <sz val="10"/>
        <rFont val="Arial"/>
        <family val="2"/>
      </rPr>
      <t xml:space="preserve">Ante la imposibilidad de obtener información adicional que permitiera validar correcitivos, mejoras o subsanación de los hechos citados en el hallazgo por lo expuesto en el avance cualitativo, el presente hallazgo continuará </t>
    </r>
    <r>
      <rPr>
        <b/>
        <sz val="10"/>
        <rFont val="Arial"/>
        <family val="2"/>
      </rPr>
      <t xml:space="preserve">abierto.
</t>
    </r>
    <r>
      <rPr>
        <sz val="10"/>
        <color rgb="FFFF0000"/>
        <rFont val="Arial"/>
        <family val="2"/>
      </rPr>
      <t>2025: No se dispone de evidencias que demuestren la ejecución de acciones correctivas o de mejora frente a los hechos observados; por tanto, el hallazgo continúa en estado abierto.</t>
    </r>
  </si>
  <si>
    <t xml:space="preserve">Ausencia de seguimiento y evaluación de los distritos de riego en pequeña escala.
</t>
  </si>
  <si>
    <t>6. Realizar apoyo, capacitación o asesoría en la administración, operación y conservación de distritos de pequeña escala de propiedad de la Agencia.</t>
  </si>
  <si>
    <t>Un (1) memorando para la VIP solicitando un plan de acción para los distritos de pequeña escala en las vigencias futuras.</t>
  </si>
  <si>
    <r>
      <t>2021:</t>
    </r>
    <r>
      <rPr>
        <sz val="10"/>
        <color theme="1"/>
        <rFont val="Arial"/>
        <family val="2"/>
      </rPr>
      <t xml:space="preserve"> La UTT informo que </t>
    </r>
    <r>
      <rPr>
        <i/>
        <sz val="10"/>
        <color theme="1"/>
        <rFont val="Arial"/>
        <family val="2"/>
      </rPr>
      <t xml:space="preserve">"Se envió un memorando al VIP en diciembre 2020, solicitandole se haga un Plan de Acción para los distritos de Pequeña Escala de la Agencia."
</t>
    </r>
    <r>
      <rPr>
        <sz val="10"/>
        <color theme="1"/>
        <rFont val="Arial"/>
        <family val="2"/>
      </rPr>
      <t xml:space="preserve">
</t>
    </r>
    <r>
      <rPr>
        <b/>
        <sz val="10"/>
        <color theme="1"/>
        <rFont val="Arial"/>
        <family val="2"/>
      </rPr>
      <t xml:space="preserve">2022: </t>
    </r>
    <r>
      <rPr>
        <sz val="10"/>
        <color theme="1"/>
        <rFont val="Arial"/>
        <family val="2"/>
      </rPr>
      <t xml:space="preserve">Se indica que se realizaron reuniones a los 5 distritos de pequeñe escala.
</t>
    </r>
    <r>
      <rPr>
        <b/>
        <sz val="10"/>
        <color theme="1"/>
        <rFont val="Arial"/>
        <family val="2"/>
      </rPr>
      <t>2023</t>
    </r>
    <r>
      <rPr>
        <sz val="10"/>
        <color theme="1"/>
        <rFont val="Arial"/>
        <family val="2"/>
      </rPr>
      <t xml:space="preserve">: se remitio por parte de la UTT el plan de acción anual 2023, de visitas de acompañamiento y capacitación a distritos de pequeña escla de la UTT 1, en el que se adjunta el formato F-ADT-067 para los distritos pequela escala El Molino, Tabacorubio,  Cañaverales y Cabrera,. 
</t>
    </r>
    <r>
      <rPr>
        <b/>
        <sz val="10"/>
        <color theme="1"/>
        <rFont val="Arial"/>
        <family val="2"/>
      </rPr>
      <t xml:space="preserve">2024: </t>
    </r>
    <r>
      <rPr>
        <sz val="10"/>
        <color theme="1"/>
        <rFont val="Arial"/>
        <family val="2"/>
      </rPr>
      <t xml:space="preserve">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color rgb="FFFF0000"/>
        <rFont val="Arial"/>
        <family val="2"/>
      </rPr>
      <t>2025: En el marco de las actividades de seguimiento a los planes de mejoramiento, la Oficina de Control Interno realizó una visita a la UTT N.° 1 los días 22, 23 y 24 de octubre. Durante la visita no se obtuvo la información requerida; posteriormente, mediante correo electrónico y acta F-DER-001 del 24 de octubre, se reiteró la solicitud, otorgando como plazo de respuesta el lunes 25 de octubre. No obstante, al no recibir la información dentro del término establecido, la presente acción se clasifica en estado CUMPLIDA – PENDIENTE DE EFECTIVIDAD.</t>
    </r>
  </si>
  <si>
    <r>
      <t xml:space="preserve">2021: </t>
    </r>
    <r>
      <rPr>
        <sz val="10"/>
        <rFont val="Arial"/>
        <family val="2"/>
      </rPr>
      <t>Si bien se pudo evidenciar que se envió a nivel central Memorando en el cual se informa de la necesidad de un Plan de Acción para los distritos de pequeña escala, la acción propuesta indica  expresamente, "</t>
    </r>
    <r>
      <rPr>
        <i/>
        <sz val="10"/>
        <rFont val="Arial"/>
        <family val="2"/>
      </rPr>
      <t>Realizar apoyo, capacitación o asesoría en la administración, operación y conservación de distritos de pequeña escala de propiedad de la Agencia.</t>
    </r>
    <r>
      <rPr>
        <sz val="10"/>
        <rFont val="Arial"/>
        <family val="2"/>
      </rPr>
      <t xml:space="preserve">" para lo cual no se obtuvo evidencias y/o soportes de dichos acompañamientos a las asociaciones, por lo cual la acción no se ha cumplido del todo y permanecerá vencida hasta tanto no se pueda comprobar que se realizaron acompañamientos a los distritos de pequeña escala.
</t>
    </r>
    <r>
      <rPr>
        <b/>
        <sz val="10"/>
        <rFont val="Arial"/>
        <family val="2"/>
      </rPr>
      <t xml:space="preserve">2022: </t>
    </r>
    <r>
      <rPr>
        <sz val="10"/>
        <rFont val="Arial"/>
        <family val="2"/>
      </rPr>
      <t xml:space="preserve">Dentro de la Informacion suministrada no se evidencia las capacitaciones realizadas a los distritos de adecuacion de tierras de pequeña escala. </t>
    </r>
    <r>
      <rPr>
        <b/>
        <u/>
        <sz val="10"/>
        <rFont val="Arial"/>
        <family val="2"/>
      </rPr>
      <t>Evidencias -2. Evidencias 2022- Adecuacion de Tierras-</t>
    </r>
    <r>
      <rPr>
        <sz val="10"/>
        <rFont val="Arial"/>
        <family val="2"/>
      </rPr>
      <t xml:space="preserve">  Teniendo en cuenta que lo que se solicito a travez de memorando no se ha cumplido y tampoco se evidencia seguimiento por parte de la UTT, la accion quedara pendiente para validar su efectividad, y si se reitera la observación, la accion se contemplara como inefectiva.
</t>
    </r>
    <r>
      <rPr>
        <b/>
        <sz val="10"/>
        <rFont val="Arial"/>
        <family val="2"/>
      </rPr>
      <t xml:space="preserve">2023: </t>
    </r>
    <r>
      <rPr>
        <sz val="10"/>
        <rFont val="Arial"/>
        <family val="2"/>
      </rPr>
      <t xml:space="preserve">Se observó la elaboración del plan de acción anual de visitas y acompañamiento y capacitacion a distritos de pequeña y el diligenciamiento del formato F-ADT-067 para las visitas realizadas a los distritos de escala El Molino, Tabacorubio,  Cañaverales y Cabrera.
Adicional  dentro del  plan se identifica la programación de visitas de acompañamiento, capacitación y asesoria ambiental para obtener la nueva concesión de aguas para los distritos de TABACORUBIO, CABRERA, EL MOLINO, TORCOROMA, , programadas para los meses de mayo, junio y julio en los que se expone en la columna de ejecución que no se llevaron acabo, además se evidencian programaciónes para el mes de noviembre de la cual no se envio evidencia, por otro lado, se observa que se omitio la progrmación de acompañamiento al Distrito de JOLONURA por tanto la Oficina de Control Interno considera que si bien se cumple la acción, </t>
    </r>
    <r>
      <rPr>
        <b/>
        <sz val="10"/>
        <rFont val="Arial"/>
        <family val="2"/>
      </rPr>
      <t>se necesario indicar como se trabajan dichas desviaciones en lo programado, por lo cual la acción quedará pediente de efectividad.</t>
    </r>
    <r>
      <rPr>
        <sz val="10"/>
        <rFont val="Arial"/>
        <family val="2"/>
      </rPr>
      <t xml:space="preserve">
De otra partre, se observa que muchas acciones tienen objetivos similares, por lo cual se sugiere que, ante posibles dificultades para sustentar efectividad de lo ejecutado, se realice una propuesta de plan de mejoramiento consolidada que no genere desgaste administrativo o reprocesos.
</t>
    </r>
    <r>
      <rPr>
        <b/>
        <sz val="10"/>
        <rFont val="Arial"/>
        <family val="2"/>
      </rPr>
      <t xml:space="preserve">2024: </t>
    </r>
    <r>
      <rPr>
        <sz val="10"/>
        <rFont val="Arial"/>
        <family val="2"/>
      </rPr>
      <t xml:space="preserve">Ante la imposibilidad de obtener información adicional que permitiera validar correcitivos, mejoras o subsanación de los hechos citados en el hallazgo por lo expuesto en el avance cualitativo, el presente hallazgo continuará abierto.
</t>
    </r>
    <r>
      <rPr>
        <b/>
        <sz val="10"/>
        <color rgb="FFFF0000"/>
        <rFont val="Arial"/>
        <family val="2"/>
      </rPr>
      <t xml:space="preserve">2025: </t>
    </r>
    <r>
      <rPr>
        <sz val="10"/>
        <color rgb="FFFF0000"/>
        <rFont val="Arial"/>
        <family val="2"/>
      </rPr>
      <t>Al no contar con evidencias adicionales que respalden la ejecución de medidas correctivas o de mejora orientadas a subsanar los hechos identificados en el hallazgo, y de acuerdo con lo descrito en el avance cualitativo, se determina que el hallazgo continuará abierto.</t>
    </r>
  </si>
  <si>
    <t>Debilidades en el acompañamiento a las Asociaciones de Usuarios e incumplimiento de las disposiciones en la concesión de aguas.</t>
  </si>
  <si>
    <t xml:space="preserve">Debilidad en la gestión de gobierno corporativo al interior de la asociación de usuarios que se traduce en la pérdida del control de los requerimientos que se deben cumplir.
</t>
  </si>
  <si>
    <t>Solicitud formal desde la UTT hacia ASORIOFRIO, ordenándoles que no capten más agua de la concesionada porque se exponen a acciones sancionatorias por parte de la Corporación Autónoma Regional del Magdalena con ocasión del incumplimiento de las disposiciones establecidas        en        el        acto administrativo de concesión de aguas superficiales.</t>
  </si>
  <si>
    <t>Un (1) oficio de solicitud a ASORIOFRIO.</t>
  </si>
  <si>
    <t>13/06/2022
26/12/2023</t>
  </si>
  <si>
    <t>CESAR DAVID RODRIGUEZ
Tania Valentina Peralta Bermúdez</t>
  </si>
  <si>
    <r>
      <rPr>
        <sz val="10"/>
        <color theme="1"/>
        <rFont val="Arial"/>
        <family val="2"/>
      </rPr>
      <t>2021: La UTT informó: "</t>
    </r>
    <r>
      <rPr>
        <i/>
        <sz val="10"/>
        <color theme="1"/>
        <rFont val="Arial"/>
        <family val="2"/>
      </rPr>
      <t>Se envió un oficio a la Gerente del Distrito de Río Frío, ordenandole que no se capte mas agua de la concesionada por resolución de Corpamag. En las visitas de supervision se observa que ASORIOFRIO no está captando más agua de la concesionada"</t>
    </r>
    <r>
      <rPr>
        <sz val="10"/>
        <color theme="1"/>
        <rFont val="Arial"/>
        <family val="2"/>
      </rPr>
      <t xml:space="preserve">
</t>
    </r>
    <r>
      <rPr>
        <b/>
        <sz val="10"/>
        <color theme="1"/>
        <rFont val="Arial"/>
        <family val="2"/>
      </rPr>
      <t xml:space="preserve">Seguimiento 26 de diciembre de 2023:
</t>
    </r>
    <r>
      <rPr>
        <sz val="10"/>
        <color theme="1"/>
        <rFont val="Arial"/>
        <family val="2"/>
      </rPr>
      <t xml:space="preserve">Para dar cumplimiento a la acción propuesta la UTT allegó los siguientes soportes: 
1. Acta del 29 de diciembre de 2020 con objetivo "Reunión para ejecutar la señalización de la captación máxima a realizar por ASORIOFRIO, por concepto de Concesión de Aguas otorgada por CORPAMAG, en el DAT en Gran Escala de Rio Frio - Magdalena, en el cual se indica que no se debe captar más de 3.410 LPS. 
2. Formato F-DER-002 Listado de Asistencia a Reeuniones del 29 de diciembre de 2020 con objetivo "señalizar captación máxima de aguas" 
3. Formato FT-BAL-002 del DAT ASORIOFRIO "Captaciones Hidricas mensuales del año 2023" 
4. Formato FT-OP-012 del DAT ASORIOFRIO "Novedaades y recordatorio de programación de suministro de agua para riego" </t>
    </r>
  </si>
  <si>
    <r>
      <rPr>
        <b/>
        <sz val="10"/>
        <color theme="1"/>
        <rFont val="Arial"/>
        <family val="2"/>
      </rPr>
      <t xml:space="preserve">Seguimiento 26 de diciembre de 2023:
</t>
    </r>
    <r>
      <rPr>
        <sz val="10"/>
        <color theme="1"/>
        <rFont val="Arial"/>
        <family val="2"/>
      </rPr>
      <t xml:space="preserve">Teniendo en cuenta el cumplimiento de las acciones propuestas para la subsanación del hallazgo 7, la Oficina de Control Interno procedió a validar la efectividad de esta por medio de la verficación de la información aportada por parte de la UTT mediante el Formato FT-BAL-002 del DAT ASORIOFRIO "Captaciones Hidricas mensuales del año 2023" en el cual se indicó que las siguientes fueron los L/S captados en promedio mensualmente: 
Enero: 3.016
Febrero: 2.951
Marzo: 2.210
Abril: 1.861
Mayo: 1.483
Junio: 1.805
Julio: 2.784
Teniendo en cuenta lo mencionado en el Acta del 29 de diciembre de 2020 el valor máximo de captación corresponde a 3.410, por lo que de acuerdo a lo expuesto anteriormente durante los primeros siete (7) meses del año 2023 no se captó más de lo indicado. 
De igual manera la UTT remitió los siguientes soportes para evidenciar las actividades de acompañamiento que se realizan en la UTT: 
1. Formato F-ADT-067 Distritos acompañados en la prestación del Servicio Público de Adecuación de Tierras del DAT de Pequeña escala de CABRERA. 
2. Formato F-ADT-067 Distritos acompañados en la prestación del Servicio Público de Adecuación de Tierras del DAT de Pequeña escala de CAÑAVERALES
3. Formato F-ADT-067 Distritos acompañados en la prestación del Servicio Público de Adecuación de Tierras del DAT de Pequeña escala de El Molino 
4. Formato F-ADT-067 Distritos acompañados en la prestación del Servicio Público de Adecuación de Tierras del DAT de Pequeña escala de TABACORUBIO. 
Así como los oficios: 
1. Oficio 20233510121892 del 18 de agosto de 2023 con asunto: Actualización Concesión de aguas del DAT El Molino. 
2. Oficio 20233510122022 del 18 de aagosto de 2023 con asunto: Actualización Concesión de aguas del DAR ASOTABACORUBIO. 
3. Oficio 20233510122032 del 18 de agosto de 2023 con asunto: Actualización Concesión de aguas del DAT ASOTORCOROMA
4. Oficio 20233510121882 del 18 de agosto de 2023 con asunto: Actualización de Concesión de aguas del DAR ASOCABRERA
Y los Planes de: 
1. Plan de Acción para seguimiento a las concesiones de agua y la parte ambiental a DAT de pequeña escala de la UTT 1
2. Plan de Acción anual 2023 de visitas de acompañamiento y capacitación a DAT de pequeña escala de la UTT 1. 
Lo que demostraría las gestiones que se vienen adelantando desde la UTT en este tema, por lo que esta Oficina puede determinar que las acciones fueron efectivas y por ende dar por cerrado el hallazgo. . </t>
    </r>
  </si>
  <si>
    <t xml:space="preserve">En el Programa Operativo Anual (POA) solo se incluye un evento de capacitación anual en administración, operación y conservación de Distritos.
</t>
  </si>
  <si>
    <t>Programar más de un evento de capacitación en los POA de los años siguientes y diversificar la capacitación 	con 	temas ambientales, presupuestales y legales.</t>
  </si>
  <si>
    <t>Dos (2) eventos de capacitación técnica, ambiental y/o legal ejecutados, en cada vigencia.</t>
  </si>
  <si>
    <r>
      <rPr>
        <sz val="10"/>
        <color theme="1"/>
        <rFont val="Arial"/>
        <family val="2"/>
      </rPr>
      <t>2021: Se informo que, "</t>
    </r>
    <r>
      <rPr>
        <i/>
        <sz val="10"/>
        <color theme="1"/>
        <rFont val="Arial"/>
        <family val="2"/>
      </rPr>
      <t>Se envío al al VIP un memorando , solicitando que se hiciera mas de un evento de capacitación en los distritos de Aracataca, Tucurinca y Rio Frío. La VIP y la UTT programaron dos eventos de capacitación para los Distritos de Gran Escala y ya se hicieron en abril y junio 2021</t>
    </r>
    <r>
      <rPr>
        <sz val="10"/>
        <color theme="1"/>
        <rFont val="Arial"/>
        <family val="2"/>
      </rPr>
      <t xml:space="preserve">"
</t>
    </r>
    <r>
      <rPr>
        <b/>
        <sz val="10"/>
        <color theme="1"/>
        <rFont val="Arial"/>
        <family val="2"/>
      </rPr>
      <t xml:space="preserve">Seguimiento 26 de diciembre de 2023: 
</t>
    </r>
    <r>
      <rPr>
        <sz val="10"/>
        <color theme="1"/>
        <rFont val="Arial"/>
        <family val="2"/>
      </rPr>
      <t xml:space="preserve">Para dar cumplimiento a la acción propuesta la UTT allegó los siguientes soportes: 
1. Plan de Acción anual 2023 de Capacitación a Distritos de Gran Eescala de la UTT 1, en la que se contemplan 6 capacitaciones entre junio y noviembre de 2023. 
2. Formato F-DER-002 Listado de Asistencia a Reuniones con objetivo "Capacitación en AOC de DAT del 22 de junio de 2023". Distrito de ASORIOFRIO
3. Formato F-DER-002 Listado de Asistencia a Reuniones con objetivo "Capacitación en AOC de DAT del 23 de junio de 2023".  Distrito de Tucurinca
Teniendo en cuenta la acción propuesta y su meta se da como cumplida, en el entendido de que la UTT ha realizado gestiones para capacitar los Distritos de Adecuación de Tierras de Gran Escala. </t>
    </r>
  </si>
  <si>
    <t xml:space="preserve">Falta de señalización o control de la captación máxima en las compuertas de inicio del canal.
</t>
  </si>
  <si>
    <t>Señalizar en las compuertas del desarenador la apertura máxima que debe hacérsele a estas estructuras para no captar más agua de la concesionada legalmente.</t>
  </si>
  <si>
    <t>Un (1) acta de acompañamiento de la señalización.</t>
  </si>
  <si>
    <r>
      <rPr>
        <sz val="10"/>
        <color theme="1"/>
        <rFont val="Arial"/>
        <family val="2"/>
      </rPr>
      <t xml:space="preserve">2021: Se menciono que, El 29/12/2020 se hizo actividad de señalización de la captación máxima en el DAT Río Frío. Se señalizó en el canal, el nivel maxímo del caudaol a captar por el distrito. En junio se hizo seguimiento a la señalización de nivel maximo de agua a captar por el distrito. Durante las visitas de supervisión se observa continua la señal de captación maxima del distrito
</t>
    </r>
    <r>
      <rPr>
        <b/>
        <sz val="10"/>
        <color theme="1"/>
        <rFont val="Arial"/>
        <family val="2"/>
      </rPr>
      <t>Seguimiento 26 de diciembre de 2023:</t>
    </r>
    <r>
      <rPr>
        <sz val="10"/>
        <color theme="1"/>
        <rFont val="Arial"/>
        <family val="2"/>
      </rPr>
      <t xml:space="preserve">
Para dar cumplimiento a la acción propuesta la UTT allegó los siguientes soportes: 
1. Acta del 29 de diciembre de 2020 con objetivo "Reunión para ejecutar la señalización de la captación máxima a realizar por ASORIOFRIO, por concepto de Concesión de Aguas otorgada por CORPAMAG, en el DAT en Gran Escala de Rio Frio - Magdalena, en el cual se indica que no se debe captar más de 3.410 LPS. 
2. Fotografía de límite de captación. 
Teniendo en cuenta la acción y meta propuesta, esta se da como cumplida. </t>
    </r>
  </si>
  <si>
    <t xml:space="preserve">Debilidad de la UTT en la corroboración de la elaboración y presentación del PMA del Distrito de Río Frío.
</t>
  </si>
  <si>
    <t>Verificar que se cumpla los términos de presentación del Plan de Manejo Ambiental en las vigencias futuras.</t>
  </si>
  <si>
    <t>Un (1) oficio de comunicación a ASORIOFRIO para que en los próximos contratos cumpla con los términos de presentación del PMA.</t>
  </si>
  <si>
    <t>CESAR DAVID RODRIGUEZ</t>
  </si>
  <si>
    <r>
      <rPr>
        <sz val="10"/>
        <color theme="1"/>
        <rFont val="Arial"/>
        <family val="2"/>
      </rPr>
      <t xml:space="preserve">2021: Se envió un oficio a la Gerente del Distrito de Río Frío, el 30 dic-2020, solicitandole que cumpla con los terminos de presentación en los proximos PMA a presentar a Corpamag. Durante las visitas de supervisión se observa que Asoriofrio está cumpliendo con los terminos del PMA.
</t>
    </r>
    <r>
      <rPr>
        <b/>
        <sz val="10"/>
        <color theme="1"/>
        <rFont val="Arial"/>
        <family val="2"/>
      </rPr>
      <t>2022:</t>
    </r>
    <r>
      <rPr>
        <sz val="10"/>
        <color theme="1"/>
        <rFont val="Arial"/>
        <family val="2"/>
      </rPr>
      <t xml:space="preserve"> se indica por la UTT que, en los Informes de supervision bimestral se evidencia el cumplimiento a los temas ambientales de los distritos. Aso Rio frio tiene desde 2015 el plan de manejo ambiental. Compartir el informe donde se evidencie el seguimiento al plan de manejo ambiental.</t>
    </r>
  </si>
  <si>
    <t>Deficiencias en estructura organizacional y operativa y ausencia de Planes de Riego del Distrito de Adecuación de Tierras ASORIOFRIO.</t>
  </si>
  <si>
    <t xml:space="preserve">Desconocimiento de la obligatoriedad de aplicación del manual UPRA a los funcionarios antiguos de los Distritos de Adecuación de Tierras que trabajan con la Asociación desde antes de expedido el mismo.
</t>
  </si>
  <si>
    <t>Solicitud formal desde la UTT hacia la asociación ASORIOFRIO, para que establezca acuerdos con cada uno de los funcionarios para que en un término prudencial y considerable adelanten y certifiquen los estudios requeridos, de acuerdo con el cargo ocupado, de común acuerdo con la Agencia de Desarrollo Rural.</t>
  </si>
  <si>
    <t>Un (1) Oficio de solicitud de Acuerdo de estudios de funcionarios de ASORIOFRIO para obtener Títulos y Matrículas Profesionales.</t>
  </si>
  <si>
    <r>
      <t xml:space="preserve">2021: La UTT informo, </t>
    </r>
    <r>
      <rPr>
        <i/>
        <sz val="10"/>
        <color theme="1"/>
        <rFont val="Arial"/>
        <family val="2"/>
      </rPr>
      <t>"Se envió un oficio a la Gerente del Distrito de Río Frío, ordenandole que se haga un acuerdo de estudios superiores con los empleados que requieran titulos y matriculas profesionales. No se ha realizado el Acuerdo de Estudios por Asoriofrio. Durante las visitas de supervisión se observa que Asoriofrio cumple parcialmente con los acuerdos de estudios profesionales de sus empleados"</t>
    </r>
    <r>
      <rPr>
        <sz val="10"/>
        <color theme="1"/>
        <rFont val="Arial"/>
        <family val="2"/>
      </rPr>
      <t xml:space="preserve">
</t>
    </r>
    <r>
      <rPr>
        <b/>
        <sz val="10"/>
        <color theme="1"/>
        <rFont val="Arial"/>
        <family val="2"/>
      </rPr>
      <t xml:space="preserve">Seguimiento 26 de diciembre de 2023: 
</t>
    </r>
    <r>
      <rPr>
        <sz val="10"/>
        <color theme="1"/>
        <rFont val="Arial"/>
        <family val="2"/>
      </rPr>
      <t xml:space="preserve">De acuerdo con la acción y meta propuesta la UTT allegó a esta Oficina: 
Oficio 20233510122882 con asunto: Solicitud Informe de empleados No UPRA: 
</t>
    </r>
    <r>
      <rPr>
        <i/>
        <sz val="10"/>
        <color theme="1"/>
        <rFont val="Arial"/>
        <family val="2"/>
      </rPr>
      <t xml:space="preserve">(...) Con el fin de informar a la Oficina de Control de Interno sobre el avance del Plan de Mejoramiento de la UTT 1, me permito solicitarle se informe este despacho el avance del plan para que los empleados de Asoriofrio cumplan con los requisitos exigidos por el Manual de Normas Técnicas Básicas de la UPRA del Ministerio de Agricultura y
Desarrollo Rural."
</t>
    </r>
    <r>
      <rPr>
        <sz val="10"/>
        <color theme="1"/>
        <rFont val="Arial"/>
        <family val="2"/>
      </rPr>
      <t xml:space="preserve">Teniendo en cuenta la meta propuesta, la acción se da como cumplida. 
</t>
    </r>
    <r>
      <rPr>
        <b/>
        <sz val="10"/>
        <color theme="1"/>
        <rFont val="Arial"/>
        <family val="2"/>
      </rPr>
      <t xml:space="preserve">
Seguimiento Junio 2024: </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color theme="1"/>
        <rFont val="Arial"/>
        <family val="2"/>
      </rPr>
      <t xml:space="preserve">Segumiento Octubre 2025: </t>
    </r>
    <r>
      <rPr>
        <sz val="10"/>
        <color theme="1"/>
        <rFont val="Arial"/>
        <family val="2"/>
      </rPr>
      <t xml:space="preserve">
</t>
    </r>
    <r>
      <rPr>
        <sz val="10"/>
        <color rgb="FFFF0000"/>
        <rFont val="Arial"/>
        <family val="2"/>
      </rPr>
      <t>Durante la visita efectuada a la UTT N.° 1 Santa Marta los días 22, 23 y 24 de octubre, se revisó el organigrama institucional, evidenciándose que los cargos previamente mencionados no se encuentran registrados y que la última actualización corresponde al año 2021. Asimismo, no fue posible acceder a las hojas de vida del personal vinculado ni a los soportes que acrediten su experiencia y formación académica. Posteriormente, mediante correo electrónico y acta F-DER-001 del 24 de octubre, se reiteró la solicitud de la información, estableciendo como plazo de respuesta el lunes 25 de octubre; sin embargo, al no recibirse respuesta dentro del término indicado, la acción se clasifica en estado CUMPLIDA – PENDIENTE DE EFECTIVIDAD.</t>
    </r>
  </si>
  <si>
    <r>
      <t xml:space="preserve">2021: </t>
    </r>
    <r>
      <rPr>
        <sz val="10"/>
        <color theme="1"/>
        <rFont val="Arial"/>
        <family val="2"/>
      </rPr>
      <t xml:space="preserve">Si bien se identificó oficio enviado ASORIOFRIO, en el actual se indica que se debe dar cumplimiento al lo que establece el manual UPRA con respecto a los jefes o coordinadores de operación, y se pide tener los certificados de experiencia de los demás cargos del distrito, no se evidencia dentro del mismo que se solicite a la asociación realizar acuerdos con cada uno de los funcionarios para que en un término prudencial y considerable adelanten y certifiquen los estudios requeridos tal como se establece en el plan de mejora.  </t>
    </r>
    <r>
      <rPr>
        <b/>
        <u/>
        <sz val="10"/>
        <color theme="1"/>
        <rFont val="Arial"/>
        <family val="2"/>
      </rPr>
      <t>Evidencia Ver carpeta  Hallazgo 8 - Oficios para Gerente de RIOFRIO APLICACION MANUAL UPRA</t>
    </r>
    <r>
      <rPr>
        <sz val="10"/>
        <color theme="1"/>
        <rFont val="Arial"/>
        <family val="2"/>
      </rPr>
      <t xml:space="preserve">
Se reitera también que es importante obtener los acuerdos con los empleados del distrito dado que la acción así lo establece.
</t>
    </r>
    <r>
      <rPr>
        <b/>
        <sz val="10"/>
        <color theme="1"/>
        <rFont val="Arial"/>
        <family val="2"/>
      </rPr>
      <t xml:space="preserve">2022: </t>
    </r>
    <r>
      <rPr>
        <sz val="10"/>
        <color theme="1"/>
        <rFont val="Arial"/>
        <family val="2"/>
      </rPr>
      <t xml:space="preserve">En reunion con la UTT se indicó que se iban a enviar los soportes, sin embargo dentro de la Informacion enviada no se evidencia el oficio remitido a la asociacion. </t>
    </r>
    <r>
      <rPr>
        <b/>
        <u/>
        <sz val="10"/>
        <color theme="1"/>
        <rFont val="Arial"/>
        <family val="2"/>
      </rPr>
      <t>Evidencias - 2. Evidencias 2022 - Adecuacion de Tierras</t>
    </r>
    <r>
      <rPr>
        <sz val="10"/>
        <color theme="1"/>
        <rFont val="Arial"/>
        <family val="2"/>
      </rPr>
      <t xml:space="preserve">
Por parte de la UTT se ha realizado seguimiento sobre los cargos del distrito, sin embargo actualmente los profesionales no cumplen con lo estipulado en el manuel UPRA. Acgtualmente se presentan diferencias con los cargos requeridos por la UPRA.
</t>
    </r>
    <r>
      <rPr>
        <b/>
        <sz val="10"/>
        <color theme="1"/>
        <rFont val="Arial"/>
        <family val="2"/>
      </rPr>
      <t xml:space="preserve">2023: </t>
    </r>
    <r>
      <rPr>
        <sz val="10"/>
        <color theme="1"/>
        <rFont val="Arial"/>
        <family val="2"/>
      </rPr>
      <t xml:space="preserve">Teniendo en cuenta que la respuesta al memorando no fue aportada, no es posible validar la efectividad de las acciones para subsanar este hallazgo, por lo que este permancerá abierto, hasta que se pueda determinar si dichas actividades fueron utiles para la situación evidenciada por parte de la Oficina de Control Interno. 
</t>
    </r>
    <r>
      <rPr>
        <b/>
        <sz val="10"/>
        <color theme="1"/>
        <rFont val="Arial"/>
        <family val="2"/>
      </rPr>
      <t xml:space="preserve">2024: </t>
    </r>
    <r>
      <rPr>
        <sz val="10"/>
        <color theme="1"/>
        <rFont val="Arial"/>
        <family val="2"/>
      </rPr>
      <t xml:space="preserve">Ante la imposibilidad de obtener información adicional que permitiera validar correcitivos, mejoras o subsanación de los hechos citados en el hallazgo por lo expuesto en el avance cualitativo, el presente hallazgo continuará abierto.
</t>
    </r>
    <r>
      <rPr>
        <sz val="10"/>
        <color rgb="FFFF0000"/>
        <rFont val="Arial"/>
        <family val="2"/>
      </rPr>
      <t>2025: De acuerdo con los resultados de la revisión de la información evidenciada, se concluye que esta no respalda la implementación de acciones correctivas o de mejora orientadas a subsanar los hechos identificados en el hallazgo. En consecuencia, y conforme a lo señalado en el avance cualitativo, se determina que el hallazgo permanecerá en estado abierto.</t>
    </r>
  </si>
  <si>
    <t>Informar a ASORIOFRIO que cuando se vayan a vincular nuevos Jefes de Operación y Conservación, se deben vincular profesionales de la Ingeniería Agrónoma y Civil, tal como lo establece el manual de la UPRA.</t>
  </si>
  <si>
    <t>Un (1) Oficio de comunicación a ASORIOFRIO para que aplique estrictamente el manual de la UPRA cuando se vaya a vincular personal nuevo.</t>
  </si>
  <si>
    <r>
      <t xml:space="preserve">2021: La UTT informo que, se envió un oficio a la Gerente del Distrito de Río Frío, ordenandole que se aplique el Manual de la UPRA, cuando se vaya a contratar nuevo personal en el Distrito. Durante las visitas de supervisión se observa que Asoriofrio cumple con el Manual de la UPRA para AOC de Distritos.
</t>
    </r>
    <r>
      <rPr>
        <b/>
        <sz val="10"/>
        <color theme="1"/>
        <rFont val="Arial"/>
        <family val="2"/>
      </rPr>
      <t xml:space="preserve">Seguimiento 26 de diciembre de 2023: </t>
    </r>
    <r>
      <rPr>
        <sz val="10"/>
        <color theme="1"/>
        <rFont val="Arial"/>
        <family val="2"/>
      </rPr>
      <t xml:space="preserve">
De acuerdo con la acción y meta propuesta la UTT allegó a esta Oficina: 
Oficio 20233510122892 con asunto: Solicitud Informe de Vinculación Ingenieros de Operación y Conservación
</t>
    </r>
    <r>
      <rPr>
        <i/>
        <sz val="10"/>
        <color theme="1"/>
        <rFont val="Arial"/>
        <family val="2"/>
      </rPr>
      <t xml:space="preserve">(...) Con el fin de informar a la Oficina de Control de Interno sobre el avance del Plan de Mejoramiento de la UTT 1, me permito solicitarle se informe este despacho el avance del plan para vincular ingenieros agrónomos, agrícolas o civiles, para que Coordinen las áreas de operación y conservación del distrito, cuando se pensionen los actuales
coordinadores del distrito de Río Frío y así cumplir con los requisitos exigidos por el Manual de Normas Técnicas Básicas de la UPRA del Ministerio de Agricultura y Desarrollo Rural.
</t>
    </r>
    <r>
      <rPr>
        <sz val="10"/>
        <color theme="1"/>
        <rFont val="Arial"/>
        <family val="2"/>
      </rPr>
      <t xml:space="preserve">Teniendo en cuenta la meta propuesta, la acción se da como cumplida. 
</t>
    </r>
    <r>
      <rPr>
        <b/>
        <sz val="10"/>
        <color theme="1"/>
        <rFont val="Arial"/>
        <family val="2"/>
      </rPr>
      <t xml:space="preserve">Seguimiento Junio 2024: </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t>
    </r>
  </si>
  <si>
    <r>
      <rPr>
        <b/>
        <sz val="10"/>
        <color theme="1"/>
        <rFont val="Arial"/>
        <family val="2"/>
      </rPr>
      <t>2021:</t>
    </r>
    <r>
      <rPr>
        <sz val="10"/>
        <color theme="1"/>
        <rFont val="Arial"/>
        <family val="2"/>
      </rPr>
      <t xml:space="preserve"> Se verificó oficio en el cual se dan las indicaciones al Representante legal de la Asociación ASORIOFRIO, sobre lo que se reglamente en el manual UPRA en lo relacionado a la contratación de personal. Queda pendiente la verificación de la efectividad por parte de la Oficina de Control Interno, con el fin de validar que el personal del distrito cumple con las especificaciones que menciona el Manual UPRA. </t>
    </r>
    <r>
      <rPr>
        <b/>
        <u/>
        <sz val="10"/>
        <color theme="1"/>
        <rFont val="Arial"/>
        <family val="2"/>
      </rPr>
      <t xml:space="preserve">Evidencia Ver carpeta  Hallazgo 8 - Oficios para Gerente de RIOFRIO APLICACION MANUAL UPRA
</t>
    </r>
    <r>
      <rPr>
        <b/>
        <sz val="10"/>
        <color theme="1"/>
        <rFont val="Arial"/>
        <family val="2"/>
      </rPr>
      <t xml:space="preserve">2023: </t>
    </r>
    <r>
      <rPr>
        <sz val="10"/>
        <color theme="1"/>
        <rFont val="Arial"/>
        <family val="2"/>
      </rPr>
      <t xml:space="preserve">Teniendo en cuenta que la respuesta al memorando no fue aportada, no es posible validar la efectividad de las acciones para subsanar este hallazgo, por lo que este permancerá abierto, hasta que se pueda determinar si dichas actividades fueron utiles para la situación evidenciada por parte de la Oficina de Control Interno. 
</t>
    </r>
    <r>
      <rPr>
        <b/>
        <sz val="10"/>
        <color theme="1"/>
        <rFont val="Arial"/>
        <family val="2"/>
      </rPr>
      <t xml:space="preserve">2024: </t>
    </r>
    <r>
      <rPr>
        <sz val="10"/>
        <color theme="1"/>
        <rFont val="Arial"/>
        <family val="2"/>
      </rPr>
      <t>Ante la imposibilidad de obtener información adicional que permitiera validar correcitivos, mejoras o subsanación de los hechos citados en el hallazgo por lo expuesto en el avance cualitativo, el presente hallazgo continuará abierto.</t>
    </r>
  </si>
  <si>
    <t>Debilidades en acceso a la información sobre Planes de Riego de ASORIOFRIO.</t>
  </si>
  <si>
    <t>Solicitar a ASORIOFRIO la creación de un usuario con clave del aplicativo de operación KONTROLID para consultas, accesos, seguimiento y evaluación de los Planes de Riego.</t>
  </si>
  <si>
    <t>Un (1) Oficio de solicitud de un usuario con clave en el aplicativo KONTROLID para la UTT.</t>
  </si>
  <si>
    <r>
      <t xml:space="preserve"> 2021: se informo por la UTT que, se envió un oficio a la Gerente del Distrito de Río Frío, ordenandole que se abra una cuenta con clave para el Director de la UTT en el sistema Kontrolid. Durante las visitas de supervisión se observó que Asoriofrio no ha cumplido con la apertura de una cuenta en Kontrolid para el Director de la UTT.
2022: Se tiene el usuario del Kontrolid a nombre del director de la UTT1, y de indica que se hace seguimiento a este plan de riego. Se realizan ajustes al plan de riesgo cada 15 dias. Queda pendiente el envio de las evidencias del aplicativo para hacer seguimiento al plan de riego
</t>
    </r>
    <r>
      <rPr>
        <b/>
        <sz val="10"/>
        <color theme="1"/>
        <rFont val="Arial"/>
        <family val="2"/>
      </rPr>
      <t>Seguimiento 26 de diciembre de 2023:</t>
    </r>
    <r>
      <rPr>
        <sz val="10"/>
        <color theme="1"/>
        <rFont val="Arial"/>
        <family val="2"/>
      </rPr>
      <t xml:space="preserve"> 
De acuerdo con la acción y meta propuesta la UTT allegó a esta Oficina: 
Oficio 20233510122852 con asunto: Solicitud de cuenta y clave Kontrolid 
</t>
    </r>
    <r>
      <rPr>
        <i/>
        <sz val="10"/>
        <color theme="1"/>
        <rFont val="Arial"/>
        <family val="2"/>
      </rPr>
      <t xml:space="preserve">(...) Con el fin de hacer seguimiento al Plan de Riego del Distrito de Río Frío e informar a la Oficina de Control de Interno sobre el avance del Plan de Mejoramiento de la UTT 1, me permito solicitarle la apertura o nombre de la cuenta con clave en el sistema Kontrolid de operación del sistema de riego del distrito de Río Frío
</t>
    </r>
    <r>
      <rPr>
        <sz val="10"/>
        <color theme="1"/>
        <rFont val="Arial"/>
        <family val="2"/>
      </rPr>
      <t xml:space="preserve">Teniendo en cuenta la meta propuesta, la acción se da como cumplida. </t>
    </r>
    <r>
      <rPr>
        <i/>
        <sz val="10"/>
        <color theme="1"/>
        <rFont val="Arial"/>
        <family val="2"/>
      </rPr>
      <t xml:space="preserve">
</t>
    </r>
    <r>
      <rPr>
        <sz val="10"/>
        <color theme="1"/>
        <rFont val="Arial"/>
        <family val="2"/>
      </rPr>
      <t xml:space="preserve">
</t>
    </r>
    <r>
      <rPr>
        <b/>
        <sz val="10"/>
        <color theme="1"/>
        <rFont val="Arial"/>
        <family val="2"/>
      </rPr>
      <t xml:space="preserve">Seguimiento Junio 2024: 
</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se mantiene en estado de CUMPLIDA - PENDIENTE EFECTIVIDAD.
</t>
    </r>
    <r>
      <rPr>
        <b/>
        <sz val="10"/>
        <color theme="1"/>
        <rFont val="Arial"/>
        <family val="2"/>
      </rPr>
      <t xml:space="preserve">Seguimiento 2025: </t>
    </r>
    <r>
      <rPr>
        <sz val="10"/>
        <color theme="1"/>
        <rFont val="Arial"/>
        <family val="2"/>
      </rPr>
      <t xml:space="preserve">
</t>
    </r>
    <r>
      <rPr>
        <sz val="10"/>
        <color rgb="FFFF0000"/>
        <rFont val="Arial"/>
        <family val="2"/>
      </rPr>
      <t>Durante la visita realizada a la UTT N.° 1 Santa Marta los días 22, 23 y 24 de octubre, se solicitó información relacionada con la gestión del plan de riego de ASORIOFRIO. El profesional a cargo informó</t>
    </r>
    <r>
      <rPr>
        <i/>
        <sz val="10"/>
        <color rgb="FFFF0000"/>
        <rFont val="Arial"/>
        <family val="2"/>
      </rPr>
      <t xml:space="preserve"> que dicho plan se proyecta con base en la información registrada en la plataforma que administra los datos del servicio de suministro de agua para riego, la cual opera mediante el sistema de control ID, con mediciones y registros gestionados por Link Ingeniería y el sistema de información SIAD. La asociación registra toda la operación en dicha plataforma. A partir de los datos de caudales a nivel predial y de las variables climáticas, se proyecta el plan de riego correspondiente,</t>
    </r>
    <r>
      <rPr>
        <sz val="10"/>
        <color rgb="FFFF0000"/>
        <rFont val="Arial"/>
        <family val="2"/>
      </rPr>
      <t xml:space="preserve"> para corroborrar la información, se solicita, mediante correo electrónico y acta F-DER-001 del 24 de octubre, se reiteró la solicitud de la información, estableciendo como plazo de respuesta el lunes 25 de octubre; sin embargo, al no recibirse respuesta dentro del término indicado, la acción se clasifica en estado CUMPLIDA – PENDIENTE DE EFECTIVIDAD.</t>
    </r>
  </si>
  <si>
    <r>
      <t>2021:</t>
    </r>
    <r>
      <rPr>
        <sz val="10"/>
        <color theme="1"/>
        <rFont val="Arial"/>
        <family val="2"/>
      </rPr>
      <t xml:space="preserve"> Se valido por parte de la oficina de control interno el envió de oficio al gerente de ASORIOFRIO, solicitando la creación del usuario y/o cuenta con clave para el Director de la UTT en el sistema Kontrolid, con el fin de verificar el seguimiento al plan de riego. Esta pendiente verificar la efectividad de la acción, con el fin de validar si se creo finalmente este usuario, y si se cuenta con el plan de riesgo establecido para el distrito.  </t>
    </r>
    <r>
      <rPr>
        <b/>
        <u/>
        <sz val="10"/>
        <color theme="1"/>
        <rFont val="Arial"/>
        <family val="2"/>
      </rPr>
      <t xml:space="preserve">Evidencia Ver carpeta  Hallazgo 8 - Oficios para Gerente de Riofrio Usuario Aplicativo KONTROLID
</t>
    </r>
    <r>
      <rPr>
        <sz val="10"/>
        <color theme="1"/>
        <rFont val="Arial"/>
        <family val="2"/>
      </rPr>
      <t xml:space="preserve">
</t>
    </r>
    <r>
      <rPr>
        <b/>
        <sz val="10"/>
        <color theme="1"/>
        <rFont val="Arial"/>
        <family val="2"/>
      </rPr>
      <t xml:space="preserve">2022: </t>
    </r>
    <r>
      <rPr>
        <sz val="10"/>
        <color theme="1"/>
        <rFont val="Arial"/>
        <family val="2"/>
      </rPr>
      <t xml:space="preserve">Dentro de la Informacion solicitada, no se observa soporte y/o eviedncia del usuario del Director en el aplicativo, y tampoco el seguimiento a los planes de riesgo, solo se evidencian listados de "NOVEDADES Y RECORDATORIO DE PROGRAMACIÓN DE SUMINISTRO DE AGUA PARA RIEGO", por lo tanto no se puede verificar la efectividad de la accion. </t>
    </r>
    <r>
      <rPr>
        <b/>
        <u/>
        <sz val="10"/>
        <color theme="1"/>
        <rFont val="Arial"/>
        <family val="2"/>
      </rPr>
      <t>Evidencias - 2. Evidencias 2022 - Adecuacion de Tierras</t>
    </r>
    <r>
      <rPr>
        <sz val="10"/>
        <color theme="1"/>
        <rFont val="Arial"/>
        <family val="2"/>
      </rPr>
      <t xml:space="preserve">
</t>
    </r>
    <r>
      <rPr>
        <b/>
        <sz val="10"/>
        <color theme="1"/>
        <rFont val="Arial"/>
        <family val="2"/>
      </rPr>
      <t xml:space="preserve">2023: </t>
    </r>
    <r>
      <rPr>
        <sz val="10"/>
        <color theme="1"/>
        <rFont val="Arial"/>
        <family val="2"/>
      </rPr>
      <t xml:space="preserve">Teniendo en cuenta que la respuesta al memorando no fue aportada, no es posible validar la efectividad de las acciones para subsanar este hallazgo, por lo que este permancerá abierto, hasta que se pueda determinar si dichas actividades fueron utiles para la situación evidenciada por parte de la Oficina de Control Interno. 
Dado que las tres (3) acciones aca propuestas se limitaron a extender una solicitud, y ante la no obtención de respuesta oportuna o que pueda llegar a generar algún valor o crrectivo frente al hallazgo, se sugiere determinar una única acción que propenda por mostrar un objetivo tangible y determinable en el marco del hallazgo.
</t>
    </r>
    <r>
      <rPr>
        <b/>
        <sz val="10"/>
        <color theme="1"/>
        <rFont val="Arial"/>
        <family val="2"/>
      </rPr>
      <t xml:space="preserve">2024: </t>
    </r>
    <r>
      <rPr>
        <sz val="10"/>
        <color theme="1"/>
        <rFont val="Arial"/>
        <family val="2"/>
      </rPr>
      <t xml:space="preserve">Ante la imposibilidad de obtener información adicional que permitiera validar correcitivos, mejoras o subsanación de los hechos citados en el hallazgo por lo expuesto en el avance cualitativo, el presente hallazgo continuará abierto.
</t>
    </r>
    <r>
      <rPr>
        <sz val="10"/>
        <color rgb="FFFF0000"/>
        <rFont val="Arial"/>
        <family val="2"/>
      </rPr>
      <t>2025: Ante la falta de respuesta del correo, no fue posible validar la eficacia de las acciones adoptadas para atender el hallazgo. Por tal motivo, este se mantiene en estado abierto, en espera de evidencias que demuestren la efectividad de las medidas frente a la situación detectada por la Oficina de Control Interno.</t>
    </r>
  </si>
  <si>
    <t>Inoportunidad en el reporte de las evaluaciones anuales realizadas a las Asociaciones de Usuarios.</t>
  </si>
  <si>
    <t>Debilidad de lineamientos procedimentales para el desarrollo de evaluaciones objetivas y cuantitativas que permitan determinar el nivel de competencia de la Asociación de usuarios para la continuación de las actividades de administración, operación y conservación.</t>
  </si>
  <si>
    <t>Solicitud formal desde la UTT hacia la Sede Central de una comunicación para que adelante una capacitación sobre evaluación anual de la gestión de los DAT de gran escala administrados por Asociaciones de Usuarios.</t>
  </si>
  <si>
    <t>Un (1) Memorando de solicitud a la Sede Central.</t>
  </si>
  <si>
    <r>
      <rPr>
        <b/>
        <sz val="10"/>
        <color theme="1"/>
        <rFont val="Arial"/>
        <family val="2"/>
      </rPr>
      <t xml:space="preserve">2021: </t>
    </r>
    <r>
      <rPr>
        <sz val="10"/>
        <color theme="1"/>
        <rFont val="Arial"/>
        <family val="2"/>
      </rPr>
      <t>La UTT1 indicó que, el 22/12/2020 se envió un memorando al VIP, solicitando que se hiciera un un evento de capacitación sobre Evaluacion Anual de Gestion de los Distritos administrados por las Asociaciones de Usuarios de la UTT 1. No se ha realizado ningún evento de capacitación sobre evalución de Distritos de Gran Escala.
2022: Se entrego evaluacion anual de los dsitritos de gran escala de la UTT 1 de Santamarta.</t>
    </r>
  </si>
  <si>
    <r>
      <rPr>
        <sz val="10"/>
        <color theme="1"/>
        <rFont val="Arial"/>
        <family val="2"/>
      </rPr>
      <t xml:space="preserve">2021: La Oficina de Control Interno verificó la información entregada por la UTT1 evidenciando memorando enviado a la Vicepresidencia de integración productiva, sin embargo, dentro de éste no se solicita expresamente la realización de una capacitación, solamente de la elaboración de una matriz evaluativa de los diferentes componentes de los Distritos de adecuación de tierras. Al no evidenciar tampoco que se haya realizado alguna capacitación, cabe señalar que la acción se encuentra vencida y no se evidencia cumplimiento de la misma. </t>
    </r>
    <r>
      <rPr>
        <b/>
        <u/>
        <sz val="10"/>
        <color theme="1"/>
        <rFont val="Arial"/>
        <family val="2"/>
      </rPr>
      <t>Evidencia Ver carpeta  Hallazgo 9 - Ausencia evaluación anual de Distritos</t>
    </r>
    <r>
      <rPr>
        <sz val="10"/>
        <color theme="1"/>
        <rFont val="Arial"/>
        <family val="2"/>
      </rPr>
      <t xml:space="preserve">
2022: Teniendo en cuenta que en la evidencia se entrega la evaluacion de los 3 distritos de 2020 y 2021, se puede concluir que si bien no se ha implementado la accion, se esta ejecutando el control por lo cual se evidencia efectividad por parte de la UTT con la evaluacion de los dsitritos de gran escala.</t>
    </r>
    <r>
      <rPr>
        <b/>
        <u/>
        <sz val="10"/>
        <color theme="1"/>
        <rFont val="Arial"/>
        <family val="2"/>
      </rPr>
      <t xml:space="preserve"> Evidencias - 2. Evidencias 2022 - Adecuacion de Tierras - Acta de Evaluacion de Distritos de Tucurinca, Aracataca y Rio Frío Vigencia 2021</t>
    </r>
  </si>
  <si>
    <t>Ausencia de un sistema de evaluación anual de los Distritos con indicadores evaluativos en las partes administrativas, operativas, de mantenimiento, organizacional, ambiental, jurídica.</t>
  </si>
  <si>
    <t>Solicitar a la VIP la elaboración de una matriz evaluativa de los diferentes componentes de un Distrito de Adecuación de Tierras (DAT).</t>
  </si>
  <si>
    <t>Un (1) memorando a la VIP solicitando una herramienta integral para evaluar las vigencias de los DAT.</t>
  </si>
  <si>
    <r>
      <rPr>
        <b/>
        <sz val="10"/>
        <color theme="1"/>
        <rFont val="Arial"/>
        <family val="2"/>
      </rPr>
      <t xml:space="preserve">2021: </t>
    </r>
    <r>
      <rPr>
        <sz val="10"/>
        <color theme="1"/>
        <rFont val="Arial"/>
        <family val="2"/>
      </rPr>
      <t>Se indico que, el 22/12/2020 se envió un memorando al VIP, solicitando que se hiciera una matriz evaluativa de los distritos administrados por las asociaciones de usuarios. La VIP esta trabajando en la elaboración de una matriz de evalución de Distritos de Gran Escala.</t>
    </r>
  </si>
  <si>
    <r>
      <rPr>
        <sz val="10"/>
        <color theme="1"/>
        <rFont val="Arial"/>
        <family val="2"/>
      </rPr>
      <t xml:space="preserve">2021: Se verificó por parte de la oficina de Control Interno el envió de memorando a nivel central solicitando la elaboración de la Matriz de evaluación de los distritos de adecuación de tierras. Se tiene que validar la efectividad de la Acción propuesta con la validación de la elaboración de la Matriz, si esta se ha implementada y se ha realizado debidamente la evaluación de los Distritos como lo establece el procedimiento. </t>
    </r>
    <r>
      <rPr>
        <b/>
        <u/>
        <sz val="10"/>
        <color theme="1"/>
        <rFont val="Arial"/>
        <family val="2"/>
      </rPr>
      <t>Evidencia Ver carpeta  Hallazgo 9 - Ausencia evaluación anual de Distritos</t>
    </r>
    <r>
      <rPr>
        <sz val="10"/>
        <color theme="1"/>
        <rFont val="Arial"/>
        <family val="2"/>
      </rPr>
      <t xml:space="preserve">
2022: Teniendo en cuenta que en la evidencia se entrega la evaluacion de los 3 distritos de 2020 y 2021, se puede concluir que si bien no se ha implementado la accion, se esta ejecutando el control por lo cual se evidencia efectividad por parte de la UTT con la evaluacion de los dsitritos de gran escala. </t>
    </r>
    <r>
      <rPr>
        <b/>
        <u/>
        <sz val="10"/>
        <color theme="1"/>
        <rFont val="Arial"/>
        <family val="2"/>
      </rPr>
      <t>Evidencias - 2. Evidencias 2022 - Adecuacion de Tierras - Acta de Evaluacion de Distritos de Tucurinca, Aracataca y Rio Frío Vigencia 2021</t>
    </r>
  </si>
  <si>
    <t>Ausencia de información de facturación y recaudo de cartera del Servicio Público de Adecuación de Tierras.</t>
  </si>
  <si>
    <t>Ausencia de personal en las instalaciones de la Unidad Técnica Territorial para atender los requerimientos en el plazo establecido.</t>
  </si>
  <si>
    <t>Solicitud formal desde la UTT hacia la sede central de una comunicación para que adelante el trámite correspondiente para la contratación de un profesional que se encargue de hacer seguimiento e informes de la cartera de los 3 grandes Distritos de la UTT.</t>
  </si>
  <si>
    <t>Un (1) memorando de solicitud a la Sede Central.</t>
  </si>
  <si>
    <r>
      <rPr>
        <sz val="10"/>
        <color theme="1"/>
        <rFont val="Arial"/>
        <family val="2"/>
      </rPr>
      <t xml:space="preserve">2021: Se indico que, el 22/12/2020 se envió un memorando al VIP, solicitando que se contratara un profesional para el seguimiento y control de la cartera de los tres distritos de riego en gran escala de la UTT 1. No se ha contratado el Profesional para seguimiento y Control de la Cartera de los 3 grandes Distritos de lsa UTT 1.
2022: No se ha contratado profesional para seguimiento a cartera, por parte de la VIP. A travez de los informes bimentrales se hace seguimiento a la cartera del distrito. Actualmente la informacion de cartera de la UTT1 no lleva el control de la informacion de cartera del distrito dado la falta de personal.
</t>
    </r>
    <r>
      <rPr>
        <b/>
        <sz val="10"/>
        <color theme="1"/>
        <rFont val="Arial"/>
        <family val="2"/>
      </rPr>
      <t xml:space="preserve">Seguimiento 26 de diciembre de 2023: </t>
    </r>
    <r>
      <rPr>
        <sz val="10"/>
        <color theme="1"/>
        <rFont val="Arial"/>
        <family val="2"/>
      </rPr>
      <t xml:space="preserve">
La UTT indicó:</t>
    </r>
    <r>
      <rPr>
        <i/>
        <sz val="10"/>
        <color theme="1"/>
        <rFont val="Arial"/>
        <family val="2"/>
      </rPr>
      <t xml:space="preserve"> "Se contrató profesionales para revisiòn de cartera de los distritos y se adjuntan 18 Informes de seguimiento mensuales a las carteras de los distritos de Aracataca, Tucurinca y Rio Frìo, de Enero a Junio de 2023"</t>
    </r>
    <r>
      <rPr>
        <sz val="10"/>
        <color theme="1"/>
        <rFont val="Arial"/>
        <family val="2"/>
      </rPr>
      <t xml:space="preserve">, </t>
    </r>
  </si>
  <si>
    <r>
      <rPr>
        <b/>
        <sz val="10"/>
        <color theme="1"/>
        <rFont val="Arial"/>
        <family val="2"/>
      </rPr>
      <t>ACCIÓN 1:</t>
    </r>
    <r>
      <rPr>
        <sz val="10"/>
        <color theme="1"/>
        <rFont val="Arial"/>
        <family val="2"/>
      </rPr>
      <t xml:space="preserve">
2021: Se verificó por parte de la Oficina de control Interno el envió de un oficio a nivel central solicitando la contratación de personal encargado de la elaboración de los informes de elaboración de cartera. Sin embargo se tiene que verificar la efectividad de esta acción verificando si, ¿cual fue la respuesta dad por la VIP?, ¿finalmente se contrato al personal para hacer estas actividades?, ¿se están remitiendo los informes de recuado de cartera con la periodicidad y condiciones establecidas en el procedimiento?. </t>
    </r>
    <r>
      <rPr>
        <b/>
        <u/>
        <sz val="10"/>
        <color theme="1"/>
        <rFont val="Arial"/>
        <family val="2"/>
      </rPr>
      <t>Evidencia Ver carpeta  Hallazgo 10 - Ausencia de Personal en UTT 1.</t>
    </r>
    <r>
      <rPr>
        <sz val="10"/>
        <color theme="1"/>
        <rFont val="Arial"/>
        <family val="2"/>
      </rPr>
      <t xml:space="preserve">
</t>
    </r>
    <r>
      <rPr>
        <b/>
        <sz val="10"/>
        <color theme="1"/>
        <rFont val="Arial"/>
        <family val="2"/>
      </rPr>
      <t xml:space="preserve">ACCIÓN 2:
</t>
    </r>
    <r>
      <rPr>
        <sz val="10"/>
        <color theme="1"/>
        <rFont val="Arial"/>
        <family val="2"/>
      </rPr>
      <t xml:space="preserve">2021: Se validó por parte de la OCI, el envió de los oficios a los gerentes de los tres distritos de gran escala solicitando el envió oportuno de la información de recaudo de cartera, sin embargo es necesario validar por parte de la oficina de Control Interno la efectividad de esta acción verificando el cumplimiento por parte de dichas asociaciones en la entrega con oportunidad y calidad de los informes de recaudo de Cartera demás información y la evolución de la facturación del servicio publico de adecuación de tierras. Evidencia Ver carpeta  Hallazgo 10 
</t>
    </r>
    <r>
      <rPr>
        <b/>
        <sz val="10"/>
        <color theme="1"/>
        <rFont val="Arial"/>
        <family val="2"/>
      </rPr>
      <t xml:space="preserve">Seguimiento  2023: 
</t>
    </r>
    <r>
      <rPr>
        <sz val="10"/>
        <color theme="1"/>
        <rFont val="Arial"/>
        <family val="2"/>
      </rPr>
      <t>La UTT indicó: "</t>
    </r>
    <r>
      <rPr>
        <i/>
        <sz val="10"/>
        <color theme="1"/>
        <rFont val="Arial"/>
        <family val="2"/>
      </rPr>
      <t>Se contrató profesionales para revisiòn de cartera de los distritos y se adjuntan 18 Informes de seguimiento mensuales a las carteras de los distritos de Aracataca, Tucurinca y Rio Frìo, de Enero a Junio de 2023", y "Todos los meses los gerentes de Usoaracataca, Asotucurinca y Asoriofrio, enviar los informes mensuales de Gestiòin de Cartera y recaudos por Tarifas de Prestaciòn de Servicios. - Se adjuntan 18 Informes mensuales de Gestiòn de Cartera y Recaudos de USOARACATACA, ASOTUCURINCA y ASORIOFRIO, de Enero a Junio 2023"</t>
    </r>
    <r>
      <rPr>
        <sz val="10"/>
        <color theme="1"/>
        <rFont val="Arial"/>
        <family val="2"/>
      </rPr>
      <t>.
Es preciso indicar que los cirterios citados en el hallazgo del  procedimiento “Recaudo de Cartera por concepto del Servicio Público de Adecuación de Tierras, Recuperación de la Inversión y Transferencia de Distritos” (PR-ADT-006), fueron modificados en la actualidad, observando que los mismos son aplicables únicamente a los distritos adminsitrados directamente por la ADR, por lo cual el presente hallazgo no es viable</t>
    </r>
  </si>
  <si>
    <t xml:space="preserve">Debilidad en el suministro de información de facturación y recaudo de los Distritos de Riego de Adecuación de Tierras.
</t>
  </si>
  <si>
    <t>Solicitar a los gerentes de los Distritos para que todos los meses envíen oportunamente las cifras de recaudo y bimestralmente las cifras de facturación a las oficinas de la UTT.</t>
  </si>
  <si>
    <t>Un (1) oficio a los gerentes de los 3 Distritos para que envíen oportunamente las cifras de recaudo y facturación a la UTT.</t>
  </si>
  <si>
    <r>
      <rPr>
        <sz val="10"/>
        <color theme="1"/>
        <rFont val="Arial"/>
        <family val="2"/>
      </rPr>
      <t xml:space="preserve">2021: La UTT indico que, se hicieron los 3 oficios requerido y se enviaron a los gerentes de Asoriofrio, Asotucurinca y Usoaracataca, para que envieran oportunamente la información de cartera de los 3 distritos. Los Gerentes de Rio Frío y Tucurinca están enviando oportunamente la información de cartera y el de Aracataca no.
2022: Se indico en la UTT que , Solamente se hace seguimiento a la ejecucuon presupuestal del distrito y se hace una revision a la facturacion y recuado de manera global.
</t>
    </r>
    <r>
      <rPr>
        <b/>
        <sz val="10"/>
        <color theme="1"/>
        <rFont val="Arial"/>
        <family val="2"/>
      </rPr>
      <t xml:space="preserve">Seguimiento 26 de diciembre de 2023: 
</t>
    </r>
    <r>
      <rPr>
        <sz val="10"/>
        <color theme="1"/>
        <rFont val="Arial"/>
        <family val="2"/>
      </rPr>
      <t xml:space="preserve">
La UTT indicó: "Todos los meses los gerentes de Usoaracataca, Asotucurinca y Asoriofrio, enviar los informes mensuales de Gestiòin de Cartera y recaudos por Tarifas de Prestaciòn de Servicios.
- Se adjuntan 18 Informes mensuales de Gestiòn de Cartera y Recaudos de USOARACATACA, ASOTUCURINCA y ASORIOFRIO, de Enero a Junio 2023", sin embargo, no fue posible validar dicho avance para la efectividad, pues no se evidenciaron los 18 informes de seguimiento mensuales a las carteras, por lo que se agradece sean enviados, recordando que deberá ubicarse las evidencias en ordende informe - hallazgo y acción para mayor comprensión. </t>
    </r>
  </si>
  <si>
    <t>Debilidades en la ejecución de actividades para la estructuración de Planes Integrales Departamentales de Desarrollo Agropecuario y Rural.</t>
  </si>
  <si>
    <t>Falta de emisión de lineamientos frente a posibles desviaciones presentadas en la ejecución del proceso de Estructuración de Planes Integrales Departamentales.</t>
  </si>
  <si>
    <t>Realizar consulta formal a la Vicepresidencia de Integración Productiva (VIP) si el aplicativo SIAPSTER está en funcionamiento y solicitar lineamientos frente al cargue de información en este, y capacitación a la UTT sobre su manejo y cargue de la información generada en la formulación del PIDARET La Guajira.</t>
  </si>
  <si>
    <t>Un (1) memorando emitido de consulta y solicitud de lineamientos frente al manejo del SIAPSTER dirigido a la VIP.</t>
  </si>
  <si>
    <t>CESAR DAVID RODRIGUEZ
Tania Valentina Peralta</t>
  </si>
  <si>
    <r>
      <rPr>
        <b/>
        <sz val="10"/>
        <color theme="1"/>
        <rFont val="Arial"/>
        <family val="2"/>
      </rPr>
      <t xml:space="preserve">Nota: </t>
    </r>
    <r>
      <rPr>
        <u/>
        <sz val="10"/>
        <color theme="1"/>
        <rFont val="Arial"/>
        <family val="2"/>
      </rPr>
      <t>Plan modificado mediante memorando 20243510049743 del 14 de junio de 2024 (Eliminación de una acción)</t>
    </r>
    <r>
      <rPr>
        <b/>
        <sz val="10"/>
        <color theme="1"/>
        <rFont val="Arial"/>
        <family val="2"/>
      </rPr>
      <t xml:space="preserve">
2021:</t>
    </r>
    <r>
      <rPr>
        <sz val="10"/>
        <color theme="1"/>
        <rFont val="Arial"/>
        <family val="2"/>
      </rPr>
      <t xml:space="preserve"> La UTT1 indicó, se envio un (1) memorando a la VIP con radicado ADR 20203510041293 solicitando  lineamientos frente al manejo del SIAPSTER. Ver evidencias en carpeta "HALLAZGO 11 (PIDARET)".
</t>
    </r>
    <r>
      <rPr>
        <b/>
        <sz val="10"/>
        <color theme="1"/>
        <rFont val="Arial"/>
        <family val="2"/>
      </rPr>
      <t xml:space="preserve">2023: </t>
    </r>
    <r>
      <rPr>
        <sz val="10"/>
        <color theme="1"/>
        <rFont val="Arial"/>
        <family val="2"/>
      </rPr>
      <t xml:space="preserve">La UTT mencionó que en respuesta a memorando ADR 20233510018173 se remite desde oficina central correo electrónico en donde se encuentra lo Tomos de PIDARET La Guajira, cargados en la herramienta Sharepoint, por lo que se da respuesta a la solicitud y se evidencia cumplimiento efectivo frente a posibles desviaciones presentadas en la ejecución del proceso de Estructuración de Planes Integrales Departamentales PIDARET La Guajira  recientemente aprobado por Ordenanza por la Asamblea del departamento de La Guajira, por lo que se puede categorizar como efectiva
</t>
    </r>
  </si>
  <si>
    <t>Plan modificado mediante memorando 20243510049743 del 14 de junio de 2024 (Eliminación de una acción)</t>
  </si>
  <si>
    <r>
      <rPr>
        <sz val="10"/>
        <color theme="1"/>
        <rFont val="Arial"/>
        <family val="2"/>
      </rPr>
      <t xml:space="preserve">Una vez verificado el cumplimiento de las acciones propuestas por la UTT para el presente hallazgo, la Oficina de Control Interno llevó a cabo la verificación de correctivos o subsanación de los hechos expuestos en lo hallazgo, evidenciando lo siguiente:
Frente a "Ausencia de Acuerdo de Voluntades con la Gobernación Departamental", la UTT aportó el documento ACUERDO DE VOLUNTADES Y PACTO POR EL DESARROLLO AGROPECUARIO Y RURAL, suscrito el 26 de febrero de 2021 por la la entonces Presidente de la ADR y diferentes gobernadores de departamentos del país, considerando con ello se corrige la observación indicada.
Respecto a </t>
    </r>
    <r>
      <rPr>
        <i/>
        <sz val="10"/>
        <color theme="1"/>
        <rFont val="Arial"/>
        <family val="2"/>
      </rPr>
      <t>"Falta de aprobación del Plan de Trabajo Departamental por parte de la Unidad del Plan"</t>
    </r>
    <r>
      <rPr>
        <sz val="10"/>
        <color theme="1"/>
        <rFont val="Arial"/>
        <family val="2"/>
      </rPr>
      <t xml:space="preserve"> y </t>
    </r>
    <r>
      <rPr>
        <i/>
        <sz val="10"/>
        <color theme="1"/>
        <rFont val="Arial"/>
        <family val="2"/>
      </rPr>
      <t>"Desviación en el control de cargue de Información del PIDARET en el aplicativo SIAPSTER"</t>
    </r>
    <r>
      <rPr>
        <sz val="10"/>
        <color theme="1"/>
        <rFont val="Arial"/>
        <family val="2"/>
      </rPr>
      <t>, la UTT manifestó que que actualmente ya se cuenta con el PIDARET de la Guajira aprobado bajo ordenanza 560 de 2023, situación corroborada por la Oficina de COntrol Interno.
Al respecto, y dado que la estrcuturación del PIDARET ya se llevó a feliz término y no existen en la actualidad gestiones adicionales de corrección puesto que la etapa siguiente corresponde a la implementación del plan allí dispuesto la OCI considera viable el cierre del hallazgo, generando la recomendación a la UTT de solicitar lineamientos frente al seguimiento que se debe realizar a dicha implementación, buscando esto genere las alertas oportunas principalmente frente a aquellas actividades que tienen injerencia con la ADR.</t>
    </r>
  </si>
  <si>
    <t>Frente a la actividad relacionada con el acuerdo de voluntades, que se especifique en el procedimiento quien es el responsable de dicha actividad, toda vez que, no es claro si son los profesionales de la VIP o de la UTT; así mismo, ajustar procedimentalmente las posibles desviaciones que ocurran en la ejecución de los principales controles, y de igual manera, la documentación en el sistema integrado de gestión del control incluido en el mapa de riesgos del proceso, relacionado con el uso del aplicativo SIAPSTER.</t>
  </si>
  <si>
    <t>Un (1) memorando emitido a la VIP para que efectúe los ajustes procedimentales indicados en la acción propuesta.</t>
  </si>
  <si>
    <r>
      <rPr>
        <sz val="10"/>
        <color theme="1"/>
        <rFont val="Arial"/>
        <family val="2"/>
      </rPr>
      <t xml:space="preserve">2021: Se envio un (1) memorando a la VIP con radicado ADR 20203510041293 solicitando que efectúe los ajustes procedimentales indicados en la acción propuesta.Ver evidencias en carpeta "HALLAZGO 11 (PIDARET)".
</t>
    </r>
    <r>
      <rPr>
        <b/>
        <sz val="10"/>
        <color theme="1"/>
        <rFont val="Arial"/>
        <family val="2"/>
      </rPr>
      <t>Seguimiento 26 de diciembre de 2023:</t>
    </r>
    <r>
      <rPr>
        <sz val="10"/>
        <color theme="1"/>
        <rFont val="Arial"/>
        <family val="2"/>
      </rPr>
      <t xml:space="preserve"> 
La UTT indicó: </t>
    </r>
    <r>
      <rPr>
        <i/>
        <sz val="10"/>
        <color theme="1"/>
        <rFont val="Arial"/>
        <family val="2"/>
      </rPr>
      <t xml:space="preserve">"En cuanto al hallazgo identificado, desde la UTT No 1 se elevó solicitud a la VIP,   radicado ADR 20233510017283 solicitando lineamientos frente a quien es el responsable de la aactividad relacionada con el acuerdo de voluntades, hasta la fecha, sin respuesta. No obstante, en respuesta a memorando ADR 20233510018173 se remite desde oficina central correo electrónico en donde se encuentra el acuerdo de voluntades firmado en el proceso de estructuración de PIDARET, sin mayor claridad del proceso, de tal manera que se cumple con la solicitud, por lo que se puede categorizar como efectiva" </t>
    </r>
    <r>
      <rPr>
        <sz val="10"/>
        <color theme="1"/>
        <rFont val="Arial"/>
        <family val="2"/>
      </rPr>
      <t xml:space="preserve">Sin embargo, la OCI no pudo acceder al Link donde estaban incluidos los soportes: </t>
    </r>
  </si>
  <si>
    <t xml:space="preserve">Falta de acompañamiento por parte de la Vicepresidencia de Integración Productiva para la adecuada ejecución de las fases de estructuración del PIDARET.
</t>
  </si>
  <si>
    <t>Realizar consulta formal a la Vicepresidencia de Integración Productiva y/o el enlace designado por esta para el proceso de Estructuración de PIDARET, sobre el apoyo requerido por parte de la UTT para la firma del Acuerdo de Voluntades del PIDARET La Guajira, dado que esta dependencia informó a la UTT que está organizando el mismo, por lo que es un evento de alto nivel con los gobernadores y algunas entidades del orden nacional.</t>
  </si>
  <si>
    <t>Un (1) memorando emitido a la VIP y/o el enlace designado por ésta.</t>
  </si>
  <si>
    <r>
      <rPr>
        <b/>
        <sz val="10"/>
        <color theme="1"/>
        <rFont val="Arial"/>
        <family val="2"/>
      </rPr>
      <t>2021:</t>
    </r>
    <r>
      <rPr>
        <sz val="10"/>
        <color theme="1"/>
        <rFont val="Arial"/>
        <family val="2"/>
      </rPr>
      <t xml:space="preserve"> La UTT1 indico que, Se envio un (1) memorando a la VIP con radicado ADR 20203510041253 consultando el apoyo requerido para la firma del acuerdo de voluntades del PIDARET de La Guajira. Ver evidencias en carpeta "HALLAZGO 11 (PIDARET)".
</t>
    </r>
    <r>
      <rPr>
        <b/>
        <sz val="10"/>
        <color theme="1"/>
        <rFont val="Arial"/>
        <family val="2"/>
      </rPr>
      <t xml:space="preserve">2023: 
</t>
    </r>
    <r>
      <rPr>
        <sz val="10"/>
        <color theme="1"/>
        <rFont val="Arial"/>
        <family val="2"/>
      </rPr>
      <t>La UTT indicó que en la actualidad el PIDARET La Guajira se encuentra reglamentado/formalizado por la Ordenanza 560 del 30 de mayo de 2023, por lo que la acción se da por cumplida y efectiva dado que se obtuvo el objetivo trazado de reglamantación/formalización por parte de la Asamblea del departamento de La Guajira, por lo que se puede categorizar como efectiva.</t>
    </r>
  </si>
  <si>
    <t>Errores u omisiones en el seguimiento al cumplimiento de requisitos habilitantes de las EPSEAS.</t>
  </si>
  <si>
    <t xml:space="preserve">Debilidades en la reglamentación de los requisitos habilitantes que deben cumplir las personas jurídicas interesadas en habilitarse como EPSEA.
</t>
  </si>
  <si>
    <r>
      <rPr>
        <b/>
        <sz val="10"/>
        <color theme="1"/>
        <rFont val="Arial"/>
        <family val="2"/>
      </rPr>
      <t xml:space="preserve">1. </t>
    </r>
    <r>
      <rPr>
        <sz val="10"/>
        <color theme="1"/>
        <rFont val="Arial"/>
        <family val="2"/>
      </rPr>
      <t>Realizar solicitud formal a la Dirección de Asistencia Técnica ajustar las listas de chequeo de acuerdo con los requisitos normativos.</t>
    </r>
  </si>
  <si>
    <t>Un (1) memorando de solicitud de ajuste de las listas de chequeo a la Dirección de Asistencia Técnica de la ADR.</t>
  </si>
  <si>
    <t>13/06/2022
26/12/2023
12/06/2024</t>
  </si>
  <si>
    <t>CESAR DAVID RODRIGUEZ
Tania Valentina Peralta
Maicol Stiven Zipamocha</t>
  </si>
  <si>
    <r>
      <rPr>
        <sz val="10"/>
        <color theme="1"/>
        <rFont val="Arial"/>
        <family val="2"/>
      </rPr>
      <t xml:space="preserve">2021: La UTT indico que, se envio un (1) memorando a la DAT con radicado ADR </t>
    </r>
    <r>
      <rPr>
        <b/>
        <u/>
        <sz val="10"/>
        <color theme="1"/>
        <rFont val="Arial"/>
        <family val="2"/>
      </rPr>
      <t>20203510039583</t>
    </r>
    <r>
      <rPr>
        <sz val="10"/>
        <color theme="1"/>
        <rFont val="Arial"/>
        <family val="2"/>
      </rPr>
      <t xml:space="preserve"> solicitando  ajustes de las listas de chequeo. Ver evidencias en carpeta "HALLAZGO 12 (EPSEA)".
</t>
    </r>
    <r>
      <rPr>
        <b/>
        <sz val="10"/>
        <color theme="1"/>
        <rFont val="Arial"/>
        <family val="2"/>
      </rPr>
      <t xml:space="preserve">Seguimiento 26 de diciembre de 2023: </t>
    </r>
    <r>
      <rPr>
        <sz val="10"/>
        <color theme="1"/>
        <rFont val="Arial"/>
        <family val="2"/>
      </rPr>
      <t xml:space="preserve">
La UTT indicó: </t>
    </r>
    <r>
      <rPr>
        <i/>
        <sz val="10"/>
        <color theme="1"/>
        <rFont val="Arial"/>
        <family val="2"/>
      </rPr>
      <t>"En cuanto al hallazgo identificado, es preciso mencionar que se estuvo remitiendo memorando a la DAT el 31 de marzo de 2023 con radicado ADR 20233510016703 solicitando ajustes a la lista de chequeo, reiterado por  memorando a la DAT el 07 de junio de 2023 con radicado ADR 20233510028203 reiterando la solicitud de ajustes a la lista de chequeo  hasta la fecha, sin respuesta. No obstante, desde el equipo de extensión agropecuaria de la UTT1 se propone adoptar acciones de mejoramiento adicionales a la lista de chequeo para tener claridad en cuanto a la reglamentación de los requisitos habilitantes que deben cumplir las personas jurídicas interesadas en habilitarse como EPSEA. Tales propuestas (la primera de ellas ya en implementación) corresponden a: ofrecer a las organizaciones interesadas en habilitarse como EPSEA acompañamiento durante el proceso de validación de información en el proceso de habilitación como EPSEA, y;  informar a las organizaciones habilitadas periódicamente de las fechas de vencimiento de sus resoluciones de habilitación, haciendo énfasis en lo establecido en la normativa en tiempos para el proceso de validación de la información y en cuanto a los requisitos mínimos de la organización y del equipo mínimo."</t>
    </r>
  </si>
  <si>
    <t>La Oficina de Control Interno, en el seguimiento realizado en la vigencia 2021 evidenció el cumplimiento de las tres (3) acciones de mejoramiento con la emisión de los comunicados internos N° 20203510039583, 20203510039813 y 20203510039573, de los cuales luego de los seguimientos realizados en 2022 y 2023, no se logró corroborar hubiera respuesta por parte del nivel central a la UTT.
Al respecto, y con el fin de determinar si a nivel general la territorial tomó correctivos frente a los hechos expuestos en el hallazgo, en visita realizada a la UTT entre el 11 y 14 de junio de 2024, se informó lo siguiente:
En la página Web la Agencia dispuso del procedimiento y reglamentación para presentarse para habilitación como EPSEA. Al analizar el procedimiento PR-SPE-003 "HABILITACIÓN DE LAS ENTIDADES PRESTADORAS DEL SERVICIO DE EXTENSIÓN AGROPECUARIA –
EPSEA" versión 3, se observa que la actividad para la habilitación de EPSEAS se divide en tres etapas, de lo cual, la etapa inicial de VALIDACIÓN se encuentra a cargo de las UTTs, y las siguientes etapas de EVALUACIÓN y HABILITACIÓN se encuentran a cargo del nivel central.
Al respecto, sde evidenció que para la recepción de una solicitud de habilitación de EPSEA, las terroriales deben conservar como trazabilidad de las gestiones que se realicen, en primera medida, los siguientes documentos:
- Oficio de presentación de la solicitud del trámite de habilitación como EPSEA (F-SPE-005)
- Formulario de registro para la habilitación de EPSEA (F-SPE-001)
- Lista de Chequeo de Verificación de requisitos mínimos habilitantes (F-SPE002)
Al respecto, la UTT informó que frente a las entidades que solicitaron habilitación en la vigencia 2023 (las cuales se relacionan a continuación), se cuenta con los soportes mencionados previamente:
ASORPOACOL
ASOPROTECCO *
FEGACESAR
FUNDECERP
UNIVERSIDAD POPULAR DEL CESAR
FUNDACIÓN CHIRIGUA *
UNIVERSIDAD DE LA GUAJIRA
FUPARCIS *
UNIVERSIDAD DEL MAGDALENA *
CORPORACIÓN GE-PROYECTOS *
De las anteriores solo 5 (*) lograron habilitarse como EPSEA, sustentado en que, la UTT validó la documentación aportada, para luego remitir a nivel central para evaluar la solicitud y emitir su consideración. se informó que a nivel ADR se cuenta con repositorio por parte de la DAT para el cargue de la documentación final de las entidades habilitadas.
Se informó a la OCI que posterior al 12 de diciembre de 2023 no se recibían solicitudes de evaluación para proceder con la habilitación. Dada la ausencia de personal a comienzos de año, se remitió al nivel central las solictudes existentes en la territorial para proceder con el proceso evaluativo. Así como, se indicó que actualmente se remite toda solicitud de habilitación al nivel central por directriz dada por la DAT.
Por parte de la OCI se obtuvo evidencia de: formulario de registro de presentación, lista de chequeo, Oficio de presentación y soporte de registro de la información en el SharePoint de las cinco (5) entidades que se habilitaron en 2023 y cuya verificación se realizó por parte de la UTT.
De esta manera, se considera que, luego de la auditoría la ADR implementó nuevos puntos de control procedimentales para evitar errores en la revisión documental para la habilitación de EPSEAS, aunado a que laOficina de Control Interno evidenció la aplicación de los formatos dispuestos para cumplir con la etapa de VALIDACIÓN.
En este orden de ideas, se considera viable el cierre del hallazgo, recomendando a la UTT tomar medidas que prevengan elincumplimiento de los términos dispuestos para cumplir cada etapa.</t>
  </si>
  <si>
    <t xml:space="preserve">Errores o deficiente acompañamiento y asesoría por parte de la Vicepresidencia de Integración Productiva a los responsables del proceso en las UTT.
</t>
  </si>
  <si>
    <r>
      <rPr>
        <b/>
        <sz val="10"/>
        <color theme="1"/>
        <rFont val="Arial"/>
        <family val="2"/>
      </rPr>
      <t xml:space="preserve">2. </t>
    </r>
    <r>
      <rPr>
        <sz val="10"/>
        <color theme="1"/>
        <rFont val="Arial"/>
        <family val="2"/>
      </rPr>
      <t>Realizar memorando de solicitud formal a la Dirección de Asistencia Técnica sobre las EPSEA habilitadas, a las cuales la UTT debe realizar seguimiento.</t>
    </r>
  </si>
  <si>
    <t xml:space="preserve">Un (1) memorando de solicitud a la Dirección de Asistencia Técnica sobre las EPSEA habilitadas a las cuales la UTT debe realizar seguimiento.
</t>
  </si>
  <si>
    <r>
      <rPr>
        <sz val="10"/>
        <color theme="1"/>
        <rFont val="Arial"/>
        <family val="2"/>
      </rPr>
      <t xml:space="preserve">2021: Se envio un (1) memorando a la DAT con radicado ADR </t>
    </r>
    <r>
      <rPr>
        <b/>
        <u/>
        <sz val="10"/>
        <color theme="1"/>
        <rFont val="Arial"/>
        <family val="2"/>
      </rPr>
      <t>20203510039813</t>
    </r>
    <r>
      <rPr>
        <sz val="10"/>
        <color theme="1"/>
        <rFont val="Arial"/>
        <family val="2"/>
      </rPr>
      <t xml:space="preserve"> solicitando  las EPSEA habilitadas a las cuales la UTT debe realizar seguimiento. Ver evidencias en carpeta "HALLAZGO 12 (EPSEA)".
</t>
    </r>
    <r>
      <rPr>
        <b/>
        <sz val="10"/>
        <color theme="1"/>
        <rFont val="Arial"/>
        <family val="2"/>
      </rPr>
      <t xml:space="preserve">Seguimiento 26 de diciembre de 2023: 
</t>
    </r>
    <r>
      <rPr>
        <sz val="10"/>
        <color theme="1"/>
        <rFont val="Arial"/>
        <family val="2"/>
      </rPr>
      <t xml:space="preserve">La UTT indicó: </t>
    </r>
    <r>
      <rPr>
        <i/>
        <sz val="10"/>
        <color theme="1"/>
        <rFont val="Arial"/>
        <family val="2"/>
      </rPr>
      <t>" En cuanto al hallazgo identificado, es preciso mencionar que se estuvo remitiendo memorando a la DAT el 31 de marzo de 2023 con radicado ADR 20233510016703 solicitando directriz en cuanto las EPSEA habilitadas, a las cuales la UTT debe realizar seguimiento, reiterado por  memorando a la DAT el 07 de junio de 2023 con radicado ADR 20233510028203, sin respuesta hasta la fecha</t>
    </r>
    <r>
      <rPr>
        <sz val="10"/>
        <color theme="1"/>
        <rFont val="Arial"/>
        <family val="2"/>
      </rPr>
      <t>"</t>
    </r>
  </si>
  <si>
    <r>
      <rPr>
        <b/>
        <sz val="10"/>
        <color theme="1"/>
        <rFont val="Arial"/>
        <family val="2"/>
      </rPr>
      <t xml:space="preserve">3. </t>
    </r>
    <r>
      <rPr>
        <sz val="10"/>
        <color theme="1"/>
        <rFont val="Arial"/>
        <family val="2"/>
      </rPr>
      <t>Realizar una solicitud a la Dirección de Asistencia Técnica para que se socialicen los lineamientos, formatos y criterios de la selección de las EPSEA que van a ser objeto de seguimiento, con base en lo dispuesto en el artículo décimo noveno de la Res 422 del 2019.</t>
    </r>
  </si>
  <si>
    <t>Un (1) memorando de solicitud a la Dirección de Asistencia Técnica de socialización de las directrices y lineamientos sobre seguimiento a las EPSEA habilitadas.</t>
  </si>
  <si>
    <r>
      <rPr>
        <sz val="10"/>
        <color theme="1"/>
        <rFont val="Arial"/>
        <family val="2"/>
      </rPr>
      <t xml:space="preserve">2021: Se envio un (1) memorando a la DAT con radicado ADR  </t>
    </r>
    <r>
      <rPr>
        <b/>
        <u/>
        <sz val="10"/>
        <color theme="1"/>
        <rFont val="Arial"/>
        <family val="2"/>
      </rPr>
      <t xml:space="preserve">20203510039573 </t>
    </r>
    <r>
      <rPr>
        <sz val="10"/>
        <color theme="1"/>
        <rFont val="Arial"/>
        <family val="2"/>
      </rPr>
      <t xml:space="preserve"> solicitando  socialización de las directrices y lineamientos sobre seguimiento a las EPSEA habilitadas. Ver evidencias en carpeta "HALLAZGO 12 (EPSEA)".
</t>
    </r>
    <r>
      <rPr>
        <b/>
        <sz val="10"/>
        <color theme="1"/>
        <rFont val="Arial"/>
        <family val="2"/>
      </rPr>
      <t xml:space="preserve">Seguimiento 26 de diciembre de 2023: 
</t>
    </r>
    <r>
      <rPr>
        <sz val="10"/>
        <color theme="1"/>
        <rFont val="Arial"/>
        <family val="2"/>
      </rPr>
      <t xml:space="preserve">La UTT indicó: </t>
    </r>
    <r>
      <rPr>
        <i/>
        <sz val="10"/>
        <color theme="1"/>
        <rFont val="Arial"/>
        <family val="2"/>
      </rPr>
      <t>"En cuanto al hallazgo identificado, es preciso mencionar que se estuvo remitiendo memorando a la DAT el 31 de marzo de 2023 con radicado ADR 20233510016703 solicitando lineamientos, formatos y criterios de la selección de las EPSEA que van a ser objeto de seguimiento, con base en lo dispuesto en el artículo décimo noveno de la Res 422 del 2019, reiterado por  memorando a la DAT el 07 de junio de 2023 con radicado ADR 20233510028203, sin respuesta hasta la fecha"</t>
    </r>
  </si>
  <si>
    <t>Diferencia en cantidad de Proyectos subrogados por el INCODER y asignados a la UTT frente a los efectivamente cerrados.</t>
  </si>
  <si>
    <t>Debilidad y/o ausencia de lineamientos procedimentales y/o en el establecimiento de un flujo operativo articulado con los procesos de la ADR en el Sistema Integrado de Gestión.</t>
  </si>
  <si>
    <t>Se remitirá a la VIP el reporte de Control Interno - Hallazgo correspondiente a “Diferencia en cantidad de Proyectos subrogados INCODER asignados a la UTT N° 1 frente a los efectivamente cerrados”, solicitando: Se programarán mesas de trabajo con el/los responsables del manejo de la información de los proyectos subrogados por el INCODER asignados a la UTT N° 1, para que se aclare la diferencia de los proyectos asignados (98 versus los reportados 102), con el fin de conciliar las cifras a cargo de la UTT – solicitud de certificación.</t>
  </si>
  <si>
    <t>Un (1) memorando interno con solicitudes, remitido por la UTT N° 1 a la VIP.</t>
  </si>
  <si>
    <t xml:space="preserve">CESAR DAVID RODRIGUEZ
Tania Valentina Peralta </t>
  </si>
  <si>
    <r>
      <rPr>
        <b/>
        <sz val="10"/>
        <color theme="1"/>
        <rFont val="Arial"/>
        <family val="2"/>
      </rPr>
      <t xml:space="preserve">Nota: </t>
    </r>
    <r>
      <rPr>
        <u/>
        <sz val="10"/>
        <color theme="1"/>
        <rFont val="Arial"/>
        <family val="2"/>
      </rPr>
      <t>Plan de mejoramiento reformulado en virtud de la solicitud presentada por la UTT a través de memorando N° 220243510049743</t>
    </r>
    <r>
      <rPr>
        <b/>
        <sz val="10"/>
        <color theme="1"/>
        <rFont val="Arial"/>
        <family val="2"/>
      </rPr>
      <t xml:space="preserve">
2021: </t>
    </r>
    <r>
      <rPr>
        <sz val="10"/>
        <color theme="1"/>
        <rFont val="Arial"/>
        <family val="2"/>
      </rPr>
      <t>Se indicó por parte de la UTT que, se remitió el memorando a la VIP N° 20203510039783, solicitando paz y salvo ejecución proyectos INCODER</t>
    </r>
  </si>
  <si>
    <t>Plan modificado mediante memorando 20243510049743 del 14 de junio de 2024 (eliminación acciones 2 y 3)</t>
  </si>
  <si>
    <r>
      <rPr>
        <sz val="10"/>
        <color theme="1"/>
        <rFont val="Arial"/>
        <family val="2"/>
      </rPr>
      <t xml:space="preserve">Por parte de la Oficina de Control interno se verificó el cumplimiento de laacción a través de la emisión del memorando enviado a la VIP solicitando una mesa de trabajo con el fin de aclarar la diferencia de proyectos del INCODER reportados de la UTT 1 o la emisión de paz y salvo frente a la no existencia de proyectos en la territorial.
Al respecto se debe señalar que no se observó la existencia de respuesta por parte del nivel central a la solicitud mencionada.
</t>
    </r>
    <r>
      <rPr>
        <b/>
        <sz val="10"/>
        <color theme="1"/>
        <rFont val="Arial"/>
        <family val="2"/>
      </rPr>
      <t xml:space="preserve">
</t>
    </r>
    <r>
      <rPr>
        <sz val="10"/>
        <color theme="1"/>
        <rFont val="Arial"/>
        <family val="2"/>
      </rPr>
      <t>Se debe tener presente que</t>
    </r>
    <r>
      <rPr>
        <i/>
        <sz val="10"/>
        <color theme="1"/>
        <rFont val="Arial"/>
        <family val="2"/>
      </rPr>
      <t xml:space="preserve"> </t>
    </r>
    <r>
      <rPr>
        <sz val="10"/>
        <color theme="1"/>
        <rFont val="Arial"/>
        <family val="2"/>
      </rPr>
      <t>en el hallazgo el equipo auditor indicó en el informe que</t>
    </r>
    <r>
      <rPr>
        <i/>
        <sz val="10"/>
        <color theme="1"/>
        <rFont val="Arial"/>
        <family val="2"/>
      </rPr>
      <t xml:space="preserve"> "se pudo corroborar que efectivamente al 31 de agosto de 2020 la UTT N° 1 no contaba con Proyectos productivos subrogados por el INCODER en ejecución y/o abiertos", </t>
    </r>
    <r>
      <rPr>
        <sz val="10"/>
        <color theme="1"/>
        <rFont val="Arial"/>
        <family val="2"/>
      </rPr>
      <t>y que la UTT cumplió con la acción que estaba a su alcance, considerando no se encuentra bajo el control de la territorial determinar la verificación, corrección o aclaración de los hechos expuestoss en el hallazgo, por lo que se considera pertinente cerrar el presente hallazgo, con la salvedad de que la Oficina de Control Interno a través del seguimientode los planes de mejoramiento suscritos con la CGR, buscará se de claridad a lo relacionado con la cantidad de proyectos realmente heredados por el INCODER y el estado de estos.</t>
    </r>
  </si>
  <si>
    <t>Incumplimiento de metas del Plan Operativo y debilidades en la ejecución de las actividades que las componen.</t>
  </si>
  <si>
    <t>Ausencia de seguimiento al cumplimiento del plan operativo de la UTT</t>
  </si>
  <si>
    <t>Realizar monitoreo trimestral al plan operativo de la UTT y generar alertas al nivel central frente a posibles desviaciones</t>
  </si>
  <si>
    <t>Reporte trimestral a nivel central de resultado del monitoreo a indicadores</t>
  </si>
  <si>
    <t>Gestor adscrito a la UTT N° 1</t>
  </si>
  <si>
    <t>6/13/2024
22,23 y 24 -octubre del 2025</t>
  </si>
  <si>
    <t>Maicol Stiven Zipamocha Murcia
María Paula Urquijo Vargas
Edith Bviana Alvarez</t>
  </si>
  <si>
    <r>
      <t xml:space="preserve">Nota: </t>
    </r>
    <r>
      <rPr>
        <u/>
        <sz val="10"/>
        <color theme="1"/>
        <rFont val="Arial"/>
        <family val="2"/>
      </rPr>
      <t>Plan de mejoramiento reformulado en virtud de la solicitud presentada por la UTT a través de memorando N° 220243510049743</t>
    </r>
    <r>
      <rPr>
        <sz val="10"/>
        <color theme="1"/>
        <rFont val="Arial"/>
        <family val="2"/>
      </rPr>
      <t xml:space="preserve">
En virtud de la modificación solicitada al plan de mejoramiento del presente hallazgo, la acción se encuentra en términos de ejecución.
</t>
    </r>
    <r>
      <rPr>
        <b/>
        <sz val="10"/>
        <color rgb="FFFF0000"/>
        <rFont val="Arial"/>
        <family val="2"/>
      </rPr>
      <t>Seguimiento 2025:
Durante la visita a la UTT N° 1 Santa Marta los dia 22, 23, 24 del 2025, no se observa ninguna información referente a la actividad propuesta, por lo tanto se solicita, mediante correo electrónico y acta F-DER-001 del 24 de octubre, se reiteró la solicitud de la información, estableciendo como plazo de respuesta el lunes 25 de octubre; sin embargo, al no recibirse respuesta dentro del término indicado, la acción sigue en estado INCUMPLIDA - VENCIDA.</t>
    </r>
  </si>
  <si>
    <t>Plan modificado mediante memorando 20243510049743 del 14 de junio de 2024 (Ajuste en redacción)</t>
  </si>
  <si>
    <t>INCUMPLIDA - VENCIDA</t>
  </si>
  <si>
    <r>
      <t xml:space="preserve">En virtud de la modificación solicitada al plan de mejoramiento del presente hallazgo, la acción se encuentra en términos de ejecución.
</t>
    </r>
    <r>
      <rPr>
        <sz val="10"/>
        <color rgb="FFFF0000"/>
        <rFont val="Arial"/>
        <family val="2"/>
      </rPr>
      <t>2025: Ante la falta de respuesta del correo, no fue posible validar la eficacia de las acciones adoptadas para atender el hallazgo. Por tal motivo, este se mantiene en estado abierto, en espera de evidencias que demuestren la efectividad de las medidas frente a la situación detectada por la Oficina de Control Interno.</t>
    </r>
  </si>
  <si>
    <t>INFORME 2022 (OCI-2022-014)</t>
  </si>
  <si>
    <t>FECHA  DE REALIZACIÓN DE SEGUIMIENTO</t>
  </si>
  <si>
    <t>Auditoría Interna a la Unidad Técnica Territorial N° 1 Santa Marta</t>
  </si>
  <si>
    <t xml:space="preserve">Debilidades en el monitoreo y seguimiento realizado a la ejecución de los PIDAR y en la conformación del grupo estructurador </t>
  </si>
  <si>
    <t>Omisión de los Lineamientos establecidos en los procedimientos y de la Normativa Aplicable a la ejecución y seguimiento de los PIDAR.</t>
  </si>
  <si>
    <t>1. A través de memorando, se solicitará al VIP la Realización de dos jornadas de  capacitación al equipo técnico de la UTT N° 1, en los procedimientos de implementación de ejecución directa y ejecución bajo modelo de convenios de los PIDAR  en ejecución.</t>
  </si>
  <si>
    <t xml:space="preserve">Realizar 2 jornadas de Capacitación presencial al equipo implementador. </t>
  </si>
  <si>
    <t>Preventiva</t>
  </si>
  <si>
    <t>Director de la UTT N° 1</t>
  </si>
  <si>
    <t>20/12/2023
26/06/2024
22,23 y 24 -octubre del 2025</t>
  </si>
  <si>
    <t>Tania Valentina Peralta
Emilcen Monroy Vega
María Paula Urquijo Vargas
Edith Bviana Alvarez</t>
  </si>
  <si>
    <r>
      <t xml:space="preserve">Diciembre 2023: </t>
    </r>
    <r>
      <rPr>
        <sz val="10"/>
        <color theme="1"/>
        <rFont val="Arial"/>
        <family val="2"/>
      </rPr>
      <t xml:space="preserve">Teniendo en cuenta la fecha de finalización de las acciones y que la Oficina de Control Interno no evidenció soportes para el cumplimiento de la acción y su respectiva meta esta será calificada como Incumplida. 
</t>
    </r>
    <r>
      <rPr>
        <b/>
        <sz val="10"/>
        <color theme="1"/>
        <rFont val="Arial"/>
        <family val="2"/>
      </rPr>
      <t xml:space="preserve">Junio 2024: </t>
    </r>
    <r>
      <rPr>
        <sz val="10"/>
        <color theme="1"/>
        <rFont val="Arial"/>
        <family val="2"/>
      </rPr>
      <t xml:space="preserve">La UTT realizó la entrega de la siguiente documentación. 
- Memorando de fecha 14 de abril de 2023, con radicado numero 20233510018193, enviado a Vicepresidencia de Proyectos, de asunto "Solicitud Capacitación Actualización PIDAR". 
- Memorando de fecha 07 de noviembre de 2023, con radicado No. 20233510055063, enviado a Vicepresidencia de Integración Productiva, de asunto "solicitud de capacitación procedimiento Implementación UTT1".  
- Soporte correo electrónico de invitación por parte de Dirección de Acceso a Activos Productivos a la UTT1 para capacitación sobre Estructuración de PIDAR. (01/06/2023)
- F-DER-002 de fecha 11 de diciembre de 2023, listado de asistencia a capacitación sobre Operación de los Convenios de Cooperación, 11 asistentes de la UTT1. 
- F-DER-002 de fecha 6 de septiembre de 2023, listado de asistencia a mesa de trabajo para la etapa de Factibilidad de los proyectos 3389,3391 y 3392. 
Teniendo en cuenta el análisis de los soporte allegados la OCI considera que se cumple parcialmente con lo propuesto en la acción, al observar capacitación frente a la operación de los convenios de cooperación, sin embargo no se evidenció la capacitación frente al procedimiento de Ejecución Directa, por lo cual la acción queda tipificada como INCUMPLIDA VENCIDA.
</t>
    </r>
    <r>
      <rPr>
        <b/>
        <sz val="10"/>
        <color rgb="FFFF0000"/>
        <rFont val="Arial"/>
        <family val="2"/>
      </rPr>
      <t xml:space="preserve">22 de octubre del 2025:
Una vez solicitada y revisada la información correspondiente, se identifica, a través del correo electrónico enviado el 23 de octubre, que el 11 de septiembre de 2024 se realizó la capacitación F-IMP 014 – Informe de Seguimiento a la Ejecución PIDAR modalidad Ejecución Directa y la capacitación sobre Gestión de Pagos en la Plataforma Fiduagraria – modalidad Ejecución Directa PIDAR (17 de noviembre de 2023). No obstante, es importante mencionar que el informe mensual, en el cual se reporta el avance de los proyectos conforme al plan de inversiones y al cronograma de actividades del proyecto (VIP), no se encuentra evidenciado en la información enviada.
Teniendo en cuenta el análisis de los soporte allegados la OCI considera que se cumple parcialmente con lo propuesto en la acción, al observar capacitaciónes, sin embargo no se evidencióel informe, por lo cual la acción queda tipificada como INCUMPLIDA VENCIDA.
Por otro lado se manifiesta que la informacion referente a  Ejecución de los proyectos integrales de desarrollo agropecuario y rural con enfoque territorial en el marco de convenios de cooperación – Versión 8 y  Ejecución de los proyectos integrales de desarrollo agropecuario y rural con enfoque territorial a través de Modalidad Directa – Versión 3, no se evidencia, por lo tanto no cmple con las metas propuestas.
</t>
    </r>
  </si>
  <si>
    <t>Plan modificado mediante memorando 20243510049743 del 14 de junio de 2024 (eliminación acciones 3 y 4)</t>
  </si>
  <si>
    <r>
      <t xml:space="preserve">La Oficina de Control Interno evidención que la UTT solicitó a la Vicepresidencia de Integración Productiva realizar una capacitación a la UTT frente a la Implementación de PIDAR, al respecto se evidenció que el 11 de diciembre de 2023 se realizó capacitación frente a la operatividad de los convenios de cooperación. Aunado a ello, se evidenció que la territorial ha participado en capacitaciones frente a la estructuración de proyectos.
Frente a lo anterior, se evidenció el cumplimiento parcial de la acción de mejoramiento, haciendo falta los soportes que evidencien la participación en capacitaciones relacionadas con el procedimiento de implementación de proyectos bajo modalidad directa, por ende, la acción queda como INCUMPLIDA VENCIDA, y se sugiere priorizar si ejecución.
Al respecto, la OCI sugiere validar el impacto que esta actividad generaría frente a la subsanación de los hechos del hallazgo, recordando que es indispensable evidenciar la corrección o prevención de dichas situaciones.
</t>
    </r>
    <r>
      <rPr>
        <b/>
        <sz val="10"/>
        <color rgb="FFFF0000"/>
        <rFont val="Arial"/>
        <family val="2"/>
      </rPr>
      <t>2025:Debido a que no fue posible obtener información adicional (informes ) que permitiera verificar la implementación de correctivos, mejoras o acciones de subsanación frente a los hechos señalados en el hallazgo y considerando lo expuesto en el avance cualitativo, este hallazgo permanecerá abierto.</t>
    </r>
  </si>
  <si>
    <t>1.  Código: PR-IMP-001 Ejecución de los proyectos integrales de desarrollo agropecuario y rural con enfoque territorial en el marco de convenios de cooperación – Versión 8</t>
  </si>
  <si>
    <t>2.  Código: PR-IMP-004 Ejecución de los proyectos integrales de desarrollo agropecuario y rural con enfoque territorial a través de Modalidad Directa – Versión 3
Entregable: 2 listados de asistencia</t>
  </si>
  <si>
    <t>Falta del cargue total de la Información de cada uno de los proyectos del PIDAR.</t>
  </si>
  <si>
    <t xml:space="preserve">2.       Los profesionales de la UTT N° 1 designados para el apoyo a la supervisión de los PIDAR, realizarán conjuntamente con los profesionales de apoyo a la Supervisión designados por la VIP, una revisión de la Información cargada al APLICATIVO de cada uno de los PIDAR para que se establezca su estado de actualización. </t>
  </si>
  <si>
    <r>
      <t xml:space="preserve">Un acta de verificación conjunta UTT/VIP </t>
    </r>
    <r>
      <rPr>
        <u/>
        <sz val="10"/>
        <color theme="1"/>
        <rFont val="Arial"/>
        <family val="2"/>
      </rPr>
      <t>trimestra</t>
    </r>
    <r>
      <rPr>
        <sz val="10"/>
        <color theme="1"/>
        <rFont val="Arial"/>
        <family val="2"/>
      </rPr>
      <t>l con:
1.  Información generada en la implementación de los PIDAR, cargada en el aplicativo</t>
    </r>
  </si>
  <si>
    <r>
      <t xml:space="preserve">Diciembre 2023: </t>
    </r>
    <r>
      <rPr>
        <sz val="10"/>
        <color theme="1"/>
        <rFont val="Arial"/>
        <family val="2"/>
      </rPr>
      <t xml:space="preserve">Teniendo en cuenta la fecha de finalización de las acciones y que la Oficina de Control Interno no evidenció soportes para el cumplimiento de la acción y su respectiva meta esta será calificada como Incumplida. 
</t>
    </r>
    <r>
      <rPr>
        <b/>
        <sz val="10"/>
        <color theme="1"/>
        <rFont val="Arial"/>
        <family val="2"/>
      </rPr>
      <t>Junio 2024:</t>
    </r>
    <r>
      <rPr>
        <sz val="10"/>
        <color theme="1"/>
        <rFont val="Arial"/>
        <family val="2"/>
      </rPr>
      <t xml:space="preserve"> La UTT realizó la entrega de la siguiente documentación. 
Formato F-DER-001 de fecha 14 y 20 de diciembre de 2023, Acta Mesa de Control PIDAR en Ejecución UTT 1- objetivo, Realizar la Mesa de Control del mes de noviembre de 2023, para la verificación del avance técnico, administrativo y financiero de los PIDAR en ejecución de la UTT 1.
Formato F-DER-001 de fecha 18 y 21 de marzo de 2024, Acta Mesa de Control PIDAR en Ejecución UTT 1- objetivo, Realizar la Mesa de Control de los meses de febrero y marzo de 2024, para la verificación del avance técnico, administrativo y financiero de los PIDAR en ejecución en la UTT 1
Formato F-DER-001 de fecha 22 al 24 de abril 2024, Acta Mesa de Control PIDAR en Ejecución UTT 1- objetivo, Realizar la Mesa de Verificación de la ejecución de los PIDAR de la UTT 1, del mes de abril de 2024, para la revisión del avance técnico, administrativo y financiero. 
</t>
    </r>
    <r>
      <rPr>
        <b/>
        <sz val="10"/>
        <color rgb="FFFF0000"/>
        <rFont val="Arial"/>
        <family val="2"/>
      </rPr>
      <t xml:space="preserve">
Octubre 2025: Con el propósito de verificar la información, se reiteró la solicitud a través del correo electrónico y acta F-DER-001 del 24 de octubre, fijando como fecha límite de respuesta el lunes 25 de octubre; sin embargo, ante la falta de respuesta, la acción se mantiene en estado CUMPLIDA – PENDIENTE DE EFECTIVIDAD.</t>
    </r>
  </si>
  <si>
    <r>
      <t xml:space="preserve">La Oficina de Control Interno evidenció que la UTT, en conjunto con la Dirección de Seguimiento y Control llevó a cabo mesas de control en los meses de diciembre 2023, febrero, marzo y abril de 2024, a través de las cuales se realiza un seguimiento técnico a la implementación de los PIDAR en la zona de jurisdicción de la UTT. en dichas mesas se analizan, entre otros aspectos, las actividades asociadas a la gestión documental de cada PIDAR.
Al respecto, la OCI considera dichas mesas de control como un punto clave para hacer seguimiento al cumplimiento de las diferentes actividades ligadas a la ejecución de los proyectos, sobre lo cual, se considera pertinente que se soporte la ejecución periódica de las mismas, aunado a que se evidencien los resultados de los compromisos asociados a la revisión o gestiones de completitud de la documentación que debe reposar frente a cada proyecto, y a la toma de correctivos frente a lo observado por la Dirección de Seguimiento y Control, considerando esta actividad como lo que previene la reiteración de los hechos observados en el hallazgo, relacioandos con:
</t>
    </r>
    <r>
      <rPr>
        <u/>
        <sz val="10"/>
        <color theme="1"/>
        <rFont val="Arial"/>
        <family val="2"/>
      </rPr>
      <t>Falta de soportes de las reuniones de verificación de la ejecución de los PIDAR bajo Modalidad de Convenios de cooperación 2021:</t>
    </r>
    <r>
      <rPr>
        <sz val="10"/>
        <color theme="1"/>
        <rFont val="Arial"/>
        <family val="2"/>
      </rPr>
      <t xml:space="preserve">
</t>
    </r>
    <r>
      <rPr>
        <u/>
        <sz val="10"/>
        <color theme="1"/>
        <rFont val="Arial"/>
        <family val="2"/>
      </rPr>
      <t>Falta de soportes de envío de los informes de seguimiento a la ejecución de los PIDAR bajo modalidad de convenios y modalidad directa</t>
    </r>
    <r>
      <rPr>
        <sz val="10"/>
        <color theme="1"/>
        <rFont val="Arial"/>
        <family val="2"/>
      </rPr>
      <t xml:space="preserve">
</t>
    </r>
    <r>
      <rPr>
        <u/>
        <sz val="10"/>
        <color theme="1"/>
        <rFont val="Arial"/>
        <family val="2"/>
      </rPr>
      <t xml:space="preserve">
Debilidades en el almacenamiento de la documentación en el repositorio destinado para la ejecución de los PIDAR</t>
    </r>
    <r>
      <rPr>
        <sz val="10"/>
        <color theme="1"/>
        <rFont val="Arial"/>
        <family val="2"/>
      </rPr>
      <t xml:space="preserve">
Por lo anterior, se considera relevante mantener el hallazgo abierto, buscando que se soporte la ejecución continua de las mesas de control y el cumplimiento de compromisos derivados de estas (seguimiento en cada mesa de control).
</t>
    </r>
    <r>
      <rPr>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</si>
  <si>
    <t xml:space="preserve">5.       Mientras continúe la actualización y entre en funcionamiento el aplicativo Banco de proyectos se remitirá un memorando al equipo estructurador de las iniciativas en estructuración, en el cual se indicarán los roles de cada profesional. </t>
  </si>
  <si>
    <t xml:space="preserve">Un memorando interno designando al equipo estructurador por cada iniciativa en estructuración. </t>
  </si>
  <si>
    <t xml:space="preserve">Permanente </t>
  </si>
  <si>
    <r>
      <t xml:space="preserve">Diciembre 2023: </t>
    </r>
    <r>
      <rPr>
        <sz val="10"/>
        <color theme="1"/>
        <rFont val="Arial"/>
        <family val="2"/>
      </rPr>
      <t xml:space="preserve">Teniendo en cuenta la fecha de finalización de las acciones y que la Oficina de Control Interno no evidenció soportes para el cumplimiento de la acción y su respectiva meta esta será calificada como Incumplida. 
</t>
    </r>
    <r>
      <rPr>
        <b/>
        <sz val="10"/>
        <color theme="1"/>
        <rFont val="Arial"/>
        <family val="2"/>
      </rPr>
      <t>Junio 2024:</t>
    </r>
    <r>
      <rPr>
        <sz val="10"/>
        <color theme="1"/>
        <rFont val="Arial"/>
        <family val="2"/>
      </rPr>
      <t xml:space="preserve"> La UTT realizó la entrega de la siguiente documentación. 
Memorando de fecha 09 de agosto de 2023, con número de radicado 20233000037713, dirigido a Dirección de Accesos Productivos Unidad Técnica Territorial No. 1, con asunto, Designación equipo estructurador etapa de factibilidad del Perfil con Código BP 3389 – 2023.  
Memorando de fecha 31 de agosto de 2023, con número de radicado 20233000041023, dirigido a Vicepresidencia de Proyectos, Dirección de Acceso a Activos productivos, Dirección de Comercialización y Dirección de Asistencia técnica de la Unidad Técnica territorial No.1, con asunto, Designación equipo estructurador etapa de factibilidad del Proyecto con código BP 3392 – 2023.
Memorando de fecha 04 de septiembre de 2023, con número de radicado 20233000041233, dirigido a Vicepresidencia de Proyectos, Dirección de Acceso a Activos productivos, Dirección de Comercialización y Dirección de Asistencia técnica de la Unidad Técnica territorial No.1, con asunto, Designación equipo estructurador etapa de factibilidad del Proyecto con código BP 3391 – 2023.
Soporte de Correo Electrónico Director UTT N° 1 - Designación Profesionales Estructuración e Implementación 2022.
Memorando de fecha 15 de septiembre de 2023, con número de radicado 20233510043553, dirigido a  Grupo Estructurador PIDAR UTT No.1, con asunto, Equipo estructurador etapa de factibilidad del perfil con código BP 3391-2023, código BP 3389-2023, código BP3392-2023.
Formato Excel que contiene los Perfiles en Estructuración Priorizados I Semestre 2022 UTT N° 1
Una vez analizada la información descrita anteriormente la OCI considera favorable el cumplimiento del plan de mejora. 
</t>
    </r>
  </si>
  <si>
    <r>
      <rPr>
        <sz val="10"/>
        <color theme="1"/>
        <rFont val="Arial"/>
        <family val="2"/>
      </rPr>
      <t xml:space="preserve">
Una vez validado el cumplimiento de la acción con los soportes paortados por la UTT, se considera estos se corrigen lo observado en el hallazgo respecto a </t>
    </r>
    <r>
      <rPr>
        <i/>
        <sz val="10"/>
        <color theme="1"/>
        <rFont val="Arial"/>
        <family val="2"/>
      </rPr>
      <t>"Falta de evidencias de la conformación del grupo estructurador de PIDAR y e. Falta de soportes de la Designación del Líder Estructurador"</t>
    </r>
    <r>
      <rPr>
        <sz val="10"/>
        <color theme="1"/>
        <rFont val="Arial"/>
        <family val="2"/>
      </rPr>
      <t xml:space="preserve">, en donde se ha logrado documentar la conformación de los equipos estructuradores de cada proyecto, según la competencia del personal y experticia requerida.
Por lo anterior, la presente acción se considera como Efectiva.
</t>
    </r>
  </si>
  <si>
    <t>Inconsistencias en la notificación de resoluciones de Habilitación de EPSEAS y extemporaneidad en la revisión y respuesta en los requisitos Habilitantes</t>
  </si>
  <si>
    <t>Falta de claridad en los criterios procedimentales establecidos</t>
  </si>
  <si>
    <t>Realizar la notificación de habilitación a la EPSEA por parte de la UTT y/o DAT de acuerdo a lo establecido en el procedimiento y conservar soporte de ello</t>
  </si>
  <si>
    <t>Soporte de notificación de Resolución de habilitación</t>
  </si>
  <si>
    <t>Persona UTT y/o Personal Dirección Asistencia Técnica</t>
  </si>
  <si>
    <t>Maicol Stiven Zipamocha</t>
  </si>
  <si>
    <r>
      <rPr>
        <b/>
        <sz val="10"/>
        <color theme="1"/>
        <rFont val="Arial"/>
        <family val="2"/>
      </rPr>
      <t xml:space="preserve">Nota: </t>
    </r>
    <r>
      <rPr>
        <u/>
        <sz val="10"/>
        <color theme="1"/>
        <rFont val="Arial"/>
        <family val="2"/>
      </rPr>
      <t>Plan de mejoramiento reformulado en virtud de la solicitud presentada por la UTT a través de memorando N° 20243510049743</t>
    </r>
    <r>
      <rPr>
        <sz val="10"/>
        <color theme="1"/>
        <rFont val="Arial"/>
        <family val="2"/>
      </rPr>
      <t xml:space="preserve">
En virtud de lo dispuesto en la acción,la UTT aportó como evidencia los soportes de notificaciones de habilitación de EPSEA por correo electrónico de FUPARCIS, FUNDACIÓN CHIRIGUA, ASOPROTECCO, UNIVERSIDAD DEL MAGDALENA Y CORPORACIÓN GEPROYECTOS, teniendo presente que las solicitudes de habilitación fueron gestionadas desde la territorial en 2023.</t>
    </r>
  </si>
  <si>
    <t>Plan modificado mediante memorando 20243510049743 del 14 de junio de 2024 (Ajuste acción)</t>
  </si>
  <si>
    <r>
      <rPr>
        <sz val="10"/>
        <color theme="1"/>
        <rFont val="Arial"/>
        <family val="2"/>
      </rPr>
      <t xml:space="preserve">Teniendo en cuenta que el hallazgo se generó por omisión al criterio vigente en su momento, en el cual se señalaba que la UTT tenía la responsabilidad de notificar las Resoluciones de habilitación de EPSEAS, en visita realizada a la territorial entre el 11 y 14 dejunio de 2024, se informó que, para el proceso de habilitación, La UTT luego de la verificación documental remite al nivel central para evaluación, quienes son los que se encargan de realizar la evaluación final, y ante el cumplimiento de requisitos, es desde allí que se realiza el proceso de notificar a la empresa y a la UTT se le remite copia de la notificación de habilitación, que reposa en el correo electtónico del director.
Al respecto, se debe mencionar que, el procedimiento PR-SPE-001 versión 3, ajustado en marzo de 2023, en el numeral 6 "Desarrollo", en su actividad 16 estableció siguiente: </t>
    </r>
    <r>
      <rPr>
        <i/>
        <sz val="10"/>
        <color theme="1"/>
        <rFont val="Arial"/>
        <family val="2"/>
      </rPr>
      <t>“Notificar Resolución que decide sobre la habilitación de  la EPSEA: El colaborador de la UTT o de la DAT encargado de las notificaciones  cita a la empresa que solicitó el trámite de Habilitación como EPSEA. El envío de  la citación se hará dentro de los cinco (5) días hábiles siguientes a la recepción de  la resolución por parte de la UTT o la DAT. La notificación se realiza acorde con lo  establecido en los artículos 67 y siguientes de la Ley 1437 de 2011, dejando  constancia en la respectiva acta (F-SPE009). Si se realiza la notificación por  correo electrónico se deja constancia de entrega que se anexará a la carpeta. Una vez surtido el trámite de notificación el colaborador de la UTT o de la DAT que haya realizado la Notificación cargará en el Expediente del sistema documental Orfeo de cada EPSEA dentro de los cinco (5) días siguientes a la notificación los  documentos soportes que dieron paso a la Habilitación o No de la misma”</t>
    </r>
    <r>
      <rPr>
        <sz val="10"/>
        <color theme="1"/>
        <rFont val="Arial"/>
        <family val="2"/>
      </rPr>
      <t>. 
Al respecto, teniendo en cuenta que en la actualidad el criterio que dio origen al hallazgo fue modificado y da viabilidad para o la UTT o la Dirección de asistencia Técnica notifiquen las resoluciones de habilitación, y de acuerdo con las evidencias de cumplimiento de la acción, se puede concluir que es viable cerrar el hallazgo ante la adecuada ejecución del control vigente.</t>
    </r>
  </si>
  <si>
    <t>Falta de soporte documental para la verificación de lineamientos normativos y/o procedimentales frente a la Atención de PQRSD por parte de la Unidad Técnica Territorial</t>
  </si>
  <si>
    <t>Debilidades en el seguimiento a la gestión Peticiones, Quejas, Reclamos, Sugerencias y Denuncias (PQRSD).</t>
  </si>
  <si>
    <t xml:space="preserve"> Seguimiento semanal a la matriz de PQRSD con el fin de recordar por correo electrónico a los profesionales de la UTT1 las solicitudes que se encuentran próximas a vencer</t>
  </si>
  <si>
    <t>Correo electrónico semanal con resumen de solicitudes</t>
  </si>
  <si>
    <t>Profesional de gestión documental
Director UTT1</t>
  </si>
  <si>
    <t>Periódico</t>
  </si>
  <si>
    <t>Tania Valentina Peralta</t>
  </si>
  <si>
    <r>
      <rPr>
        <b/>
        <sz val="10"/>
        <color theme="1"/>
        <rFont val="Arial"/>
        <family val="2"/>
      </rPr>
      <t xml:space="preserve">Seguimiento 20 de diciembre de 2023: 
</t>
    </r>
    <r>
      <rPr>
        <sz val="10"/>
        <color theme="1"/>
        <rFont val="Arial"/>
        <family val="2"/>
      </rPr>
      <t xml:space="preserve">Para el cumplimiento de esta acción la UTT allegó a esta Oficina: 
1. Correo electrónico del 6 de mayo de 2022 con asunto "Seguimiento a PQRSD hasta el 30 de abril en la UTT 1.
2. Correlo electrónico del 14 de junio de 2022 con asunto "Seguimiento a radicados hasta el 10 de junio en la UTT 1.
3. Correo electrónico del 14 de julio de 2022 con asunto "Seguimeinto a Radicados hastsa 14 de julio en la UTT 1."
4. Correo electrónico del 19 de julio de 2022 con asunto "Seguimiento a radicados hasta 18 de julio en la UTT 1"
5. Correo electrónico del 25 de mayo de 2022 con asunto "Seguimiento a radicados hasta hoy 25 de mayo en la UTT 1"
De igual manera allegó las basses de PQRSD de los meses de febrero,marzo,abril,mayo,junio,julio,agosto,septiembre,octubre,noviembre y diciembre de 2022 y primer trimestre de 2023. 
Si bien la meta para esta accion esta definida como "Correo electrónico semanal con resumen de solicitudes" esta Oficina por medio de las evidencias remitidas pudo observar un seguimiento a las PQRSD, por lo que da la acción como cumplida.  </t>
    </r>
  </si>
  <si>
    <r>
      <rPr>
        <b/>
        <sz val="10"/>
        <color theme="1"/>
        <rFont val="Arial"/>
        <family val="2"/>
      </rPr>
      <t xml:space="preserve">Seguimiento 20 de diciembre de 2023: 
</t>
    </r>
    <r>
      <rPr>
        <sz val="10"/>
        <color theme="1"/>
        <rFont val="Arial"/>
        <family val="2"/>
      </rPr>
      <t xml:space="preserve">Teniendo en cuenta el cumplimiento de las acciones propuestas para subsanar el hallazgo, esta Oficina con el fin de validar la efectividad de las mismas procedió a extraer una muestra aleatoria de tres (3) radicados de las bases suministradas de las vigencias 2022 y 2023 para evidenciar el cumplimiento de lo establecido en el Procedimiento PR-PSC-001 Gestión de Peticiones, Quejas, Reclamos, Sugerencias, Denuncias y Felicitaciones - PQRSDF Numeral 4 DEFINICIONES 
"(...) Petición: Entiéndase por petición toda solicitud mediante la cual una persona puede acudirante las autoridades para que dentro de los términos que determine la ley, se le expida un pronunciamiento oportuno. Toda persona tiene derecho de presentar peticionesrespetuosas a las autoridades, por motivos de interés particular o general, y a obtener pronta resolución. El plazo para resolverla es dentro de los quince (15) días siguientes a su recepción." , sobre esto la Oficina obtuvo el siguiente resultado: 
Ver: Sharepoint - Evidencias - OCI-2022-014- 0. Efectividad
De acuerdo con lo anteriormente relacionado se evidencia que dos (2) de los tres (3) radicados, es decir, el 66% de a población evaluada cumplieron con los plazos dictados para dar respuesta por parte de la UTT, por lo que se considera pertinente dar el hallazgo como CERRADO, no sin antes extender la recomendación de continuar con el fortalecimiento de las actividades de control que permitan que se cumplan los tiempos de respuesta en la entidad. </t>
    </r>
  </si>
  <si>
    <t>Inconsistencias en el cumplimiento de las funciones 2 y 9 del decreto 2364 de 2015 relacionadas con el proceso de Asociatividad.</t>
  </si>
  <si>
    <t xml:space="preserve">Incumplimiento de las disposiciones para el reporte de información de inventarios de instancias de participación que operan en las regiones. </t>
  </si>
  <si>
    <t>Dar cumplimiento al Acuerdo de nivel de servicios entre la Vicepresidencia de Integración Productiva y la Vicepresidencia de Proyectos, en lo que respecta a la elaboración y reporte de los inventarios de CDMR, CONSEAS y OSCPR.</t>
  </si>
  <si>
    <t>Correos electrónicos de reportes de información a la Dirección de Participación y Asociatividad</t>
  </si>
  <si>
    <t>Correctiva</t>
  </si>
  <si>
    <t>Colaborador UTT N° 1</t>
  </si>
  <si>
    <t>Maicol Stiven Zipamocha Murcia</t>
  </si>
  <si>
    <r>
      <rPr>
        <b/>
        <sz val="10"/>
        <color theme="1"/>
        <rFont val="Arial"/>
        <family val="2"/>
      </rPr>
      <t xml:space="preserve">Nota: </t>
    </r>
    <r>
      <rPr>
        <u/>
        <sz val="10"/>
        <color theme="1"/>
        <rFont val="Arial"/>
        <family val="2"/>
      </rPr>
      <t>Plan de mejoramiento reformulado en virtud de la solicitud presentada por la UTT a través de memorando N° 20243510049743</t>
    </r>
    <r>
      <rPr>
        <sz val="10"/>
        <color theme="1"/>
        <rFont val="Arial"/>
        <family val="2"/>
      </rPr>
      <t xml:space="preserve">
En virtud de lo dispuesto en la acción,la UTT aportó como evidencia</t>
    </r>
    <r>
      <rPr>
        <b/>
        <sz val="10"/>
        <color theme="1"/>
        <rFont val="Arial"/>
        <family val="2"/>
      </rPr>
      <t xml:space="preserve"> </t>
    </r>
    <r>
      <rPr>
        <sz val="10"/>
        <color theme="1"/>
        <rFont val="Arial"/>
        <family val="2"/>
      </rPr>
      <t>lo siguiente:
1. Correo del 22 de junio de 2023, mediante el cual se remitió las bases de inventarios de los CONSEA, CMDR y OSCPR dela UTT1, que abarca los departamentos de Magdalena, Cesar y La Guajira desde la UTT a la DPA.
2. Correo del 15 de Diciembre de 2023, mediante el cual se remitió las bases de inventarios de los CONSEA, CMDR y OSCPR dela UTT1, que abarca los departamentos de Magdalena, Cesar y La Guajira desde la UTT a la DPA.</t>
    </r>
  </si>
  <si>
    <r>
      <rPr>
        <sz val="10"/>
        <color theme="1"/>
        <rFont val="Arial"/>
        <family val="2"/>
      </rPr>
      <t xml:space="preserve">A partir de lo evidenciado en el avance cualitativo, y teniendo en cuenta que el hallazgo se originó por incumplimiento de la función N° 9 del artículo 22 del Decreto 2364 de 2015 respecto a la consolidación de inventarios de las instancias de participación que operan en las regiones y el de las organizaciones sociales, comunitarias y productivas, se debe mencionar que frente a ello la Entidad expidió el </t>
    </r>
    <r>
      <rPr>
        <i/>
        <sz val="10"/>
        <color theme="1"/>
        <rFont val="Arial"/>
        <family val="2"/>
      </rPr>
      <t>"Acuerdo de nivel de servicios entre la Vicepresidencia de Integración Productiva y la Vicepresidencia de Proyectos Circular 065 del 15 de julio de 2020 - Ley 1712 de 2014 - Artículos 22 y 26 del Decreto 2364 de 2015"</t>
    </r>
    <r>
      <rPr>
        <sz val="10"/>
        <color theme="1"/>
        <rFont val="Arial"/>
        <family val="2"/>
      </rPr>
      <t>, a través del cual se reglamenta el reporte de inventarios de organizaciones sociales, comunitarias y productivas y las instancias de participación que operan en las regiones. Producto de ello, la Oficina de Control Interno evidenció que se ha dado cumplimiento por parte de la territorial al reporte de los inventarios de CONSEA, CDMR y OSCPR de acuerdo con la periodicidad que señala dicho acuerdo y atendiendo los plazos que la Dirección de Asistencia Técnica interpone.
Aunado a lo anterior, en visita realizada del 11 al 14 de junio de 2024, la territorial manifestó que se encuentra consolidando la información, a través de comunicación individual a cada entidad territorial para el reporte que se debe realizar al nivel central el 15 de julio de 2024, de acuerdo con el plazo dado por la DPA. Esta actividad además busca promover la oferta institucional de la ADR en cuanto al apoyo en fomento a la asociatividad.
Dado lo expuesto, se considera por parte de la Oficina de Control Interno existen fundamentos que sustentan correctivos frente a lo expuesto en el hallazgo, por lo cual se da por cerrado el mismo.</t>
    </r>
  </si>
  <si>
    <t>INFORME 2023 (OCI-2023-021)</t>
  </si>
  <si>
    <t>Auditoría Interna Especial a la Supervisión de contratos en Unidades Técnicas Territoriales</t>
  </si>
  <si>
    <t>Debilidades en el cumplimiento de las funciones de supervisión del contrato de administración, operación y conservación N° 748 de 2019 suscrito entre la Agencia de Desarrollo Rural y la Asociación de Usuarios del Distrito de Adecuación de Tierras del Rio Tucurinca- ASOTUCURINCA</t>
  </si>
  <si>
    <t>Desconocimiento del supervisor y equipo de apoyo de algunas cláusulas contractuales establecidas en el contrato 748 de 2019.</t>
  </si>
  <si>
    <t>Se efectuará reunión entre la UTT 1 y ASOTUCURINCA, para designar y legalizar el Comité de Seguimiento y Evaluación del 
Contrato 748 de 2019.</t>
  </si>
  <si>
    <t>Designación de 1 comité de Seguimiento y Evaluación y elaboración del Acta respectiva, por el abogado</t>
  </si>
  <si>
    <t xml:space="preserve">CORRECTIVA
</t>
  </si>
  <si>
    <t>Director UTT
Contratista UTT</t>
  </si>
  <si>
    <t>19/12/2023
19/06/2024
22,23 y 24 -octubre del 2025</t>
  </si>
  <si>
    <t>Tania Valentina Peralta
Maicol Stiven Zipamocha
María Paula Urquijo Vargas
Edith Bviana Alvarez</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</si>
  <si>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Seguimiento 19 de junio de 2024:</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queda en estado INCUMPLIDA - VENCIDA.
</t>
    </r>
    <r>
      <rPr>
        <b/>
        <sz val="10"/>
        <color theme="1"/>
        <rFont val="Arial"/>
        <family val="2"/>
      </rPr>
      <t>Seguimiento 22 de octubre del 2025:</t>
    </r>
    <r>
      <rPr>
        <sz val="10"/>
        <color theme="1"/>
        <rFont val="Arial"/>
        <family val="2"/>
      </rPr>
      <t xml:space="preserve"> 
</t>
    </r>
    <r>
      <rPr>
        <sz val="10"/>
        <color rgb="FFFF0000"/>
        <rFont val="Arial"/>
        <family val="2"/>
      </rPr>
      <t>Como resultado de la auditoría, y luego de la visita realizada a la UTT N.° 1 los días 22, 23 y 24 de octubre, se evidenció que, pese a la respuesta suministrada por los funcionarios asignados, no se encontró soporte que demuestre la ejecución de las actividades propuestas. En consecuencia, mediante correo electrónico y acta F-DER-001 del 24 de octubre, se solicitó la información correspondiente con plazo hasta el lunes 25 de octubre; sin embargo, no se obtuvo respuesta dentro del término establecido, por lo cual la presente acción se clasifica en estado INCUMPLIDA – VENCIDA.</t>
    </r>
  </si>
  <si>
    <r>
      <t xml:space="preserve">De acuerdo con lo indicado en el avance cualitativo de las acciones, se solicita se allegue a esta oficina los soportes que sustenten el cumplimiento de las acciones y gestiones que permitan la subsanación del hallazgo </t>
    </r>
    <r>
      <rPr>
        <i/>
        <sz val="10"/>
        <color theme="1"/>
        <rFont val="Arial"/>
        <family val="2"/>
      </rPr>
      <t>"</t>
    </r>
    <r>
      <rPr>
        <b/>
        <i/>
        <sz val="10"/>
        <color theme="1"/>
        <rFont val="Arial"/>
        <family val="2"/>
      </rPr>
      <t>Debilidades en el cumplimiento de las funciones de supervisión del contrato de administración, operación y conservación N° 748 de 2019 suscrito entre la Agencia de Desarrollo Rural y la Asociación de Usuarios del Distrito de Adecuación de Tierras del Rio Tucurinca- ASOTUCURINCA".</t>
    </r>
    <r>
      <rPr>
        <b/>
        <sz val="10"/>
        <color theme="1"/>
        <rFont val="Arial"/>
        <family val="2"/>
      </rPr>
      <t xml:space="preserve">
</t>
    </r>
    <r>
      <rPr>
        <sz val="10"/>
        <color theme="1"/>
        <rFont val="Arial"/>
        <family val="2"/>
      </rPr>
      <t xml:space="preserve">Teniendo en cuenta la ausencia de soportes, el hallazgo permanece en estado ABIERTO.
</t>
    </r>
    <r>
      <rPr>
        <sz val="10"/>
        <color rgb="FFFF0000"/>
        <rFont val="Arial"/>
        <family val="2"/>
      </rPr>
      <t>Como resultado de la auditoría, se evidencia que la UTT no remitió soportes que acrediten la ejecución de las acciones propuestas. En consecuencia, se solicita la reformulación de dichas acciones, teniendo en cuenta que durante dos vigencias consecutivas no se han presentado reportes que permitan verificar avances significativos en su implementación.</t>
    </r>
  </si>
  <si>
    <t>Diferentes cambios de supervisión y la no realización de empalme entre los mismos.</t>
  </si>
  <si>
    <t>Hacer un oficio dirigido al gerente de Asotucurinca, solicitándole
puntualidad en los informes mensuales los cuales deben ser presentados a más tardar los días 15 y 20 después de vencido el mes o bimestre</t>
  </si>
  <si>
    <t>Hacer 1 oficio de solicitud de puntualidad en los informes, dirigido al gerente de  Asotucurinca</t>
  </si>
  <si>
    <t xml:space="preserve">11-ago-2023
</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</si>
  <si>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Seguimiento 19 de junio de 2024:</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queda en estado INCUMPLIDA - VENCIDA.
</t>
    </r>
    <r>
      <rPr>
        <b/>
        <sz val="10"/>
        <color theme="1"/>
        <rFont val="Arial"/>
        <family val="2"/>
      </rPr>
      <t xml:space="preserve">Seguimiento 22 de octubre del 2025: 
</t>
    </r>
    <r>
      <rPr>
        <sz val="10"/>
        <color theme="1"/>
        <rFont val="Arial"/>
        <family val="2"/>
      </rPr>
      <t xml:space="preserve">
</t>
    </r>
    <r>
      <rPr>
        <sz val="10"/>
        <color rgb="FFFF0000"/>
        <rFont val="Arial"/>
        <family val="2"/>
      </rPr>
      <t>Como resultado del proceso de auditoría y posterior a la visita efectuada a la UTT N.° 1 los días 22, 23 y 24 de octubre, se determinó que, aunque los funcionarios designados ofrecieron respuesta, no se encontró evidencia que respalde la ejecución de las actividades planteadas. En atención a ello, mediante correo electrónico y acta F-DER-001 del 24 de octubre, se solicitó nuevamente la información, otorgando como plazo máximo el lunes 25 de octubre. No obstante, al no recibir respuesta dentro del tiempo establecido, la acción se mantiene en estado INCUMPLIDA – VENCIDA.</t>
    </r>
  </si>
  <si>
    <t>Enviar nuevamente a la VGC, los informes bimestrales de Julio Agosto 2021, Mayo-Junio 2022, Julio-Agosto 2022, Enero-Febrero 2023 y Marzo-Abril 2023, para que sean colgados en el SECOP 1</t>
  </si>
  <si>
    <t>Recopilar informes y Hacer un memorando de envío de los 5 informes de supervisión bimestrales no colgados en Secop 1, dirigido al VGC.</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</si>
  <si>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Seguimiento 19 de junio de 2024:</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queda en estado INCUMPLIDA - VENCIDA.
</t>
    </r>
    <r>
      <rPr>
        <b/>
        <sz val="10"/>
        <color theme="1"/>
        <rFont val="Arial"/>
        <family val="2"/>
      </rPr>
      <t xml:space="preserve">Seguimiento 22 de octubre del 2025: </t>
    </r>
    <r>
      <rPr>
        <sz val="10"/>
        <color theme="1"/>
        <rFont val="Arial"/>
        <family val="2"/>
      </rPr>
      <t xml:space="preserve">
</t>
    </r>
    <r>
      <rPr>
        <sz val="10"/>
        <color rgb="FFFF0000"/>
        <rFont val="Arial"/>
        <family val="2"/>
      </rPr>
      <t>Como resultado del proceso de auditoría y posterior a la visita efectuada a la UTT N.° 1 los días 22, 23 y 24 de octubre, se determinó que, aunque los funcionarios designados ofrecieron respuesta, no se encontró evidencia que respalde la ejecución de las actividades planteadas. En atención a ello, mediante correo electrónico y acta F-DER-001 del 24 de octubre, se solicitó nuevamente la información, otorgando como plazo máximo el lunes 25 de octubre. No obstante, al no recibir respuesta dentro del tiempo establecido, la acción se mantiene en estado INCUMPLIDA – VENCIDA.</t>
    </r>
  </si>
  <si>
    <t>Debilidad en el cumplimiento de las actividades de supervisión, por falta del personal de apoyo en la supervisión</t>
  </si>
  <si>
    <t>Hacer un Memorando para los funcionarios de carrera, indicándole que deben enviar los informes de supervisión del Contrato 7482019, cuando no haya contratistas de apoyo a la supervisión</t>
  </si>
  <si>
    <t>Hacer un memorando dirigido a los funcionarios de carrera administrativa, para 
que se encarguen de elaborar y enviar los 
Informes de Supervisión</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</si>
  <si>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Seguimiento 19 de junio de 2024:</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queda en estado INCUMPLIDA - VENCIDA.
</t>
    </r>
    <r>
      <rPr>
        <b/>
        <sz val="10"/>
        <rFont val="Arial"/>
        <family val="2"/>
      </rPr>
      <t xml:space="preserve">
Seguimiento 22 de octubre del 2025: </t>
    </r>
    <r>
      <rPr>
        <sz val="10"/>
        <color rgb="FFFF0000"/>
        <rFont val="Arial"/>
        <family val="2"/>
      </rPr>
      <t xml:space="preserve">
Como resultado del proceso de auditoría y posterior a la visita efectuada a la UTT N.° 1 los días 22, 23 y 24 de octubre, se determinó que, aunque los funcionarios designados ofrecieron respuesta, no se encontró evidencia que respalde la ejecución de las actividades planteadas. En atención a ello, mediante correo electrónico y acta F-DER-001 del 24 de octubre, se solicitó nuevamente la información, otorgando como plazo máximo el lunes 25 de octubre. No obstante, al no recibir respuesta dentro del tiempo establecido, la acción se mantiene en estado INCUMPLIDA – VENCIDA.</t>
    </r>
  </si>
  <si>
    <t>Hacer un nuevo Plan de Trabajo para el seguimiento de la 
administración, operación y conservación de los distritos de 
Tucurinca, Aracataca y Río Frío.</t>
  </si>
  <si>
    <t>Hacer un nuevo Plan de Trabajo para el seguimiento de los Distritos acorde al Manual de supervisión de Contratos</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</si>
  <si>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Seguimiento 19 de junio de 2024:</t>
    </r>
    <r>
      <rPr>
        <sz val="10"/>
        <color theme="1"/>
        <rFont val="Arial"/>
        <family val="2"/>
      </rPr>
      <t xml:space="preserve">
La Oficina de Control Interno realizó visita a la UTT N° 1 entre el 11 y 14 de junio de 2024, con el fin de realizar seguimiento a los planes de mejoramiento, en la cual no se logró concertar mesa de trabajo con el personal que tiene a su cargo las actividades asociadas al proceso de Adecuación de Tierras. Al respecto, a través de correo electrónico se informó de la documentación necesaria para realizar las verificaciones por parte de la OCI, socitando fuera aportada a más tardar el 19 de junio de 2024, sobre lo cual no hubo respuesta, por lo cual la presente acción queda en estado INCUMPLIDA - VENCIDA.
</t>
    </r>
    <r>
      <rPr>
        <b/>
        <sz val="10"/>
        <rFont val="Arial"/>
        <family val="2"/>
      </rPr>
      <t xml:space="preserve">Seguimiento 22 de octubre del 2025: </t>
    </r>
    <r>
      <rPr>
        <sz val="10"/>
        <color theme="1"/>
        <rFont val="Arial"/>
        <family val="2"/>
      </rPr>
      <t xml:space="preserve">
</t>
    </r>
    <r>
      <rPr>
        <sz val="10"/>
        <color rgb="FFFF0000"/>
        <rFont val="Arial"/>
        <family val="2"/>
      </rPr>
      <t>Como resultado del proceso de auditoría y posterior a la visita efectuada a la UTT N.° 1 los días 22, 23 y 24 de octubre, se determinó que, aunque los funcionarios designados ofrecieron respuesta, no se encontró evidencia que respalde la ejecución de las actividades planteadas. En atención a ello, mediante correo electrónico y acta F-DER-001 del 24 de octubre, se solicitó nuevamente la información, otorgando como plazo máximo el lunes 25 de octubre. No obstante, al no recibir respuesta dentro del tiempo establecido, la acción se mantiene en estado INCUMPLIDA – VENCIDA.</t>
    </r>
  </si>
  <si>
    <t>Hacer un oficio dirigido al gerente de Asotucurinca, solicitándole el envío oficial al supervisor, de las facturas de compra de bienes devolutivos como la Guadañadora y la Hidrolavadora</t>
  </si>
  <si>
    <t>Hacer un memorando para el gerente de Asotucurinca sobre el envío de las facturas de compra de bienes devolutivos</t>
  </si>
  <si>
    <t>Debilidades en el cumplimiento de las funciones de supervisión de la Ejecución de los Proyectos Integrales de Desarrollo Agropecuario y Rural con enfoque territorial PIDAR ejecutados bajo modalidad Directa.</t>
  </si>
  <si>
    <t xml:space="preserve">Deficiencia en la utilización del repositorio de información dispuesto por la ADR para los proyectos PIDAR.
</t>
  </si>
  <si>
    <t>1. Proceder con el cargue de Formatos F DER-001 acta de reunión, Formato F DER-002 listado de asistencia y Formato F-IMP-013 Visita de Verificación de Actividades del PIDAR modalidad ejecución Directa, de las visitas de verificación realizadas en el marco de la implementación de los PIDAR</t>
  </si>
  <si>
    <t>Cargue documental de los soportes de ejecución de las visitas de verificación realizada en virtud del ejercicio de supervisión y apoyo a la supervisión</t>
  </si>
  <si>
    <t xml:space="preserve">Director Técnico 
Territorial
Apoyo a la supervisión </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</si>
  <si>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
 La UTT realizó la entrega de la siguiente documentación:
Un Formato F-IMP-013 de fecha 03 de agosto de 2023 cuyo objeto fue realizar la visita de verificación a predios de los beneficiarios y seguimiento a ejecución de la contrapartida del PIDAR 552 de 2021, se anexa Informe de la visita, evidencia fotográfica y listado de asistencia. 
Pantallazo donde se evidencia el cargue de la visitas de verificación al PIDAR 552 de 2021 en el SharePoint
Mediante la información entregada por la UTT se evidencian los soportes para determinar el cumplimiento de la meta.
</t>
    </r>
    <r>
      <rPr>
        <b/>
        <sz val="10"/>
        <color rgb="FFFF0000"/>
        <rFont val="Arial"/>
        <family val="2"/>
      </rPr>
      <t>Seguimiento Octubre 2025:
Durante la auditoría y la visita realizada a la UTT N.° 1 los días 22, 23 y 24 de octubre, no se identificaron evidencias que sustenten la ejecución de las actividades planificadas. Posteriormente, mediante correo electrónico y acta F-DER-001 del 24 de octubre, se reiteró la solicitud de la información, estableciendo como fecha límite el 25 de octubre. Al no obtener respuesta dentro del plazo, la acción se mantiene en estado CUMPLIDA – PENDIENTE DE EFECTIVIDAD.</t>
    </r>
  </si>
  <si>
    <r>
      <t xml:space="preserve">A partir de la información aportada por la UTT, la Oficina de Control Interno evidenció que para el PIDAR 552 de 2021 se llevó a cabo visita de verificación en campo con el fin de verificar la ejecución de la contrapartida. Dichos documentos se encuentran cargados en el repositorio destinado para ello, como consta en los soportes suministrados a la OCI, con lo cual se puede dar por cumplida la acción.
En la visita realizada a la UTT entre el 11 y 14 de junio de 2024, se recomendó a la UTT que esta actividad debe ser extensiva a todos los proyectos de acuerdo con los lineamientos aplicables, aún más cuando la actividad está generalizada, es decir, se considera se garantizaría para todos los proyectos. Por ende, se considera pertinente continuar con el seguimiento al presente hallazgo, a fin de corroborar se esté ejecutando las visitas de verificación que menciona el numeral 5.11. "VISITAS DE VERIFICACIÓN A LA EJECUCIÓN", del procedimiento PR-IMP-004 "EJECUCIÓN DE LOS PROYECTOS INTEGRALES DE DESARROLLO AGROPECUARIO Y RURAL CON ENFOQUE TERRITORIAL A TRAVÉS DE MODALIDAD DIRECTA".
</t>
    </r>
    <r>
      <rPr>
        <b/>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</si>
  <si>
    <t>2. Generar una lista de chequeo con toda la documentación que debe reposar en el expediente del PIDAR, con el objetivo de 
saber cuál está pendiente y poder actualizar esta información</t>
  </si>
  <si>
    <t>Aplicar lista de chequeo por PIDAR en 
implementación o cierre, la cual debe reposar en el expediente</t>
  </si>
  <si>
    <t xml:space="preserve">PREVENTIVA
</t>
  </si>
  <si>
    <t xml:space="preserve">19/12/2023
19/06/2024
22,23 y 24 -octubre del 2025
</t>
  </si>
  <si>
    <t>Tania Valentina Peralta
Emilcen Monroy Vega
María Paula Urquijo Vargas
María Paula Urquijo Vargas
Edith Bviana Alvarez</t>
  </si>
  <si>
    <r>
      <rPr>
        <b/>
        <sz val="10"/>
        <color theme="1"/>
        <rFont val="Arial"/>
        <family val="2"/>
      </rP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
 La UTT realiza la entrega de la siguiente documentación:
Dos (2) formatos Excel nombrados cono Lista de Chequeo, correspondientes a los PIDAR 552 de 2021 y 341 de 2020 los cuales se encuentran en ejecución. 
Frente a dichos documentos, la OCI evidenció que estos correspondía a formatos  F-DOC-004 "Control de Registros" asociados al proceso de Gestión Documental para el control de los expedientes físicos y por ende, no se puede tomar como  la lista de chequeo que permita verificar la completitud de la información de cada PIDAR.
Por otra parte, en acta de visita de seguimiento a los planes, se acordó la entrega de la aplicación de dicha lista de chequo para dos (2) PIDAR cerrados y dos (2) en ejecución, conforme a lo anterior la OCI no puede validar el cumplimiento de la acción.
</t>
    </r>
    <r>
      <rPr>
        <b/>
        <sz val="10"/>
        <color theme="1"/>
        <rFont val="Arial"/>
        <family val="2"/>
      </rPr>
      <t xml:space="preserve">Seguimiento octubre 2025:
</t>
    </r>
    <r>
      <rPr>
        <sz val="10"/>
        <color theme="1"/>
        <rFont val="Arial"/>
        <family val="2"/>
      </rPr>
      <t>La Oficina de Control Interno realiza seguimiento presencial del 22 al 24 de octubre,  teniendo en cuenta que la meta comprende una lista de chequeo de PIDAR, se selecciono una muestra aleatoria en la que se solicito dicho documento para los PIDAR 401-2022; 281-2024 en modalidad de ejecución directa y 818-2022; 898-2024 en modalidad de convenio, y para validación de efectividad se solciito acceso al Sharepoint de estos proyectos. 
No obstante se remitio el documento de lista de cheo para el PIDAR 821-2019 y documento en word con la ruta de acceso al PIDAR 281, sin embargo en acta se solicito acceso completo al expediente, a pesar de ello,  no se tuvo acceso al expediente que permitiera a esta Oficina validar la completitud de la información.</t>
    </r>
  </si>
  <si>
    <t>Frente al hallazgo se solicitó listado de los PIDAR en ejecución a cargo de la UTT Nº1,  en el que se contemplaron  45 de los cuales 8 correspondían a modalidad de convenio, así las cosas se determinó una muestra de los siguientes PIDAR: 401-2022; 281-2024 en modalidad de ejecución directa y 818-2022; 898-2024 en modalidad de convenio.
Cumplimiento de acciones: 
Remitir lista de chequeo de los PIDAR determinados en la muestra, para validación se solicita acceso a los expedientes en SharePoint de las contratistas Edith.alvarez@adr.gov.co y maria.urquijo@adr.gov.co 
Teniendo en cuenta que se cuenta con (6) acciones pendientes de efectividad se solicita se allegue la siguiente información:
Cumplimiento efectividad:
1. soportes relacionados con las visitas realizadas al proyecto por parte de la supervisión  Formatos F DER-001 acta de reunión, Formato F DER-002 listado de asistencia y Formato F-IMP-013 Visita de Verificación de Actividades del PIDAR
2. Remitir acta de comités mensuales de seguimiento a los PIDAR, con la participación de los profesionales responsables según designación
3. soportes de los informes mensuales de ejecución emitidos por FIDUAGRARIA para el PIDAR bajo resolución 545 del 2021 cargados en SharePoint de cada PIDAR.
4. Acta de Entrega y Recibo a Satisfacción de Bienes, Insumos y/o Servicios PIDAR Modalidad de Ejecución Directa.
No obstante esta documentación no fue remitida, por lo expuesto, la acción quedó en estado INCUMPLIDA - VENCIDA, y se sugiere a la UTT llevar a cabo las gestiones que permitan soportar su cumplimiento.</t>
  </si>
  <si>
    <t xml:space="preserve">3. Realizar mesas de trabajo periódicas con el equipo de la UTT, para revisar los expedientes de los PIDAR que se tienen en ejecución y validar los soportes faltantes o que aún no se han cargado con el fin de mantener los expedientes actualizados.
</t>
  </si>
  <si>
    <t>Continuar con la realización de comités mensuales de seguimiento a los PIDAR, con la participación de los profesionales responsables según designación</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</si>
  <si>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La UTT realiza la entrega de la siguiente documentación:
Acta mesa de Control diciembre 2023 F-DER-001, fechada del 14 y el 20 de diciembre de 2023, cuyo objeto fue: Realizar la mesa de control del mes de noviembre de 2023, para la verificación del avance técnico, administrativo y financiero de los PIDAR en ejecución en la UTT1. 
Acta mesa de Control diciembre 2023 F-DER-001, fechada del 18 y el 21 marzo de 2024, cuyo objeto fue: Realizar la mesa de control de los meses de febrero y marzo de 2024, para la verificación del avance técnico, administrativo y financiero de los PIDAR en ejecución en la UTT1. 
Acta mesa de Control diciembre 2023 F-DER-001, fechada del 22 y el 24 abril de 2024, cuyo objeto fue: Realizar la mesa de verificación de la ejecución de los PIDAR de la UTT 1, del mes de abril de 2024. Para la revisión del avance técnico, administrativo y financiero. 
</t>
    </r>
    <r>
      <rPr>
        <b/>
        <sz val="10"/>
        <color rgb="FFFF0000"/>
        <rFont val="Arial"/>
        <family val="2"/>
      </rPr>
      <t>Seguimiento Octubre 2025:
Durante la auditoría y la visita realizada a la UTT N.° 1 los días 22, 23 y 24 de octubre, no se identificaron evidencias que sustenten la ejecución de las actividades planificadas. Posteriormente, mediante correo electrónico y acta F-DER-001 del 24 de octubre, se reiteró la solicitud de la información, estableciendo como fecha límite el 25 de octubre. Al no obtener respuesta dentro del plazo, la acción se mantiene en estado CUMPLIDA – PENDIENTE DE EFECTIVIDAD.</t>
    </r>
  </si>
  <si>
    <r>
      <t>La Oficina de Control Interno evidenció que la UTT, en conjunto con la Dirección de Seguimiento y Control llevó a cabo mesas de control en los meses de diciembre 2023, febrero, marzo y abril de 2024, a través de las cuales se realiza un seguimiento técnico a la implementación de los PIDAR en la zona de jurisdicción de la UTT. en dichas mesas se analizan, entre otros aspectos, las actividades asociadas a la gestión documental de cada PIDAR.</t>
    </r>
    <r>
      <rPr>
        <b/>
        <sz val="10"/>
        <color theme="1"/>
        <rFont val="Arial"/>
        <family val="2"/>
      </rPr>
      <t xml:space="preserve">
</t>
    </r>
    <r>
      <rPr>
        <sz val="10"/>
        <color theme="1"/>
        <rFont val="Arial"/>
        <family val="2"/>
      </rPr>
      <t xml:space="preserve">Al respecto, la OCI considera dichas mesas de control como un punto clave para hacer seguimiento al cumplimiento de las diferentes actividades ligadas a la ejecución de los proyectos, sobre lo cual, es importante determinar la periodicidad de su ejecución dado lo dispuesto en la acción, aunado a que se evidencien los resultados de los compromisos asociados a la revisión o gestiones de completitud de la documentación que debe reposar frente a cada proyecto, y a la toma de correctivos frente a lo observado por la Dirección de Seguimiento y Control.
Por lo anterior, se considera relevante mantener la acción pendiente de efectividad, buscando que se soporte la ejecución continua de las mesas de control y el cumplimiento de compromisos derivados de estas (seguimiento en cada mesa de control), así como determinar su relación con la acción inmediatamente anterior.
</t>
    </r>
    <r>
      <rPr>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</si>
  <si>
    <t>Perdida de la información soporte de la ejecución de los PIDAR debido a rotación 
de funcionarios y contratistas de la territorial.</t>
  </si>
  <si>
    <t>4. Garantizar la existencia de la totalidad de informes mensuales de gestión del Encargo Fiduciario emitidos por FIDUAGRARIA, de los PIDAR.</t>
  </si>
  <si>
    <t>Un informe mensual emitido por FIDUAGRARIA cargado en el SharePoint de cada PIDAR</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</si>
  <si>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La UTT realizo la entrega de la siguiente documentación.  
Pantallazo donde se evidencia la disposición el Share Point de los informes del encargo fiduciario de enero a diciembre de 2023, correspondientes al PIDAR 552 de 2021.
al respecto, la Oficina de Control interno considera se cumplimiento de lo dispuesto en la meta, respecto a evidenciar los informes mensuales de la fiduciaria en SharePoint. 
</t>
    </r>
    <r>
      <rPr>
        <b/>
        <sz val="10"/>
        <color rgb="FFFF0000"/>
        <rFont val="Arial"/>
        <family val="2"/>
      </rPr>
      <t>Seguimiento Octubre 2025:
Durante la auditoría y la visita realizada a la UTT N.° 1 los días 22, 23 y 24 de octubre, no se identificaron evidencias que sustenten la ejecución de las actividades planificadas. Posteriormente, mediante correo electrónico y acta F-DER-001 del 24 de octubre, se reiteró la solicitud de la información, estableciendo como fecha límite el 25 de octubre. Al no obtener respuesta dentro del plazo, la acción se mantiene en estado CUMPLIDA – PENDIENTE DE EFECTIVIDAD.</t>
    </r>
  </si>
  <si>
    <r>
      <t xml:space="preserve">La Oficina de Control Interno, a partir de los soportes aportados y registrados en la columna de avance cualitativo, considera se dio cumplimiento a la meta, respecto a evidenciar los informes fiduciarios, mensuales, cargados en SharePoint.
Al respecto, y de acuerdo con los términos en que se redactó la acción de mejoramiento, se consdiera relevante corroborar que se está dando adecuado trámite de análisis y conservación de los informes mencionados, por ende, se deberá verificar posteriormente la existencia de dichos informes en su respectivo repositorio.
Por lo anterior, la presente acción quedara cumplida, y deberá validarse posteriomente su efectividad.
</t>
    </r>
    <r>
      <rPr>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r>
      <rPr>
        <sz val="10"/>
        <color theme="1"/>
        <rFont val="Arial"/>
        <family val="2"/>
      </rPr>
      <t xml:space="preserve">
</t>
    </r>
  </si>
  <si>
    <t>5. Requerir la entrega del expediente actualizado del PIDAR según lista de chequeo, al momento de presentarse la rotación del personal designado como apoyo a la supervisión.</t>
  </si>
  <si>
    <t>Radicar memorando de solicitud de entrega de expedientes actualizados de los PIDAR al retiro del designado o nueva designación de apoyo a la supervisión.</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</si>
  <si>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
La UTT realizo la entrega de la siguiente documentación:
Memorando de fecha 15 de abril de 2024, con número de radicado 20243510031583,  mediante el cual se realizó la  solicitud de la entrega de información física y digital actualizada así como informe del estado acorde a la lista de chequeo de los PIDAR 793-2019, 820-2019 y 821-2021.
</t>
    </r>
    <r>
      <rPr>
        <b/>
        <sz val="10"/>
        <color rgb="FFFF0000"/>
        <rFont val="Arial"/>
        <family val="2"/>
      </rPr>
      <t>Seguimiento Octubre 2025:
Durante la auditoría y la visita realizada a la UTT N.° 1 los días 22, 23 y 24 de octubre, no se identificaron evidencias que sustenten la ejecución de las actividades planificadas. Posteriormente, mediante correo electrónico y acta F-DER-001 del 24 de octubre, se reiteró la solicitud de la información, estableciendo como fecha límite el 25 de octubre. Al no obtener respuesta dentro del plazo, la acción se mantiene en estado CUMPLIDA – PENDIENTE DE EFECTIVIDAD.</t>
    </r>
  </si>
  <si>
    <r>
      <t xml:space="preserve">La Oficina de Control Interno evidenció el cumplimiento de la acción propuesto, al solicitar la entrega de los expedientes actualizados de los PIDAR por cambio de apoyo a la supervisión.
Al respecto, se considera el control busca garantizar la conservación de la trazabilidad de la información, por ende, es indispensable evidenciar que esta actividad es un control continuo, aunado a que se solicitó en el memorando la suscrición de un acta de constancia del cumplimiento de este trámite, de lo cual es relevante contar con dichos soportes o los correctivos solicitados por quien recibe.
</t>
    </r>
    <r>
      <rPr>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</si>
  <si>
    <t>Debilidad en el cumplimiento de las actividades de supervisión, por falta de personal de apoyo en la supervisión</t>
  </si>
  <si>
    <t>6. Cumplimiento del procedimiento establecido en el numeral 5.5.2.9 Del Proceso de Entrega de Bienes, Insumos y/o Servicios</t>
  </si>
  <si>
    <t>Participación y suscripción del Acta por parte de la supervisión en la entrega y recibo a satisfacción de bienes e insumos y/o servicios, del  PIDAR modalidad de  Ejecución Directa</t>
  </si>
  <si>
    <t>Director Técnico 
Territorial</t>
  </si>
  <si>
    <r>
      <t xml:space="preserve">Seguimiento 19 de diciembre de 2023: 
</t>
    </r>
    <r>
      <rPr>
        <sz val="10"/>
        <color theme="1"/>
        <rFont val="Arial"/>
        <family val="2"/>
      </rPr>
      <t xml:space="preserve">Teniendo en cuenta que la visita de seguimiento a Planes de Mejoramiento fue realizada desde la Oficina de Control Interno el 27 de julio de 2023 y la auditoría que originó este hallazgo finalizó el 31 de julio de 2023, no se realizó solicitud de información ni observaciones sobre las acciones propuestas, sin embargo, y teniendo en cuenta la fecha de finalización de las actividades se solicita a la UTT No. 1 allegar a esta Oficina las respectivas evidencias que permitan validar el cumplimiento de las acciones indicadas para la subsanación del hallazgo, de este modo la acción será calificada como abierta. 
</t>
    </r>
    <r>
      <rPr>
        <b/>
        <sz val="10"/>
        <color theme="1"/>
        <rFont val="Arial"/>
        <family val="2"/>
      </rPr>
      <t xml:space="preserve">Seguimiento junio de 2024:
</t>
    </r>
    <r>
      <rPr>
        <sz val="10"/>
        <color theme="1"/>
        <rFont val="Arial"/>
        <family val="2"/>
      </rPr>
      <t xml:space="preserve">En visita de seguimiento a la Unidad Técnica Territorial, se informó que "en la actualidad, durante la entrega de insumos a los beneficiarios hace parte de este proceso al proveedor para que tanto la agencia como los beneficiarios puedan verificar lo adquirido, en busca de corroborar se dé cumplimiento a las especificaciones técnicas de los activos productivos contratados". 
En virtud de lo anteriorm en busca de soportar el complimiento de la acción y las mejoras existentes frente al proceso de entregas, se aportó la siguiente documentación:
PIDAR  402 de 2022 (Directo)
1. Plan Operativo de inversión
2. Acta a satisfacción de las generalidades de bienes entregados suscrita entre ADR, forma asociativa y proveedor 
3. Actas de entrega y recibo a satisfacción a beneficiarios 
4. Acta de verificación de bienes en la que participó la ADR, forma asociativa y proveedor 
PIDAR 209 DE 2018 (PIDAR Colectivo)
1. Plan Operativo de inversión
2. Acta de entrega a las Asociaciones 
De lo anterior se evidenció por parte de la OCI que los soportes asociados al PIDAR 402 de 2022 dan cumplimiento a la acción en lo que respecta a la verificación del cumplimiento de espeificaciones técnicas de los activos contratados previo a su entrega, toda vez que se observó que en 2 de abril de 2024 se realizó visita de verificación por parte del Director de la UTT, apoyo técnico, representante legal de la forma asociativa y la entidad proveedora, para validar los bienes a entregar en el marco del PIDAR previo a la entrega de beneficiarios, donde incluso, se observó que hubo situaciones que no cumplían a satisfacción lo contratado, lo cual fue corregido por el proveedor.
</t>
    </r>
    <r>
      <rPr>
        <b/>
        <sz val="10"/>
        <color rgb="FFFF0000"/>
        <rFont val="Arial"/>
        <family val="2"/>
      </rPr>
      <t>Octubre 2025: 
De acuerdo con la actividad propuesta, se identifica en la información remitida mediante correo electrónico del 23 de octubre el documento denominado “Acta de entrega de expediente por nueva designación de apoyo a la supervisión PIDAR 821-2019”. Sin embargo, este no cumple con el requisito establecido en la actividad planteada. En atención a ello, mediante correo electrónico y acta F-DER-001 del 24 de octubre, se reiteró la solicitud de la información, fijando como fecha límite el 25 de octubre. Al no recibirse respuesta dentro del plazo establecido, la acción se mantiene en estado CUMPLIDA – PENDIENTE DE EFECTIVIDAD.</t>
    </r>
  </si>
  <si>
    <r>
      <t xml:space="preserve">Por parte de la OCI se observó que para el PIDAR 402 de 2022 se realizó verificación de especificaciones técnicas (calidad y cantidad), previo a la entrega a los beneficiarios. Aunado a ello se evidenció acta de entrega y/o recibido a satisacción del 12 de abril de 2024, suscrita por el Director de la UTT, representante lega y entidad proveedora, donde se certificó la entrega de los bienes de caracter colectivo, así como la entrega a los 95 beneficiarios de los activos de carácter individual, frente a lo cual se aportó la totalidad de actas de entrega a cada beneficiario, suscrita por el beneficiario, representante legal y Director de la UTT, en cumplimiento de lo establecido en el Procedimiento de Ejecución de los PIDAR, a través de modalidad directa - PR-IMP-004.
Al respecto, en visita de seguimiento a los planes de mejoramiento, la OCI recomiendó  a la OCI adoptar como un control general al interior de la UTT, la revisión de especificaciones de los insumos o bienes que se planeen entregar a los beneficiarios previo a la entrega formal a cada beneficiario, bien sea por ejecución directa o a través de convenios de cooperación, a finde asegurar no exista afectación de lo planteado en cada PIDAR, por ende, se considera relevante mantener la presente acción pendiente de efectividad, hasta tanto exista evidencia que demuestre la continuidad de esta actividad.
</t>
    </r>
    <r>
      <rPr>
        <sz val="10"/>
        <color rgb="FFFF0000"/>
        <rFont val="Arial"/>
        <family val="2"/>
      </rPr>
      <t>2025: 
Dado que no fue posible obtener información adicional, como informes o soportes, que permita verificar la implementación de acciones correctivas, de mejora o de subsanación frente a los hechos señalados en el hallazgo, y considerando lo expuesto en el avance cualitativo, este permanecerá en estado abierto.</t>
    </r>
  </si>
  <si>
    <t xml:space="preserve">Resumen: </t>
  </si>
  <si>
    <t>ACCIONES AGRUPADAS</t>
  </si>
  <si>
    <t>ACCIONES  INFORME OCI-2020-034</t>
  </si>
  <si>
    <t>ACCIONES  INFORME OCI-2022-014</t>
  </si>
  <si>
    <t>ACCIONES  INFORME OCI-2023-021</t>
  </si>
  <si>
    <t xml:space="preserve">ABIERTA </t>
  </si>
  <si>
    <t>CUMPLIDA - INEFECTIVA</t>
  </si>
  <si>
    <t>HALLAZGOS AGRUPADOS</t>
  </si>
  <si>
    <t>HALLAZGOS</t>
  </si>
  <si>
    <t>OCI-2020-036</t>
  </si>
  <si>
    <t>UTT No. 8 – IBAGUÉ</t>
  </si>
  <si>
    <t>Código</t>
  </si>
  <si>
    <t>F-EVI-015</t>
  </si>
  <si>
    <t>Versión</t>
  </si>
  <si>
    <r>
      <t xml:space="preserve">AVANCE CUANTITATIVO
</t>
    </r>
    <r>
      <rPr>
        <b/>
        <i/>
        <sz val="12"/>
        <rFont val="Arial"/>
        <family val="2"/>
      </rPr>
      <t>(Porcentaje de Avance)</t>
    </r>
  </si>
  <si>
    <t>UTT 8 IBAGUE</t>
  </si>
  <si>
    <t>Incumplimiento procedimental en la socialización de los PIDAR y deficiencias en sesiones de los Comités Técnicos de Gestión.</t>
  </si>
  <si>
    <t>Desconocimiento del procedimiento por parte de los funcionarios encargados de la implementación de los PIDAR.</t>
  </si>
  <si>
    <t>Realizar jornada de socialización del procedimiento de Implementación de los PIDAR al equipo de la UTT 8 encargado de este proceso.</t>
  </si>
  <si>
    <t>1 acta de socialización o grabación, listado de asistencia.</t>
  </si>
  <si>
    <t>Equipo Humano VIP</t>
  </si>
  <si>
    <t>Tania Valentina Peralta
Emilcen Monroy - Sebastián Ramos (Sgto Octubre 2025)</t>
  </si>
  <si>
    <r>
      <t xml:space="preserve">Para dar cumplimiento a la presente acción, la Unidad Técnica Territorial 8 adjuntó a esta Oficina los siguientes soportes: 
- Acta de reunión del 8 de septiembre de 2024 con objetivo </t>
    </r>
    <r>
      <rPr>
        <i/>
        <sz val="10"/>
        <rFont val="Arial"/>
        <family val="2"/>
      </rPr>
      <t xml:space="preserve">"Socialización formato seguimiento a la ejecución para los PIDAR en ejecución Directa F-IMP-014 V5 "Aclaraciones a inquietudes" 
</t>
    </r>
    <r>
      <rPr>
        <sz val="10"/>
        <rFont val="Arial"/>
        <family val="2"/>
      </rPr>
      <t xml:space="preserve">-Acta de reunión del 25 de julio de 2024 con objetivo </t>
    </r>
    <r>
      <rPr>
        <i/>
        <sz val="10"/>
        <rFont val="Arial"/>
        <family val="2"/>
      </rPr>
      <t xml:space="preserve">"Socialización formato seguimeinto a la ejecución para los PIDAR en ejecución Directa F-IMP-014 v5"
</t>
    </r>
    <r>
      <rPr>
        <sz val="10"/>
        <rFont val="Arial"/>
        <family val="2"/>
      </rPr>
      <t xml:space="preserve">-F-DER-002 Listado de asistencia del 7 de mayo de 2024 con objetivo </t>
    </r>
    <r>
      <rPr>
        <i/>
        <sz val="10"/>
        <rFont val="Arial"/>
        <family val="2"/>
      </rPr>
      <t xml:space="preserve">"Capacitación inducción estructuración PIDAR - Ejecución"
</t>
    </r>
    <r>
      <rPr>
        <sz val="10"/>
        <rFont val="Arial"/>
        <family val="2"/>
      </rPr>
      <t xml:space="preserve">-Soporte de encuesta de la capacitación virtual </t>
    </r>
    <r>
      <rPr>
        <i/>
        <sz val="10"/>
        <rFont val="Arial"/>
        <family val="2"/>
      </rPr>
      <t xml:space="preserve">"Evaluación Capacitación Ejecución de PIDAR" </t>
    </r>
    <r>
      <rPr>
        <sz val="10"/>
        <rFont val="Arial"/>
        <family val="2"/>
      </rPr>
      <t xml:space="preserve">en donde se evidenció participación de la UTT 6 y UTT8. 
-Mesa de verificación a la ejecución PIDAR UTT 8 del 9 de mayo de 2024 con objetivo </t>
    </r>
    <r>
      <rPr>
        <i/>
        <sz val="10"/>
        <rFont val="Arial"/>
        <family val="2"/>
      </rPr>
      <t xml:space="preserve">"Realizar la Mesa de verificación de la ejecución del mes de mayo de 2024, para la verificación del avance técnico, administrativo y financiero de los PIDAR en ejecución en la UTT 8" 
</t>
    </r>
    <r>
      <rPr>
        <sz val="10"/>
        <rFont val="Arial"/>
        <family val="2"/>
      </rPr>
      <t xml:space="preserve">Teniendo en cuenta la acción y meta propuesta y una vez validados los soportes descritos anteriormente esta Oficina da un cumplimiento del 100% a la acción propuesta. </t>
    </r>
  </si>
  <si>
    <t>CUMPLIDA INEFECTIVA</t>
  </si>
  <si>
    <r>
      <rPr>
        <sz val="10"/>
        <color rgb="FF000000"/>
        <rFont val="Arial"/>
        <family val="2"/>
      </rPr>
      <t xml:space="preserve">Teniendo en cuenta el cumplimiento de las acciones descritas en el avance cualitativo y cuatitativo de estas, se procedió a validar su correspondiente efectividad, por lo que, se adjuntó de parte de la UTT 8 la siguiente información: 
- Listado de asistencia del 26 de agosto de 2024 con objetivo "Socializazción PIDAR 346 de 2024" 
-Listado de asistencia del 26 de agosto de 2024 con objetivo "Conformación CTGL PIDAR 346" 
-Acta de reunión del 26 de agosto de 2024 con objetivo "Reunión de socialización del proyecto con resolución 346 de 2024" 
Ahora bien, en pro de validar los criterios establecidos en el Procedimiento PR-IMP-004 Ejecución de los Proyectos Integrales de Desarrollo Agropecuario y Rural con enfoque territoriaal a través de modalidad directa Versión 8 numeral 5.2.5 SOCIALIZACIÓN DEL PROYECTO A LA ORGANIZACIÓN BENEFICIARIA (...)  A esra reunión asisten : 
•El Director de la Unidad Técnica Territorial o el profesional propuesto para tal fin.
•Los beneficiarios directos del proyecto.
•El(los) representante(s) legal(es) de la(s) organización(es) beneficiarias.
•El supervisor del PIDAR (cuando sea distinto al Director de la UTT) o el apoyo a la supervisión del PIDAR
•El(los) representante(s) de otros cofinanciadores diferentes a la Agencia de Desarrollo Rural y a los beneficiarios. (opcional)
•El profesional propuesto de la Vicepresidencia de Integración Productiva. (opcional).
Nota 13: A la socialización se podrá convocar otros participantes de acuerdo al objetivo y alcance del proyecto.
En caso de no contar con la asistencia del 100% de los beneficiarios en el momento de la socialización, es responsabilidad de la organización beneficiaria completar dicha actividad, y entregar las respectivas evidencias al apoyo a la supervisión del PIDAR, tales como listados de asistencia, actas de asambleas y registros fotográficos."
Por lo que, esta Oficina procedió a validar la participación de los Beneficiarios directos que de acuerdo con la Resolución de Cofinanciación 346 del 25 de junio de 2024 corresponde a 445, se observó en el documento "Listado de asistencia del 26 de agosto de 2024"  la participación de 397 personas, es decir el 89% de los beneficiaros directos, de igual manera no se remitieron los soportes que den fe de que la organización 
realizó la socialización a los 48 beneficiarios restantes, por lo que invita a la UTT a replantear las acciones propuestas, pues no estan siendo efectivas ante las causas del hallazgo, mientras tanto el hallazgo permanecerá en estado ABIERTO.
</t>
    </r>
    <r>
      <rPr>
        <b/>
        <u/>
        <sz val="10"/>
        <color rgb="FF000000"/>
        <rFont val="Arial"/>
        <family val="2"/>
      </rPr>
      <t xml:space="preserve">Seguimiento oct 2025
</t>
    </r>
    <r>
      <rPr>
        <sz val="10"/>
        <color rgb="FF000000"/>
        <rFont val="Arial"/>
        <family val="2"/>
      </rPr>
      <t xml:space="preserve">La Oficina de Control Interno determinó que, si bien la acción se encontraba inicialmente calificada como cumplida inefectiva, es posible validar su efectividad mediante la solicitud de la documentación establecida en la meta del hallazgo y la verificación de los criterios definidos en el Procedimiento PR-IMP-004: Ejecución de los Proyectos Integrales de Desarrollo Agropecuario y Rural con Enfoque Territorial a través de Modalidad Directa, versión 8, numeral 5.2.5 </t>
    </r>
    <r>
      <rPr>
        <i/>
        <sz val="10"/>
        <color rgb="FF000000"/>
        <rFont val="Arial"/>
        <family val="2"/>
      </rPr>
      <t xml:space="preserve">“Socialización del proyecto a la organización beneficiaria”.
</t>
    </r>
    <r>
      <rPr>
        <sz val="10"/>
        <color rgb="FF000000"/>
        <rFont val="Arial"/>
        <family val="2"/>
      </rPr>
      <t xml:space="preserve">
En atención a lo anterior, para el presente año se seleccionaron los PIDAR 346, 478 y 889 de 2024, respecto de los cuales la UTT 8 suministró la siguiente información:
</t>
    </r>
    <r>
      <rPr>
        <sz val="10"/>
        <color rgb="FFED7D31"/>
        <rFont val="Arial"/>
        <family val="2"/>
      </rPr>
      <t xml:space="preserve">
</t>
    </r>
    <r>
      <rPr>
        <b/>
        <u/>
        <sz val="10"/>
        <color rgb="FF000000"/>
        <rFont val="Arial"/>
        <family val="2"/>
      </rPr>
      <t xml:space="preserve">PIDAR 346
</t>
    </r>
    <r>
      <rPr>
        <sz val="10"/>
        <color rgb="FF000000"/>
        <rFont val="Arial"/>
        <family val="2"/>
      </rPr>
      <t xml:space="preserve">- Listado inicial de beneficiarios: 445 en total 
</t>
    </r>
    <r>
      <rPr>
        <sz val="10"/>
        <color theme="1"/>
        <rFont val="Arial"/>
        <family val="2"/>
      </rPr>
      <t>- Listado de asistencia y acta de socialización del PIDAR: listta de asistencia del 26 de agostode 2024, se socializò a 409, es decir el 91% de la poblacion beneficiada (pendientes 36)</t>
    </r>
    <r>
      <rPr>
        <b/>
        <sz val="10"/>
        <color rgb="FFFF0000"/>
        <rFont val="Arial"/>
        <family val="2"/>
      </rPr>
      <t xml:space="preserve">
</t>
    </r>
    <r>
      <rPr>
        <sz val="10"/>
        <color rgb="FF000000"/>
        <rFont val="Arial"/>
        <family val="2"/>
      </rPr>
      <t xml:space="preserve">- Listado de asistencia y acta de conformación CGTL: listado de asistencia del dia 26/0/2024 donde asistieron: El Director de la Unidad Técnica Territorial, el representante legal de la organización beneficiarias y  el apoyo a la supervisión del PIDAR, adicional dos contratistas de la UTT.
- Resolución PIDAR: Resolución 346 de 2024 BP3510 total Beneficarios 445
- Listado final de beneficiarios y si hubo cambios: Acta 006 del 21 de mayo de 2025
</t>
    </r>
    <r>
      <rPr>
        <sz val="10"/>
        <color rgb="FFFF0000"/>
        <rFont val="Arial"/>
        <family val="2"/>
      </rPr>
      <t xml:space="preserve">
</t>
    </r>
    <r>
      <rPr>
        <b/>
        <u/>
        <sz val="10"/>
        <color rgb="FF000000"/>
        <rFont val="Arial"/>
        <family val="2"/>
      </rPr>
      <t xml:space="preserve">PIDAR 478
</t>
    </r>
    <r>
      <rPr>
        <sz val="10"/>
        <color rgb="FF000000"/>
        <rFont val="Arial"/>
        <family val="2"/>
      </rPr>
      <t xml:space="preserve">- Listado inicial de beneficiarios:listado de Excel donde se evidencia un listado de 93 beneficiarios, total quien coincide con lo consignado en la Resolución 478.  
</t>
    </r>
    <r>
      <rPr>
        <sz val="10"/>
        <color theme="1"/>
        <rFont val="Arial"/>
        <family val="2"/>
      </rPr>
      <t>- Listado de asistencia y acta de socialización del PIDAR: Listado de astenia de fecha 04/10/2024 donde asistieron la directora de la UTT, dos contratistas y 104 personas que firmaron como beneficiarios.</t>
    </r>
    <r>
      <rPr>
        <b/>
        <sz val="10"/>
        <color rgb="FFFF0000"/>
        <rFont val="Arial"/>
        <family val="2"/>
      </rPr>
      <t xml:space="preserve">
</t>
    </r>
    <r>
      <rPr>
        <sz val="10"/>
        <color rgb="FF000000"/>
        <rFont val="Arial"/>
        <family val="2"/>
      </rPr>
      <t xml:space="preserve">- Listado de asistencia y acta de conformación CGTL: Aportan el acta 004 del 24/10/2024, donde en el orden del día se incluyó “Información objetivo de la reunión (Instalación CTGL)”, lista se asistencia a la reunión donde se contó con la asistencia de la Directora de la Unidad Técnica Territorial, el representante legal de la organización, una beneficiaria del proyecto, delegados de VIP, VP, VGC y un contratistas de la UTT.
- Resolución PIDAR: Aportan Resolución 478 de 15 de agosto de 2024 “Por medio de la cual se aprueba la cofinanciación del Proyecto Integral de Desarrollo  Agropecuario y Rural con Enfoque Territorial de tipo Asociativo identificado con el BP No.  3578 denominado “Fortalecimiento a los eslabones de producción primaria y  beneficio del café como una apuesta al mejoramiento de la calidad del grano dirigido a las mujeres cafeteras de ASEPROPAZ de los municipios de Alvarado y Planadas  en el departamento del Tolima.” (93 beneficiarios)
- Listado final de beneficiarios y si hubo cambios, remitir soportes: No aportaron información. 
</t>
    </r>
    <r>
      <rPr>
        <sz val="10"/>
        <color rgb="FFFF0000"/>
        <rFont val="Arial"/>
        <family val="2"/>
      </rPr>
      <t xml:space="preserve">
</t>
    </r>
    <r>
      <rPr>
        <b/>
        <u/>
        <sz val="10"/>
        <color rgb="FF000000"/>
        <rFont val="Arial"/>
        <family val="2"/>
      </rPr>
      <t xml:space="preserve">PIDAR 889
</t>
    </r>
    <r>
      <rPr>
        <sz val="10"/>
        <color rgb="FF000000"/>
        <rFont val="Arial"/>
        <family val="2"/>
      </rPr>
      <t xml:space="preserve">- Listado inicial de beneficiarios: 222 en total
</t>
    </r>
    <r>
      <rPr>
        <sz val="10"/>
        <color theme="1"/>
        <rFont val="Arial"/>
        <family val="2"/>
      </rPr>
      <t xml:space="preserve">- Listado de asistencia y acta de socialización del PIDAR:  Acta No. 2 del 10 de mayo de 2024, beneficiarios socializados 176 es decir el 80% de la poblaciòn beneficiada (pendientes 46) 
- Listado de asistencia y acta de conformación CGTL: No enviaron informacon.
</t>
    </r>
    <r>
      <rPr>
        <sz val="10"/>
        <color rgb="FF000000"/>
        <rFont val="Arial"/>
        <family val="2"/>
      </rPr>
      <t xml:space="preserve">- Resolución PIDAR: Resolucon 889 de 2024 BP3486 total Beneficarios 222
- Listado final de beneficiarios y si hubo cambios: No aplica.
</t>
    </r>
    <r>
      <rPr>
        <sz val="10"/>
        <color theme="1"/>
        <rFont val="Arial"/>
        <family val="2"/>
      </rPr>
      <t xml:space="preserve">Teniendo en cuenta que el 100% de los beneficiarios no asistió a la socialización, se indagó con los enlaces acerca de cuales fueron las estrategias internas que se implementaron para que la socialización del  proyecto se de al 100% de los beneficios, remitir soportes (actas, listados de asistencia, etc).con el fin de verificar lo establecido en el procedimiento </t>
    </r>
    <r>
      <rPr>
        <i/>
        <sz val="10"/>
        <color theme="1"/>
        <rFont val="Arial"/>
        <family val="2"/>
      </rPr>
      <t xml:space="preserve"> PR-IMP-004: Ejecución de los Proyectos Integrales de Desarrollo Agropecuario y Rural con Enfoque Territorial a través de Modalidad Directa, versión 8numeral 5.2.5 "Nota 13:  En caso de no contar con la asistencia del 100% de los beneficiarios en el momento de la socialización, es responsabilidad de la organización beneficiaria completar dicha actividad, y entregar las respectivas evidencias al apoyo a la supervisión del PIDAR, tales como listados de asistencia, actas de asambleas y registros fotográficos" a lo que indicaron el dia 23 de octubre de 2025 lo siguiente: "El equipo de la UTT8, liderada por el Dr. Sergio Rincon, se encuentra consolidando la información que se requiere para lograr el cierre efectivo del hallazgo, razón por la cual les solicitamos como fecha de entrega de parte de esta territorial, el día 29 de octubre de la presente." 
</t>
    </r>
    <r>
      <rPr>
        <sz val="10"/>
        <color theme="1"/>
        <rFont val="Arial"/>
        <family val="2"/>
      </rPr>
      <t xml:space="preserve">
Adicionamente se solicitaron los soportes de capacitaciones y/o jornadas de socialización del procedimiento de Implementación de los PIDAR al equipo de la UTT 8 encargado de este proceso, indicando el dia 23 de octubre de 2025 lo siguiente:</t>
    </r>
    <r>
      <rPr>
        <i/>
        <sz val="10"/>
        <color theme="1"/>
        <rFont val="Arial"/>
        <family val="2"/>
      </rPr>
      <t xml:space="preserve"> "El equipo de la UTT8, liderada por el Dr. Sergio Rincon, se encuentra consolidando la información que se requiere para lograr el cierre efectivo del hallazgo, razón por la cual les solicitamos como fecha de entrega de parte de esta territorial, el día 29 de octubre de la presente." </t>
    </r>
    <r>
      <rPr>
        <sz val="10"/>
        <color theme="1"/>
        <rFont val="Arial"/>
        <family val="2"/>
      </rPr>
      <t xml:space="preserve">
</t>
    </r>
    <r>
      <rPr>
        <sz val="10"/>
        <color rgb="FFED7D31"/>
        <rFont val="Arial"/>
        <family val="2"/>
      </rPr>
      <t xml:space="preserve">
</t>
    </r>
    <r>
      <rPr>
        <sz val="10"/>
        <color rgb="FF000000"/>
        <rFont val="Arial"/>
        <family val="2"/>
      </rPr>
      <t xml:space="preserve">Con base en la revisión efectuada por la Oficina de Control Interno, se concluye que los soportes presentados no evidencian el cumplimiento de las acciones definidas en el plan de mejoramiento ni resultan efectivos frente a las causas del hallazgo; en consecuencia, no se determina el cierre del presente hallazgo.
</t>
    </r>
    <r>
      <rPr>
        <b/>
        <u/>
        <sz val="10"/>
        <color rgb="FF000000"/>
        <rFont val="Arial"/>
        <family val="2"/>
      </rPr>
      <t xml:space="preserve">NOTA: </t>
    </r>
    <r>
      <rPr>
        <u/>
        <sz val="10"/>
        <color rgb="FF000000"/>
        <rFont val="Arial"/>
        <family val="2"/>
      </rPr>
      <t xml:space="preserve">La UTT debe enviar los avances correspondientes a más tardar el 29 de octubre, con el fin de realizar el análisis pertinente de lo contrario no se puede tener en cuenta en el informe que se emitirá. 
</t>
    </r>
    <r>
      <rPr>
        <sz val="10"/>
        <color rgb="FF000000"/>
        <rFont val="Arial"/>
        <family val="2"/>
      </rPr>
      <t xml:space="preserve">Teniendo en cuenta el memorando 20253580087003 la UTT realizó aplazamiento de la fecha de cierre de los hallazgos para el 30 marzo de 2026,por lo cual no se aportó información para cerrar los mismos. De lo anterior los hallazgos permanecerán abiertos.
</t>
    </r>
    <r>
      <rPr>
        <sz val="10"/>
        <color rgb="FFED7D31"/>
        <rFont val="Arial"/>
        <family val="2"/>
      </rPr>
      <t xml:space="preserve">
</t>
    </r>
  </si>
  <si>
    <t>No se establecieron filtros para verificar el cumplimiento de cada una de las actividades a realizar en la Implementación de los PIDAR.</t>
  </si>
  <si>
    <t>Asignar los roles para la implementación de los PIDAR, revisión de las actividades y cargue de formatos e información en el aplicativo</t>
  </si>
  <si>
    <t xml:space="preserve">
1 memorando interno con asignación de roles.</t>
  </si>
  <si>
    <t>Equipo Humano UTT</t>
  </si>
  <si>
    <r>
      <t xml:space="preserve">Para dar cumplimiento a la presente acción, la Unidad Técnica Territorial 8 adjuntó a esta Oficina los siguientes soportes: 
-Memorando 20243580081903 del 26 de septiembre de 2024 con asunto </t>
    </r>
    <r>
      <rPr>
        <i/>
        <sz val="10"/>
        <rFont val="Arial"/>
        <family val="2"/>
      </rPr>
      <t xml:space="preserve">"Designación de apoyo a la supervisión PIDAR 478 de 2024". 
</t>
    </r>
    <r>
      <rPr>
        <sz val="10"/>
        <rFont val="Arial"/>
        <family val="2"/>
      </rPr>
      <t xml:space="preserve">-Memorando 20243580074523 del 4 de septiembre de 2024 con asunto </t>
    </r>
    <r>
      <rPr>
        <i/>
        <sz val="10"/>
        <rFont val="Arial"/>
        <family val="2"/>
      </rPr>
      <t>"Designación de apoyo a la supervisión PIDAR resolución 478 de 2024"</t>
    </r>
    <r>
      <rPr>
        <sz val="10"/>
        <rFont val="Arial"/>
        <family val="2"/>
      </rPr>
      <t xml:space="preserve">
-Memorando 20243580081883 del 26 de septiembre 2024 con asunto </t>
    </r>
    <r>
      <rPr>
        <i/>
        <sz val="10"/>
        <rFont val="Arial"/>
        <family val="2"/>
      </rPr>
      <t xml:space="preserve">"Designacoón de apoyo a la supervisión PIDAR resolución 067 de 2022" 
</t>
    </r>
    <r>
      <rPr>
        <sz val="10"/>
        <rFont val="Arial"/>
        <family val="2"/>
      </rPr>
      <t xml:space="preserve">-Memorando 20243580054203 del 2 de julio de 2024 con asunto </t>
    </r>
    <r>
      <rPr>
        <i/>
        <sz val="10"/>
        <rFont val="Arial"/>
        <family val="2"/>
      </rPr>
      <t xml:space="preserve">"Asignación de proyectos PIDAR en ejecución" 
</t>
    </r>
    <r>
      <rPr>
        <sz val="10"/>
        <rFont val="Arial"/>
        <family val="2"/>
      </rPr>
      <t xml:space="preserve">-Memorando 20243580042383 del 17 de mayo de 2024 con asunto </t>
    </r>
    <r>
      <rPr>
        <i/>
        <sz val="10"/>
        <rFont val="Arial"/>
        <family val="2"/>
      </rPr>
      <t xml:space="preserve">"Asignación de poryectos PIDAR en ejecución"
</t>
    </r>
    <r>
      <rPr>
        <sz val="10"/>
        <rFont val="Arial"/>
        <family val="2"/>
      </rPr>
      <t xml:space="preserve">-Memorando 20243580081913 del 26 de septiembre de 2024 con asunto </t>
    </r>
    <r>
      <rPr>
        <i/>
        <sz val="10"/>
        <rFont val="Arial"/>
        <family val="2"/>
      </rPr>
      <t xml:space="preserve">"Designación de apoyo a la supervisión PIDAR resoluación 346 de 2024" 
</t>
    </r>
    <r>
      <rPr>
        <sz val="10"/>
        <rFont val="Arial"/>
        <family val="2"/>
      </rPr>
      <t xml:space="preserve">-Memorando 20243580081893 del 26 de spetiembre de 2024 con asunto </t>
    </r>
    <r>
      <rPr>
        <i/>
        <sz val="10"/>
        <rFont val="Arial"/>
        <family val="2"/>
      </rPr>
      <t xml:space="preserve">"Designación de apoyo a la supervisión PIDAR resolución 904 de 2023."
</t>
    </r>
    <r>
      <rPr>
        <sz val="10"/>
        <rFont val="Arial"/>
        <family val="2"/>
      </rPr>
      <t xml:space="preserve">-Memorando 20243580042343 del 17 de mayo de 2024 con asunto </t>
    </r>
    <r>
      <rPr>
        <i/>
        <sz val="10"/>
        <rFont val="Arial"/>
        <family val="2"/>
      </rPr>
      <t xml:space="preserve">"Asignación de proyectos PIDAR en ejecución" 
</t>
    </r>
    <r>
      <rPr>
        <sz val="10"/>
        <rFont val="Arial"/>
        <family val="2"/>
      </rPr>
      <t xml:space="preserve">-Memorando 20243580042373 del 17 de mayo de 2024 con asunto </t>
    </r>
    <r>
      <rPr>
        <i/>
        <sz val="10"/>
        <rFont val="Arial"/>
        <family val="2"/>
      </rPr>
      <t xml:space="preserve">"Asignación de poryectos PIDAr en ejecución"
</t>
    </r>
    <r>
      <rPr>
        <sz val="10"/>
        <rFont val="Arial"/>
        <family val="2"/>
      </rPr>
      <t xml:space="preserve">-Memorando 20243580042393 del 17 de mayo de 2024 con asunto </t>
    </r>
    <r>
      <rPr>
        <i/>
        <sz val="10"/>
        <rFont val="Arial"/>
        <family val="2"/>
      </rPr>
      <t xml:space="preserve">"Asignación de proyectos PIDAR en ejecución"
</t>
    </r>
    <r>
      <rPr>
        <sz val="10"/>
        <rFont val="Arial"/>
        <family val="2"/>
      </rPr>
      <t xml:space="preserve">
Teniendo en cuenta la acción y meta propuesta y una vez validados los soportes descritos anteriormente esta Oficina da un cumplimiento del 100% a la acción propuesta.</t>
    </r>
  </si>
  <si>
    <r>
      <t xml:space="preserve">Se verificó la asignación del rol de supervisión a estos PIDAR,así:
</t>
    </r>
    <r>
      <rPr>
        <b/>
        <u/>
        <sz val="10"/>
        <rFont val="Arial"/>
        <family val="2"/>
      </rPr>
      <t xml:space="preserve">Pidar 346: </t>
    </r>
    <r>
      <rPr>
        <sz val="10"/>
        <rFont val="Arial"/>
        <family val="2"/>
      </rPr>
      <t xml:space="preserve">memorando de designación de apoyo a la supervisión del PIDAR 346 de 2024 No. 20253580031723, memorandos designaciones apoyo a la supervisión No. 20243580054203 y No.20243580081913
</t>
    </r>
    <r>
      <rPr>
        <b/>
        <u/>
        <sz val="10"/>
        <rFont val="Arial"/>
        <family val="2"/>
      </rPr>
      <t>Pidar 478:</t>
    </r>
    <r>
      <rPr>
        <sz val="10"/>
        <rFont val="Arial"/>
        <family val="2"/>
      </rPr>
      <t xml:space="preserve"> memorando Designación de apoyo a la supervisión PIDAR resolución 478 de 2024 No. 20243580074523, memorando Designación de apoyo a la supervisión PIDAR resolución 478 de 2024 No. 20253580030633 y memorando Designación de apoyo a la supervisión PIDAR resolución 478 de 2024 No. 20243580081903
</t>
    </r>
    <r>
      <rPr>
        <b/>
        <u/>
        <sz val="10"/>
        <rFont val="Arial"/>
        <family val="2"/>
      </rPr>
      <t>Pidar 889:</t>
    </r>
    <r>
      <rPr>
        <sz val="10"/>
        <rFont val="Arial"/>
        <family val="2"/>
      </rPr>
      <t xml:space="preserve"> memorando Designación de apoyo a la supervisión del PIDAR 889 de 2024 No. 20253580036283.
De lo anterior se concluye que  que la acción y la meta propuestas alcanzan un cumplimiento del 100% respecto a lo planeado, no se determina el cierre del presente hallazgo una vez la accion No.1 presente efectividad.
</t>
    </r>
    <r>
      <rPr>
        <u/>
        <sz val="10"/>
        <rFont val="Arial"/>
        <family val="2"/>
      </rPr>
      <t xml:space="preserve">
</t>
    </r>
    <r>
      <rPr>
        <b/>
        <u/>
        <sz val="10"/>
        <rFont val="Arial"/>
        <family val="2"/>
      </rPr>
      <t>NOTA:</t>
    </r>
    <r>
      <rPr>
        <u/>
        <sz val="10"/>
        <rFont val="Arial"/>
        <family val="2"/>
      </rPr>
      <t xml:space="preserve"> La UTT debe enviar los avances correspondientes a más tardar el 29 de octubre, con el fin de realizar el análisis pertinente de lo contrario no se puede tener en cuenta en el informe que se emitirá.</t>
    </r>
    <r>
      <rPr>
        <sz val="10"/>
        <rFont val="Arial"/>
        <family val="2"/>
      </rPr>
      <t xml:space="preserve"> 
Teniendo en cuenta el memorando 20253580087003 la UTT realizó aplazamiento de la fecha de cierre de los hallazgos para el 30 marzo de 2026,por lo cual no se aportó información para cerrar los mismos. De lo anterior los hallazgos permanecerán abiertos.</t>
    </r>
  </si>
  <si>
    <t>Deficiencias en la entrega de bienes, insumos y/o servicios de los PIDAR.</t>
  </si>
  <si>
    <t>Deficiencias en los soportes documentales y en el Plan de Adquisiciones frente a las entregas de bienes, insumos y/o servicios realizados a los beneficiarios de los PIDAR</t>
  </si>
  <si>
    <t>En conjunto con la Dirección de seguimiento y control se realizarán mesas de verificación mensuales, a través de las cuales se validarán los avances en la ejecución de los PIDAR, buscando con ello identificar alertas frente inconsistencias o desviaciones para el tratamiento oportuno</t>
  </si>
  <si>
    <t>Listado y/o Acta de reunión y/o informe de seguimiento</t>
  </si>
  <si>
    <t>Equipo Humano UTT 8</t>
  </si>
  <si>
    <r>
      <rPr>
        <b/>
        <sz val="10"/>
        <rFont val="Arial"/>
        <family val="2"/>
      </rPr>
      <t xml:space="preserve">Nota: </t>
    </r>
    <r>
      <rPr>
        <u/>
        <sz val="10"/>
        <rFont val="Arial"/>
        <family val="2"/>
      </rPr>
      <t xml:space="preserve">Acción reformulada en virtud de la solicitud realizada por la UTT N° 8, mediante memorando N° 20243580084823 del 7 de octubre de 2024.
</t>
    </r>
    <r>
      <rPr>
        <sz val="10"/>
        <rFont val="Arial"/>
        <family val="2"/>
      </rPr>
      <t xml:space="preserve">
La Unidad Técnica Territorial N° 8 aportó como evidencia copia de los siguientes memorandos de asunto "Avance Planeación Participativa de Actividades Ejecución PIDAR":
20244200025393 del 18 de marzo de 2024 - Mesa del mes de febrero
20244200030363 del 10 de abril de 2024 - mesa del mes de marzo
20244200040303 del 10 de mayo de 2024 - mesa del mes de abril
20244200050133 del 17 de junio de 2024 - mesa del mes de mayo
20244200059963 del 22 de julio de 2024 - mesa del mes de junio
20244200068563 del 22 de agosto de 2024 - mesa del mes de agosto
Dichos memorandos contienen el resumen ejecutivo del seguimiento mensual que se realiza a los PIDAR en ejecución en la zona de jurisdicción de la territorial, donde se realiza lo siguiente:
- Semanalmente se realiza seguimiento semanal los días jueves a través de un instrumento denominado Semáforo.  
- Mensualmente se realiza seguimiento en la Reunión de Planeación Participativa donde se hace seguimiento a las actividades, se crean alertas y/o llamamientos de estado crítico, se les asigna una fecha de realización para subsanar el estado de critico y/o Alerta. 
- Se realizan visitas de seguimiento y verificación a los PIDARs  con el fin de hacer en campo acercamiento con los beneficiarios, determinar las lecciones aprendidas, observaciones y recomendaciones a que haya lugar. 
- Se actualizan mensualmente los POAS con las actividades de los PIDAR en ejecución. 
Se actualiza la matriz de lecciones aprendidas.
- Actualiza la matriz de consolidación de los PIDARs.
Por lo expuesto, se considera cumplida la acción.</t>
    </r>
  </si>
  <si>
    <r>
      <t xml:space="preserve">Teniendo en cuenta el cumplimiento de las acciones descritas en el avance cualitativo y cuatitativo de estas, se procedió a validar su correspondiente efectividad, por lo que, se adjuntó de parte de la UTT 8 la siguiente información: 
-Acta 004 del Comité Técnico de Gestión Local del 2 de abril de 2024 con objetivo: </t>
    </r>
    <r>
      <rPr>
        <i/>
        <sz val="10"/>
        <rFont val="Arial"/>
        <family val="2"/>
      </rPr>
      <t xml:space="preserve">"Asistir. verificar y evidenciar la entrega del kit de equipos y elementos agrícolas a los beneficiarios del proyecto denominado mejorar la cadena productiva de los cultivos de cacao (theobroma cacao) y café (coffea arábica) en 48 hectáreas de la asociación campesina agroecológica del oriente del Tolima de los municipios de Cunday y Villarrica - Tolima" </t>
    </r>
    <r>
      <rPr>
        <sz val="10"/>
        <rFont val="Arial"/>
        <family val="2"/>
      </rPr>
      <t xml:space="preserve">con participantes: Orlando Cardozo, Representante del Proyecto; Sandra Ramírez, Directora (E) UTT 8 y Mario Chavarro, Contratista UTT 8 que adjunta el F-IMP-016 Acta de entrega y recibo a satisfacción de bienes, insumos y/o servicios PIDAR modalidad de ejecución Directa del proyesto 327 del 30 de junio de 2022 debidamente firmada por la Supervisora del Proyecto, beneficiaria del Poryecto y Representante Legal del proyecto. 
-Acta 006 del Comité Técnico de Gestión Local del 25 de mayo de 2023 con objetivo </t>
    </r>
    <r>
      <rPr>
        <i/>
        <sz val="10"/>
        <rFont val="Arial"/>
        <family val="2"/>
      </rPr>
      <t xml:space="preserve">"Asistir verificar y evidenciar la entrega del Kit de equipos y elementos agricolas a los beneficiarios del proyecto denominado Mejorar la cadena productiva de los cultibos de cacao y café en 48 hectareas de la Asociación Campesina Agroecológica del oriente del Tolima de los Municipios de Cunday y Villarrica - Tolima" 
</t>
    </r>
    <r>
      <rPr>
        <sz val="10"/>
        <rFont val="Arial"/>
        <family val="2"/>
      </rPr>
      <t xml:space="preserve">-Actas de entrega y recibo a satisfacción de bienes, insumos y/o servicios PIDAR modalidad de ejecución Directa del proyesto 327 del 30 de junio de 2022 del 25 de mayo de 2023 debidamente firmada por la Supervisora del Proyecto, beneficiaria del Poryecto y Representante Legal del proyecto. 
-Acta de entrega y recibo a satisfacción de bienes, insumos y/o servicios PIDAR modalidad de ejecución Directa del proyesto 327 del 30 de junio de 2022 del 2 d eabril de 2024 debidamente firmada por la Supervisora del Proyecto, beneficiaria del Poryecto y Representante Legal del proyecto. 
Lo que señala que, desde la UTT se han fortalecido los controles que permitan atacar las causas del hallazgo, lo que permite dar por CERRADO el presente hallazgo. 
</t>
    </r>
    <r>
      <rPr>
        <i/>
        <sz val="10"/>
        <rFont val="Arial"/>
        <family val="2"/>
      </rPr>
      <t xml:space="preserve">
</t>
    </r>
  </si>
  <si>
    <t>Se desconoció lo contemplado en el procedimiento con relación a las entregas.</t>
  </si>
  <si>
    <t>Antes de cada entrega se debe revisar el plan de inversión y definir el Kit correspondiente realizar la programación de la entrega con el debido tiempo para convocar a los beneficiarios, y socializar a la dirección de la UTT.</t>
  </si>
  <si>
    <t>1 acta de reunión.</t>
  </si>
  <si>
    <t xml:space="preserve">
1-ene-2021</t>
  </si>
  <si>
    <r>
      <t xml:space="preserve">Para dar cumplimiento a la presente acción, la Unidad Técnica Territorial 8 adjuntó a esta Oficina los siguientes soportes: 
-Formato F-IMP-016 Acta de entrega y recibo a satisfacción de bienes, insumos y/o servicios PIDAR modalidad de ejecución directa del 2 de abril de 2024 para el proyecto 327 del 30 de junio de 2022. 
-Acta del Comité Técnico de Gestión Local del 25 de mayo de 2023 con objetivo </t>
    </r>
    <r>
      <rPr>
        <i/>
        <sz val="10"/>
        <rFont val="Arial"/>
        <family val="2"/>
      </rPr>
      <t xml:space="preserve">"Asistir, verificar y evidenciar la entrega del kit de equipos y elementos agricolas a los beneficiarios del proyecto denominado mejorar la cadena productiva de los cultivos de cacao (Theobroma cacao) y café (Coffea arábica) en 48 hectáreas de la asociación campesina agroecologica del oriente del Tolima de los municipios de Cunday y Villarica - Tolima" 
</t>
    </r>
    <r>
      <rPr>
        <sz val="10"/>
        <rFont val="Arial"/>
        <family val="2"/>
      </rPr>
      <t xml:space="preserve">-Formato F-IMP-016 Acta de entrega y recibo a satisfacción de bienes, insumos y/o servicios PIDAR modalidad de ejecución directa del 25 de mayo de 2023 para el proyecto 327 del 30 de junio de 2022. 
-Acta del 2 de abril de 2024 del Comité Técnico de Gestión Local con objetivo </t>
    </r>
    <r>
      <rPr>
        <i/>
        <sz val="10"/>
        <rFont val="Arial"/>
        <family val="2"/>
      </rPr>
      <t xml:space="preserve">"Asistir , verificar y evidenciar la entrega del kit de equipos y elementos agrícolas a los beneficiarios del proyecto denominado mejorar la cadena productiva de los ciltivos de cacao (theobroma cacao) y café (Coffea arábica) en 48 hectareas de la asociación campesinaagroecológica del oriente del Tolima de los municipios de Cunday y Villarrica - Tolima" 
</t>
    </r>
    <r>
      <rPr>
        <sz val="10"/>
        <rFont val="Arial"/>
        <family val="2"/>
      </rPr>
      <t>Teniendo en cuenta la acción y meta propuesta y una vez validados los soportes descritos anteriormente esta Oficina da un cumplimiento del 100% a la acción propuesta.</t>
    </r>
  </si>
  <si>
    <t>No se ha realizado el debido seguimiento a las alertas.</t>
  </si>
  <si>
    <t>Designar 1 funcionario de la UTT, para que realice el seguimiento a las alertas generadas durante la implementación.</t>
  </si>
  <si>
    <t>1 memorando de designación para seguimiento a alertas de PIDAR.</t>
  </si>
  <si>
    <t>Incumplimiento en elaboración y presentación de informes de seguimiento mensual e imprecisiones en su contenido.</t>
  </si>
  <si>
    <t>Desconocimiento de los funcionarios sobre el diligenciamiento del formato F-IMP-006.</t>
  </si>
  <si>
    <t>Solicitar capacitación de la VIP para el diligenciamiento del formato F-IMP-006..</t>
  </si>
  <si>
    <t>1 correo electrónico.</t>
  </si>
  <si>
    <t>La Unidad Técnica Territorial manifestó que dada la rotación de personal, anualmente se realizan capacitaciones en temas de Estrcuturación y Ejecución de Proyectos, frente a lo cual se aportó evidencias de las realizadas en la vigencia 2024, así:
- Listados de asistencia del 7 de mayo de 2024, de inducción realizada al personal de la UTT en Estrcuturación y Ejecución de PIDAR en sus diferentes modelos, producto de la cual se realizó proceso evaluativo de apropiación, de lo cual se obtuvo su respectiva evidencia.
- Acta de reunión del 25 de julio de 2024, cuyo objetivo fue "Socialización formato seguimiento a la ejecución para los PIDAR en ejecución Directa F-IMP-014"
- Acta de reunión del 9 de agosto de 2024, cuyo objetivo fue "Socialización formato seguimiento a la ejecución para los PIDAR en ejecución Directa F-IMP-014 V5 “Aclaraciones a inquietudes”".
Es de precisar, que el formato F-IMP-006 fue reemplazado por el F-IMP-014.</t>
  </si>
  <si>
    <t>A partir de lo evidenciado por parte de la Oficina de Control Interno frente al cumplimiento de la acción, se puede concluir lo siguiente:
El personal adscrito a la UTT realizó un proceso de capacitación con el fin de dar a conocer los lineamientos vigentes frente al proceso de implementación de los PIDAR, haciendo enfásis en los informes de seguimiento mensual, siendo estos los que dieron origen al hallazgo.
De otra parte, y como medida preventiva, se han implementado y ejecutado las mesas de trabajo de control con la Dirección de Seguimiento y Control, en las cuales se realiza un monitoreo frente al cumplimiento de las diferentes disposiciones de reglamento y procedimentales que rigen la implementación de los PIDAR, considerando esto como un control que busca alertar de manera oportuna sobre incumplimientos o hechos que requieren correctivos, procurando mitigar desviaciones asociadas a los PIDAR.
Dado lo anterior, la Oficina de Control Interno considera procedente el cierre del hallazgo, sugiriendo a la territorial crear controles interno respecto a la verificación de la información consiganada en los informes mensuales de avance a la ejecución, previendo errores en su diligenciamiento, así como contemplar la creación de un repositorio adicional para conservar toda la documentación derivada de la gestión de la UTT.</t>
  </si>
  <si>
    <t>Inobservancia de lineamientos para implementación y cierre de Proyecto productivo del INCODER y falta de integridad del expediente documental.</t>
  </si>
  <si>
    <t>Debilidades en la construcción y/o conservación de los expedientes</t>
  </si>
  <si>
    <t>Llevar a cabo la construcción, alimentación y digitalización del expediente del proyecto PT15-TOL-008 heredado del extinto INCODER</t>
  </si>
  <si>
    <t>Proyecto PT15-TOL-008 digitalizado</t>
  </si>
  <si>
    <t>La UTT aportó como evidencia de la presente acción, el expediente del proyecto PT15-TOL-08, donde se observó documentación producto del seguimiento que se efectúa por parte de la territorial, unado a soportes que acreditan la corrección de los hechos observados en el hallazgo.
Aunado a lo anterior, en la visita realizada por la Oficina de Control Interno entre el 2 y 4 de octubre de 2024, se logró evidenciar la existencia del expediente físico organizado y foliado.
Por lo expuesto, se considera cumplida la acción.</t>
  </si>
  <si>
    <r>
      <t xml:space="preserve">Seguimiento 3 de octubre de 2024:
</t>
    </r>
    <r>
      <rPr>
        <sz val="10"/>
        <rFont val="Arial"/>
        <family val="2"/>
      </rPr>
      <t xml:space="preserve">Teniendo en cuenta el cumplimiento de las acciones propuestas, la Oficina de Control Interno para el proyecto adjudicado con resolución 5873 de 2015 del extinto INCODER, solicitó la documentación que demuestra las actividades de control que ha implementado la Unidad Técnica Territorial Número 8 para el seguimiento y fortalecimiento del mismo: 
-Acta de visita de seguimiento a la ejecución y avance de la obra del 29 de agosto de 2024. 
-Acta de reunión del equipo técnico de vigilancia de la inversión del 1 de marzo de 2022, con objetivo </t>
    </r>
    <r>
      <rPr>
        <i/>
        <sz val="10"/>
        <rFont val="Arial"/>
        <family val="2"/>
      </rPr>
      <t xml:space="preserve">"Reunión del equipo técnico de vigilancia a la inversión del Proyecto PT15-TOL-08, para definir la viabilidad de continuar con la ejecución del proyecto o si procede la devolución de los recursos al Tesoro Nacional", </t>
    </r>
    <r>
      <rPr>
        <sz val="10"/>
        <rFont val="Arial"/>
        <family val="2"/>
      </rPr>
      <t xml:space="preserve">en la cual se concluye con compromisos por parte de la asociación y la UTT. 
-Acta de Comité Técnico de Gestión Local del 2 de mayo de 2023 con objetivo </t>
    </r>
    <r>
      <rPr>
        <i/>
        <sz val="10"/>
        <rFont val="Arial"/>
        <family val="2"/>
      </rPr>
      <t>"Socialización de la actualización de los estudios, diseños, presupuesto y equipos de la planta procesadora de café con presencia del representante legal de ASPROICOL, Alcaldía de Ataco y ART" 
-</t>
    </r>
    <r>
      <rPr>
        <sz val="10"/>
        <rFont val="Arial"/>
        <family val="2"/>
      </rPr>
      <t xml:space="preserve">Acta de reunión del equipo técnico de vigilancia a la Inversión con objetivo: </t>
    </r>
    <r>
      <rPr>
        <i/>
        <sz val="10"/>
        <rFont val="Arial"/>
        <family val="2"/>
      </rPr>
      <t>"Reunión del equipo técnico de vigilancia a la inversión del Proyecto PT15-TOL-0988, para verificar el avance en la actualización de estudios y diseños por parte de la Alcaldía Municipal de Ataco" 
-</t>
    </r>
    <r>
      <rPr>
        <sz val="10"/>
        <rFont val="Arial"/>
        <family val="2"/>
      </rPr>
      <t xml:space="preserve">Acta de reunión del 8 de junio de 2023 con objetivo </t>
    </r>
    <r>
      <rPr>
        <i/>
        <sz val="10"/>
        <rFont val="Arial"/>
        <family val="2"/>
      </rPr>
      <t>"Establecer compromisos de acuerdo a la situación del proyecto con el fin de continuar con la implementación"
-</t>
    </r>
    <r>
      <rPr>
        <sz val="10"/>
        <rFont val="Arial"/>
        <family val="2"/>
      </rPr>
      <t xml:space="preserve">Acta de reunión del 11 de marzo de 2021 con objetivo </t>
    </r>
    <r>
      <rPr>
        <i/>
        <sz val="10"/>
        <rFont val="Arial"/>
        <family val="2"/>
      </rPr>
      <t>"Soccializar el estado del proyecto a concejal y líderes del municipio de Ataco interesados en apoyar la organización Asproicol" 
-</t>
    </r>
    <r>
      <rPr>
        <sz val="10"/>
        <rFont val="Arial"/>
        <family val="2"/>
      </rPr>
      <t xml:space="preserve">Acta de reunión del 15 de marzo de 2021 con objetivo </t>
    </r>
    <r>
      <rPr>
        <i/>
        <sz val="10"/>
        <rFont val="Arial"/>
        <family val="2"/>
      </rPr>
      <t>"Coordinar acciones institucionales del proyecto PT15TOL8"
-</t>
    </r>
    <r>
      <rPr>
        <sz val="10"/>
        <rFont val="Arial"/>
        <family val="2"/>
      </rPr>
      <t xml:space="preserve">Acta de reunión del 16 de agosto de 2021 con objetivo </t>
    </r>
    <r>
      <rPr>
        <i/>
        <sz val="10"/>
        <rFont val="Arial"/>
        <family val="2"/>
      </rPr>
      <t>"Realizar reunión con la administración municipal de Ataco, representantes de Asproicol y UTT 8, para revisat el avance en la subdivisión del predio la Dorada donde se construirá la planta procesadora de café, establecer fecha para actualización de estudios y diseños para el prouyecto y coordinar acciones institucionales." 
-</t>
    </r>
    <r>
      <rPr>
        <sz val="10"/>
        <rFont val="Arial"/>
        <family val="2"/>
      </rPr>
      <t xml:space="preserve">Acta de reunión del 30 de septiembre de 2020 con objetivo </t>
    </r>
    <r>
      <rPr>
        <i/>
        <sz val="10"/>
        <rFont val="Arial"/>
        <family val="2"/>
      </rPr>
      <t xml:space="preserve">"Determinar los compromisos del proyecto PT15-TOL-8, denominado "Construcción de planta procesadora de cafés de alta calidad en el municipio de Actaco- Tolima"
</t>
    </r>
    <r>
      <rPr>
        <sz val="10"/>
        <rFont val="Arial"/>
        <family val="2"/>
      </rPr>
      <t>Finalmente, y teniendo en cuenta que las principales situaciones fueron corregidas, tales como la incompletitud del expediente, inexistencia del predio y la actualización del manejo de la cuenta bancaria del proyecto, esta Oficina considera que las acciones tomadas desde la Unidad Técnica Territorial fueron efectivas, por lo que da por cerrado el hallazgo, sugiriendo que a partir de los seguimientos que se siguen realizando, se identifique aquellas situaciones que no se encuentran bajo el alcance de la territorial y se escalen al área competente, a fin de determinar proceder para el cierre del proyecto.</t>
    </r>
  </si>
  <si>
    <t>No se han anexado todos los documentos al expediente.</t>
  </si>
  <si>
    <t>Anexar al expediente los actos administrativos y delegaciones para la ejecución de los proyectos INCODER.</t>
  </si>
  <si>
    <t>Actos Administrativos y delegaciones de los Proyectos INCODER indexados al expediente</t>
  </si>
  <si>
    <r>
      <t xml:space="preserve">Para dar cumplimiento a la presente acción, la Unidad Técnica Territorial 8 adjuntó a esta Oficina los siguientes soportes: 
- Memorando 20243580042373 del 17 de mayo de 2024 con asunto </t>
    </r>
    <r>
      <rPr>
        <i/>
        <sz val="10"/>
        <rFont val="Arial"/>
        <family val="2"/>
      </rPr>
      <t xml:space="preserve">"Asignación de proyectos PIDAR en ejecución", </t>
    </r>
    <r>
      <rPr>
        <sz val="10"/>
        <rFont val="Arial"/>
        <family val="2"/>
      </rPr>
      <t xml:space="preserve">en el cual se asigna el PIDAR 5873 de 2015 a Gennifer Dayanna Zuñiga para ejercer el apoyo a la supervisión del mismo.
El equipo de la  Oficina de Control Interno en visita realizada a las instalaciones de la UTT en la ciudad de Ibagué entre el 2 y el 4 de octubre observó que dicha delegación reposa en el expediente del proyecto. 
Teniendo en cuenta la rotación de personal en la UTT, se adjunta únicamente la designación realizada para la presente vigencia, dando así por cumplida la acción propuesta. </t>
    </r>
  </si>
  <si>
    <t xml:space="preserve">Inexistencia del predio donde se construirá la planta, por lo que no se ha iniciado la ejecución del proyecto.
</t>
  </si>
  <si>
    <t>Brindar el acompañamiento a la organización para la adquisición del predio a donde se construirá la obra.</t>
  </si>
  <si>
    <t>Reuniones / llamadas telefónicas necesarias.</t>
  </si>
  <si>
    <r>
      <t xml:space="preserve">Para dar cumplimiento a la presente acción, la Unidad Técnica Territorial 8 adjuntó a esta Oficina los siguientes soportes: 
-Escritura Pública 147 con fecha de otorgamiento 29 de septiembre de 2021, en la cual se describe la naturaleza de la misma como </t>
    </r>
    <r>
      <rPr>
        <i/>
        <sz val="10"/>
        <rFont val="Arial"/>
        <family val="2"/>
      </rPr>
      <t xml:space="preserve">"Compraventa parcial" </t>
    </r>
    <r>
      <rPr>
        <sz val="10"/>
        <rFont val="Arial"/>
        <family val="2"/>
      </rPr>
      <t xml:space="preserve">de inmueble rural ubicado en la vereda La Dorada, Ataco Tolima, por valor de 15 millones de pesos a la </t>
    </r>
    <r>
      <rPr>
        <b/>
        <i/>
        <sz val="10"/>
        <rFont val="Arial"/>
        <family val="2"/>
      </rPr>
      <t xml:space="preserve">Asociación Colombiana de Productores Agroindustriales (ASPROICOL) </t>
    </r>
    <r>
      <rPr>
        <sz val="10"/>
        <rFont val="Arial"/>
        <family val="2"/>
      </rPr>
      <t xml:space="preserve">identificada con NIT 900771617-6. 
Teniendo en cuenta lo anterior se evidencia que la causa descrita como </t>
    </r>
    <r>
      <rPr>
        <i/>
        <sz val="10"/>
        <rFont val="Arial"/>
        <family val="2"/>
      </rPr>
      <t xml:space="preserve">"Inexistencia del predio donde se construirá la planta, por lo que no se ha iniciado la ejecución del proyecto" </t>
    </r>
    <r>
      <rPr>
        <sz val="10"/>
        <rFont val="Arial"/>
        <family val="2"/>
      </rPr>
      <t xml:space="preserve">fue subsanada al ya contarse con la escritura de propiedad. </t>
    </r>
  </si>
  <si>
    <t>Falta de actualización de las firmas para el manejo de la cuenta del proyecto.</t>
  </si>
  <si>
    <t>Citar al representante del proyecto para actualizar la información requerida por el banco.</t>
  </si>
  <si>
    <t>1 oficio de citación.</t>
  </si>
  <si>
    <r>
      <t xml:space="preserve">Para dar cumplimiento a la presente acción, la Unidad Técnica Territorial 8 adjuntó a esta Oficina los siguientes soportes: 
-Carta del 26 de junio de 2023 con asunto: </t>
    </r>
    <r>
      <rPr>
        <i/>
        <sz val="10"/>
        <rFont val="Arial"/>
        <family val="2"/>
      </rPr>
      <t xml:space="preserve">"Solicitud cambio de Director Agencia de Desarrollo Rural ADR Ibagué y Condiciones de manejo" </t>
    </r>
    <r>
      <rPr>
        <sz val="10"/>
        <rFont val="Arial"/>
        <family val="2"/>
      </rPr>
      <t xml:space="preserve">
-Documento de Solicitud/Modificación /Anulación de Autorizados del Banco AV Villas del 26 de junio de 2023.
-Documento de Solicitud/Modificación /Anulación de Autorizados del Banco AV Villas del 25 de septiembre de 2024. 
Finalmente, la Oficina de Control Interno en viista realizada a la UTT del 2 al 4 de octubre de 2024 se evidenció la emisión de un cheque con la autorización de la Directora Técnica Territorial que actualmente cumple este rol. 
Teniendo en cuenta lo anterior, se observó que la causa denominada </t>
    </r>
    <r>
      <rPr>
        <i/>
        <sz val="10"/>
        <rFont val="Arial"/>
        <family val="2"/>
      </rPr>
      <t xml:space="preserve">"Falta de actualización de las firmas para el manejo de la cuenta del proyecto" </t>
    </r>
    <r>
      <rPr>
        <sz val="10"/>
        <rFont val="Arial"/>
        <family val="2"/>
      </rPr>
      <t xml:space="preserve">fue subsanada, por lo que da como cumplida la acción. </t>
    </r>
  </si>
  <si>
    <t>Inconsistencias en la revisión de los requisitos técnicos, financieros, y/o habilitantes de los PIDAR.</t>
  </si>
  <si>
    <t>No se verificaron los requisitos habilitantes y el diligenciamiento de los formatos de estructuración del proyecto.</t>
  </si>
  <si>
    <t>Solicitar capacitación para Los funcionarios y contratistas encargados de la estructuración de proyectos.</t>
  </si>
  <si>
    <t>1 memorando a la VIP</t>
  </si>
  <si>
    <t>La Unidad Técnica Territorial N° 8 aportó como evidencia listado de asistencia del 8 de mayo de 2024, cuyo objetivo fue capactiar al personal de la territorial en lo que refiere a la estructuración de proyectos bajo acuerdo 011 y sus modificatorios.
Dado lo expuesto, se considera que se dio cumplimiento a la acción de mejoramiento.</t>
  </si>
  <si>
    <t>La Oficina de Control Interno evidenció que se realizó capacitación en la vigencia 2024 en lo referente a la Estrcuturación de Proyectos, considerando oportuna la misma dada la rotación de persona que hubo en esta vigencia.
Aunado a lo anterior, y teniendo presente las situaciones aludidas en el hallazgo respecto a desviaciones por parte de la UTT en el proceso de estrcuturación del PIDAR 529 de 2018, se evidenció lo siguiente:
En primera medida se aportó el formato F-IMP-007 "Cierre Final - Cierre Financiero", del citado proyecto, así como acta de reunión del 4 al 7 de octubre de 2021 en la cual se realizó la socialización a los beneficiarios del informe final para el cierre financiero y administrativo del proyecto.
De otra parte, y en atención a la actualización de los lineamientos frente a la estrcuturación de proyectos desde el momento de la auditoría a la fecha del presente seguimiento, se debe mencionar que la Entidad generó correctivos en este proceso, en busca de minimizar errores, tales como:
A partir de lo dispuesto en el Acuerdo 011 de 2023 (modificado por el Acuerdo 016 de 2023), la metodología para la estructuración de proyectos cambio desde el proceso de recepción de la iniciativa, siendo en el nivel central que se determina la instancia que lleva a cabo el proceso de estructuración.
Se crean equipo multidisciplinarios desde el nivel central, en los que se involucra a las UTTs para brindar su apoyo en campo. en estos existen filtros de revisión que conllevan a minimizar errores.
Dado lo anterior, la Oficina de Control Interno considera que desde la emisión del hallazgo a la fecha del presente seguimiento, se han tomado correctivos normativos como Entidad, que buscan tener mayor control sobre los formatos y su información, así como controles de carácter preventivo a fin de que los proyectos estructurados se afiancen a las necesidades de los beneficiarios y soporten congruencia de lo esperado, por lo cual se considera viable el cierre del hallazgo.</t>
  </si>
  <si>
    <t>Iniciativas de PIDAR radicadas en la Unidad Técnica Territorial sin inscripción en el aplicativo Banco de Proyectos.</t>
  </si>
  <si>
    <t>Desconocimiento de los lineamientos asociados al proceso de estructuración de proyectos</t>
  </si>
  <si>
    <t>Acta de reunión o listado de asistencia o grabación de la capacitación</t>
  </si>
  <si>
    <t>La Oficina de Control Interno evidenció que se realizó capacitación en la vigencia 2024 en lo referente a la Estrcuturación de Proyectos, considerando oportuna la misma dada la rotación de persona que hubo en esta vigencia.
Aunado a lo anterior, y teniendo presente las situaciones aludidas en el hallazgo respecto a desviaciones por parte de la UTT en el proceso de estrcuturación del PIDAR 529 de 2018, se evidenció lo siguiente:
En primera medida se aportó el formato F-IMP-007 "Cierre Final - Cierre Financiero", del citado proyecto, así como acta de reunión del 4 al 7 de octubre de 2021 en la cual se realizó la socialización a los beneficiarios del informe final para el cierre financiero y administrativo del proyecto.
De otra parte, y en atención a la actualización de los lineamientos frente a la estrcuturación de proyectos desde el momento de la auditoría a la fecha del presente seguimiento, se debe mencionar que la Entidad generó correctivos en este proceso, en busca de minimizar errores, tales como:
A partir de lo dispuesto en el Acuerdo 011 de 2023 (modificado por el Acuerdo 016 de 2023), la metodología para la estructuración de proyectos cambio desde el proceso de recepción de la iniciativa, siendo en el nivel central que se determina la instancia que lleva a cabo el proceso de estructuración.
Se crean equipo multidisciplinarios desde el nivel central, en los que se involucra a las UTTs para brindar su apoyo en campo. en estos existen filtros de revisión que conllevan a minimizar errores.
Ahora bien, se debe precisar que dados los reglamentos vigentes, las iniciativas de proyectos se realizan previa convocatoria, y las mismas se cargan en un aplicativo diferente al Banco de Proyectos, cuya responsabilidad es exclusiva de la Dirección de Acceso a Activos Productivos, de otra parte, en lo concerniente a la información diespuesta en el Banco de Proyectos,  actualmente esta labor se realiza únicamente por la Dirección de Evaluación, Calificación y Cofinanciación, previa aprobación del cumplimiento de requisitos.
Dado lo anterior, la Oficina de Control Interno considera que desde la emisión del hallazgo a la fecha del presente seguimiento, se han tomado correctivos normativos como Entidad para el control de la información de iniciativas y su radicación, por ende es viable el cierre del hallazgo.</t>
  </si>
  <si>
    <t>Deficiencias en soportes, niveles de avance y en planteamiento de indicadores del Plan Operativo de la UTT (vigencia 2020).</t>
  </si>
  <si>
    <t xml:space="preserve">Deficiencias en el diseño, planeación y/o establecimiento de indicadores y su correlación con subactividades, metas y evidencias, así como roles de la UTT.
</t>
  </si>
  <si>
    <r>
      <t xml:space="preserve">Ajustar el diseño de planeación y/o establecimiento, de indicadores, metas y evidencias establecidas en el Plan Operativo de la UTT para el </t>
    </r>
    <r>
      <rPr>
        <b/>
        <sz val="10"/>
        <color rgb="FF000000"/>
        <rFont val="Arial"/>
        <family val="2"/>
      </rPr>
      <t>2024.</t>
    </r>
  </si>
  <si>
    <t>Plan operativo de la UTT para la vigencia 2024 y soportes de ejecución</t>
  </si>
  <si>
    <t>Directora UTT 8</t>
  </si>
  <si>
    <t>09/12/2024
22/10/2025</t>
  </si>
  <si>
    <t>Maicol Stiven Zipamocha
Emilcen Monroy - Sebastián Ramos (Sgto Octubre 2025)</t>
  </si>
  <si>
    <t>La UTT aportó documento denominado "PEI_PAI_2024 UTT 8", que al consultarlo contempla una seríe de indicadores a cargo de la territorial para ser ejecutados en la vigencia 2024.</t>
  </si>
  <si>
    <r>
      <t xml:space="preserve">Validado el documento aportado por la UTT, la Oficina de Control Interno considera que el mismo no soporta la corrección de los hechos expuestos en el hallazgo, por lo siguiente:
Este documento contempla 70 indicadores, de los cuales 22 tienen una anotación, donde se señala que el cumplimiento de su meta depende del nivel central. Esta situación conlleva a concluir que los indicadores propuestos no están aterrizados al alcance, competencia, funcionalidad y realidad operativa de la territorial, lo que al final resultará en un impacto negativo frente a su cumplimiento.
No existen soporte que soporten el cumplimiento de aquellos que se encuentran al 100%.
Dado lo expuesto, la Oficina de Control interno considera que lo ejecutado no ha sido efectivo para sunsamar el hallazgo y por ende se deberá buscar acciones correctivas, para lo cual esta Oficina sugiere que, la formulación de un plan operativo para cada vigencia debería elaborarse de manera articulada entre la UTT, la Oficina de Planeación y las dependencias adicionales que se consideren necesarias para establecer indicadores al alcance de la la UTT, el cual se aobjeto de monitoreo periodico para emitir alertas sobre posibles atrasos o incumplimientos.
</t>
    </r>
    <r>
      <rPr>
        <b/>
        <u/>
        <sz val="10"/>
        <color theme="1"/>
        <rFont val="Arial"/>
        <family val="2"/>
      </rPr>
      <t>Seguimiento oct 2025</t>
    </r>
    <r>
      <rPr>
        <sz val="10"/>
        <rFont val="Arial"/>
        <family val="2"/>
      </rPr>
      <t xml:space="preserve">
La Oficina de Control Interno mantiene el resultado del seguimiento realizado en 2024, dado que no se evidencian avances orientados a la implementación de acciones correctivas.
En este sentido, se sugiere que la formulación del plan operativo para cada vigencia se realice de manera articulada entre la UTT, la Oficina de Planeación y las demás dependencias que se consideren necesarias, con el fin de establecer indicadores que estén dentro del alcance de la UTT. Este plan debeser objeto de monitoreo periódico, que permita emitir alertas oportunas sobre posibles atrasos o incumplimientos.
</t>
    </r>
    <r>
      <rPr>
        <b/>
        <u/>
        <sz val="10"/>
        <rFont val="Arial"/>
        <family val="2"/>
      </rPr>
      <t>NOTA:</t>
    </r>
    <r>
      <rPr>
        <u/>
        <sz val="10"/>
        <rFont val="Arial"/>
        <family val="2"/>
      </rPr>
      <t xml:space="preserve"> La UTT debe enviar los avances correspondientes a más tardar el 29 de octubre, con el fin de realizar el análisis pertinente de lo contrario no se puede tener en cuenta en el informe que se emitirá. 
</t>
    </r>
    <r>
      <rPr>
        <sz val="10"/>
        <rFont val="Arial"/>
        <family val="2"/>
      </rPr>
      <t>Teniendo en cuenta el memorando 20253580087003 la UTT realizó aplazamiento de la fecha de cierre de los hallazgos para el 30 marzo de 2026,por lo cual no se aportó información para cerrar los mismos. De lo anterior los hallazgos permanecerán abiertos.</t>
    </r>
  </si>
  <si>
    <t>Controles con resultados de diseño e implementación deficientes en los procesos desarrollados por la UTT.</t>
  </si>
  <si>
    <t>NO ACEPTADO.
 Una vez analizados los argumentos de la UTT, esta Oficina de Control Interno no los acepta, por los siguientes motivos:
	Este hallazgo está considerando las respuestas que entregó la UTT a la matriz de controles que se entregó al inicio de la auditoría, y que contiene las desviaciones por ella declaradas, por lo que, no necesariamente se refiere a los temas abordados en este informe en los demás hallazgos.
	De otra parte, esta Oficina de Control Interno identifica que la UTT se está refiriendo únicamente al tema de INCODER, más el cuadro detallado que se entregó en el hallazgo da cuenta de los otros procesos misionales indicados al principio.
	En todo caso, el control asociado a proyectos productivos entregados por el extinto INCODER a la ADR a que se hizo referencia no corresponde a las visitas a los mismos, sino al inventario de contratos derivados de ellos.
En virtud de lo expuesto, este hallazgo continuará abierto y la Oficina de Control Interno analizará su posible cierre cuando la UTT establezca acciones de mejoramiento para subsanar las situaciones descritas en este hallazgo y que no fueron aceptadas, estableciendo las causas que lo generaron, y los responsables formulen y ejecuten las acciones correctivas o preventivas pertinentes, para que los riesgos identificados y asociados sean gestionados para evitar su materialización.</t>
  </si>
  <si>
    <t>La UTT en busca de soportar los correctivos tomados para mejorar lo señalado en la acción, aportó evidencias de mesas de trabajo y/o reuniones realizadas al interior de la UTT, a fin de reforzar lo correspondiente al cumplimiento de los controles o lineamientos procedimentales, así como en la conservación documental.</t>
  </si>
  <si>
    <t>El presente hallazgo no fue aceptado por al territorial, no obstante, el mismo fue ratificado por la Oficina de Control Interno. Al respecto, teniendo en cuenta que el hallazgo se originó por desviaciones en la valoración de los controles que deben ser ejecutados por la territorial, por parte de la UTT se indicó que se ha buscado dar mayor claridad al personal adscrito a la UTT, respecto a las responsabilidades que están a cargo de ésta, buscando reforzar los conocimientos frente al proceso, a su vez la conservación documental de cada gestión que se realice, para lo cual se cuenta con repositorio en SharePoint. Al respecto se allegó listados de asistencia de reuniones periódicas al interior de la territorial, donde se refuerza el conocimiento de procedimientos misionales y transversales, lo cual incluso se refuerza con lo observado en los hallazgos a los que se consideró dar cierre.
Por lo expuesto, la Oficina de Control Interno considera viable el cierre del hallazgo.</t>
  </si>
  <si>
    <t>Auditoría Interna a la Unidad Técnica Territorial N° 8 Ibague</t>
  </si>
  <si>
    <t>Inobservancia de las actividades de asesoría y acompañamiento a las asociaciones de usuarios de acuerdo con lo establecido en la función 15 del decreto 2364 de 2015 relacionadas con el proceso de Adecuación de tierras.</t>
  </si>
  <si>
    <t>Omisión del cumplimiento de los lineamientos establecidos en la normatividad vigente.</t>
  </si>
  <si>
    <t>Realizar anualmente visitas a las asociaciones que administran distritos de pequeña escala en la jurisdicción de la territorial, para capacitar en temas relacionados con la Administración, Operación y Conservación de los distritos</t>
  </si>
  <si>
    <t>1 visita anual a los tres (3) distritos de ADT de pequeña escala propiedad de la ADR ubicados en la zona de influencia de la UTT 8</t>
  </si>
  <si>
    <t>Contratista - UTT 8</t>
  </si>
  <si>
    <t>Por parte de la UTT se aportó como evidencia "INFORME DE VISITA DISTRITOS DE ADECUACIÓN DE TIERRAS", con el fin de brindar capacitación sobre la importancia de la AOC a los distritos, de la siguiente manera:
- Paso Ancho Ortega Tolima: Visitas realiza el 29 de marzo de 2022. Así mismo, en virtud de las obras de rehabilitación realizadas en el Distrito, se realizó la notificación a la asociación de la Resolución 468 del 12 de agosto de 2024, a través de la cual se liquidan las cuotas partes a pagar por cada predio.
- Plameras I: Visita realizada del 5 al 7 de diciembre de 2022 y el 24 de noviembre de 2023
- Zaragoza: Visita realizada del 5 al 7 de diciembre de 2022 y el 23 de noviembre de 2023
Dado lo anterior, se considera se dio cumplimiento a la acción.</t>
  </si>
  <si>
    <t xml:space="preserve">En virtud de los soportes aportados por la UTT, la Oficina de Control Interno considera que la Entidad ha mejorado en lo concerniente a brndar asesoría y acompañamiento a los Distritos de Adecuación de Tierras de Pequeña Escala, a través de visitas y capacitacitaciones.
Adicionalmente, la Oficina de Control Interno obtuvo  evidencia del MANUAL PARA LA ADMINISTRACIÓN, OPERACIÓN Y CONSERVACIÓN DE DISTRITOS DE ADECUACIÓN DE TIERRAS EN PEQUEÑA ESCALA (O RIEGO EN PEQUEÑA ESCALA), cuya versión inicial fue aprobada en agosto de 2022.
Dado lo expuesto, se consideran existen correctivos frente al hallazgo, por lo que se considera viable su cierre.
Sin perjuicio de lo anterior, se recomienda tomar medidas para evitar la reiteración de estos hechos, a través de la destinación del recurso humano necesario para atender las actividades relacionadas con el proceso de Adecuación de Tierras, así como porgramar actividades periódicas de seguimiento a los Distritos de Pequeña Escala.
</t>
  </si>
  <si>
    <t>Falta de seguimiento y control de las PQRSD radicadas en la UTT</t>
  </si>
  <si>
    <t>Ausencia de controles en el monitoreo a los PQRS</t>
  </si>
  <si>
    <t>Realizar monitoreo en el sistema de ORFEO, con el recibido y atención de las PQRS, de tal manera que se asegure el cumplimiento de la normatividad vigente en cuento a la atención dentro de los términos establecidos.</t>
  </si>
  <si>
    <t>Soportes del reporte de PQRSD pendiente de trámite (correo o comunicado)</t>
  </si>
  <si>
    <t>Tania Peralta Bermúdez</t>
  </si>
  <si>
    <r>
      <t xml:space="preserve">Para dar cumplimiento a la presente acción, la Unidad Técnica Territorial 8 adjuntó a esta Oficina los siguientes soportes: 
-Correo electrónico del 3 de octubre de 2024 con asunto </t>
    </r>
    <r>
      <rPr>
        <i/>
        <sz val="10"/>
        <rFont val="Arial"/>
        <family val="2"/>
      </rPr>
      <t xml:space="preserve">"Orfeos pendiente por gestión a fecha del día 03 de octubre del 2024" 
</t>
    </r>
    <r>
      <rPr>
        <sz val="10"/>
        <rFont val="Arial"/>
        <family val="2"/>
      </rPr>
      <t xml:space="preserve">-14 correos electrónicos del mes de agosto del 2023 con asunto </t>
    </r>
    <r>
      <rPr>
        <i/>
        <sz val="10"/>
        <rFont val="Arial"/>
        <family val="2"/>
      </rPr>
      <t xml:space="preserve">"Informe Orfeo" </t>
    </r>
    <r>
      <rPr>
        <sz val="10"/>
        <rFont val="Arial"/>
        <family val="2"/>
      </rPr>
      <t xml:space="preserve">dirigido a los colaboradores de la UTT con el fin de recordar los radicados pendientes por gestionar.
-4 correos del mes de septiembre de 2023 con asunto "Informe Orfeo" dirigido a los colaboradores de la UTT con el fin de recordar los radicados pendientes por gestionar.
-3 correos del mes de octubre de 2023 con asunto "Informe Orfeo" dirigido a los colaboradores de la UTT con el fin de recordar los radicados pendientes por gestionar.
-Un correo del mes de noviembre de 2023 con asunto "Informe Orfeo" dirigido a los colaboradores de la UTT con el fin de recordar los radicados pendientes por gestionar.
-Soportes (Capturas de pantalla) del frupo de WhatsApp de la UTT donde la Directora remite el listado de colaboradores y número de radicados pendientes por trámite del 5 de agosto, 12 de julio, 26 de julio y 25 de septiembre de 2024. 
Teniendo en cuenta lo anterior, se considera que la Unidad Técnica Territorial implementó controles para gestionar y monitorear el trámite de las PQRSD, por lo que se otorga un cumplimiento del 100% de la acción. </t>
    </r>
  </si>
  <si>
    <r>
      <rPr>
        <b/>
        <sz val="10"/>
        <color theme="1"/>
        <rFont val="Arial"/>
        <family val="2"/>
      </rPr>
      <t xml:space="preserve">Seguimiento 9 de diciembre de 2024: 
</t>
    </r>
    <r>
      <rPr>
        <sz val="10"/>
        <color theme="1"/>
        <rFont val="Arial"/>
        <family val="2"/>
      </rPr>
      <t xml:space="preserve">
Teniendo en cuenta el fundamento del presente hallazgo y partiendo de los soportes remitidos para dar cumplimiento a las dos (2) acciones propuestas  y cuyo avance se encuentra ubicado en la columna avance cualitativo, la Oficina de Control Interno, con el fin de validar la efectividad de las acciones ejecutadas para la no repetición de eventos que pudiesen perjudicar la imagen de la Agencia de Desarrollo Rural por las respuestas de PQRSD se realizaron las siguientes validaciones: 
• Verificación en los informes semestrales de Atención al Ciudadano y Gestión de Peticiones, Quejas, Reclamos, Sugerencias y Denuncias (PQRSD) emitidos por parte de la Oficina de Control Interno obteniendo que: 
-Informe OCI-2022-017 (I semestre de 2022): No se evidenciaron situaciones que involucren a la UTT 8.
-Informe OCI-2023-005 (II semestre de 2022): No se evidenciaron situaciones que involucren a la UTT8.
-Informe OCI-2023-019 (I Semestre 2023): No se evidenciaron situaciones que involucren a la UTT8.  
-Informe OCI-2024-002 (II semestre de 2023): No se evidenciaron situaciones que involucren a la UTT 8. 
-Informe OCI-2024-017 (I semestre de 2024): No se evidenciaron situaciones que involucren a la UTT8. 
• Selección de muestra aleatoria de dos (2) PQRSD para revisión en el Sistema de Gestión Documental de la ADR ORFEO, obteniendo que: 
-20243580010961 del 22 de enero de 2024 fue atendida el mismo día. 
-20243580041281 del 11 de marzo de 2024 fue atendida el 4 de abril de 2024, es decir 15 días hábiles desde la fecha de recepción, cumpliendo así lo establecido  normativa y procedimentalmente. 
Teniendo en cuenta lo anterior se evidencia que los controles implementados desde la UTT han sido efectivos para disminuir las peticiones atendidas por fuera de terminos, por lo que, esta Oficina da por cerrado el Hallazgo. </t>
    </r>
  </si>
  <si>
    <t>Desconocimiento del procedimiento y monitoreo a los PQRS</t>
  </si>
  <si>
    <t>Realizar capacitación a los funcionarios y contratistas sobre la importancia de la atención oportuna de las PQRSD, con el fin de dar cumplimiento a lo establecido en la normatividad</t>
  </si>
  <si>
    <t>Acta, listado de asistencia</t>
  </si>
  <si>
    <t>Contratistas 
Margaret Homez y Luis Evelio Herrera</t>
  </si>
  <si>
    <t>31/06/2022</t>
  </si>
  <si>
    <r>
      <t xml:space="preserve">Para dar cumplimiento a la presente acción, la Unidad Técnica Territorial 8 adjuntó a esta Oficina los siguientes soportes: 
- Formato F-DER-002 Listado de asistencia a Reuniones del 18 de diciembre de 2023 con objetivo </t>
    </r>
    <r>
      <rPr>
        <i/>
        <sz val="10"/>
        <rFont val="Arial"/>
        <family val="2"/>
      </rPr>
      <t xml:space="preserve">"Apoyo en aplicativo ORFEO" </t>
    </r>
    <r>
      <rPr>
        <sz val="10"/>
        <rFont val="Arial"/>
        <family val="2"/>
      </rPr>
      <t xml:space="preserve">que indica en su acta </t>
    </r>
    <r>
      <rPr>
        <i/>
        <sz val="10"/>
        <rFont val="Arial"/>
        <family val="2"/>
      </rPr>
      <t xml:space="preserve">"Se apoyó a contratistas con la depuración de radicados en el aplocativo PRFEO esto con el fin de dar trámite y cumplimiento a lo requerido en la circular 066 de 2023"
</t>
    </r>
    <r>
      <rPr>
        <sz val="10"/>
        <rFont val="Arial"/>
        <family val="2"/>
      </rPr>
      <t xml:space="preserve">- Formato F-DER-002 Listado de asistencia a Reuniones del 21 de mayo de 2023 con objetivo </t>
    </r>
    <r>
      <rPr>
        <i/>
        <sz val="10"/>
        <rFont val="Arial"/>
        <family val="2"/>
      </rPr>
      <t xml:space="preserve">"Capacitación Aplicativo ORFEO" 
</t>
    </r>
    <r>
      <rPr>
        <sz val="10"/>
        <rFont val="Arial"/>
        <family val="2"/>
      </rPr>
      <t xml:space="preserve">- Registro fotográfico de la capatidación en el Aplicativo ORFEO
-Soporte de Microsoft Teams de la capacitación </t>
    </r>
    <r>
      <rPr>
        <i/>
        <sz val="10"/>
        <rFont val="Arial"/>
        <family val="2"/>
      </rPr>
      <t xml:space="preserve">"Ley General de Archivos" </t>
    </r>
    <r>
      <rPr>
        <sz val="10"/>
        <rFont val="Arial"/>
        <family val="2"/>
      </rPr>
      <t xml:space="preserve">del 25 de abril de 2024. 
Teniendo en cuenta la acción propuesta y los soportes remitidos, esta Oficina otorga un cumplimiento del 100%. </t>
    </r>
  </si>
  <si>
    <t>Omisión en el cumplimiento de las funciones N° 2 y N°9 del decreto 2364 de 2015 relacionadas con el proceso de Promoción y Apoyo a la Asociatividad.</t>
  </si>
  <si>
    <t>Incumplimiento de las disposiciones para el reporte de información de inventarios de instancias de participación que operan en las regiones.</t>
  </si>
  <si>
    <t>Dar cumplimiento al Acuerdo de nivel de servicios entre la Vicepresidencia de Integración Productiva y la Vicepresidencia de Proyectos, en lo que respecta a la elaboración y reporte de los inventarios de CDMR, CONSEAS y OSCPR</t>
  </si>
  <si>
    <t>09/12/2024
22/10/2025</t>
  </si>
  <si>
    <t>Maicol Stiven Zipamocha
Emilcen Monroy - Sebastián Ramos (Sgto Octubre 2025)</t>
  </si>
  <si>
    <t>La Oficina de Control Interno obtuvo evidencia de correo electrónico (y sus anexos) a través del cual la UTT el 21 de mayo de 2023, comunicó al nivel central os formatos vigentes correspondientes a inventarios de  instancias de participacion  UTT8- Tolima:
F-PAA-024_V1_Inventario CMDR
F-PAA-025_V1_ Inventario CONSEA
F-PAA-026_V2_Inventario OSCPR</t>
  </si>
  <si>
    <t>CUMPLIDA - PENDIENTE DE EFECTIVIDAD</t>
  </si>
  <si>
    <r>
      <t xml:space="preserve">La Oficina de Control Interno evidenció el cumplimiento del reporte de los inventarios de OSCPR, CONSEA y CMDR por parte de la UTT 8 al nivel central, en lo correspondiente al primer semestre de 2023.
Al respecto se considera se está dando cumplimiento parcial a la acción, dado que la misma va encaminada a dar cumplimiento del Acuerdo de nivel de servicios entre la Vicepresidencia de Integración Productiva y la Vicepresidencia de Proyectos, Circular 065 del 15 de julio de 2020, por lo cual, es indispensable que la territorial tome correctivos frente a acatar los diferentes lineamientos allí expuestos, realizando los reportes periodicos a la Dirección de Participación y Asociativdad y en los tiempos dispuesto, y llevando control de evidencias del cumplimiento de dichas disposiciones.
De acuerdo con lo anterior, esta Oficina considera mantener abierto el hallazgo, con el fin de que se tomen controles más robustos frente a las disposiciones del Acuerdo de nivel de servicios, en cumplimiento de las funciones de las territoriales señaladas en el Decreto 2364 de 2015.
</t>
    </r>
    <r>
      <rPr>
        <b/>
        <u/>
        <sz val="10"/>
        <color theme="1"/>
        <rFont val="Arial"/>
        <family val="2"/>
      </rPr>
      <t xml:space="preserve">Seguimiento oct 2025
</t>
    </r>
    <r>
      <rPr>
        <sz val="10"/>
        <color theme="1"/>
        <rFont val="Arial"/>
        <family val="2"/>
      </rPr>
      <t xml:space="preserve">Con el fin de verificar la efectividad de la acción, la Oficina de Control Interno realizó seguimiento a la misma, sin encontrar evidencia del cumplimiento de las actividades No. 2 y No. 9 establecidas en el Decreto 2364 de 2015.
En consecuencia, esta Oficina considera mantener abierto el hallazgo, calificando la acción como pendiente de efectividad, con el propósito de que se implementen controles orientados al cumplimiento de las disposiciones relacionadas con el Acuerdo de Nivel de Servicios, conforme a las funciones asignadas a las territoriales en el Decreto 2364 de 2015 y la Circular 065 del 15 de julio de 2020.
</t>
    </r>
    <r>
      <rPr>
        <b/>
        <sz val="10"/>
        <color theme="1"/>
        <rFont val="Arial"/>
        <family val="2"/>
      </rPr>
      <t>Nota 1:</t>
    </r>
    <r>
      <rPr>
        <sz val="10"/>
        <color theme="1"/>
        <rFont val="Arial"/>
        <family val="2"/>
      </rPr>
      <t xml:space="preserve"> No se sugiere la reformulación de la acción, dado que corresponde a un mandato taxativo del decreto y, por tanto, debe ser de estricto cumplimiento</t>
    </r>
    <r>
      <rPr>
        <sz val="10"/>
        <color theme="5"/>
        <rFont val="Arial"/>
        <family val="2"/>
      </rPr>
      <t xml:space="preserve">.
</t>
    </r>
    <r>
      <rPr>
        <b/>
        <u/>
        <sz val="10"/>
        <color theme="1"/>
        <rFont val="Arial"/>
        <family val="2"/>
      </rPr>
      <t>Nota 2:</t>
    </r>
    <r>
      <rPr>
        <u/>
        <sz val="10"/>
        <color theme="1"/>
        <rFont val="Arial"/>
        <family val="2"/>
      </rPr>
      <t xml:space="preserve"> La UTT debe enviar los avances correspondientes a más tardar el 29 de octubre, con el fin de realizar el análisis pertinente de lo contrario no se puede tener en cuenta en el informe que se emitirá.</t>
    </r>
    <r>
      <rPr>
        <sz val="10"/>
        <color theme="5"/>
        <rFont val="Arial"/>
        <family val="2"/>
      </rPr>
      <t xml:space="preserve"> 
</t>
    </r>
    <r>
      <rPr>
        <sz val="10"/>
        <color theme="1"/>
        <rFont val="Arial"/>
        <family val="2"/>
      </rPr>
      <t>Teniendo en cuenta el memorando 20253580087003 la UTT realizó aplazamiento de la fecha de cierre de los hallazgos para el 30 marzo de 2026,por lo cual no se aportó información para cerrar los mismos. De lo anterior los hallazgos permanecerán abiertos.</t>
    </r>
    <r>
      <rPr>
        <sz val="10"/>
        <color theme="5"/>
        <rFont val="Arial"/>
        <family val="2"/>
      </rPr>
      <t xml:space="preserve">
</t>
    </r>
  </si>
  <si>
    <t>ACCIONES  INFORME OCI-2018-024</t>
  </si>
  <si>
    <t>ABIERTA</t>
  </si>
  <si>
    <r>
      <t xml:space="preserve">AVANCE CUANTITATIVO
</t>
    </r>
    <r>
      <rPr>
        <b/>
        <i/>
        <sz val="10"/>
        <rFont val="Arial"/>
        <family val="2"/>
      </rPr>
      <t>(Porcentaje de Avance)</t>
    </r>
  </si>
  <si>
    <t xml:space="preserve">ESTADO DE LA CCIÓN </t>
  </si>
  <si>
    <t>Auditoría Interna a la Unidad Técnica Territorial N° 3 Monteria</t>
  </si>
  <si>
    <t xml:space="preserve">Omisión y/o debilidades en la gestión de actividades relacionadas con el proceso de Prestación y Apoyo al Servicio Público de Adecuación de Tierras por parte de la Unidad Técnica Territorial
 </t>
  </si>
  <si>
    <t>Falta de seguimiento a los distritos para que asuman la administración, operación y conservación del distrito.</t>
  </si>
  <si>
    <t xml:space="preserve">1. Realizar reunión mancomunada con participación y Asociatividad con la doctrina y Mocari para la administración de los distritos.
</t>
  </si>
  <si>
    <t xml:space="preserve"> Una reunión o mesa de trabajo</t>
  </si>
  <si>
    <t>Director de la UTT y equipo de profesionales</t>
  </si>
  <si>
    <t xml:space="preserve"> 
Emilcen Monroy</t>
  </si>
  <si>
    <r>
      <t xml:space="preserve">
12/11/2025 - Modificacion del Plan mediante Memorando </t>
    </r>
    <r>
      <rPr>
        <b/>
        <sz val="11"/>
        <color theme="1"/>
        <rFont val="Arial"/>
        <family val="2"/>
      </rPr>
      <t>20253530090583</t>
    </r>
    <r>
      <rPr>
        <sz val="11"/>
        <color theme="1"/>
        <rFont val="Arial"/>
        <family val="2"/>
      </rPr>
      <t xml:space="preserve">
Mediante correo el área responsable aporto la siguiente documentación:
1.</t>
    </r>
    <r>
      <rPr>
        <b/>
        <sz val="11"/>
        <color theme="1"/>
        <rFont val="Arial"/>
        <family val="2"/>
      </rPr>
      <t xml:space="preserve"> Informe de reunión cobros persuasivos distrito de adecuación de tierras montería – </t>
    </r>
    <r>
      <rPr>
        <b/>
        <sz val="11"/>
        <color rgb="FF0070C0"/>
        <rFont val="Arial"/>
        <family val="2"/>
      </rPr>
      <t>Mocarí</t>
    </r>
    <r>
      <rPr>
        <b/>
        <sz val="11"/>
        <color theme="1"/>
        <rFont val="Arial"/>
        <family val="2"/>
      </rPr>
      <t>, de fecha 05 de Junio de 2025.</t>
    </r>
    <r>
      <rPr>
        <sz val="11"/>
        <color theme="1"/>
        <rFont val="Arial"/>
        <family val="2"/>
      </rPr>
      <t xml:space="preserve">
OCI - informe firmado por dos contratistas de la UTT3 de Registro y Cartera y la DAT, se adjunta  dos listados de asistencia en los cuales no se refleja la asistencia de usuarios. </t>
    </r>
    <r>
      <rPr>
        <b/>
        <sz val="11"/>
        <color theme="1"/>
        <rFont val="Arial"/>
        <family val="2"/>
      </rPr>
      <t>Nota</t>
    </r>
    <r>
      <rPr>
        <u/>
        <sz val="11"/>
        <color theme="1"/>
        <rFont val="Arial"/>
        <family val="2"/>
      </rPr>
      <t xml:space="preserve"> (No se trataron temasen relacion a que una asociación de usuarios asuma la administración, operación y conservación del distrito.</t>
    </r>
    <r>
      <rPr>
        <sz val="11"/>
        <color theme="1"/>
        <rFont val="Arial"/>
        <family val="2"/>
      </rPr>
      <t xml:space="preserve">
</t>
    </r>
    <r>
      <rPr>
        <b/>
        <sz val="11"/>
        <color theme="1"/>
        <rFont val="Arial"/>
        <family val="2"/>
      </rPr>
      <t>2. Formato F-ADT- 068 INFORME DE VISITA DISTRITOS DE ADECUACIÓN DE TIERRAS de facha 27/05/2025.</t>
    </r>
    <r>
      <rPr>
        <sz val="11"/>
        <color theme="1"/>
        <rFont val="Arial"/>
        <family val="2"/>
      </rPr>
      <t xml:space="preserve">
OCI – Vista a Distrito de Riego de Pequeña Escala “La María”, Objeto de la Visita: Verificar el estado actual del Distrito de Riego de Pequeña Escala ubicado en el Municipio de Sampués, departamento de Sucre, entre otros aspectos se sostuvo un diálogo con representantes de ASOINLAMARIAA para recabar información relacionada con la operatividad del distrito de riego, informe firmado por dos contratistas de la UTT 3 y ocho beneficiarios.  
</t>
    </r>
    <r>
      <rPr>
        <b/>
        <sz val="11"/>
        <color theme="1"/>
        <rFont val="Arial"/>
        <family val="2"/>
      </rPr>
      <t>3. Formato F-ADT- 068 INFORME DE VISITA DISTRITOS DE ADECUACIÓN DE TIERRAS de facha 26/06/2025.</t>
    </r>
    <r>
      <rPr>
        <sz val="11"/>
        <color theme="1"/>
        <rFont val="Arial"/>
        <family val="2"/>
      </rPr>
      <t xml:space="preserve">
OCI – Vista a Distrito de Riego de Pequeña Escala “Vela La Mesa”, Objeto de la Visita: Verificar el estado actual del Distrito de Riego de Pequeña Escala “Vela La Mesa”, ubicado en el Municipio de Morroa, departamento de Sucre, entre otros aspectos se sostuvo un diálogo con representantes de ASOVELALAMESA para recabar información relacionada con la operatividad del distrito de riego, informe firmado por dos contratistas de la UTT 3 y cinco beneficiarios.  
</t>
    </r>
    <r>
      <rPr>
        <b/>
        <sz val="11"/>
        <color theme="1"/>
        <rFont val="Arial"/>
        <family val="2"/>
      </rPr>
      <t xml:space="preserve">4. Informe de reunión cobros persuasivos - distrito de adecuación de tierras </t>
    </r>
    <r>
      <rPr>
        <b/>
        <sz val="11"/>
        <color rgb="FF0070C0"/>
        <rFont val="Arial"/>
        <family val="2"/>
      </rPr>
      <t>la doctrina</t>
    </r>
    <r>
      <rPr>
        <b/>
        <sz val="11"/>
        <color theme="1"/>
        <rFont val="Arial"/>
        <family val="2"/>
      </rPr>
      <t xml:space="preserve"> – departamento de córdoba, de fecha 10 de Junio de 2025.</t>
    </r>
    <r>
      <rPr>
        <sz val="11"/>
        <color theme="1"/>
        <rFont val="Arial"/>
        <family val="2"/>
      </rPr>
      <t xml:space="preserve">
OCI - informe firmado por dos contratistas de la UTT3 de Registro y Cartera y la DAT, se adjunta  dos listados de asistencia en los cuales se refleja la asistencia de diez (10) usuarios, un apartado del in forme señala que se les brindo información relacionada con el trámite requerido para la actualización de la personería jurídica de la asociación de usuarios ASODOCTRINA. 
</t>
    </r>
    <r>
      <rPr>
        <b/>
        <sz val="11"/>
        <color theme="1"/>
        <rFont val="Arial"/>
        <family val="2"/>
      </rPr>
      <t>5. Formato F-ADT- 068 INFORME DE VISITA DISTRITOS DE ADECUACIÓN DE TIERRAS de facha 26/06/2025.</t>
    </r>
    <r>
      <rPr>
        <sz val="11"/>
        <color theme="1"/>
        <rFont val="Arial"/>
        <family val="2"/>
      </rPr>
      <t xml:space="preserve">
OCI – Vista a Distrito de Riego de Pequeña Escala “La Esperanza”, Objeto de la Visita: Verificar el estado actual del Distrito de Riego de Pequeña Escala “La esperanza”, ubicado en el Municipio de Sampués, departamento de Sucre, entre otros aspectos se sostuvo un diálogo con representantes de ASOESPERANZA para recabar información relacionada con la operatividad del distrito de riego, informe firmado por dos contratistas de la UTT 3 y tres beneficiarios.  
 </t>
    </r>
  </si>
  <si>
    <r>
      <t xml:space="preserve">
2025
Acción 1:</t>
    </r>
    <r>
      <rPr>
        <sz val="10"/>
        <rFont val="Arial"/>
        <family val="2"/>
      </rPr>
      <t xml:space="preserve"> Los informes de reunión aportadas sobre los distritos de Mocari y La doctrina, no tratan los temas concernientes a la la importancia de que sea la asociación de usuarios quienes asuman la  administración de los distritos.
</t>
    </r>
    <r>
      <rPr>
        <b/>
        <sz val="10"/>
        <rFont val="Arial"/>
        <family val="2"/>
      </rPr>
      <t>Acción 2:</t>
    </r>
    <r>
      <rPr>
        <sz val="10"/>
        <rFont val="Arial"/>
        <family val="2"/>
      </rPr>
      <t xml:space="preserve"> Para determinar la efectividad de esta se requiere evidencias sobre la operatividad actual de la asociación frente a la administración del distrito. 
</t>
    </r>
    <r>
      <rPr>
        <b/>
        <sz val="10"/>
        <rFont val="Arial"/>
        <family val="2"/>
      </rPr>
      <t>Acción 4.</t>
    </r>
    <r>
      <rPr>
        <sz val="10"/>
        <rFont val="Arial"/>
        <family val="2"/>
      </rPr>
      <t xml:space="preserve"> Una vez revisada la información aportada por la UTT se evidencia que se realizó el reporte del formato F-ADT-059,  correspondiente a los meses de Abril, marzo, junio, julio y agosto de 2025, por tanto a la fecha del presente seguimiento no se da cumplimiento a la acción por cuanto no se evidencian los reportes de enero, febrero, mayo, septiembre y octubre. </t>
    </r>
    <r>
      <rPr>
        <b/>
        <sz val="10"/>
        <color theme="4" tint="-0.249977111117893"/>
        <rFont val="Arial"/>
        <family val="2"/>
      </rPr>
      <t>Nota:</t>
    </r>
    <r>
      <rPr>
        <sz val="10"/>
        <rFont val="Arial"/>
        <family val="2"/>
      </rPr>
      <t xml:space="preserve"> en visita de seguimiento por parte de la OCI a la UTT se realizó solicitud de información en los siguientes términos: Remitir los informes de recaudo de cartera (F-ADT-059) remitidos a Nivel central para la vigencia 2025 (11informes).
</t>
    </r>
    <r>
      <rPr>
        <b/>
        <sz val="10"/>
        <rFont val="Arial"/>
        <family val="2"/>
      </rPr>
      <t>Acción 5.</t>
    </r>
    <r>
      <rPr>
        <sz val="10"/>
        <rFont val="Arial"/>
        <family val="2"/>
      </rPr>
      <t xml:space="preserve"> Tal como se evidencia en el avance cualitativo la UTT aporto el formato F-ADT-058 Informe de Cobro Persuasivo de junio de 2025, los demás corresponden a vigencia diferentes, por tanto esta oficina no puede determinar cumplimiento de la acción, ya que este reporte debe tener una periodicidad mensual. </t>
    </r>
    <r>
      <rPr>
        <b/>
        <sz val="10"/>
        <color theme="4" tint="-0.249977111117893"/>
        <rFont val="Arial"/>
        <family val="2"/>
      </rPr>
      <t xml:space="preserve"> Nota: </t>
    </r>
    <r>
      <rPr>
        <sz val="10"/>
        <rFont val="Arial"/>
        <family val="2"/>
      </rPr>
      <t>en visita de seguimiento por parte de la OCI a la UTT se realizó solicitud de información en los siguientes términos: Remitir el formato  de cobros persuasivos (F-ADT-058) y soportes de envió para el primer semestre de la vigencia 2025 (6 informes y soportes)</t>
    </r>
  </si>
  <si>
    <t xml:space="preserve">Causas </t>
  </si>
  <si>
    <t>Proyectar visitas e informes de seguimiento a los distritos de pequeña escala de Aguas Mohosas y La Esmeralda</t>
  </si>
  <si>
    <t xml:space="preserve"> 1 Informe de verificación del estado del distrito de ADT Asomohosas y Esmeralda</t>
  </si>
  <si>
    <r>
      <t xml:space="preserve">12/11/2025 - Modificación del Plan mediante Memorando 20253530090583
Mediante correo el área responsable aporto la siguiente documentación:
</t>
    </r>
    <r>
      <rPr>
        <b/>
        <sz val="11"/>
        <color theme="1"/>
        <rFont val="Arial"/>
        <family val="2"/>
      </rPr>
      <t xml:space="preserve">
1. Informe capacitación a Asociación de Usuarios</t>
    </r>
    <r>
      <rPr>
        <sz val="11"/>
        <color theme="1"/>
        <rFont val="Arial"/>
        <family val="2"/>
      </rPr>
      <t xml:space="preserve"> sobre trámites de solicitud de personería jurídica ante la ADR, realizada en el municipio de Tuchin, departamento de Córdoba, al Distrito de pequeña escala </t>
    </r>
    <r>
      <rPr>
        <sz val="11"/>
        <color rgb="FF0070C0"/>
        <rFont val="Arial"/>
        <family val="2"/>
      </rPr>
      <t>Aguas Mohosas y la Esmeralda</t>
    </r>
    <r>
      <rPr>
        <sz val="11"/>
        <color theme="1"/>
        <rFont val="Arial"/>
        <family val="2"/>
      </rPr>
      <t xml:space="preserve"> (26 de mayo de 2025).
Señala como objetivo “Brindar capacitación jurídica y técnica a los representantes comunitarios de los distritos de adecuación de tierras de pequeña escala Aguas Mohosas y La Esmeralda, con el fin de fortalecer su conocimiento sobre los requisitos para:
• Obtener la personería jurídica de sus asociaciones. 
• Solicitar la certificación de existencia y representación legal ante la ADR. 
• Garantizar el cumplimiento de la normatividad vigente en la gestión, operación y conservación de los distritos.
Se evidencia una asesoría en la cual se explicó a los usuarios de estos distritos sobre, la documentación para la certificación de existencia y representación legal, documentación para la solicitud de personería jurídica, conveniencia técnica, económica y social del proyecto.
Se estableció el siguiente compromiso: “Los representantes de las asociaciones se comprometen a reunir y organizar la documentación indicada para la formalización de sus asociaciones, y una vez cuenten con ella, se comunicarán con la ADR para fijar una nueva fecha de acompañamiento”.
</t>
    </r>
    <r>
      <rPr>
        <sz val="11"/>
        <color rgb="FF0070C0"/>
        <rFont val="Arial"/>
        <family val="2"/>
      </rPr>
      <t xml:space="preserve">
</t>
    </r>
    <r>
      <rPr>
        <b/>
        <sz val="11"/>
        <rFont val="Arial"/>
        <family val="2"/>
      </rPr>
      <t>2. Informe sobre verificación</t>
    </r>
    <r>
      <rPr>
        <sz val="11"/>
        <color theme="1"/>
        <rFont val="Arial"/>
        <family val="2"/>
      </rPr>
      <t xml:space="preserve"> del estado actual del Distrito de Riego de Pequeña Escala</t>
    </r>
    <r>
      <rPr>
        <sz val="11"/>
        <color rgb="FF0070C0"/>
        <rFont val="Arial"/>
        <family val="2"/>
      </rPr>
      <t xml:space="preserve"> AGUAS MOHOSAS Y ESMERALDA </t>
    </r>
    <r>
      <rPr>
        <sz val="11"/>
        <color theme="1"/>
        <rFont val="Arial"/>
        <family val="2"/>
      </rPr>
      <t xml:space="preserve">ubicado en el Municipio de Tuchin, departamento de Córdoba, en esta se trataron los siguientes temas:
1. Socialización de la visita por parte de la ADR, donde se sostuvo un diálogo con representantes de 2. ASOMOHOSAS para recabar información relacionada con la operatividad del distrito de riego. 
3. Se realizó una consulta detallada sobre la situación jurídica, técnica, social y ambiental de la Asociación y del distrito de riego. 
4. Se efectuó una visita de campo, donde se realizó recorrido e inspección del distrito, en compañía de algunos representantes de la Asociación, durante la cual se visualizó la infraestructura del distrito y se evaluó su estado actual.
 </t>
    </r>
  </si>
  <si>
    <t>Falta de gestión ante la ausencia del Plan de Ahorro y uso Eficiente del Agua para los distritos de Adecuación de tierras de Montería Mocarí y La Doctrina</t>
  </si>
  <si>
    <t>3. Requerir a la Vicepresidencia de Integración productiva, realizar las gestiones pertinentes para la contratación de una Consultoría que estructure el Plan de Ahorros y uso eficiente del agua, con sus respectivas acciones, actividades, presupuestos, metas de cumplimiento y responsables; dirigido al establecimiento del programa de uso eficiente y ahorro del agua en los Distritos Montería – Mocarí y La Doctrina.</t>
  </si>
  <si>
    <t>Memorando o comunicación remitida a la Vicepresidencia de Integración Productiva</t>
  </si>
  <si>
    <t xml:space="preserve">12/11/2025 - Modificación del Plan mediante Memorando 20253530090583
 </t>
  </si>
  <si>
    <t>Debilidad en la conformación de estrategias para el cobro de cartera por uso de los distritos de adecuación de tierras.</t>
  </si>
  <si>
    <t>4. Elaboración del formato (F-ADT-059) recaudo de cartera a nivel central de manera mensual para el registro en el aplicativo dispuesto.</t>
  </si>
  <si>
    <t>Un formato Mensual remitido a  Cartera vía correo electrónico</t>
  </si>
  <si>
    <r>
      <t xml:space="preserve">
12/11/2025 - Modificación del Plan mediante Memorando 20253530090583
Mediante correo el área responsable aporto la siguiente documentación:
1. </t>
    </r>
    <r>
      <rPr>
        <b/>
        <sz val="11"/>
        <color theme="1"/>
        <rFont val="Arial"/>
        <family val="2"/>
      </rPr>
      <t>Formato F-ADT-059</t>
    </r>
    <r>
      <rPr>
        <sz val="11"/>
        <color theme="1"/>
        <rFont val="Arial"/>
        <family val="2"/>
      </rPr>
      <t xml:space="preserve"> Informe Mensual de Recaudo de Cartera –</t>
    </r>
    <r>
      <rPr>
        <b/>
        <sz val="11"/>
        <color theme="1"/>
        <rFont val="Arial"/>
        <family val="2"/>
      </rPr>
      <t xml:space="preserve"> Montería Mocarí</t>
    </r>
    <r>
      <rPr>
        <sz val="11"/>
        <color theme="1"/>
        <rFont val="Arial"/>
        <family val="2"/>
      </rPr>
      <t xml:space="preserve"> – (Diciembre 2024, Julio 2025,
2.</t>
    </r>
    <r>
      <rPr>
        <b/>
        <sz val="11"/>
        <color theme="1"/>
        <rFont val="Arial"/>
        <family val="2"/>
      </rPr>
      <t xml:space="preserve"> Formato F-ADT-059 </t>
    </r>
    <r>
      <rPr>
        <sz val="11"/>
        <color theme="1"/>
        <rFont val="Arial"/>
        <family val="2"/>
      </rPr>
      <t>Informe Mensual de Recaudo de Cartera –</t>
    </r>
    <r>
      <rPr>
        <b/>
        <sz val="11"/>
        <color theme="1"/>
        <rFont val="Arial"/>
        <family val="2"/>
      </rPr>
      <t xml:space="preserve"> La Doctrina </t>
    </r>
    <r>
      <rPr>
        <sz val="11"/>
        <color theme="1"/>
        <rFont val="Arial"/>
        <family val="2"/>
      </rPr>
      <t xml:space="preserve">– (Junio 2025 dos informes de 30 de junio, diciembre 2024
3. Soporte de envío de correo con </t>
    </r>
    <r>
      <rPr>
        <b/>
        <sz val="11"/>
        <color theme="1"/>
        <rFont val="Arial"/>
        <family val="2"/>
      </rPr>
      <t>INFORME GESTIÓN CARTERA</t>
    </r>
    <r>
      <rPr>
        <sz val="11"/>
        <color theme="1"/>
        <rFont val="Arial"/>
        <family val="2"/>
      </rPr>
      <t xml:space="preserve"> DISTRITOS LA DOCTRINA Y MONTERÍA-MOCARÍ- MES MARZO 2025.
4. Soporte de envío de correo electrónico recaudo@adr.gov.co</t>
    </r>
    <r>
      <rPr>
        <b/>
        <sz val="11"/>
        <color theme="1"/>
        <rFont val="Arial"/>
        <family val="2"/>
      </rPr>
      <t>: INFORME GESTIÓN CARTERA</t>
    </r>
    <r>
      <rPr>
        <sz val="11"/>
        <color theme="1"/>
        <rFont val="Arial"/>
        <family val="2"/>
      </rPr>
      <t xml:space="preserve"> DISTRITOS LA DOCTRINA Y MONTERÍA-MOCARÍ- MES AGOSTO 2025, MES ABRIL 2025, JUNIO 2025.
 </t>
    </r>
  </si>
  <si>
    <t>5. Remisión del formato (F-ADT-058) Cobros Persuasivos a través de memorando y correo electrónico.</t>
  </si>
  <si>
    <t xml:space="preserve"> Un seguimiento de cobro persuasivo Mensual y remisión del mismo a Cartera vía correo electrónico</t>
  </si>
  <si>
    <r>
      <t xml:space="preserve">
12/11/2025 - Modificación del Plan mediante Memorando 20253530090583
</t>
    </r>
    <r>
      <rPr>
        <b/>
        <sz val="11"/>
        <rFont val="Arial"/>
        <family val="2"/>
      </rPr>
      <t>1. Formato F-ADT-058 I</t>
    </r>
    <r>
      <rPr>
        <sz val="11"/>
        <color theme="1"/>
        <rFont val="Arial"/>
        <family val="2"/>
      </rPr>
      <t xml:space="preserve">nforme de Cobro Persuasivo correspondiente a los siguientes meses: diciembre 2024 La Doctrina, agosto 2023 La Doctrina, </t>
    </r>
    <r>
      <rPr>
        <b/>
        <sz val="11"/>
        <color theme="1"/>
        <rFont val="Arial"/>
        <family val="2"/>
      </rPr>
      <t>mayo 2025</t>
    </r>
    <r>
      <rPr>
        <sz val="11"/>
        <color theme="1"/>
        <rFont val="Arial"/>
        <family val="2"/>
      </rPr>
      <t xml:space="preserve"> la doctrina, diciembre 2025 Montería Mocarí. 
</t>
    </r>
    <r>
      <rPr>
        <b/>
        <sz val="11"/>
        <color theme="1"/>
        <rFont val="Arial"/>
        <family val="2"/>
      </rPr>
      <t>1. Correo, INFORME GESTIÓN CARTERA</t>
    </r>
    <r>
      <rPr>
        <sz val="11"/>
        <color theme="1"/>
        <rFont val="Arial"/>
        <family val="2"/>
      </rPr>
      <t xml:space="preserve"> DISTRITOS LA DOCTRINA Y MONTERÍA-MOCARÍ- MES AGOSTO 2025, Junio 2025, abril 2025, marzo 2025.
</t>
    </r>
    <r>
      <rPr>
        <sz val="11"/>
        <color rgb="FFFF0000"/>
        <rFont val="Arial"/>
        <family val="2"/>
      </rPr>
      <t xml:space="preserve"> </t>
    </r>
  </si>
  <si>
    <t xml:space="preserve">6. Establecer alternativas de priorización por grupos de edades de 3 a 4 y de 2 a 3 para evitar el fenómeno jurídico de prescripción de las obligaciones. </t>
  </si>
  <si>
    <t>1 Estrategia de Priorización por grupos de edades</t>
  </si>
  <si>
    <t>12/11/2025 - Modificación del Plan mediante Memorando 20253530090583</t>
  </si>
  <si>
    <t>Inexistencia de un repositorio de la UTT para el cargue de evidencias de ejecución</t>
  </si>
  <si>
    <t>7. Solicitar a la Oficina de Tecnologías de la Información la creación de un repositorio en SharePoint para la UTT.</t>
  </si>
  <si>
    <t>Correo electrónico o memorando con la solicitud</t>
  </si>
  <si>
    <t>Auditoría Interna a la Unidad Técnica Territorial N° 3 Montería</t>
  </si>
  <si>
    <t>Incumplimiento de lineamientos normativos y/o procedimentales frente a la Atención de PQRSD por parte de la Unidad Técnica Territorial</t>
  </si>
  <si>
    <t>La UTT no cuenta con un mecanismo de seguimiento interno para brindar una respuesta oportuna a los requerimientos establecidos</t>
  </si>
  <si>
    <t>1. informar mediante correo o grupos internos el seguimiento y emisión de alertas a las PQRSD asignadas a la UTT.</t>
  </si>
  <si>
    <t>Correos electrónicos / capturas de pantalla de grupos realizando el requerimiento</t>
  </si>
  <si>
    <r>
      <t xml:space="preserve">12/11/2025 - Modificación del Plan mediante Memorando 20253530090583
Mediante correo el área responsable aporto la siguiente documentación:
</t>
    </r>
    <r>
      <rPr>
        <b/>
        <sz val="11"/>
        <color theme="1"/>
        <rFont val="Arial"/>
        <family val="2"/>
      </rPr>
      <t xml:space="preserve">1. SEGUIMIENTO PQRSD   DEL 1 DE ENERO AL  31 DE OCTUBRE  2025 </t>
    </r>
    <r>
      <rPr>
        <sz val="11"/>
        <color theme="1"/>
        <rFont val="Arial"/>
        <family val="2"/>
      </rPr>
      <t xml:space="preserve">    (Reporte descargado el 4 de noviembre  del 2025 a las 9:08 )
</t>
    </r>
    <r>
      <rPr>
        <b/>
        <sz val="11"/>
        <color theme="1"/>
        <rFont val="Arial"/>
        <family val="2"/>
      </rPr>
      <t>2. SEGUIMIENTO PQRSD   DEL 1 DE ENERO AL 28 DE JULIO 2025</t>
    </r>
    <r>
      <rPr>
        <sz val="11"/>
        <color theme="1"/>
        <rFont val="Arial"/>
        <family val="2"/>
      </rPr>
      <t xml:space="preserve">     (Reporte descargado el 29 de julio del 2025 a las 9:10 am)
</t>
    </r>
  </si>
  <si>
    <r>
      <rPr>
        <b/>
        <sz val="11"/>
        <color theme="1"/>
        <rFont val="Arial"/>
        <family val="2"/>
      </rPr>
      <t>2025</t>
    </r>
    <r>
      <rPr>
        <sz val="11"/>
        <color theme="1"/>
        <rFont val="Arial"/>
        <family val="2"/>
      </rPr>
      <t xml:space="preserve">
La información aportada por la UTT no permite identificar los medios internos mediante los cuales se emiten las alertas a las PQRSD asignadas a la UTT.</t>
    </r>
  </si>
  <si>
    <t>Omisión en el cumplimiento de las funciones N° 2 y N°9 del decreto 2364 de 2015 relacionadas con el proceso de Promoción y Apoyo a la Asociatividad</t>
  </si>
  <si>
    <t>Falta de continuidad y recurso humano</t>
  </si>
  <si>
    <t xml:space="preserve">1. Contratación de profesionales que cumplan funciones de asociatividad en la UTT3 de manera permanente, que permita en tiempo y espacio adelantar planes. </t>
  </si>
  <si>
    <t>Consolidar el desarrollo rural mediante el fortalecimiento de la asociatividad</t>
  </si>
  <si>
    <t>Dirección de Participación y Asociatividad – Unidad Técnica Territorial No. 3</t>
  </si>
  <si>
    <t>20/12/2023
12/11/2025</t>
  </si>
  <si>
    <t>MAICOL STIVEN ZIPAMOCHA MURCIA 
Emilcen Monroy</t>
  </si>
  <si>
    <r>
      <t xml:space="preserve">20/12/2023 Mediante memorando 20233530063383 a UTT reportó avances de la siguiente manera:
Informó que en la vigencia 2023 la UTT suscribió los contratos N° 490, 990, 1255, 1197 y 1296-2023,  cuyo objeto es "Prestar sus servicios profesionales a la Agencia de Desarrollo Rural, en la  Implementación de los servicios de fomento y fortalecimiento asociativo, dirigidas a la población objeto de atención de la oferta institucional desde el orden territorial."
Dentro de citado memorando señalan, además, las diferentes actividades que se han ejecutado desde la UTT en el marco del proceso de "Promoción y Apoyo a la Asociatividad", cómo lo son el desarrollo de la Estrategia de Fomento, la socialización de los términos de referencia de los PIDAR, en cuanto al componente asociativo.
12/11/2025. Mediante correo el área responsable aporto la siguiente documentación:
</t>
    </r>
    <r>
      <rPr>
        <b/>
        <sz val="11"/>
        <color theme="1"/>
        <rFont val="Arial"/>
        <family val="2"/>
      </rPr>
      <t>1. Formato F-PAA-024</t>
    </r>
    <r>
      <rPr>
        <sz val="11"/>
        <color theme="1"/>
        <rFont val="Arial"/>
        <family val="2"/>
      </rPr>
      <t xml:space="preserve"> INVENTARIO INSTANCIAS DE PARTICIPACIÓN - CONSEJO MUNICIPAL DE DESARROLLO RURAL (CMDR)
</t>
    </r>
    <r>
      <rPr>
        <b/>
        <sz val="11"/>
        <color theme="1"/>
        <rFont val="Arial"/>
        <family val="2"/>
      </rPr>
      <t xml:space="preserve">
2. Formato F-PAA-025</t>
    </r>
    <r>
      <rPr>
        <sz val="11"/>
        <color theme="1"/>
        <rFont val="Arial"/>
        <family val="2"/>
      </rPr>
      <t xml:space="preserve">  INVENTARIO INSTANCIAS DE PARTICIPACIÓN - CONSEJO SECCIONAL DE DESARROLLO AGROPECUARIO (CONSEA)
3. </t>
    </r>
    <r>
      <rPr>
        <b/>
        <sz val="11"/>
        <color theme="1"/>
        <rFont val="Arial"/>
        <family val="2"/>
      </rPr>
      <t>Formato F-PAA-026</t>
    </r>
    <r>
      <rPr>
        <sz val="11"/>
        <color theme="1"/>
        <rFont val="Arial"/>
        <family val="2"/>
      </rPr>
      <t xml:space="preserve"> INVENTARIO DE ORGANIZACIONES SOCIALES, COMUNITARIAS Y PRODUCTIVAS RURALES
</t>
    </r>
  </si>
  <si>
    <r>
      <rPr>
        <b/>
        <sz val="11"/>
        <color theme="1"/>
        <rFont val="Arial"/>
        <family val="2"/>
      </rPr>
      <t>2025</t>
    </r>
    <r>
      <rPr>
        <sz val="11"/>
        <color theme="1"/>
        <rFont val="Arial"/>
        <family val="2"/>
      </rPr>
      <t xml:space="preserve">
La Oficina de Control Interno verifico los formatos F-PAA-024, F-PAA-025 y F-PAA-026 evidenciando la existencia de la identificación y actualización de las instancias de participación y organizaciones rurales, lo que permite contar con información organizada y verificable acorde con los lineamientos establecidos.
La evidencia presentada demuestra la adecuada implementación de los controles definidos para subsanar el hallazgo, por tanto es procedente determinar la efectividad de la acción propuesta y de esta manera se procede al cierre del hallazgo.
</t>
    </r>
  </si>
  <si>
    <t>INFORME (OCI-2023-021)</t>
  </si>
  <si>
    <t>Debilidades y/o deficiencias en el cumplimiento de las funciones de la supervisión a los Convenios y/o Contratos de la Unidad Técnica Territorial</t>
  </si>
  <si>
    <t xml:space="preserve">Desconocimiento de las obligaciones de supervisión a contratos y convenios
</t>
  </si>
  <si>
    <t>1. Realizar una reunión previa al inicio del convenio, en la que se socializara y se identifican las obligaciones de la secretaria técnica  y del Comité Técnico Coordinador Local  y la supervisión.</t>
  </si>
  <si>
    <t xml:space="preserve">1 Acta de reunión </t>
  </si>
  <si>
    <t>Frente a las acciones propuestas se debe tener en cuenta las recomendaciones que se plasmaron por parte de la Oficina de Control Interno, con el fin de contemplar acciones que sean ejecutables y objetivas, además que propendan por ser efectivas. Al respecto se debe recalcar aspectos como:
En las causas, se relacionaron los incumplimientos del hallazgo, pero no se realizó una identificación de las causas reales o probables que desde el punto de vista de la UTT pudieron dar origen a los hallazgos, por lo cual se recomienda hacer un diagnóstico de cada hallazgo e identificar dichas causas para a partir de ello, realizar una adecuada proposición de acciones.
Se debe propender por no establecer únicamente acciones correctivas, dado que lo ideal es que, al ser situaciones que la UTT realiza de manera continua, se debe buscar controlar dichas actividades buscando PREVENIR  que las mismas sean reiterativas, aunado a que por sí misma la acción debe ser clara y detallar que se espera con la ejecución de la misma, y establecer una periodicidad de ejecución (de acuerdo con la acción que se disponga), teniendo presente los tiempos definidos para su ejecución.
En cuanto a las metas, se debe precisar que las mismas son el sustento tangible que soportará la ejecución de la acción, por ende, deben estar plenamente relacionadas con las acciones y permitir, que al analizar conjuntamente acción y meta, estas sean cuantificables y verificables a efectos de definir porcentajes de avances, es necesario evitar ser interpretativos o subjetivos.
Las fechas deben ser claramente definidas, toda vez que con ellas se buscará corroborar la adecuada planeación, ejecución y cumplimiento de periodicidad (si aplica), de cada acción.
Dado que no existe una adecuada identificación de causas, aunado a que las metas no están plenamente alienadas con la acción, buscando determinar como se sustentará el cumplimiento de esta, se considera que las acciones son INCALIFICABLES y se sugiere la reformulación del presente plan, sugiriendo que, en la medida de lo posible se establezca una única acción que se adopte como un control preventivo de las situaciones.</t>
  </si>
  <si>
    <t>Debilidades y/o deficiencias en el cumplimiento de las funciones de supervisión a la ejecución de los Proyectos Integrales de Desarrollo Agropecuario y Rural con enfoque Territorial PIDAR</t>
  </si>
  <si>
    <t>Deficiencia en la utilización del repositorio de información dispuesto por la ADR para los proyectos PIDAR</t>
  </si>
  <si>
    <t>1. Realizar una mesa de verificación en acompañamiento con seguimiento y control</t>
  </si>
  <si>
    <t xml:space="preserve">Listado de asistencia o Acta de mesa </t>
  </si>
  <si>
    <t xml:space="preserve"> 
12/12/2025</t>
  </si>
  <si>
    <t xml:space="preserve"> 
Emilcen Monroy Vega </t>
  </si>
  <si>
    <r>
      <t xml:space="preserve">12/11/2025 - Modificacion del Plan mediante Memorando 20253530090583
</t>
    </r>
    <r>
      <rPr>
        <b/>
        <sz val="11"/>
        <color theme="1"/>
        <rFont val="Arial"/>
        <family val="2"/>
      </rPr>
      <t>12/12/2025</t>
    </r>
    <r>
      <rPr>
        <sz val="11"/>
        <color theme="1"/>
        <rFont val="Arial"/>
        <family val="2"/>
      </rPr>
      <t xml:space="preserve">. Mediante correo el área responsable aporto la siguiente documentación:
</t>
    </r>
    <r>
      <rPr>
        <b/>
        <sz val="11"/>
        <color theme="1"/>
        <rFont val="Arial"/>
        <family val="2"/>
      </rPr>
      <t>1. Carpeta: Matriz de Semaforización de Agosto:</t>
    </r>
    <r>
      <rPr>
        <sz val="11"/>
        <color theme="1"/>
        <rFont val="Arial"/>
        <family val="2"/>
      </rPr>
      <t xml:space="preserve">
Dos (2) Formatos F-SCP-047 MATRIZ DE DIAGNÓSTICO 08/08/2025 y 21/08/2025  en los cuales  en la pestaña de resumen se evidencia el cumplimiento del 43% y el 60% respectivamente en el  avance en las actividades propuestas. 
</t>
    </r>
    <r>
      <rPr>
        <b/>
        <sz val="11"/>
        <color theme="1"/>
        <rFont val="Arial"/>
        <family val="2"/>
      </rPr>
      <t xml:space="preserve">2. Carpeta: Matriz de Semaforización de Octubre: </t>
    </r>
    <r>
      <rPr>
        <sz val="11"/>
        <color theme="1"/>
        <rFont val="Arial"/>
        <family val="2"/>
      </rPr>
      <t xml:space="preserve">
Tres (3) Formatos F-SCP-047 MATRIZ DE DIAGNÓSTICO 09/10/2025. 16/10/2025 y 30/10/2025, 2025  en los cuales  en la pestaña de resumen se evidencia  que durante los dos primeros diagnósticos se mantiene una cumplimiento del 67%, mientras que en el último se alcanza el 72%, esto con respecto al avance en las actividades propuestas. 
</t>
    </r>
    <r>
      <rPr>
        <b/>
        <sz val="11"/>
        <color theme="1"/>
        <rFont val="Arial"/>
        <family val="2"/>
      </rPr>
      <t xml:space="preserve">3. Carpeta: Matriz de Semaforización de Septiembre: </t>
    </r>
    <r>
      <rPr>
        <sz val="11"/>
        <color theme="1"/>
        <rFont val="Arial"/>
        <family val="2"/>
      </rPr>
      <t xml:space="preserve">
Dos (2) Formatos F-SCP-047 MATRIZ DE DIAGNÓSTICO 04/09/2025 y 18/09/2025  en los cuales  en la pestaña de resumen se evidencia el cumplimiento del 51% y el 59% respectivamente en el  avance en las actividades propuestas. 
</t>
    </r>
    <r>
      <rPr>
        <b/>
        <sz val="11"/>
        <color theme="1"/>
        <rFont val="Arial"/>
        <family val="2"/>
      </rPr>
      <t>4. Correo de fecha 10/04/2025</t>
    </r>
    <r>
      <rPr>
        <sz val="11"/>
        <color theme="1"/>
        <rFont val="Arial"/>
        <family val="2"/>
      </rPr>
      <t xml:space="preserve"> de la DAT dirigido a la UTT, con asunto Solicitud de Cargue de Documentos en SECOP II – Convenio 15542024, allí se indica que esta solicitud se hace en aras de dar cumplimiento al Plan de Mejoramiento con la Contraloría General de la Republica.
</t>
    </r>
    <r>
      <rPr>
        <b/>
        <sz val="11"/>
        <color theme="1"/>
        <rFont val="Arial"/>
        <family val="2"/>
      </rPr>
      <t>5. Excel, lista de chequeo</t>
    </r>
    <r>
      <rPr>
        <sz val="11"/>
        <color theme="1"/>
        <rFont val="Arial"/>
        <family val="2"/>
      </rPr>
      <t xml:space="preserve"> referente al cargue de documentos en SECOP II, </t>
    </r>
    <r>
      <rPr>
        <b/>
        <sz val="11"/>
        <color theme="1"/>
        <rFont val="Arial"/>
        <family val="2"/>
      </rPr>
      <t>NOTA</t>
    </r>
    <r>
      <rPr>
        <sz val="11"/>
        <color theme="1"/>
        <rFont val="Arial"/>
        <family val="2"/>
      </rPr>
      <t xml:space="preserve">: no se identifica la fecha de elaboración ni el contrato al cual se le realiza la verificación, en este mismo sentido se identifican 25 ítems de los cuales solo cuatro se identifican cargados en SECOP según la matriz.  
</t>
    </r>
    <r>
      <rPr>
        <b/>
        <sz val="11"/>
        <color theme="1"/>
        <rFont val="Arial"/>
        <family val="2"/>
      </rPr>
      <t>6. Soporte de correo</t>
    </r>
    <r>
      <rPr>
        <sz val="11"/>
        <color theme="1"/>
        <rFont val="Arial"/>
        <family val="2"/>
      </rPr>
      <t xml:space="preserve"> de fecha 11/11/2025, con asunto Informe de Solicitud primer desembolso – Convenio 20702025 Universidad de Sucre EPSEA
</t>
    </r>
  </si>
  <si>
    <r>
      <t xml:space="preserve"> 
2025
</t>
    </r>
    <r>
      <rPr>
        <b/>
        <sz val="11"/>
        <color theme="1"/>
        <rFont val="Arial"/>
        <family val="2"/>
      </rPr>
      <t>Acción 1:</t>
    </r>
    <r>
      <rPr>
        <sz val="11"/>
        <color theme="1"/>
        <rFont val="Arial"/>
        <family val="2"/>
      </rPr>
      <t xml:space="preserve"> Los documentos aportados no dan cuenta de la realización de la mesa de verificación, no se anexa acta ni listado de asistencia, tal como se propuesto en el Plan de Mejoramiento.
</t>
    </r>
    <r>
      <rPr>
        <b/>
        <sz val="11"/>
        <color theme="1"/>
        <rFont val="Arial"/>
        <family val="2"/>
      </rPr>
      <t xml:space="preserve">Acción 2: </t>
    </r>
    <r>
      <rPr>
        <sz val="11"/>
        <color theme="1"/>
        <rFont val="Arial"/>
        <family val="2"/>
      </rPr>
      <t xml:space="preserve">Se valida el cumplimiento de la acción por cuanto la UTT aporta la matriz propuesta en el plan, sin embargo la OCI debe requerir una muestra de los PIDAR a cargo de la UTT para verificar la correcta conformación de los expedientes en el repositorio destinado para tal fin, luego de esto se evaluara si la acción fue efectiva o no. </t>
    </r>
  </si>
  <si>
    <t>2. Establecer una estrategia para validación de la conformación de expedientes de PIDAR</t>
  </si>
  <si>
    <t>Matriz en Excel con el seguimiento de conformación del expediente de los PIDAR</t>
  </si>
  <si>
    <r>
      <t xml:space="preserve"> 12/11/2025 - Modificacion del Plan mediante Memorando 20253530090583
12/12/2025. Mediante correo el área responsable aporto la siguiente documentación:
</t>
    </r>
    <r>
      <rPr>
        <b/>
        <sz val="11"/>
        <color theme="1"/>
        <rFont val="Arial"/>
        <family val="2"/>
      </rPr>
      <t>1. Matriz en Excel,</t>
    </r>
    <r>
      <rPr>
        <sz val="11"/>
        <color theme="1"/>
        <rFont val="Arial"/>
        <family val="2"/>
      </rPr>
      <t xml:space="preserve"> conformado por una hoja de ejecución directa y una de convenios, estas contienen las diferentes fases de los proyectos, así como la documentación que corresponde a cada una e identifica si la misma se encuentra cargada en el repositorio destinado para tal fin.</t>
    </r>
  </si>
  <si>
    <t>UTT No. 3 – MONTERIA</t>
  </si>
  <si>
    <t>OCI-2019-035</t>
  </si>
  <si>
    <t>UTT No. 7 – TUNJA</t>
  </si>
  <si>
    <r>
      <t xml:space="preserve">AVANCE CUANTITATIVO
</t>
    </r>
    <r>
      <rPr>
        <b/>
        <i/>
        <sz val="10"/>
        <rFont val="Calibri"/>
        <family val="2"/>
        <scheme val="minor"/>
      </rPr>
      <t>(Porcentaje de Avance)</t>
    </r>
  </si>
  <si>
    <t>INFORME 2019 (OCI-2019-035)</t>
  </si>
  <si>
    <t>Auditoría Interna Especial a Unidad Técnica Territorial N° 7 - Tunja</t>
  </si>
  <si>
    <t>1. Inconsistencias en la implementación de los PIDAR.</t>
  </si>
  <si>
    <t>Dificultades y debilidades evidenciadas en el proceso de ejecución del proyecto que no han permitido ejecutar el proyecto conforme fue estructurado.</t>
  </si>
  <si>
    <t>1. Realizar visita al municipio de Pore (Casanare) en conjunto con la Asociación y FAO con el objetivo de realizar un diagnóstico sobre el estado del Proyecto</t>
  </si>
  <si>
    <t>Una (1) visita de diagnóstico sobre el estado del Proyecto.</t>
  </si>
  <si>
    <t>Profesional de UTT designado para asistir a los CTG</t>
  </si>
  <si>
    <t> 11-dic-2019</t>
  </si>
  <si>
    <r>
      <t xml:space="preserve">Claudia Quintero
</t>
    </r>
    <r>
      <rPr>
        <b/>
        <u/>
        <sz val="10"/>
        <color theme="1"/>
        <rFont val="Arial"/>
        <family val="2"/>
      </rPr>
      <t>Sgto 2025</t>
    </r>
    <r>
      <rPr>
        <sz val="10"/>
        <color theme="1"/>
        <rFont val="Arial"/>
        <family val="2"/>
      </rPr>
      <t xml:space="preserve">
Carolina Saavedra 
Sebastián Ramos Moreno</t>
    </r>
  </si>
  <si>
    <t>La accion Indica que se debe realizar visita para realizar el diagnostico. El acta de CTGL es una reunion Virtual, por lo cual no se puede verificar cumplimiento de la accion. Dentro de este CTGL no se realiza el diagnostico del proyecto. Por lo cual la evidencia aportada no permite verificar el cumplimiento de la acción.
Noviembre 2025:
No se observaron soportes que permitieran dar cumplimiento a la acción.
Se sugiere reformular fecha de cumplimiento de la acción.</t>
  </si>
  <si>
    <r>
      <rPr>
        <sz val="10"/>
        <color rgb="FF000000"/>
        <rFont val="Arial"/>
        <family val="2"/>
      </rPr>
      <t xml:space="preserve">En visita de campo realizada del 22 al 24-nov-2021 el funcionario Yoofre Zambrano manifestó desconocer la gestión o avance en las acciones relacionadas con los PIDAR. Ante esta situación, y teniendo en cuenta que, el doctor Carlos Ramírez se posesionó como Director de la UTT 7 el 22-oct-2021 y que los colabores que atendieron la auditoría en la vigencia 2019 ya no están vinculados con la UTT - ADR, el Director manifestó que revisará este plan de mejoramiento y lo ajustará a la realidad operativa de la UTT con el recurso humano que le ha dispuesto la sede central, por lo que, en el mes de diciembre de 2021 remitirá a la Oficina de Control Interno el plan de mejoramiento ajustado para los hallazgos N° 1, 2 y 3 del informe OCI-2019-035.
</t>
    </r>
    <r>
      <rPr>
        <b/>
        <u/>
        <sz val="10"/>
        <color rgb="FF000000"/>
        <rFont val="Arial"/>
        <family val="2"/>
      </rPr>
      <t xml:space="preserve">Seguimiento Noviembre 2025
</t>
    </r>
    <r>
      <rPr>
        <sz val="10"/>
        <color rgb="FF000000"/>
        <rFont val="Arial"/>
        <family val="2"/>
      </rPr>
      <t xml:space="preserve">No se observaron soportes que permitieran dar cumplimiento a la acción.
Se sugiere reformular fecha de cumplimiento de la acción.
</t>
    </r>
  </si>
  <si>
    <t>2. Producto de la visita, emitir en conjunto con FAO un concepto / diagnóstico sobre el estado del Proyecto que defina alternativas frente a los inconvenientes que se evidencien.</t>
  </si>
  <si>
    <t>Un (1) concepto / diagnóstico sobre el estado del Proyecto</t>
  </si>
  <si>
    <t xml:space="preserve">Profesional Designado por el Director de la UTT
Director UTT </t>
  </si>
  <si>
    <t>12-dic-2019 </t>
  </si>
  <si>
    <t> 31-ene-2020</t>
  </si>
  <si>
    <t>Se evidenció  visita de campo donde se pudo emitir un concepto del estado del proyecto y se pudo verificar las acciones realizadas de acuerdo al comité técnico de gestión local no 6 de fecha 12 de diciembre de 2019. no obstante, no se realizo el diagnostico y tampoco se emitio el concepto por parte de FAO y de la UTT con respecto a las debilidades identificadas en la auditoria.
Noviembre 2025:
No se observaron soportes que permitieran dar cumplimiento a la acción.</t>
  </si>
  <si>
    <t>Errada interpretación o falta de claridad de las situaciones que se consideran un ajuste o modificación del proyecto.</t>
  </si>
  <si>
    <t>3. Solicitar a la Vicepresidencia de Proyectos y/o a la Vicepresidencia de Integración Productiva un concepto frente a aquellos aspectos en los cuales no se tiene claridad si una situación particular presentada durante la implementación del PIDAR genera un cambio en los términos de referencia del mismo, y si tal situación se debe documentar y formalizar de acuerdo con los lineamientos establecidos.</t>
  </si>
  <si>
    <t>Un (1) comunicado de solicitud
Un (1) comunicado de respuesta (viabilidad) de Vicepresidencia de Proyectos y/o de Vicepresidencia de Integración Productiva</t>
  </si>
  <si>
    <t> 1-feb-2020</t>
  </si>
  <si>
    <t>30-abr-2020 </t>
  </si>
  <si>
    <t>La evidencia suministrada no corresponde con la acción establecida, teniendo en cuenta que la meta es una solicitud y respuesta por parte de nivel central y se apoto el acta de un Comité tecnico de gestión.
Noviembre 2025:
No se observaron soportes que permitieran dar cumplimiento a la acción.</t>
  </si>
  <si>
    <t>Falta de intervención del Comité Técnico de Gestión en las adquisiciones de los ítems contemplados en el Plan de Inversión.</t>
  </si>
  <si>
    <t>4. Registrar en las actas de Comité Técnico de Gestión de los PIDAR en los que se traten los temas relacionados con las adquisiciones contempladas en el plan de inversión, información relacionada con términos de referencia y aprobación del comité, metodología de contratación, proveedores que presentaron propuestas y proveedor seleccionado</t>
  </si>
  <si>
    <t>Acta(s) de Comité Técnico de Gestión con información de las adquisiciones realizadas.</t>
  </si>
  <si>
    <t>Mediante acta N° 009 del 12 de diciembre de 2019 de la Unidad Técnica Territorial, se evidencia durante el desarrollo de la actividad y el concepto emitido por el ejecutor FAO, no obstante,  es necesario aportar mas  evidencia que permita verificar el cumplimiento de la acción y que el control permanezca en el tiempo.
Noviembre 2025:
No se observaron soportes que permitieran dar cumplimiento a la acción.</t>
  </si>
  <si>
    <t>2. Deficiencias en la Formulación y Estructuración de los PIDAR</t>
  </si>
  <si>
    <t>Falta y/o inexistencia de controles procedimentales para validar situaciones que afecten el avance en el proceso de Formulación y Estructuración de Proyectos </t>
  </si>
  <si>
    <t>1. La UTT realizará un análisis, validación y documentación de alternativas para implementar nuevos puntos de control, previa verificación de aquellas situaciones que procedimentalmente no se encuentran establecidas, pero que generan afectaciones negativas en la estructuración y por ende retrasos.
Las alternativas identificadas se escalarán al nivel central para que se verifique la pertinencia de que se adopte procedimentalmente.</t>
  </si>
  <si>
    <t>Una (1) actividad de control (o las que se identifiquen) que permita corroborar la existencia y permanencia de una persona que se postula como beneficiario en un proyecto.
Un (1) comunicado formal a la sede central, remitiendo la(s) alternativa(s) de control identificada(s) para su validación, y posible inclusión en los procedimientos.</t>
  </si>
  <si>
    <t>02-ene-2020 </t>
  </si>
  <si>
    <t> 30-jun-2020</t>
  </si>
  <si>
    <r>
      <rPr>
        <sz val="10"/>
        <color rgb="FF000000"/>
        <rFont val="Calibri"/>
        <family val="2"/>
        <scheme val="minor"/>
      </rPr>
      <t xml:space="preserve">La evidencia suministrada no corresponde con la acción establecida.
</t>
    </r>
    <r>
      <rPr>
        <b/>
        <u/>
        <sz val="10"/>
        <color rgb="FF000000"/>
        <rFont val="Calibri"/>
        <family val="2"/>
        <scheme val="minor"/>
      </rPr>
      <t xml:space="preserve">Seguimiento Noviembre 2025
</t>
    </r>
    <r>
      <rPr>
        <sz val="10"/>
        <color rgb="FF000000"/>
        <rFont val="Calibri"/>
        <family val="2"/>
        <scheme val="minor"/>
      </rPr>
      <t>No se observaron soportes que permitieran dar cumplimiento a la acción.
Se sugiere reformular fecha de cumplimiento de la acción.</t>
    </r>
  </si>
  <si>
    <t>Falta de presencia en campo por parte de la Entidad, en los lugares donde se presenta una iniciativa que pasa al proceso de Estructuración.</t>
  </si>
  <si>
    <t>2. Llevar a cabo campañas de divulgación de la oferta institucional, para hacer presencia en los territorios donde se ejecutan los PIDAR, como también en aquellas zonas donde potencialmente puedan presentarse iniciativas de Proyectos, para evitar desinformación o, información errada que se le pueda estar entregado a los beneficiarios o potenciales beneficiarios.</t>
  </si>
  <si>
    <t>Informe(s) y soportes con los resultados de la(s) campaña(s) de oferta institucional realizadas por la UTT en su zona de influencia.</t>
  </si>
  <si>
    <t> 31-dic-2020</t>
  </si>
  <si>
    <t>3. Los profesionales designados en la UTT para la estructuración de proyectos solicitarán la aprobación de comisión (es) para validar en campo la veracidad de la información aportada en las iniciativas presentadas que genera incertidumbre o requiere ser corroborada.</t>
  </si>
  <si>
    <t>Informe(s) de visita(s) a territorio con información del trabajo realizado y los resultados obtenidos con sus respectivos soportes.</t>
  </si>
  <si>
    <t>Profesional designado por el Director de la UTT</t>
  </si>
  <si>
    <t>Mediante solicitud de modificación o ajustes ( codigo F-IMP-005), el profesional designado por la UTT 7 entrega informe de visita a territorio, donde se evidencia por parte de los contratistas encargados de la estructuración y apoyo en la ejecución de los proyectos, cuyos objetivos de comisión son en el manejo de proyectos, no obstante,  es necesario aportar mas  evidencia que permita verificar el cumplimiento de la acción y que el control permanezca en el tiempo.
Noviembre 2025:
No se observaron soportes que permitieran dar cumplimiento a la acción.</t>
  </si>
  <si>
    <r>
      <rPr>
        <sz val="11"/>
        <color rgb="FF000000"/>
        <rFont val="Calibri"/>
        <family val="2"/>
        <scheme val="minor"/>
      </rPr>
      <t xml:space="preserve">No se evidenció avance o ejecución de esta actividad.
</t>
    </r>
    <r>
      <rPr>
        <b/>
        <u/>
        <sz val="11"/>
        <color rgb="FF000000"/>
        <rFont val="Calibri"/>
        <family val="2"/>
        <scheme val="minor"/>
      </rPr>
      <t xml:space="preserve">Seguimiento Noviembre 2025
</t>
    </r>
    <r>
      <rPr>
        <sz val="11"/>
        <color rgb="FF000000"/>
        <rFont val="Calibri"/>
        <family val="2"/>
        <scheme val="minor"/>
      </rPr>
      <t>No se observaron soportes que permitieran dar cumplimiento a la acción.
Se sugiere reformular fecha de cumplimiento de la acción.</t>
    </r>
  </si>
  <si>
    <t>Falta de un adecuado control sobre los distintos formatos que deben ser elaborados en la estructuración de proyectos.</t>
  </si>
  <si>
    <t>4. Crear al interior de la UTT un documento guía de control que permita conocer y controlar la elaboración de la totalidad de los formatos requeridos en el(los) procedimiento(s) para la estructuración de proyectos</t>
  </si>
  <si>
    <t>Un (1) documento guía de control interno por Proyecto diligenciado con la totalidad de formatos requeridos para su estructuración.</t>
  </si>
  <si>
    <t>Profesionales designados en la UTT
Director UTT</t>
  </si>
  <si>
    <t>No se aportaron evidencias que permitieran verificar el cumplimiento de la acción establecia, teniendo en cuenta que el documento es de manejo interno y no de la Entidad, 
Noviembre 2025:
No se observaron soportes que permitieran dar cumplimiento a la acción.</t>
  </si>
  <si>
    <t>Inconsistencias en la información aportada por parte de la organización postulante para la estructuración del proyecto y falta de validación en campo por parte de la UTT</t>
  </si>
  <si>
    <t>5. Llevar a cabo las distintas subsanaciones de las inconsistencias evidenciadas en la estructuración del Proyecto 396-BP para realizar su remisión al nivel central, con el fin de que se realice la validación correspondiente.</t>
  </si>
  <si>
    <t>Proyecto 396-BP subsanado y remitido para verificación en el nivel central.</t>
  </si>
  <si>
    <t>Según el último segumiento historico, no se aporto evidencia adecuada con la meta propuesta (solicitud de modificación o ajustes ( codigo F-IMP-005)). Dado esto, el grado de avance se mantiene en 0% y se espera igualmente el ejercicio del adecuado soporte para demostrar  la validación correspondiente.
Noviembre 2025:
No se observaron soportes que permitieran dar cumplimiento a la acción.</t>
  </si>
  <si>
    <t>3.Deficiencias en el cumplimiento del Plan Operativo de Actividades (POA) e inconsistencias en la entrega y recibido de bienes y/o insumos.</t>
  </si>
  <si>
    <t>Falta de coordinación e interacción con el ejecutor del Proyecto para conocer el estado y trámites de las adquisiciones y programación de comités</t>
  </si>
  <si>
    <t>1. Realizar seguimiento mensual, informando mediante correo electrónico al ejecutor, las actividades contempladas en el POA a cumplirse en el mes siguiente, indicando actividad, responsable y fecha de ejecución. En caso de incumplimiento, se solicitará justificar dicha eventualidad.</t>
  </si>
  <si>
    <t>Un (1) seguimiento mensual y con reporte de incumplimientos, si se presentan.</t>
  </si>
  <si>
    <t>Profesional designado por el Director de UTT para el PIDAR</t>
  </si>
  <si>
    <t>Una vez analizado el plan de mejoramiento y los avances históricos registrados, se determina que, aunque se soporta un documento mediante acuerdo al comité técnico de fecha 05 de agosto de 2019, donde se hace el requerimiento a la organización como se debe realizar cualquier ajuste o modificación al plan de inversión, no se evidencia seguimiento mensual, informando mediante correo electrónico al ejecutor, las actividades contempladas en el POA a cumplirse en el mes siguiente, indicando actividad, responsable y fecha de ejecución 
Noviembre 2025:
No se observaron soportes que permitieran dar cumplimiento a la acción.</t>
  </si>
  <si>
    <r>
      <rPr>
        <sz val="10"/>
        <color rgb="FF000000"/>
        <rFont val="Arial"/>
        <family val="2"/>
      </rPr>
      <t xml:space="preserve">Aunque se evidencia en el acta del Comité Técnico de Gestión Local de fecha 06 de agosto de 2019, donde se realiza una mesa técnica no se evidencia seguimiento mensual, ni correos electrónicos, para conocer el estado y trámites de las adquisiciones y programación de comités
</t>
    </r>
    <r>
      <rPr>
        <b/>
        <u/>
        <sz val="10"/>
        <color rgb="FF000000"/>
        <rFont val="Arial"/>
        <family val="2"/>
      </rPr>
      <t xml:space="preserve">Seguimiento Noviembre 2025
</t>
    </r>
    <r>
      <rPr>
        <sz val="10"/>
        <color rgb="FF000000"/>
        <rFont val="Arial"/>
        <family val="2"/>
      </rPr>
      <t>No se observaron soportes que permitieran dar cumplimiento a la acción.
Se sugiere reformular fecha de cumplimiento de la acción.</t>
    </r>
  </si>
  <si>
    <t>Falta de gestión por parte de las Asociaciones para obtener las pólizas, a causa de la no entrega de la totalidad de bienes contemplados en el plan de inversión.</t>
  </si>
  <si>
    <t>2. La UTT mediante correo electrónico solicitará al ejecutor las pólizas de las organizaciones beneficiarias del Proyecto. Así mismo, se requerirá informar las razones de aquellas organizaciones que no cuenten con ellas.</t>
  </si>
  <si>
    <t>Correo electrónico de solicitud de pólizas y obtención de copia de las constituidas por las Asociaciones.</t>
  </si>
  <si>
    <t>Una vez realizada la verificación y según el manual de procedimiento en la ejecución de los PIDAR y en el marco de los convenios no se exige garantía de cumplimiento. lo que implica cambios que conllevan a reclasificar las acciones objeto de análisis dentro del informe de planes de mejoramiento 
Noviembre 2025:
No se observaron soportes que permitieran dar cumplimiento a la acción.</t>
  </si>
  <si>
    <r>
      <rPr>
        <sz val="10"/>
        <color rgb="FF000000"/>
        <rFont val="Arial"/>
        <family val="2"/>
      </rPr>
      <t xml:space="preserve">La evidencia suministrada no da cumplimiento a la acción establecida.
</t>
    </r>
    <r>
      <rPr>
        <b/>
        <u/>
        <sz val="10"/>
        <color rgb="FF000000"/>
        <rFont val="Arial"/>
        <family val="2"/>
      </rPr>
      <t xml:space="preserve">Seguimiento Noviembre 2025
</t>
    </r>
    <r>
      <rPr>
        <sz val="10"/>
        <color rgb="FF000000"/>
        <rFont val="Arial"/>
        <family val="2"/>
      </rPr>
      <t>No se observaron soportes que permitieran dar cumplimiento a la acción.
Se sugiere reformular fecha de cumplimiento de la acción.</t>
    </r>
  </si>
  <si>
    <t xml:space="preserve">Dificultades y debilidades evidenciadas en el proceso de ejecución del proyecto que no han permitido ejecutar el proyecto conforme fue estructurado. </t>
  </si>
  <si>
    <t>3. Realizar visita al municipio de Pore (Casanare) y emitir en conjunto con FAO un concepto / diagnóstico sobre el estado del Proyecto que defina alternativas frente a los inconvenientes que se evidencien, y de acuerdo con los resultados, se estructurará un nuevo POA.</t>
  </si>
  <si>
    <t>Un (1) concepto / diagnóstico sobre el estado del proyecto.
POA Ajustado (si aplica)</t>
  </si>
  <si>
    <t> Profesional designado por el Director de UTT para el PIDAR</t>
  </si>
  <si>
    <t>Se realiza visita como se evidencia en el acta N° 005 del 05/08/2019, al municipio de Pore (Casanare) en conjunto con FAO se emite un concepto / diagnóstico sobre el estado del Proyecto que define realizar ajustes en el plan de inversión con respecto a la contrapartida inicialmente planteada, no obstante, dentro de la misma acta se solicita presentar la carta de solicitud de modificación donde se valide el ajuste de contrapartida en el plan de inversión. Por lo tanto la oficina de control interno no evidencia que se haya subsanado la solicitud ya que no se emite el POA ajustado. 
Noviembre 2025:
No se observaron soportes que permitieran dar cumplimiento a la acción.</t>
  </si>
  <si>
    <r>
      <rPr>
        <sz val="10"/>
        <color rgb="FF000000"/>
        <rFont val="Arial"/>
        <family val="2"/>
      </rPr>
      <t xml:space="preserve">No se evidenció el diagnostico y estado actual del proyecto, por lo cual se mantiene en estado vencido.
En caso de que este PIDAR este cerrado realizar el diagnostico y verificación de proyectos con los que se estan ejecutando actualmente.
</t>
    </r>
    <r>
      <rPr>
        <b/>
        <u/>
        <sz val="10"/>
        <color rgb="FF000000"/>
        <rFont val="Arial"/>
        <family val="2"/>
      </rPr>
      <t xml:space="preserve">Seguimiento Noviembre 2025
</t>
    </r>
    <r>
      <rPr>
        <sz val="10"/>
        <color rgb="FF000000"/>
        <rFont val="Arial"/>
        <family val="2"/>
      </rPr>
      <t>No se observaron soportes que permitieran dar cumplimiento a la acción.
Se sugiere reformular fecha de cumplimiento de la acción.</t>
    </r>
  </si>
  <si>
    <t>4. Solicitar a la Vicepresidencia de Proyectos y/o a la Vicepresidencia de Integración Productiva un concepto frente a aquellos aspectos en los cuales no se tiene claridad si una situación particular presentada durante la implementación del PIDAR genera un cambio en los términos de referencia del mismo, y si tal situación se debe documentar y formalizar de acuerdo con los lineamientos establecidos. </t>
  </si>
  <si>
    <t>Un (1) comunicado de solicitud
Un (1) comunicado de respuesta (viabilidad) de Vicepresidencia de Proyectos y/o de Vicepresidencia de Integración Productiva</t>
  </si>
  <si>
    <t xml:space="preserve">Profesional designado por el Director de UTT para el PIDAR
Director UTT </t>
  </si>
  <si>
    <t>Aunque la UTT manifiesta el apoyo por parter de la VIP y de acuerdo a la meta establecida, no se evidencia dentro de los soportes entregados por parte del responsable, un comunicado de solicitud por ende no hay una respuesta efectiva.
Noviembre 2025:
No se observaron soportes que permitieran dar cumplimiento a la acción.</t>
  </si>
  <si>
    <r>
      <rPr>
        <sz val="10"/>
        <color rgb="FF000000"/>
        <rFont val="Arial"/>
        <family val="2"/>
      </rPr>
      <t xml:space="preserve">No se evidenció avance o ejecución de esta actividad.
</t>
    </r>
    <r>
      <rPr>
        <b/>
        <u/>
        <sz val="10"/>
        <color rgb="FF000000"/>
        <rFont val="Arial"/>
        <family val="2"/>
      </rPr>
      <t xml:space="preserve">Seguimiento Noviembre 2025
</t>
    </r>
    <r>
      <rPr>
        <sz val="10"/>
        <color rgb="FF000000"/>
        <rFont val="Arial"/>
        <family val="2"/>
      </rPr>
      <t>No se observaron soportes que permitieran dar cumplimiento a la acción.
Se sugiere reformular fecha de cumplimiento de la acción.</t>
    </r>
  </si>
  <si>
    <t>4. Proyectos Productivos sin iniciar o continuar su implementación y/o sin cierre financiero y administrativo</t>
  </si>
  <si>
    <t>Desconocimiento del estado actual o grado de avance de la implementación de los Proyectos Productivos.</t>
  </si>
  <si>
    <t>1. Solicitar a la Vicepresidencia de Integración Productiva y al área de Gestión Documental (o a quien corresponda) información actualizada de los Proyectos Productivos para conocer su estado actual o grado de avance de implementación, y realizar un listado de los proyectos a los cuales la UTT debe realizar seguimiento, iniciar su implementación o cierre.</t>
  </si>
  <si>
    <t>Memorando de solicitud de información.
Un (1) listado o inventario de los proyectos a iniciar o continuar su implementación, realizar seguimiento o cierre.</t>
  </si>
  <si>
    <t xml:space="preserve"> Funcionario designado por la Dirección de la UTT.
Director de la UTT
</t>
  </si>
  <si>
    <t> 2-ene-2020</t>
  </si>
  <si>
    <t>Claudia Quintero</t>
  </si>
  <si>
    <t>Se evidenciaron comunicados de fechas 16-jul-2020, 7-sep-2020 y 23-dic-2020 con adjuntos de listados y/o inventarios de Proyectos Productivos a cargo de la UTT 7, y en los que se determinaba su estado: Ejecutado, En Ejecución o Pendiente de Ejecución.</t>
  </si>
  <si>
    <t>Sin observaciones.</t>
  </si>
  <si>
    <t>Falta de conocimiento de los pasos a seguir y las condiciones mínimas que deben cumplir los proyectos para iniciar o continuar su implementación.</t>
  </si>
  <si>
    <t>2. Enviar un comunicado formal al Representante de los beneficiarios o a la Asociación beneficiaria, a través del cual se informe sobre la ejecución del Proyecto Productivo, que en adelante será competencia de la Agencia de Desarrollo Rural. A la vez, programar y realizar un reunión de socialización con los beneficiarios.</t>
  </si>
  <si>
    <t>Un (1) comunicado formal a los Representantes de los beneficiarios, o a las Asociaciones beneficiarias de los proyectos identificados en el listado.
Una (1) reunión de socialización con los beneficiarios de cada proyecto.</t>
  </si>
  <si>
    <t xml:space="preserve">Director de la UTT.
Equipo de trabajo designado por la Dirección de la UTT.
</t>
  </si>
  <si>
    <t>30-jun-2020 </t>
  </si>
  <si>
    <t>Se observó Radicado N° 20203570010372 del 28-feb-2020 al señor Omar López Barreto - Representante de los beneficiarios del Proyecto PAREL-2015-ACUI-002, Radicado N° 20203570010332 del 28-feb-2020 a la señora Duillian Gordillo Bernal - Representante de los beneficiarios del Proyecto PAREL-2015-ACUI-03 y Radicado N° 20203570010362 del 28-feb-2020 a la señora Dilsa Vergara Monquira - Representante de los beneficiarios del proyecto PDR13-BOY-PS-05, comunicándoles los requisitos y trámites para la actualización de las firmas en las cuentas bancarias donde se encuentran los recursos de los Proyectos Productivos. Además, se observó acta de reunión de fecha 08-oct-2020 a través de la cual se socializó el Proyecto Productivo PAREL-2015-ACUI-003, junto con la lista de asistencia debidamente firmada por los que asistieron a dicha reunión.</t>
  </si>
  <si>
    <t xml:space="preserve">3. Programar y realizar visita de campo al municipio o predio donde se lleva o llevará a cabo el Proyecto y determinar las actividades a ejecutar para dar inicio o continuidad a la implementación del Proyecto, o cierre (según aplique). De ser necesario, se analizará el ajuste o reformulación que requiera el plan de inversión y el cronograma de ejecución del Proyecto, y se dejará constancia de las modificaciones realizadas. </t>
  </si>
  <si>
    <t>Informe(s) de visita(s) de campo.
Plan(es) de inversión y cronograma(s) de trabajo ajustados, de los Proyectos en los casos que se identifique la necesidad.</t>
  </si>
  <si>
    <t> Equipo de trabajo designado por la Dirección de la UTT.</t>
  </si>
  <si>
    <t>31-jul-2020 </t>
  </si>
  <si>
    <t>Se evidenció formato F20-GI-PAREL-02 de presupuesto del Proyecto PAREL-2015-ACUI-003 (que incluía un cronograma de trabajo) no se pudo evidenciar la fecha de elaboración para verificar que la acción se cumplió después de la auditoría, y éste no estaba firmado por las partes (Representantes de la comunidad, ADR y los beneficiarios). 
Se observaron actas de visitas de seguimiento con fecha 27-oct-2020, 30-sep-2021 y 2-oct-2021.</t>
  </si>
  <si>
    <t>El formato F20-GI-PAREL-02 de presupuesto del Proyecto PAREL-2015-ACUI-003 no estaba suscrito por las partes que intervinieron en su proyección y elaboración.</t>
  </si>
  <si>
    <t>Desconocimiento de la ruta de intervención establecida para la implementación y cierre de los proyectos.</t>
  </si>
  <si>
    <t>4. Realizar los comités de compras necesarios que dé inicio o continuidad a la implementación técnica y financiera de los Proyectos</t>
  </si>
  <si>
    <t>Acta(s) de Comité de Compras de los Proyectos identificados.</t>
  </si>
  <si>
    <t>Equipo de trabajo designado y Director de la UTT.</t>
  </si>
  <si>
    <t>Se evidenció acta de Comité de Compras del proyecto PA15-BOY-10 realizada el 25-nov-2020, debidamente firmada por las partes.</t>
  </si>
  <si>
    <t>5. Realizar los seguimientos técnicos, financieros, administrativos establecidos en el Procedimiento para la ejecución de los Proyectos Productivos, como también los procesos de cierre financiero y administrativo de los Proyectos, para los cuales ya se cumpla el requisito.</t>
  </si>
  <si>
    <t>Informes de seguimiento técnico, financiero y administrativo, e informes de cierre financiero y administrativo de los Proyectos.</t>
  </si>
  <si>
    <t>Se evidenció:
* Formato de "Control y seguimiento a saldos en cuenta de manejo controlado" debidamente firmado por las partes y con registros desde 24-jun-2015 hasta 10-sep-2020. 
* Certificación del Banco Agrario con fecha 09-oct-2020 en que se indica que la cuenta bancaria fue cancelada.
* Informe de Cierre Financiero y Avance Físico del Proyecto PAREL2015-ACUI-003 de fecha 27-oct-2020 debidamente suscrito, como también acta de reunión de la misma fecha.</t>
  </si>
  <si>
    <t>6. Elaborar y remitir mensualmente a la Vicepresidencia de Integración Productiva el reporte consolidado del estado de ejecución de cada Proyecto.</t>
  </si>
  <si>
    <t>Un (1) informe mensual consolidado del estado de ejecución de cada Proyecto.</t>
  </si>
  <si>
    <t>Mediante correos electrónicos de fecha:
* 16-jul-2020 se envió consolidado del estado de los Proyectos Incoder al Ingeniero Héctor Enrique Ariza (VIP - ADR).
* 23-dic-2020 se envió un informe del estado de los proyectos Incoder a la doctora Heidy Liliana Vargas Leyva (VIP - ADR).
Se observó acta de fecha 07-sep-2020 en la cual se registró reunión realizada con el abogado Martín Campo (Contratista ADR) mediante la cual se entregó un informe del estado de los Proyectos del Plan Choque (INCODER).</t>
  </si>
  <si>
    <t>5. Recursos sin adjudicar a los Proyectos Productivos y desconocimiento de su estado actual.</t>
  </si>
  <si>
    <t>Insuficiente conocimiento de los avances y estado del Proyecto Productivo por parte de la Unidad Técnica Territorial.</t>
  </si>
  <si>
    <t>1. Programar y realizar visita de campo al municipio o predio donde se lleva o llevará a cabo el Proyecto y determinar las actividades a ejecutar para dar inicio o continuidad a la implementación del Proyecto, o cierre (según aplique). </t>
  </si>
  <si>
    <t>Un (1) cronograma de visitas.
Informe(s) de visita(s) de campo.</t>
  </si>
  <si>
    <t>Se observó formatos de "Cronograma General" de visitas o acciones a realizar en cada uno de los Proyectos INCODER con fechas de elaboración 16-sep-2020 y 28-jul-2021. El funcionario Yoofre Zambrano indicó que el cronograma ha sido objeto de muchas modificaciones. 
Se observaron actas de visitas de seguimiento con fecha 27-oct-2020, 30-sep-2021 y 2-oct-2021.</t>
  </si>
  <si>
    <t>Falta de instrucciones claras para culminar la adjudicación de los recursos a los proyectos productivos. </t>
  </si>
  <si>
    <t>2. Solicitar a la Vicepresidencia de Integración Productiva y al área de Gestión Documental (o a quien corresponda) información actualizada de los Proyectos Productivos para conocer su estado actual o grado de avance de implementación, y realizar un listado de los proyectos a los cuales la UTT debe realizar seguimiento, iniciar su implementación o cierre. </t>
  </si>
  <si>
    <t xml:space="preserve">Memorando de solicitud de información.
Un (1) listado o inventario de los proyectos a iniciar o continuar su implementación. </t>
  </si>
  <si>
    <t xml:space="preserve"> Funcionario designado por la Dirección de la UTT.
Director de la UTT</t>
  </si>
  <si>
    <t>Se observó comunicado con fecha 2-sep-2020 a CORPOBOYACÁ solicitando información sobre el estado actual de los trámites de concesión de aguas de los proyectos PA15-BOY-10 y PA15-BOY-11 para continuar con su ejecución, como también respuesta por parte de CORPOBOYACÁ con fecha 29-sep-2020.
Se evidenciaron comunicados de fechas 16-jul-2020, 7-sep-2020 y 23-dic-2020 con adjuntos de listados y/o inventarios de Proyectos Productivos a cargo de la UTT 7, y en los que se determinaba su estado: Ejecutado, En Ejecución o Pendiente de Ejecución.</t>
  </si>
  <si>
    <t>6. Deficiencias en el monitoreo, control y seguimiento a los Proyectos Productivos entregados por el INCODER.</t>
  </si>
  <si>
    <t>Desconocimiento del “Procedimiento para la Ejecución de Proyectos Productivos entregados por el INCODER en Liquidación a la Agencia de Desarrollo Rural – ADR” y sus protocolos o documentos anexos.</t>
  </si>
  <si>
    <t>1. Realizar una jornada de socialización, al equipo de trabajo designado por la Dirección de la UTT, sobre el “Procedimiento para la Ejecución de Proyectos Productivos entregados por el INCODER en Liquidación a la Agencia de Desarrollo Rural – ADR” y los protocolos y formatos que forman parte del mismo. </t>
  </si>
  <si>
    <t>Una (1) jornada de socialización.</t>
  </si>
  <si>
    <t>Director de la UTT
Equipo de trabajo designado por la Dirección de la UTT.</t>
  </si>
  <si>
    <t> 9-dic-2019</t>
  </si>
  <si>
    <t>31-dic-2019 </t>
  </si>
  <si>
    <t>Se observó acta con fecha 6-oct-2020 y listado de asistencia, en la que se registró la socialización de los procedimientos que aplican al seguimiento y control de los Proyectos Productivos (ruta de intervención y formatos para ejecución).</t>
  </si>
  <si>
    <t>2. Programar y realizar visita de campo al municipio o predio donde se lleva o llevará a cabo el Proyecto y determinar las actividades a ejecutar para dar inicio o continuidad a la implementación del Proyecto, o cierre (según aplique). </t>
  </si>
  <si>
    <t>Se observó formatos de "Cronograma General" de visitas o acciones a realizar en cada uno de los Proyectos INCODER con fechas de elaboración 18-sep-2020 y 28-jul-2021. El funcionario Yoofre Zambrano indicó que el cronograma ha sido objeto de muchas modificaciones. 
Se observaron actas de visitas de seguimiento con fecha 8-oct-2020, 27-oct-2020, 30-sep-2021 y 2-oct-2021.</t>
  </si>
  <si>
    <t>Ausencia de una base de datos de las cuentas bancarias en las cuales se depositaron los fondos de cofinanciación, a través de la cual se controle los saldos de las cuentas controladas.</t>
  </si>
  <si>
    <t>3. Construir una base de datos en Excel de las cuentas bancarias en las cuales se depositaron los fondos de cofinanciación de cada Proyecto y que están bajo la administración de la Asociación beneficiaria, en la cual se registre mensualmente el saldo de cada cuenta soportado con el extracto bancario respectivo. </t>
  </si>
  <si>
    <t>Una (1) base de datos en Excel de las cuentas bancarias con registros mensuales de los saldos.
Una (1) solicitud formal del envío mensual a la UTT de los extractos bancarios de cada cuenta a cada uno de los Representantes de las Asociaciones beneficiarias de los Proyectos.</t>
  </si>
  <si>
    <t>Funcionario designado por la Dirección de la UTT.</t>
  </si>
  <si>
    <t>2-ene-2020 </t>
  </si>
  <si>
    <t>31-mar-2020 </t>
  </si>
  <si>
    <t>Se observó comunicado al Banco Agrario con fecha 21-oct-2020 mediante el cual el Director de la UTT solicitó al Banco el envío de los extractos bancarios de las cuentas de ahorro de dos (2) Proyectos Productivos, como también comunicados al Banco Agrario, Bancolombia y a los Representantes Legales de las Asociaciones solicitando la actualización de firmas en las cuentas bancarias de los Proyectos para que el Banco pueda suministrar los extractos correspondientes.
Se observó base de datos en excel con el listado de los Proyectos Productivos.</t>
  </si>
  <si>
    <t>Auditoría Interna a la Unidad Técnica Territorial N° 7 Tunja</t>
  </si>
  <si>
    <t>Debilidades en el seguimiento a la gestión Peticiones, Quejas, Reclamos, Sugerencias y Denuncias (PQRSD).
Falta de mecanismos de control de los tiempos de respuesta.
Falta de aplicación de controles para la revisión y aprobación del contenido de las respuestas. Falta de mecanismos de control de los tiempos de respuesta.</t>
  </si>
  <si>
    <t>Se construirá una matriz o cuadro de alertas y se realizará seguimiento de los pqrsd semanalmente.</t>
  </si>
  <si>
    <t xml:space="preserve"> Informe semanal, debe contener: cuadro de alertas en Excel en el cual se comenzará en color verde la asignación, siguiendo con amarillo con la demora de 5 días y rojo a 10 días de haberse radicado la pqrsd, </t>
  </si>
  <si>
    <t>Director Territorial Contratista de PQRS</t>
  </si>
  <si>
    <t>Carolina Saavedra 
Sebastián Ramos Moreno</t>
  </si>
  <si>
    <t>Al respecto se remitió matriz con alertas de vencimiento de las PQRSD, sin embargo, la fecha correspondía a agosto de 2025 hasta 18 de noviembre de 2025, por lo tanto, no se envió información posterior que permitiera verificar el cumplimiento de la acción en el tiempo.
Por lo anterior se determina el incumplimiento de la acción</t>
  </si>
  <si>
    <r>
      <rPr>
        <b/>
        <u/>
        <sz val="10"/>
        <color rgb="FF000000"/>
        <rFont val="Arial"/>
        <family val="2"/>
      </rPr>
      <t xml:space="preserve">Seguimiento Noviembre 2025
</t>
    </r>
    <r>
      <rPr>
        <sz val="10"/>
        <color rgb="FF000000"/>
        <rFont val="Arial"/>
        <family val="2"/>
      </rPr>
      <t xml:space="preserve">
La UTT informó que las actividades estaban siendo desarrolladas por una contratista que ya no se encuentra vinculada, y no se dispone de la información correspondiente. En consecuencia, no fue posible evidenciar avance o ejecución de esta actividad.
Teniendo en cuenta lo anterior, se sugiere reformular la acción.</t>
    </r>
  </si>
  <si>
    <t>Omisión y/o desconocimiento del cumplimiento de los lineamientos establecidos en la normatividad vigente.</t>
  </si>
  <si>
    <t>Articular y actualizar la información entre DPA y la utt-7 con el fin de recolectar la información trimestral de las actividades de promoción y monitoreo del componente de asociatividad.</t>
  </si>
  <si>
    <t xml:space="preserve">informe trimestral con las actividades de Promoción y monitorea del componente asociativo  </t>
  </si>
  <si>
    <t>Director Territorial y contratista de Asociatividad</t>
  </si>
  <si>
    <t xml:space="preserve">
Noviembre 2025:
Al respecto la Unidad Técnica Territorial remitió documento denominado "Reporte atención UTT 7  2025 Asesoría Asociativa", en el cual relacionan las mesas técnicas realizadas y la cantidad de participantes, sin embargo,  la información suministrada no hace alusión a la acción propuesta por el proceso.
Por lo anterior, se determina el incumplimiento de la acción.</t>
  </si>
  <si>
    <r>
      <rPr>
        <b/>
        <u/>
        <sz val="10"/>
        <color rgb="FF000000"/>
        <rFont val="Arial"/>
        <family val="2"/>
      </rPr>
      <t xml:space="preserve">Noviembre 2025
</t>
    </r>
    <r>
      <rPr>
        <sz val="10"/>
        <color rgb="FF000000"/>
        <rFont val="Arial"/>
        <family val="2"/>
      </rPr>
      <t>Teniendo en cuenta el incumplimiento de la acción, se sugiere al proceso solicite a la Oficina de Control Interno la reformulación de la misma.</t>
    </r>
  </si>
  <si>
    <t>Falta de comunicación con los encargados del proceso de promoción y apoyo a la asociatividad u la Unidad Técnica Territorial en las Actividades y funciones del Proceso.</t>
  </si>
  <si>
    <t>AVANCE CUANTITATIVO</t>
  </si>
  <si>
    <t>Debilidades en el cumplimiento de las funciones de supervisión de contratos de la Unidad Técnica Territorial y las obligaciones contempladas dentro del contrato de Administración Operación y Conservación</t>
  </si>
  <si>
    <t xml:space="preserve">No se estaba realizando a cabalidad el procedimiento PR-ADT-005 “CONTROL Y SUPERVISIÓN A LA ADMINISTRACIÓN, OPERACIÓN Y CONSERVACIÓN DE DISTRITOS DE ADECUACIÓN DE TIERRAS PROPIEDAD DEL ESTADO, ENTREGADOS A LAS ASOCIACIONES DE USUARIOS Y/O OPERADORES” establecido por la ADR. </t>
  </si>
  <si>
    <t xml:space="preserve">Presentar el diligenciamiento de formato F-ADT-026 </t>
  </si>
  <si>
    <t xml:space="preserve">Actualización de Inventario de bienes muebles e inmuebles y realizar el trámite correspondiente ante la Secretaria General de la ADR. </t>
  </si>
  <si>
    <t>Supervisor 
Equipo interdisciplinario de apoyo a la supervisión</t>
  </si>
  <si>
    <t>Noviembre 2025:
Frente a la presente acción, la Unidad Técnica Territorial 7, adjuntó en el repositorio dispuesto para el cargue de la información lo siguiente:
- F-ADT-068 INFORME DE VISITA DISTRITOS DE ADECUACIÓN DE TIERRAS, por medio del cual se verificó el estado físico y operativo actual de la maquinaria amarilla y vehículos adscritos al Distrito USOCHICAMOCHA (Contrato 10382025) con el fin de identificar equipos funcionales y no funcionales, y evaluar sus condiciones operativas y de mantenimiento, en cumplimiento del Memorando N.º 20253300067083 del 18 de agosto de 2025, emitido por la Vicepresidencia de Integración Productiva de la ADR, que solicita información sobre la administración, operación y mantenimiento de dichos equipos.
 -F-GAD-026 Boyacá, el cual corresponde al Concepto Técnico para baja de elementos devolutivos en los DAT, UTT y Proyectos Estratégicos Nacionales
- Proyecto de memorando cuyo asunto es "Respuesta Radiado No 20253300067083", en el cual se remite información relacionada con el estado de administración, operación, mantenimiento, uso y control de la maquinaria amarilla y vehículos tipo volqueta asignados al Distrito de Adecuación de Tierras del Alto Chicamocha y Firavitoba, sin embargo, es importante mencionar que como se indicó es un proyecto de memorando, el cual se encontraba sin radicado, sin firmas y sin el soporte de los adjntos mencionados.
Teniendo en cuenta la información relacionada, la Oficina de Control Interno determina que la información remitida no corresponde a la requerida para el cumplimiento de la acción, por lo tanto, la acción permanece incumplida vencida.</t>
  </si>
  <si>
    <t xml:space="preserve">Noviembre 2025
Teniendo en cuenta el incumplimiento de la acción, se sugiere al proceso solicite a la Oficina de Control Interno la reformulación de la misma.
</t>
  </si>
  <si>
    <t xml:space="preserve">Dar cumplimiento a la actividad 11 Numeral 6 del procedimiento PR-ADT-005.   </t>
  </si>
  <si>
    <t xml:space="preserve">Realizar cada dos meses una visita de control y supervisión al contratista de AOC. </t>
  </si>
  <si>
    <t xml:space="preserve">Equipo interdisciplinario de apoyo a la supervisión </t>
  </si>
  <si>
    <t>Noviembre 2025:
Una vez verificada la información aportada por el proceso, se observó lo siguiente:
 - ADT-068 Guayabal San Mateo, Informe de Visita Distritos de Adecuación de Tierras con fecha 26, 27 y 28 de mayo de 2025 al Distrito de adecuación de tierras de pequeña escala Guayabal
 - Informe de visita Distritos de Adecuación de Tierras, realizado el 30 de octubre de 2025 al Distrito de Adecuación de Tierras del Alto Chicamocha y Firavitoba
- Acta de aprobación Plan de Normalización Ambiental,  con fecha 29 de octubre de 2025 en el cual se revisó y aprobó el plan de normalización ambiental - USOCHICAMOCHA
- Informe de Visita de Adecuación de Tierras, con fecha 7 y 30 de octubre de 2025, por medio del cual se verificó el estado físico y operativo actual de la maquinaria amarilla y vehículos adscritos al Distrito USOCHICAMOCHA (Contrato 10382025) con el fin de identificar equipos funcionales y no funcionales.
- Informe de Visita de Adecuación de Tierras, 23 al 25 de abril de 2025,  por medio del cual se pretendía conseguir información al respecto del funcionamiento del DAT de riego, drenaje y control contra inundaciones del ALTO CHICAMOCHA Y FIRAVITOBA adicionalmente para recopilar información del interés.
Teniendo en cuenta que la acción hace referencia a la entrega de informes bimestrales,  desde 2024 y lo que va corrido de 2025, debían suministrarse al menos 10 informes, al respecto, la Unidad Técnica Territorial adjuntó los cuatro informes mencionados anteriormente, por lo tanto, la Oficina de Control Interno determina que la acción se encuentra incumplida vencida.</t>
  </si>
  <si>
    <t xml:space="preserve">Dar cumplimiento a la actividad 11 Numeral 6 del procedimiento PR-ADT-005 mediante la elaboración del Plan de Trabajo para realizar seguimiento a los informes presentados por la Contratista de AOC.  </t>
  </si>
  <si>
    <t xml:space="preserve">Establecer el Plan de Trabajo. </t>
  </si>
  <si>
    <t>Noviembre 2025:
No se observaron soportes que permitieran dar cumplimiento a la acción.</t>
  </si>
  <si>
    <t xml:space="preserve">Implementación del formato sugerido por el equipo de la sede central de adecuación de tierras, formato F-GCO-004, versión 3 “informe de supervisión”. 
Se dará cumplimiento al instructivo de ejecución contractual (IN-GCO-001) V3 Numeral 4, mediante el cual se remitirá a la Vicepresidencia de Gestión Contractual todo documento que se expida en el marco de la ejecución del contrato y así alimentar el expediente contractual.
Se realizará socialización con el contratista de AOC el informe elaborado por el supervisor y equipo de apoyo a la supervisión para que este acate sugerencias, recomendaciones y acciones de mejora.   Dicha socialización se llevará a cabo mediante reuniones virtuales y/o en la sede de la UTT7. </t>
  </si>
  <si>
    <t xml:space="preserve">Presentar los informes de supervisión en el formato F-GCO-004, versión 3, remitirlo a la vicepresidencia de gestión contractual y socializarlo con el contratista de AOC.  </t>
  </si>
  <si>
    <t>Equipo interdisciplinario de apoyo a la supervisión</t>
  </si>
  <si>
    <t>Noviembre 2025:
Respecto a la presente acción, la UTT remitió la siguiente información:
 - Informe de supervisión con fecha 10 de octubre de 2025, por medio del cual se realiza seguimiento al contrato 560 de 2020.  Periodo evaluado: enero 2025
 - Informe de supervisión con fecha 22 de octubre de 2025, por medio del cual se realiza seguimiento al contrato 560 de 2020.  Periodo evaluado: febrero 2025.
 - Informe de supervisión con fecha 10 de octubre de 2025, por medio del cual se realiza seguimiento al contrato 1038 de 2020.  Periodo evaluado: junio 2025
 - Informe de supervisión con fecha 10 de noviembre de 2025, por medio del cual se realiza seguimiento al contrato 1038 de 2020.  Periodo evaluado: julio 2025
- Informe de supervisión con fecha 13 de octubre de 2025, por medio del cual se realiza seguimiento al contrato 1038 de 2020. Periodo evaluado: mayo 2025
- Informe de supervisión con fecha 12 de octubre de 2025, por medio del cual se realiza seguimiento al contrato 1038 de 2020. Periodo evaluado: abril 2025
- Informe de supervisión con fecha 10 de noviembre de 2025, por medio del cual se realiza seguimiento al contrato 1038 de 2020.  Periodo evaluado: agosto 2025
Teniendo en cuenta la información aportada por el proceso, se define que los archivos adjuntos corresponden al informe de supervisión requerido para el cumplimiento de la acción, sin embargo, estos se encuentran sin las firmas del supervisor, adicionalmente, no se remitieron los informes correspondientes a la vigencia 2024, como tampoco soportes del envío a Gestión Contractual y actas de reunión de socialización con el contratista, por lo anterior, la acción se determina incumplida-vencida.</t>
  </si>
  <si>
    <t>Noviembre 2025
Teniendo en cuenta el incumplimiento de la acción, se sugiere al proceso solicite a la Oficina de Control Interno la reformulación de la misma.
Pendiente envío el viernes</t>
  </si>
  <si>
    <t xml:space="preserve">Elaboración de la evaluación anual dirigida al operador con el fin de determinar si la asociación de usuarios cuenta con la capacidad para administrar, operar y conservar el distrito. </t>
  </si>
  <si>
    <t xml:space="preserve">Remitir informe de la evaluación a la vicepresidencia de Gestión Contractual.    </t>
  </si>
  <si>
    <t>Realizar oficio de seguimiento en cual se solicitara el avance y estado actual de las siguientes obligaciones: 
• “El interesado deberá presentar planos, cálculos y memorias técnicas del sistema de captación, en un término de 30 días contados a partir de la notificación del acto administrativo, que garantice derivar el caudal otorgado, ya que no se cuenta con un sistema de micromedidores que permita medir el caudal otorgado, en cada una de las estaciones de bombeo”
• “De acuerdo a las amenazas identificadas y análisis de los posibles riesgos, se deberán adelantar actividades de siembra de 20.000 árboles en tomo a las fuentes, de especies nativas que garantice la protección y conservación de estas. De la misma forma se debe garantizar la supervivencia del 95% de las especies por un término de tres años.”</t>
  </si>
  <si>
    <t xml:space="preserve">Remitir la respuesta a la vicepresidencia de Gestión Contractar de la ADR. </t>
  </si>
  <si>
    <t xml:space="preserve">Noviembre 2025:
Al verificar la información aportada por la UTT, se observa el proyecto de memorando cuyo asunto es: Consulta de disponibilidad de recursos para pago de compra de predio VILLA ELENA, fallo judicial Embalse La Copa, dirigido a la Dirección Administrativa y Financiera.  
Por lo anterior, se identificó que el soporte suministrado no guarda relación con el entregable de la acción, por lo tanto, se determina el incumplimiento de la misma. </t>
  </si>
  <si>
    <t>Debilidades en el cargue de soportes contráctales en la plataforma SECOP II para la UTT 7.</t>
  </si>
  <si>
    <t xml:space="preserve">Cumplir a cabalidad con las disposiciones establecidas por Colombia Compra Eficiente, el Manual de Supervisión de la ADR y  la Ley 1474.  </t>
  </si>
  <si>
    <t>Realizare el cargue oportuno de los informes de avance del contratista.</t>
  </si>
  <si>
    <t xml:space="preserve">Correctiva </t>
  </si>
  <si>
    <t xml:space="preserve">Supervisor </t>
  </si>
  <si>
    <r>
      <t>Incumplimiento frente a lo dispuesto en el Instructivo IN-IMP-001 V3, numeral 5 Desarrollo, actividad 12 que indica, apartado “</t>
    </r>
    <r>
      <rPr>
        <i/>
        <sz val="10"/>
        <color rgb="FF000000"/>
        <rFont val="Arial"/>
        <family val="2"/>
      </rPr>
      <t>Designar al personal especializado en UTT, para el apoyo en los aspectos técnicos y contractuales que requiera el PIDAR”.</t>
    </r>
  </si>
  <si>
    <t>Solicitar a la Vicepresidencia de Integración Productiva la disponibilidad de personal para apoyo al componente técnico y contractual de los PIDAR en ejecución.
Designar mediante memorando al personal especializado en la UTT para el apoyo técnico y contractual que requiera el PIDAR.</t>
  </si>
  <si>
    <t>1 memorando de requerimiento de personal para apoyo al componente técnico y contractual en la ejecución de los PIDAR.
1 memorando de designación a personal especializado para el apoyo técnico y contractual por cada PIDAR.</t>
  </si>
  <si>
    <t>Supervisor
DIRECTOR DE LA UTT7</t>
  </si>
  <si>
    <r>
      <t xml:space="preserve">Incumplimiento con lo establecido en el procedimiento de ejecución de PIDAR PR-IMP-004 Versión 3 Numeral 5.4.3.1 Funciones del Comité Técnico de Gestión Local – CTGL, que indica </t>
    </r>
    <r>
      <rPr>
        <i/>
        <sz val="10"/>
        <color rgb="FF000000"/>
        <rFont val="Arial"/>
        <family val="2"/>
      </rPr>
      <t>“(…) 8. Desarrollar mínimo un comité mensual, con el fin de realizar las siguientes actividades (…)”.</t>
    </r>
  </si>
  <si>
    <t>Realizar de manera mensual un comité técnico de gestión local para cada PIDAR con el fin de informar seguimiento a las actividades</t>
  </si>
  <si>
    <t>1 Comité técnico de gestión local mensual para cada PIDAR. (F-DER-001)</t>
  </si>
  <si>
    <t>Supervisor
Profesional de apoyo a la supervisión</t>
  </si>
  <si>
    <r>
      <t xml:space="preserve">Incumplimiento a lo establecido en el Procedimiento Ejecución de los proyectos integrales de desarrollo agropecuario y rural con enfoque territorial a través de modalidad directa V3, el cual establece en el </t>
    </r>
    <r>
      <rPr>
        <i/>
        <sz val="10"/>
        <color theme="1"/>
        <rFont val="Arial"/>
        <family val="2"/>
      </rPr>
      <t>“numeral 15. El director de la Unidad Técnica Territorial remitirá el día 25 de cada mes, el informe mensual de ejecución a la Vicepresidencia de Integración Productiva quien deberá consolidar la información, analizar las dificultades, y dar directrices respecto del procedimiento. Adicionalmente el informe deberá Reportar informe ser cargado en la herramienta que la ADR disponga para este fin con el objetivo de que pueda ser consultado por la Dirección de Seguimiento y Control</t>
    </r>
    <r>
      <rPr>
        <sz val="10"/>
        <color theme="1"/>
        <rFont val="Arial"/>
        <family val="2"/>
      </rPr>
      <t>.”</t>
    </r>
  </si>
  <si>
    <t>Remitir mediante correo electrónico el día 25 de cada mes, el informe mensual de ejecución a la Vicepresidencia de Integración Productiva, de los PIDAR en ejecución en la UTT.</t>
  </si>
  <si>
    <t>1 Correo de remisión de informes de avance a la ejecución mensual.</t>
  </si>
  <si>
    <t>Supervisor</t>
  </si>
  <si>
    <r>
      <t>Incumplimiento con lo dispuesto en el Procedimiento Ejecución de los proyectos integrales de desarrollo agropecuario y rural con enfoque territorial a través de modalidad directa Versión 2 y 3, “</t>
    </r>
    <r>
      <rPr>
        <i/>
        <sz val="10"/>
        <color theme="1"/>
        <rFont val="Arial"/>
        <family val="2"/>
      </rPr>
      <t>numeral 5.1.3. Con el Acta de Notificación, se hace entrega al representante legal de la organización beneficiaria o su apoderado de, de los siguientes documentos: Copia de la Resolución de aprobación de la cofinanciación, Memorando de designación del apoyo a la supervisión del PIDAR y Copia del procedimiento: “Ejecución de los proyectos integrales de desarrollo agropecuario y rural con enfoque territorial a través de modalidad directa”.</t>
    </r>
  </si>
  <si>
    <t>Remitir mediante correo electrónico a la organización beneficiaria del PIDAR: copia de Resolución, memorando de designación del apoyo a la supervisión del PIDAR y copia de procedimiento de ejecución.</t>
  </si>
  <si>
    <t>1 correo de remisión de documentos para cada PIDAR.</t>
  </si>
  <si>
    <r>
      <t>Incumplimiento a lo dispuesto en el procedimiento “</t>
    </r>
    <r>
      <rPr>
        <i/>
        <sz val="10"/>
        <color theme="1"/>
        <rFont val="Arial"/>
        <family val="2"/>
      </rPr>
      <t xml:space="preserve">Ejecución de los Proyectos Integrales de Desarrollo Agropecuario y Rural con Enfoque Territorial a través de Modalidad Directa” </t>
    </r>
    <r>
      <rPr>
        <sz val="10"/>
        <color theme="1"/>
        <rFont val="Arial"/>
        <family val="2"/>
      </rPr>
      <t>Versión 3, numeral “</t>
    </r>
    <r>
      <rPr>
        <i/>
        <sz val="10"/>
        <color theme="1"/>
        <rFont val="Arial"/>
        <family val="2"/>
      </rPr>
      <t>5.8 Manejo de la documentación todos los documentos generados en el proceso de ejecución del proyecto, reposarán en el archivo físico en la respectiva oficina dela UTT y adicionalmente, deben reposar en archivo digital en el sistema definido por la Agencia para tal fin, conforme a los criterios establecidos en el proceso de gestión documental.”</t>
    </r>
  </si>
  <si>
    <t>Realizar de manera mensual mesa de control entre supervisor, profesionales de apoyo a la supervisión y delegado VIP para verificar el cargue y/o actualización del repositorio documental para cada PIDAR.</t>
  </si>
  <si>
    <t>1 mesa de control mensual para revisión de cargue documental. (F-DER-001)</t>
  </si>
  <si>
    <t>Supervisor
Profesional de apoyo a la supervisión
Delegado VIP</t>
  </si>
  <si>
    <r>
      <t>Incumplimiento de lo establecido en el instructivo IN-IMP-001 versión 3, que menciona en su numeral 5 Desarrollo, “</t>
    </r>
    <r>
      <rPr>
        <i/>
        <sz val="10"/>
        <color theme="1"/>
        <rFont val="Arial"/>
        <family val="2"/>
      </rPr>
      <t>14.</t>
    </r>
    <r>
      <rPr>
        <sz val="10"/>
        <color theme="1"/>
        <rFont val="Arial"/>
        <family val="2"/>
      </rPr>
      <t xml:space="preserve"> </t>
    </r>
    <r>
      <rPr>
        <i/>
        <sz val="10"/>
        <color theme="1"/>
        <rFont val="Arial"/>
        <family val="2"/>
      </rPr>
      <t>Elaborar un informe mensual de ejecución técnica y financiera del PIDAR con sus soportes y socializarlo en el CTG</t>
    </r>
    <r>
      <rPr>
        <sz val="10"/>
        <color theme="1"/>
        <rFont val="Arial"/>
        <family val="2"/>
      </rPr>
      <t>L” y que tiene como soporte “</t>
    </r>
    <r>
      <rPr>
        <i/>
        <sz val="10"/>
        <color theme="1"/>
        <rFont val="Arial"/>
        <family val="2"/>
      </rPr>
      <t>Formato F-IMP-014 Seguimiento a la Ejecución PIDAR modalidad ejecución Directa</t>
    </r>
    <r>
      <rPr>
        <sz val="10"/>
        <color theme="1"/>
        <rFont val="Arial"/>
        <family val="2"/>
      </rPr>
      <t>”, Además de lo que contempla el procedimiento PR-IMP-004 Versión 3 en su numeral 5.8 Manejo de la Documentación en lo relacionado con “</t>
    </r>
    <r>
      <rPr>
        <i/>
        <sz val="10"/>
        <color theme="1"/>
        <rFont val="Arial"/>
        <family val="2"/>
      </rPr>
      <t>12. Informes del director de la UTT generados por el desarrollo de sus funciones</t>
    </r>
    <r>
      <rPr>
        <sz val="10"/>
        <color theme="1"/>
        <rFont val="Arial"/>
        <family val="2"/>
      </rPr>
      <t>”.</t>
    </r>
  </si>
  <si>
    <t>Solicitar a la Vicepresidencia de Integración Productiva la disponibilidad de personal de manera permanente para apoyar la supervisión de los PIDAR y garantizar la elaboración y presentación de informes mensuales.
Elaborar mensualmente informes de seguimiento a la implementación para cada PIDAR.</t>
  </si>
  <si>
    <t>1 memorando de requerimiento de personal para apoyo al componente técnico y contractual en la ejecución de los PIDAR.
1 informe de seguimiento a la ejecución mensual pro cada PIDAR. (F-IMP-014).</t>
  </si>
  <si>
    <t>Supervisor
profesional de apoyo a la supervisión</t>
  </si>
  <si>
    <t>ACCIONES  INFORME OCI-2019-035</t>
  </si>
  <si>
    <t xml:space="preserve"> ACCIONES  INFORME OCI-2023-021</t>
  </si>
  <si>
    <t>OCI-2020-031</t>
  </si>
  <si>
    <t>MODIFICACIONES AL PLAN DE MEJORAMIENTO</t>
  </si>
  <si>
    <t xml:space="preserve">FECHA </t>
  </si>
  <si>
    <t>AVANCE CUATITATIVO</t>
  </si>
  <si>
    <t>OBSERVACIONES</t>
  </si>
  <si>
    <t>CUMPLIDA EFECTIVA</t>
  </si>
  <si>
    <t>AUDITORÍA VIGENCIA 2020 (INFORME OCI-2020-031)</t>
  </si>
  <si>
    <t>Auditoría Interno a la Unidad Técnica Territorial N° 11 - Neiva</t>
  </si>
  <si>
    <t>Posibles vicios en el proceso de Consulta Previa con comunidad indígena y seguimiento a los acuerdos de protocolización asociados</t>
  </si>
  <si>
    <t>Falta de y/o inadecuada identificación de todas las comunidades presentes en el área de influencia del proyecto</t>
  </si>
  <si>
    <r>
      <rPr>
        <b/>
        <sz val="12"/>
        <rFont val="Arial"/>
        <family val="2"/>
      </rPr>
      <t xml:space="preserve">1. </t>
    </r>
    <r>
      <rPr>
        <sz val="12"/>
        <rFont val="Arial"/>
        <family val="2"/>
      </rPr>
      <t xml:space="preserve">Realizar en conjunto con el nivel central, un acercamiento con la asociación de usuarios del Proyecto Tesalia Paicol y la (s) comunidad (es) en el área de influencia del proyecto para buscar adoptar acuerdos en lo que procede con el proyecto </t>
    </r>
  </si>
  <si>
    <t>Acta de reunión y/o informe de visita</t>
  </si>
  <si>
    <t>Colaboradores UTT N° 11 - Adecuación de Tierras</t>
  </si>
  <si>
    <t>Hallazgo trasladado a la DAT en acta No 3 del 18 de diciembre de 2025 CCSCI</t>
  </si>
  <si>
    <t xml:space="preserve">
Emilcen Monroy Vega </t>
  </si>
  <si>
    <t xml:space="preserve">
18/12/2025</t>
  </si>
  <si>
    <r>
      <rPr>
        <sz val="12"/>
        <rFont val="Arial"/>
        <family val="2"/>
      </rPr>
      <t xml:space="preserve">En reunión de Comité de Coordinación del Sistema de Control Interno realizada el día 18 de diciembre de 2025,  este hallazgo fue trasladado a  la Dirección de Adecuación de Tierras en la sede central, lo anterior se dio en los siguientes términos:
</t>
    </r>
    <r>
      <rPr>
        <b/>
        <sz val="12"/>
        <rFont val="Arial"/>
        <family val="2"/>
      </rPr>
      <t>Solicitud de la UTT 11:</t>
    </r>
    <r>
      <rPr>
        <sz val="12"/>
        <rFont val="Arial"/>
        <family val="2"/>
      </rPr>
      <t xml:space="preserve"> “Se solicita el traslado del presente hallazgo a la DAT, teniendo en cuenta que la asignación de recursos y el proceso de contratación para la ejecución de la consulta previa está a cargo de la sede central”.
</t>
    </r>
    <r>
      <rPr>
        <b/>
        <sz val="12"/>
        <rFont val="Arial"/>
        <family val="2"/>
      </rPr>
      <t xml:space="preserve">
Respuesta de la DAT: </t>
    </r>
    <r>
      <rPr>
        <sz val="12"/>
        <rFont val="Arial"/>
        <family val="2"/>
      </rPr>
      <t>“Desde la Dirección de Adecuación de Tierras se</t>
    </r>
    <r>
      <rPr>
        <b/>
        <sz val="12"/>
        <rFont val="Arial"/>
        <family val="2"/>
      </rPr>
      <t xml:space="preserve"> acepta el traslado a nuestro plan de mejoramiento</t>
    </r>
    <r>
      <rPr>
        <sz val="12"/>
        <rFont val="Arial"/>
        <family val="2"/>
      </rPr>
      <t xml:space="preserve">, lo anterior: Teniendo en cuenta la situación que se presenta con la comunidad indígena picwe tha fiw, se efectúan reuniones con el ministerio interior por parte de la sede central de la Agencia de Desarrollo Rural ADR, con el fin de establecer las posibles soluciones que permitan efectuar el proceso de aprobación de la consulta previa”. </t>
    </r>
    <r>
      <rPr>
        <b/>
        <sz val="12"/>
        <rFont val="Arial"/>
        <family val="2"/>
      </rPr>
      <t xml:space="preserve">
</t>
    </r>
  </si>
  <si>
    <t xml:space="preserve">Hallazgo trasladado a la DAT en acta No 3 del 18 de diciembre de 2025 CCSCI  </t>
  </si>
  <si>
    <t>INCUMPLIDA VENCIDA</t>
  </si>
  <si>
    <t>VENCIDO</t>
  </si>
  <si>
    <t>CUMPLIDA PENDIENTE EFECTIVIDAD</t>
  </si>
  <si>
    <t>PENDIENTE EFECTIVIDAD</t>
  </si>
  <si>
    <t>Gestiones ambientales, prediales y arqueológicas realizadas en el Distrito Tesalia – Paicol sin actualizar y evidencia incompleta</t>
  </si>
  <si>
    <r>
      <rPr>
        <b/>
        <sz val="11"/>
        <rFont val="Arial"/>
        <family val="2"/>
      </rPr>
      <t>NO ACEPTADO</t>
    </r>
    <r>
      <rPr>
        <sz val="11"/>
        <rFont val="Arial"/>
        <family val="2"/>
      </rPr>
      <t xml:space="preserve">
Se estructura la hoja de ruta para establecer las alternativas técnicas, económicas, financieras, administrativas y jurídicas para la terminación del Proyecto Estratégico de Adecuación de Tierras de Mediana Escala de Tesalia - Paicol, el cual mediante CONPES 3926 de 2018 - Política de Adecuación de Tierras 2018 - 2038, estableció que la Agencia de Desarrollo Rural - ADR debe estructurarla y ponerla en marcha para lograr la culminación de dicho proyecto. Como acciones adelantadas por la Agencia de Desarrollo Rural - ADR, mediante Otrosí N° 4 al Convenio Interadministrativo N° 225 de 2016 suscrito entre la Agencia de Desarrollo Rural y la Financiera de Desarrollo Territorial S.A - FINDETER, se adelanta la realización de la consultoría de ajuste de estudios y diseños para la terminación de las obras del distrito de riego Tesalia - Paicol, donde se efectuará los análisis técnicos, sociales, económicos y financieros para la culminación del contrato.
Como en el proyecto en la actualidad no se ejecutan obras de construcción, no se efectúan labores de seguimiento predial, ambiental y arqueológico, puesto que estas actividades se ejecutan en etapa de ejecución. A su vez, como es un distrito inferior a 5000 hectáreas, no requiere de licenciamiento ambiental. 
</t>
    </r>
    <r>
      <rPr>
        <b/>
        <sz val="11"/>
        <rFont val="Arial"/>
        <family val="2"/>
      </rPr>
      <t xml:space="preserve">CONCEPTO DE LA OFICINA </t>
    </r>
    <r>
      <rPr>
        <sz val="11"/>
        <rFont val="Arial"/>
        <family val="2"/>
      </rPr>
      <t xml:space="preserve">
Una vez analizadas las evidencias aportadas por la Dirección de Adecuación de Tierras, así como los argumentos expuestos, esta Oficina de Control Interno no los acepta, en virtud de los siguientes motivos:
	Las situaciones encontradas y mencionadas en el hallazgo sobre la gestión predial, arqueológica y ambiental no se relacionan con las obras que actualmente se llevan a cabo en el proyecto o que se requieran efectuar nuevamente, pues corresponden a hechos ocurridos de manera posterior a su ejecución. Aún así, llama la atención que en las respuestas a las indagaciones por parte de la Dirección de Adecuación de Tierras se haya dicho que estaban supeditados a los resultados de la actualización de estudios y diseños.
	Con respecto a la gestión ambiental, en el hallazgo no se mencionó el requerimiento de una licencia ambiental, se señalaron situaciones encontradas durante la Consulta Previa, dado que el Decreto 1320 de 1998 hace una serie de requerimientos, de los cuales la Oficina de Control Interno no encontró evidencia de su cumplimiento por el extinto INCODER, y que, en todo caso, hacen referencia al Plan de Manejo Ambiental.
	Se identificó que, a pesar de que la Dirección de Adecuación de Tierras identificó causas probables, no aceptó los términos del hallazgo.
Finalmente, sobre las observaciones realizadas por la Oficina de Control Interno, la Dirección de Adecuación de Tierras no presentó argumentos y/o documentos que permitan validar que se hayan realizado gestiones sobre las situaciones encontradas o que las desvirtúen, por lo que se considera importante llevar a cabo un plan de mejoramiento que permita establecer acciones para la actualización predial, arqueológica y ambiental, por lo cual las observaciones quedan abiertas hasta tanto no se diseñen esquemas que mitiguen la ocurrencia de los riesgos asociados.</t>
    </r>
  </si>
  <si>
    <r>
      <t xml:space="preserve">En visita realizada entre el 4 y 7 de junio de 2024 a la Unidad Técnica Territorial se llevó a cabo el análisis de las situaciones dispuestas en el hallazgo para determinar el proceder sobre el mismo dado que este no fue aceptado, a partir de lo cual frente a las tres (3) situaciones observadas en el hallazgo, se sustentó lo siguiente:
En el literal </t>
    </r>
    <r>
      <rPr>
        <b/>
        <i/>
        <sz val="12"/>
        <rFont val="Arial"/>
        <family val="2"/>
      </rPr>
      <t>a) Falta de seguimiento a las Gestiones Ambientales</t>
    </r>
    <r>
      <rPr>
        <sz val="12"/>
        <rFont val="Arial"/>
        <family val="2"/>
      </rPr>
      <t xml:space="preserve">, el cual se traduce en que </t>
    </r>
    <r>
      <rPr>
        <i/>
        <sz val="12"/>
        <rFont val="Arial"/>
        <family val="2"/>
      </rPr>
      <t>"no se evidenció la presentación del Plan de Manejo Ambiental (PMA)",  a</t>
    </r>
    <r>
      <rPr>
        <sz val="12"/>
        <rFont val="Arial"/>
        <family val="2"/>
      </rPr>
      <t xml:space="preserve">l respecto, la UTT informó durante la visita que se solicitó al grupo ambiental del nivel central un concepto frente a lo descrito en el hallazgo para determinar su proceder, frente a lo cual, el 23 de mayo de 2024 se obtuvo respuesta a dicha solicitud, en la que, a partir de los sustentos normativos y técnicos aplicables al distrito de Tesalia Paicol, se concluye que </t>
    </r>
    <r>
      <rPr>
        <i/>
        <sz val="12"/>
        <rFont val="Arial"/>
        <family val="2"/>
      </rPr>
      <t>"los distritos de adecuación de tierras menores a 5.000 ha no están sujetos a licenciamiento ambiental ni a plan de manejo ambiental sino a la obtención de permisos ambientales por el uso de recursos naturales renovables"</t>
    </r>
    <r>
      <rPr>
        <sz val="12"/>
        <rFont val="Arial"/>
        <family val="2"/>
      </rPr>
      <t xml:space="preserve">. Dicho concepto expone los sustentos con los cuales se desvirtúa la observación.
En cuanto al literal </t>
    </r>
    <r>
      <rPr>
        <b/>
        <i/>
        <sz val="12"/>
        <rFont val="Arial"/>
        <family val="2"/>
      </rPr>
      <t>b) Falta de seguimiento a la Gestión Predial</t>
    </r>
    <r>
      <rPr>
        <sz val="12"/>
        <rFont val="Arial"/>
        <family val="2"/>
      </rPr>
      <t>, esta observación señalaba la ausencia de Información técnica de los predios, levantamiento de información cartográfica, servidumbres, y otros, frente a lo cual se manifestó en su momento esta situación obedecía a la ausencia de los estudios y diseños para la culminación del Distrito. Al respecto, se conoce por parte la Oficina de Control Interno que la ADR, a través del contrato 255 de 2016 suscrito con FINDETER, cuya finalidad es "VERIFICACIÓN, COMPLEMENTACIÓN, ACTUALIZACIÓN Y ELABORACIÓN DE ESTUDIOS Y DISEÑOS DETALLADOS PARA LA CULMINACIÓN DEL PROYECTO DE ADECUACIÓN DE TIERRAS DE MEDIANA ESCALA TESALIA – PAICOL, MUNICIPIOS DE TESALIA Y PAICOL, DEPARTAMENTO DEL HUILA". La supervisión del citado contrato se encuentra bajo responsabilidad de personal del nivel central, por lo que no se consideraría pertinente endilgar la responsabilidad de los resultados del mismo a la UTT. Sin perjuicio de ello, la OCI evidenció actas de reunión del 27 de diciembre de 2023, de asunto "Mesa de seguimiento observaciones asociadas a los estudios para la actualización y elaboración de Estudios y Diseños Detallados para la culminación del Proyecto de Adecuación de Tierras de Gran Escala del Triángulo del Tolima, Departamento del Tolima y del del Proyecto de Adecuación de Tierras de Mediana Escala Tesalia – Paicol, Municipios de Tesalia y Paicol, Departamento del Huila", con participación de FINDETER y la ADR, en las cuales se analizaron las observaciones presentadas por la ADR frente a los informes de avances presentados por FINDETER", lo cual permite concluir que la ADR se encuentra en proceso de recepción de los productos contemplados dentro del contrato, sobre lo cual se deberá con posterioridad corroborar que se haya contemplado los aspectos de gestión predial.
Por último, en lo que respecta al literal c) del hallazgo, relacionado con</t>
    </r>
    <r>
      <rPr>
        <b/>
        <i/>
        <sz val="12"/>
        <rFont val="Arial"/>
        <family val="2"/>
      </rPr>
      <t xml:space="preserve"> "Falta de seguimiento a la Gestión Arqueológica", </t>
    </r>
    <r>
      <rPr>
        <sz val="12"/>
        <rFont val="Arial"/>
        <family val="2"/>
      </rPr>
      <t xml:space="preserve">se resumen en que se observó que la ADR no contaba con evidencias sobre las gestiones arqueológicas del Distrito. Sobre este asunto, la UTT aportó oficio 20196100023391 del 9 de abril de 2019, a través del cual el CONSORCIO TESALIA 2014, hizo entrega del informe final de interventoría del contrato 938 de 2014. Al realizar una inspección del mismo, se observó que en el numeral 12. ARQUEOLÓGICO, se presenta el detalla de las diferentes gestiones efectuadas en el cuanto a los aspectos arqueológicos, de lo cual se evidenció lo siguiente:
En el numeral 12.3.3 POSCAMPO, en la página 208 del informe, se indica que hubo un total de 17 rescates arqueológicos, de los cuales 8 se propusieron en el plan de manejo arqueológico y 9 se hicieron en la etapa de monitoreo arqueológico. A partir de esto, en el numeral 12.4 RESCATES, se detalla las diferentes actividades realizadas frente a cada rescate realizado.
Ahora bien, en el numeral 12.5 TENENCIA DE MATERIALES ARQUEOLÓGICOS,  se detalla la disposición final que se dio a los materiales o rescates encontrados.
Dado lo expuesto, se considera que dicho informe contempla la información no aportada durante el proceso auditor sobre gestiones arqueológicas, con lo cual se daría cobertura a lo contemplado en la observación.
</t>
    </r>
    <r>
      <rPr>
        <b/>
        <u/>
        <sz val="12"/>
        <rFont val="Arial"/>
        <family val="2"/>
      </rPr>
      <t>Ver soporte link</t>
    </r>
    <r>
      <rPr>
        <sz val="12"/>
        <rFont val="Arial"/>
        <family val="2"/>
      </rPr>
      <t>: https://adrgov-my.sharepoint.com/personal/adriana_serrato_adr_gov_co/_layouts/15/onedrive.aspx?id=%2Fpersonal%2Fadriana%5Fserrato%5Fadr%5Fgov%5Fco%2FDocuments%2FAttachments%2FInforme%20Final%20Interventoria%20Tesalia%20contrato%20939%20de%202014%2EPDF&amp;parent=%2Fpersonal%2Fadriana%5Fserrato%5Fadr%5Fgov%5Fco%2FDocuments%2FAttachments&amp;ct=1717604515392&amp;or=OWA%2DNT%2DMail&amp;cid=5814aa19%2D88be%2Dd355%2D397d%2D6e6263a55ac8&amp;ga=1</t>
    </r>
  </si>
  <si>
    <t>Si bien el hallazgo no fue aceptado por la Unidad auditada, en virtud de lo dispuesto en el avance cualitativo, se pudo evidenciar por parte de la Oficina de Control Interno que existen fundamentos técnicos y normativos que, en una parte desvirtúan los hechos expuestos en el hallazgo, y por otro lado se soporta la ausencia documental que no se suministró durante el proceso auditor, situación que permite determinar es viable el cierre del hallazgo.</t>
  </si>
  <si>
    <t>Falta de actualización del RGU, Acompañamiento a la Asociación de Usuarios y Seguimiento a la Hoja de Ruta del proyecto Tesalia - Paicol</t>
  </si>
  <si>
    <r>
      <rPr>
        <b/>
        <sz val="11"/>
        <rFont val="Arial"/>
        <family val="2"/>
      </rPr>
      <t>NO ACEPTADO</t>
    </r>
    <r>
      <rPr>
        <sz val="11"/>
        <rFont val="Arial"/>
        <family val="2"/>
      </rPr>
      <t xml:space="preserve">
Se estructura la hoja de ruta para establecer las alternativas técnicas, económicas, financieras, administrativas y jurídicas para la terminación del Proyecto Estratégico de Adecuación de Tierras de Mediana Escala de Tesalia – Paicol, el cual mediante CONPES 3926 de 2018 - Política de Adecuación de Tierras 2018 - 2038, estableció que la Agencia de Desarrollo Rural - ADR debe estructurarla y ponerla en marcha para lograr la culminación de dicho proyecto. Como acciones adelantadas por la Agencia de Desarrollo Rural - ADR, mediante Otrosí N° 4 al Convenio Interadministrativo N° 225 de 2016 suscrito entre la Agencia de Desarrollo Rural y la Financiera de Desarrollo Territorial S.A - FINDETER, se adelanta la realización de la consultoría de ajuste de estudios y diseños para la terminación de las obras del distrito de riego Tesalia - Paicol, donde se efectuará los análisis técnicos, sociales, económicos y financieros para la culminación del contrato.
De esta actualización, se obtendrá la actualización predial y usuarios que conforman el distrito de riego, con lo cual, una vez identificados se procederá a realizar el acompañamiento Asociativo a la organización, una vez se conozca los resultados finales de la actualización de los estudios y diseños. 
</t>
    </r>
    <r>
      <rPr>
        <b/>
        <sz val="11"/>
        <rFont val="Arial"/>
        <family val="2"/>
      </rPr>
      <t>CONCEPTO DE LA OFICINA</t>
    </r>
    <r>
      <rPr>
        <sz val="11"/>
        <rFont val="Arial"/>
        <family val="2"/>
      </rPr>
      <t xml:space="preserve"> 
Si bien con la actualización de los estudios que se adelantan con la Financiera de Desarrollo Territorial S.A - FINDETER, se realizará la actualización predial y listado de usuarios que hacen parte del proyecto, dentro de las justificaciones dadas por la Dirección de Adecuación de Tierras no se presentaron argumentos que expliquen por qué no se ha dado cumplimiento a las actividades establecidas en el cronograma de la hoja de ruta, tampoco se mencionó la falta de acompañamiento a la Asociación del distrito y la desactualización del Registro General de Usuarios - RGU, por lo cual, al no ser desvirtuadas las observaciones de este hallazgo, esta Oficina de Control Interno insta a realizar un plan de mejoramiento que permita establecer acciones encaminadas a debilitar las situaciones descritas. Así las cosas, se sugiere considerar las causas citadas y complementarlas con acciones, métricas, responsables y fechas de ejecución.
</t>
    </r>
  </si>
  <si>
    <t xml:space="preserve">Maicol Stiven Zipamocha Murcia
Emilcen Monroy Vega </t>
  </si>
  <si>
    <t>7/06/2024
18/12/2025</t>
  </si>
  <si>
    <r>
      <t xml:space="preserve">Teniendo en cuenta que el hallazgo no fue hallazgo por la unidad auditada, no se dispuso de plan de mejoramiento para el mismo, sin embargo, el mismo fue ratificado por el proceso auditor, por lo cual, en visita realizada a la UTT entre el 4 y 7 de junio de 2024, con el fin de analizar el contexto del hallazgo, se obtuvo lo siguiente:
Frente al literal a) Falta de acompañamiento a la Asociación ASONARVAEZ, esta situación obedece a la falta de asesoría por parte de la ADR a la asociación de usuarios, para lo cual se propuso la acción del hallazgo N° 1, con la cual se busca llevar a cabo acercamientos para entablar compromisos que propendan por buscar alternativas o acuerdos entre las partes para continuar con la construcción de la hoja de ruta para la terminación del Proyecto Tesalia Paicol, siendo la ausencia de esta hoja de ruta, parte de la observación de este hallazgo (literal b) Actividades establecidas en el Cronograma de la Hoja de Ruta del Proyecto sin seguimiento), recalcando que la labor de la construcción de la hoja de ruta se encuentra centralizada y se ha visto afectada por la falta de acuerdos con la comunidad indígena por donde tendrá que pasar el proyecto. No obstante lo anterior, la UTT buscará desde territorio la concertación de espacios para continuar esta actividad.
Ahora bien, respecto al literal c) Registro General de Usuarios (RGU) del Proyecto desactualizado, dentro de la visita realizada a la UTT se tuvo participación de personal de la Dirección de Adecuación de Tierras, quien señaló que en el marco del contrato para la verificación, actualización y/o complementación de los estudios y diseños del proyecto Tesalia Paicol suscrito con FINDETER (contrato 225 de 2016), uno de sus productos se encontraba relacionado con la elaboración del Registro General de Usuarios - RGU, frente a lo cual se manifestó que si bien el contrato finalizó su ejecución, desde la supervisión se encontraban revisando las evidencias aportadas por el contratista para determinar si se cumple a satisfacción la entrega de los mismos.
</t>
    </r>
    <r>
      <rPr>
        <b/>
        <sz val="12"/>
        <color theme="1"/>
        <rFont val="Arial"/>
        <family val="2"/>
      </rPr>
      <t>2025.</t>
    </r>
    <r>
      <rPr>
        <sz val="12"/>
        <color theme="1"/>
        <rFont val="Arial"/>
        <family val="2"/>
      </rPr>
      <t xml:space="preserve">  Mediante Correo electrónico la UTT allego la siguiente 
Dic 2025: 1 Carpeta: Respuesta Correo Holman Yepes  mayo 2025
F-ADT-021 REGISTRO GENERAL DE USUARIOS – RGU – Correspondiente a Paicol  
F-ADT-021 REGISTRO GENERAL DE USUARIOS – RGU – Correspondiente a Tesalia 
Adicionalmente se aporta un Word en el que se indica que, para el año 2021 se identificaron 395 predios beneficiarios de los distritos de riego, de los cuales 114 se ubican en el municipio de Paicol y 281 en el municipio de Tesalia, información que fue consolidada y detallada en los dos archivos Excel anexos.
2. Carpeta: Respuesta Correo Holman Yepes  noviembre 2025
Correo de trazabilidad entre la UTT y la sede central 19/11/2025, sobre  Solicitud de Información/soportes - OFICINA DE CONTROL INTERNO-UTT 11 
3. Correo de trazabilidad entre la UTT y la sede central 20/05/2025, sobre  SOLICITUD INFORMACION Auditoria Control Interno.
</t>
    </r>
  </si>
  <si>
    <r>
      <t xml:space="preserve">Por lo expuesto en el avance cualitativo,  la Oficina de Control Interno continuará realizando seguimiento al presente hallazgo, en busca de que la Supervisión del Contrato 225 de 2016 aporte los soportes de la elaboración o actualización del Registro General de Usuarios del Distrito de Adecuación de Tierras de Tesalia Paicol, a fin de subsanar lo observado en el hallazgo.
</t>
    </r>
    <r>
      <rPr>
        <b/>
        <sz val="12"/>
        <color theme="1"/>
        <rFont val="Arial"/>
        <family val="2"/>
      </rPr>
      <t xml:space="preserve">18/12/2025 </t>
    </r>
    <r>
      <rPr>
        <sz val="12"/>
        <color theme="1"/>
        <rFont val="Arial"/>
        <family val="2"/>
      </rPr>
      <t xml:space="preserve"> NOTA:Si bien la Oficina de Control Interno verificó la información aportada por la UTT, no es posible adoptar ninguna determinación al respecto, toda vez que no se cuenta con acciones ni metas previamente establecidas que permitan evaluar su cumplimiento. 
En este sentido, la Oficina de Control Interno sugiere la formulación de un plan de mejoramiento asociado a este hallazgo, el cual deberá ser comunicado al jefe de la oficina, con el fin de incorporarlo en la presente matriz y garantizar el seguimiento y cierre efectivo de la situación identificada.
</t>
    </r>
  </si>
  <si>
    <t>Costos del Proyecto Tesalia-Paicol sin estimar y falta de liquidación de las cuotas parte de la Recuperación de la Inversión y de integridad de los pagarés.</t>
  </si>
  <si>
    <r>
      <rPr>
        <b/>
        <sz val="11"/>
        <rFont val="Arial"/>
        <family val="2"/>
      </rPr>
      <t xml:space="preserve">NO ACEPTADO </t>
    </r>
    <r>
      <rPr>
        <sz val="11"/>
        <rFont val="Arial"/>
        <family val="2"/>
      </rPr>
      <t xml:space="preserve">
Se estructura la hoja de ruta para establecer las alternativas técnicas, económicas, financieras, administrativas y jurídicas para la terminación del Proyecto Estratégico de Adecuación de Tierras de Mediana Escala de Tesalia - Paicol, el cual mediante CONPES 3926 de 2018 - Política de Adecuación de Tierras 2018 - 2038, estableció que la Agencia de Desarrollo Rural - ADR debe estructurarla y ponerla en marcha para lograr la culminación de dicho proyecto. Como acciones adelantadas por la Agencia de Desarrollo Rural - ADR, mediante Otrosí N° 4 al Convenio Interadministrativo N° 225 de 2016 suscrito entre la Agencia de Desarrollo Rural y la Financiera de Desarrollo Territorial S.A - FINDETER, se adelanta la realización de la consultoría de ajuste de estudios y diseños para la terminación de las obras del distrito de riego Tesalia - Paicol, donde se efectuará los análisis técnicos, sociales, económicos y financieros para la culminación del contrato.
De esta actualización, se efectuará la estimación de costos del Proyecto y de acuerdo con ese valor se determina la cuota que se deberá cobrar a cada Usuario, a su vez, con la actualización predial se efectuará la integralidad de pagarés del Proyecto Tesalia-Paicol, una vez se conozca los resultados finales de la actualización de los estudios y diseños.
</t>
    </r>
    <r>
      <rPr>
        <b/>
        <sz val="11"/>
        <rFont val="Arial"/>
        <family val="2"/>
      </rPr>
      <t xml:space="preserve">
CONCEPTO DE LA OFICINA </t>
    </r>
    <r>
      <rPr>
        <sz val="11"/>
        <rFont val="Arial"/>
        <family val="2"/>
      </rPr>
      <t xml:space="preserve">
Una vez efectuado el análisis de la evidencia aportada por la Dirección de Adecuación de Tierras, la servidora del Grupo de Cartera de la ADR y las indagaciones con la Oficina Jurídica, esta Oficina de Control Interno no la acepta, dado que si bien en la justificación dada por la Dirección de Adecuación de Tierras se menciona que ya se tiene una hoja de ruta del proyecto y se ha establecido la realización de nuevos estudios con la Financiera de Desarrollo Territorial S.A FINDETER, no se presentaron argumentos que desvirtuaran el contenido del hallazgo, por lo que, es necesario establecer un plan de mejoramiento para las situaciones encontradas a fin de instaurar actividades clave para dar respuesta a los usuarios del proyecto sobre el estado de los pagarés y las estimaciones sobre los costos actuales del proyecto. Así las cosas, la observación continuará abierta hasta tanto no se formule el plan de mejoramiento correspondiente.
La Dirección de Adecuación de Tierras identificó causas probables del hallazgo, más no aceptó los términos del mismo. En este sentido, se insta a complementar las acciones de subsanación, las cuales pueden corresponder a los resultados derivados del ejercicio de consultoría de estudios y diseños con FINDETER.
Adicional a lo anterior, no se mencionó si durante toda la ejecución del proyecto se han realizado estimaciones sobre las cuotas parte que deben pagar los usuarios del distrito Tesalia-Paicol, tampoco se hizo mención sobre el estado de los pagarés del proyecto, lo que denota que finalmente no se tiene información sobre ello.</t>
    </r>
  </si>
  <si>
    <t xml:space="preserve">Maicol Stiven Zipamocha
Emilcen Monroy Vega </t>
  </si>
  <si>
    <t>7/06/2024
15/12/2025</t>
  </si>
  <si>
    <r>
      <t xml:space="preserve"> En reunión de Comité de Coordinación del Sistema de Control Interno realizada el día 18 de diciembre de 2025,  este hallazgo fue trasladado a  la Dirección de Adecuación de Tierras en la sede central, lo anterior se dio en los siguientes términos:
</t>
    </r>
    <r>
      <rPr>
        <b/>
        <sz val="12"/>
        <rFont val="Arial"/>
        <family val="2"/>
      </rPr>
      <t xml:space="preserve">
Solicitud de la UTT 11:</t>
    </r>
    <r>
      <rPr>
        <sz val="12"/>
        <rFont val="Arial"/>
        <family val="2"/>
      </rPr>
      <t xml:space="preserve"> “Se solicita el traslado del presente hallazgo a la DAT, teniendo que las Actividades enmarcadas dentro de la recuperación de la inversión como: liquidación, suscripción de pagarés y actas de compromiso se ejecutaron a través del contrato No. 225 con FINDETER, donde la supervisión del mismo corresponde a nivel central y dichos fueron entregados a la Dirección de Adecuación de Tierras”
</t>
    </r>
    <r>
      <rPr>
        <b/>
        <sz val="12"/>
        <rFont val="Arial"/>
        <family val="2"/>
      </rPr>
      <t>Respuesta de la DAT:</t>
    </r>
    <r>
      <rPr>
        <sz val="12"/>
        <rFont val="Arial"/>
        <family val="2"/>
      </rPr>
      <t xml:space="preserve"> “Desde la dirección de Adecuación de Tierras se informa que se </t>
    </r>
    <r>
      <rPr>
        <b/>
        <sz val="12"/>
        <rFont val="Arial"/>
        <family val="2"/>
      </rPr>
      <t>acepta el traslado del hallazgo</t>
    </r>
    <r>
      <rPr>
        <sz val="12"/>
        <rFont val="Arial"/>
        <family val="2"/>
      </rPr>
      <t xml:space="preserve"> a nuestro plan de mejoramiento, en atención a que la supervisión del contrato 225 de 2016 suscrito entre la Agencia de Desarrollo Rural y FINDETER se realiza desde la Dirección de Adecuación de tierras, donde se verifican los productos y cuyo objeto contractual es “Prestación del servicio de asistencia técnica y administración de recursos para ejecutar los proyectos relacionados con la construcción de obras de infraestructura para distritos de riego y drenaje y sistemas alternativos para la adecuación de tierras y saneamiento básico, cuyo propósito es mejorar las condiciones de la población que habita en las regiones de Colombia, que sean aprobados y remitidos a FINDETER por la Agencia”. Lo anterior, teniendo en cuenta que dentro de las actividades y/o productos del contrato en mención se encuentra, entro otros, la elaboración de la liquidación de las cuotas, partes de la recuperación de la inversión”.
</t>
    </r>
  </si>
  <si>
    <t xml:space="preserve">Hallazgo trasladado a la DAT en acta No 3 del 18 de diciembre de 2025 CCSCI </t>
  </si>
  <si>
    <t>Incumplimiento en la socialización de los PIDAR e inconsistencias en la conformación, gestión y reuniones del Comité Técnico de Gestión</t>
  </si>
  <si>
    <t>Falta de planeación anticipada y logística de convocatoria de beneficiarios y realización de los Comités Técnicos de Gestión para mitigar los efectos de su eventual inasistencia.</t>
  </si>
  <si>
    <t>1. Reunión con 15 beneficiarios que no asistieron a la socialización, para cumplir con el mínimo 80% de participación, se hará en la reunión de cierre de beneficiarios</t>
  </si>
  <si>
    <t>Reunión con 15 beneficiarios que no asistieron a la socialización, para cumplir con el mínimo 80% de participación, se hará en la reunión de cierre de beneficiarios.</t>
  </si>
  <si>
    <t>José Jamid Perdomo Tello - Director UTT N° 11</t>
  </si>
  <si>
    <t>HUMBERTO VILLANI PECHENE
Maicol Stiven Zipamocha</t>
  </si>
  <si>
    <t>25/06/2022
7/06/2024</t>
  </si>
  <si>
    <r>
      <rPr>
        <b/>
        <sz val="12"/>
        <rFont val="Arial"/>
        <family val="2"/>
      </rPr>
      <t xml:space="preserve">Junio 2022: </t>
    </r>
    <r>
      <rPr>
        <sz val="12"/>
        <rFont val="Arial"/>
        <family val="2"/>
      </rPr>
      <t xml:space="preserve">La ejecución se realizó en ocho municipios de departamento del Caquetá,  los desplazamientos que se debieron hacer para llevar a cabo todas las actividades son demasiado largo, además el estado de las vías se encuentran en pésimas condiciones y la señal telefónica es pésima, lo anterior dificulta todas las actividades a realizar con los beneficiarios; nos encontramos contactando a la población beneficiaria, con la finalidad de realizar el cierre técnico financiero y las demás subsanaciones que tengan relación a los 136 beneficiarios directos, una vez  conocidas las observaciones por parte de control interno se han realizado todas las correcciones en los eventos posteriores en la ejecución del PIDAR.  El PIDAR ya cuenta con una ejecución del 100%, pendiente únicamente los eventos de cierre técnico financiero.
</t>
    </r>
    <r>
      <rPr>
        <b/>
        <sz val="12"/>
        <rFont val="Arial"/>
        <family val="2"/>
      </rPr>
      <t xml:space="preserve">Junio 2024: </t>
    </r>
    <r>
      <rPr>
        <sz val="12"/>
        <rFont val="Arial"/>
        <family val="2"/>
      </rPr>
      <t>Frente a lo dispuesto en la acción, la UTT manifestó que como medida correctiva, en la socialización del cierre del PIDAR se convocó a la totalidad de beneficiarios a fin de presentar contexto frente al cumplimiento de las disposiciones del proyecto y como se ejecutaron las mismas, a partir de lo cual la Oficina de Control Interno evidenció:
Informe Final de cierre financiero del PIDAR 503 de 2018
Acta Comité Técnico de Gestión Local PIDAR 503 de 2018
Acta del cierre Técnico Financiero del 2 de agosto de 2022, con listado de asistencia de la participación de los beneficiarios adscritos al PIDAR, sobre lo cual se evidenció que, los beneficiarios que no pudieron asistir, delegaron su participación en otra persona.
Dado lo expuesto, se considera que en la etapa de socialización de resultados finales la UTT gestionó la participación de la totalidad de beneficiarios del proyecto</t>
    </r>
  </si>
  <si>
    <t>A partir de lo descrito en el avance cualitativo, al soportar que ya se dio cierre técnico y financiero al PIDAR 503 de 2018 el cual fue objeto de evaluación y donde se derivó el hallazgo, aunado a que en la etapa de socialización de resultados finales se contó con la participación de la totalidad de beneficiarios, con lo cual se daría por cumplida la acción.
Ahora bien, en lo que respecta a la efectividad, se validó los criterios actuales para el proceso de socialización, evidencian que en el procedimiento PR-IMP-001 "EJECUCIÓN DE LOS PROYECTOS INTEGRALES DE DESARROLLO AGROPECUARIO Y RURAL CON ENFOQUE TERRITORIAL EN EL MARCO DE CONVENIOS DE COOPERACIÓN", versión 8, numeral 6 "DESARROLLO", actividad 6 "Socializar el PIDAR a la forma asociativa beneficiaria y conformar el CTGL.", la cual señala "La UTT convoca al cooperante y el representante legal
de la(s) organización(es) beneficiaria(s), quienes deben asegurar la participación del 80% de los beneficiarios. La UTT debe garantizar que el representante legal de los beneficiarios de a conocer la información del proyecto a los beneficiarios que
no participaron en la reunión de socialización, la evidencia (listado de asistencia) deberá darse a conocer en el CTGL."
Con el fin de corroborar la aplicación del criterio vigente, se solicitó a la UTT aportar evidencias de la socialización del PIDAR cofinanciado con Resolución 486 de 2021, de lo cual se obtuvo: 
-Caracterización de la población beneficiaria, en la cual se indica el PIDAR se conforma de 202 beneficiarios
-Acta de socialización del PIDAR Resolución 486 del 30 de noviembre de 2021, la cual se ejecutó entre el 18 y 25 de abril de 2022, buscando a partir de diferentes socializaciones, acaparar la totalidad de beneficiarios.
-Listado de asistencia de los beneficiarios que participaron en la socialización, corroborando se cubrió el 100% de estos.
De esta manera, la OCI logró corroborar que la UTT ha tomado correctivos frente a la participación de beneficiarios en las actividades de socialización, aunado al hecho de que el procedimiento toma como medida de control, buscar que ante la ausencia de personas, el representante legal asuma la responsabilidad de socializar.
De otra parte, teniendo en cuenta que el informe de auditoría señalaba debilidades con la conformación del Comité Técnico de gestión Local y las sesiones del mismo, se solicitó a la UTT aportar las evidencias de las diferentes sesiones que se realizaron del comité citado para el PIDAR 486 de 2021, aportándose un total de 17 actas de la vigencia 2023, en las que se observó la participación de: Director de la UTT, apoyo a la supervisión designado por la UTT, representante legal de la forma asociativa y acompañamiento de la Vicepresidencia de integración productiva, considerando así se el cumplimiento de lo dispuesto en el procedimiento aplicable (Pr-IMp-004 versión 2 en adelante, numeral 5.4.2 y 5.4.2.1)</t>
  </si>
  <si>
    <t>Incumplimiento en la elaboración y presentación de los informes de seguimiento mensual e imprecisiones en su contenido.</t>
  </si>
  <si>
    <t>Falta de control en la revisión y/o reporte de los informes de avances de los PIDAR a cargo de la UTT</t>
  </si>
  <si>
    <t>1. Asignar a una persona que realice el apoyo al seguimiento del reporte de los formatos F-IMP-014 en el aplicativo SharePoint de cada uno de los PIDAR en ejecución.</t>
  </si>
  <si>
    <t>Soporte de asignación y comunicado de notificación de reporte a la UTT o alerta en caso de ausencia</t>
  </si>
  <si>
    <t>Contratista UTT N° 11</t>
  </si>
  <si>
    <t>Acción reformulada de conformidad con el memorando 20243610048213</t>
  </si>
  <si>
    <t>7/06/2024
15/12/2025</t>
  </si>
  <si>
    <r>
      <rPr>
        <b/>
        <sz val="12"/>
        <rFont val="Arial"/>
        <family val="2"/>
      </rPr>
      <t>Nota:</t>
    </r>
    <r>
      <rPr>
        <sz val="12"/>
        <rFont val="Arial"/>
        <family val="2"/>
      </rPr>
      <t xml:space="preserve"> El presente plan de mejoramiento fue reformulado en virtud de lo requerido por la UTT a través de memorando 20243610048213 del 6 de junio de 2024
La UTT aportó como evidencia del cumplimiento de la acción soporte de los reportes del formato F-IMP-014 l nivel central, realizados entre marzo y diciembre de 2023, manifestando que frente a enero y febrero de 2023 y 2024, no se cuenta con el formato diligenciado, toda vez que en estas vigencias los procesos de contratación han sido demorados, situación que ha conllevado contar con profesionales de apoyo a la supervisión hasta el mes de marzo.
No obstante lo anterior, se hace necesario contar con el soporte de designación del funcionario encargado de efectuar las labores de monitoreo y seguimiento, así como el cumplimiento del reporte periódico.
</t>
    </r>
    <r>
      <rPr>
        <b/>
        <sz val="12"/>
        <rFont val="Arial"/>
        <family val="2"/>
      </rPr>
      <t>2025.</t>
    </r>
    <r>
      <rPr>
        <sz val="12"/>
        <rFont val="Arial"/>
        <family val="2"/>
      </rPr>
      <t xml:space="preserve">  Mediante Correo electrónico la UTT allego la siguiente 
</t>
    </r>
    <r>
      <rPr>
        <b/>
        <sz val="12"/>
        <rFont val="Arial"/>
        <family val="2"/>
      </rPr>
      <t xml:space="preserve">
1. Carpeta F 14.</t>
    </r>
    <r>
      <rPr>
        <sz val="12"/>
        <rFont val="Arial"/>
        <family val="2"/>
      </rPr>
      <t xml:space="preserve">
</t>
    </r>
    <r>
      <rPr>
        <b/>
        <sz val="12"/>
        <rFont val="Arial"/>
        <family val="2"/>
      </rPr>
      <t>a. 2022</t>
    </r>
    <r>
      <rPr>
        <sz val="12"/>
        <rFont val="Arial"/>
        <family val="2"/>
      </rPr>
      <t xml:space="preserve">. Cinco formatos F-IMP-014 Seguimiento a la Ejecución PIDAR Modalidad Ejecución Directa, diligenciados y correspondientes a los meses de agosto, septiembre, octubre, noviembre y diciembre de 2022 (COAGROBRISAS-242).
</t>
    </r>
    <r>
      <rPr>
        <b/>
        <sz val="12"/>
        <rFont val="Arial"/>
        <family val="2"/>
      </rPr>
      <t>b. 2023</t>
    </r>
    <r>
      <rPr>
        <sz val="12"/>
        <rFont val="Arial"/>
        <family val="2"/>
      </rPr>
      <t xml:space="preserve">. Diez formatos F-IMP-014 Seguimiento a la Ejecución PIDAR Modalidad Ejecución Directa, diligenciados y correspondientes a los meses de marzo, abril, mayo, junio, julio, agosto, septiembre, octubre, noviembre y diciembre de 2023 (COAGROBRISAS-242).
</t>
    </r>
    <r>
      <rPr>
        <b/>
        <sz val="12"/>
        <rFont val="Arial"/>
        <family val="2"/>
      </rPr>
      <t>c. 2024</t>
    </r>
    <r>
      <rPr>
        <sz val="12"/>
        <rFont val="Arial"/>
        <family val="2"/>
      </rPr>
      <t xml:space="preserve">. Cinco formatos F-IMP-014 Seguimiento a la Ejecución PIDAR Modalidad Ejecución Directa, diligenciados y correspondientes a los meses de marzo, abril, mayo, junio, julio, agosto, septiembre, octubre, noviembre y diciembre de 2024 (COAGROBRISAS-242).
</t>
    </r>
    <r>
      <rPr>
        <b/>
        <sz val="12"/>
        <rFont val="Arial"/>
        <family val="2"/>
      </rPr>
      <t xml:space="preserve">
d. 2025.</t>
    </r>
    <r>
      <rPr>
        <sz val="12"/>
        <rFont val="Arial"/>
        <family val="2"/>
      </rPr>
      <t xml:space="preserve"> Dos formatos F-IMP-014 Seguimiento a la Ejecución PIDAR Modalidad Ejecución Directa, diligenciados y correspondientes a los meses de abril y mayo de 2025 (COAGROBRISAS-242).
</t>
    </r>
    <r>
      <rPr>
        <b/>
        <sz val="12"/>
        <rFont val="Arial"/>
        <family val="2"/>
      </rPr>
      <t xml:space="preserve">
2. Soporte del correo de asignación a una persona que realice el apoyo al seguimiento del reporte de los formatos F-IMP-014</t>
    </r>
    <r>
      <rPr>
        <sz val="12"/>
        <rFont val="Arial"/>
        <family val="2"/>
      </rPr>
      <t xml:space="preserve"> en el aplicativo SharePoint de cada uno de los PIDAR en ejecución, en este se evidencia designación de fecha 10 de julio de 2025 a la profesional Daniela Vargas Zúñiga. 
</t>
    </r>
    <r>
      <rPr>
        <b/>
        <sz val="12"/>
        <rFont val="Arial"/>
        <family val="2"/>
      </rPr>
      <t>3. Documento con asunto: Descripción cualitativa suspensiones</t>
    </r>
    <r>
      <rPr>
        <sz val="12"/>
        <rFont val="Arial"/>
        <family val="2"/>
      </rPr>
      <t xml:space="preserve"> en el marco de implementación del</t>
    </r>
    <r>
      <rPr>
        <b/>
        <sz val="12"/>
        <rFont val="Arial"/>
        <family val="2"/>
      </rPr>
      <t xml:space="preserve"> PIDAR  242-2022 </t>
    </r>
    <r>
      <rPr>
        <sz val="12"/>
        <rFont val="Arial"/>
        <family val="2"/>
      </rPr>
      <t xml:space="preserve">denominado “Fortalecer el proceso de secado de café, de los productores de cuatro organizaciones del municipio del Pital, Huila” en atención al requerimiento del Hallazgo No6, 
</t>
    </r>
    <r>
      <rPr>
        <b/>
        <sz val="12"/>
        <rFont val="Arial"/>
        <family val="2"/>
      </rPr>
      <t>Relación de Suspensiones componente de Asistencia Técnica</t>
    </r>
    <r>
      <rPr>
        <sz val="12"/>
        <rFont val="Arial"/>
        <family val="2"/>
      </rPr>
      <t xml:space="preserve">
Suspensión No. 01: inicio: 02 de enero de 2024 -  fin: 03 de mayo de 2024
Suspensión No. 02: inicio: 04 de mayo de 2024 - fin: 03 de octubre de 2024
Suspensión No. 03: inicio: 04 de octubre de 2024 - fin: 14 de diciembre de 2024
Suspensión No. 04: inicio: 15 de diciembre de 2024 - fin: 28 de febrero de 2025
Suspensión No. 05: inicio: 01 de marzo de 2025 - fin: 31 de mayo de 2025
Suspensión No. 06: inicio: 01 de junio de 2025 - fin: 09 de noviembre de 2025
</t>
    </r>
    <r>
      <rPr>
        <b/>
        <sz val="12"/>
        <rFont val="Arial"/>
        <family val="2"/>
      </rPr>
      <t xml:space="preserve">
Relación de Suspensiones Contrato de Obra y Contrato de interventoría 
 </t>
    </r>
    <r>
      <rPr>
        <sz val="12"/>
        <rFont val="Arial"/>
        <family val="2"/>
      </rPr>
      <t xml:space="preserve">
Fecha Acta de Suspensión No. 01: Catorce (14) de diciembre de 2023 a primero (01) de agosto de 2024
Fecha Acta de Suspensión No. 02: Veintidós (22) de agosto de 2024 a treinta (30) de diciembre de 2024
Fecha Acta de Suspensión No. 03: Primero (01) de mayo de 2025 a catorce (14) de octubre de 2025
4. Soporte de correo electrónico de fecha 19/11/2025, con la trazabilidad de correo de 30/05/2025 en el cual se menciona:</t>
    </r>
    <r>
      <rPr>
        <b/>
        <sz val="12"/>
        <rFont val="Arial"/>
        <family val="2"/>
      </rPr>
      <t xml:space="preserve"> “Remito adjunto carpeta con los F 25 </t>
    </r>
    <r>
      <rPr>
        <sz val="12"/>
        <rFont val="Arial"/>
        <family val="2"/>
      </rPr>
      <t xml:space="preserve">de los PIDAR en ejecución directa de la UTT, del primer trimestre”
</t>
    </r>
  </si>
  <si>
    <t>El presente hallazgo se encuentra ABIERTO al corte del último seguimiento realizado, dado que la acción propuesta para el mimo se encuentra en términos de ejecución.
Así mismo, se aportó copia de memorandos 20243610048293 del 6-jun-2024, 20243610048573 del 7-jun-2024 y 20243610048613 del 8 de junio de 2024, a través de los cuales se remitió a la Vicepresidencia de Integración Productiva los soportes del diligenciamiento del formato F-IMP-014 Seguimiento de Ejecución Directa, de los proyectos en ejecución en la zona de jurisidicción de la territorial. 
No obstante lo anterior, se hace necesario contar con el soporte de designación del funcionario encargado de efectuar las labores de monitoreo y seguimiento, así como el cumplimiento del reporte periódico, por ende, se continuará con el seguimiento a la presente acción.
2025: En el numeral 2 del avance vcualitativo se evidencia el cumplimiento de la accjon propuesta en el plan, en este mismo sentido la Oficina de Control Interno en aras de soportar la efectividad de la accion tomo como muestra el PIDAR 242 de 2022, y verifico la remision de los formatos F-IMP - 025 INFORME DE SUPERVISIÓN PIDAR correspondientes al primer trimestre de 2025.</t>
  </si>
  <si>
    <t>Omisión en la aplicación de lineamientos procedimentales para efectuar ajustes en el PIDAR</t>
  </si>
  <si>
    <t>Desconocimiento, omisión y/o falta de implementación de los requisitos procedimentales para realizar ajustes y/o modificaciones al PIDAR.</t>
  </si>
  <si>
    <t>1. Capacitar a los profesionales encargados de la implementación frente a los procedimientos vigentes según la modalidad de ejecución.</t>
  </si>
  <si>
    <t>Realizar mesa de trabajo con el equipo técnico de implementación conformado por el Supervisor, Apoyo a la supervisión y Apoyo Jurídico de la UTT</t>
  </si>
  <si>
    <r>
      <rPr>
        <b/>
        <sz val="12"/>
        <rFont val="Arial"/>
        <family val="2"/>
      </rPr>
      <t>Nota:</t>
    </r>
    <r>
      <rPr>
        <sz val="12"/>
        <rFont val="Arial"/>
        <family val="2"/>
      </rPr>
      <t xml:space="preserve"> El presente plan de mejoramiento fue reformulado en virtud de lo requerido por la UTT a través de memorando 20243610048213 del 6 de junio de 2024
Frente al cumplimiento de la acción propuesta, la UTT N° 11 suministró:
Listado de asistencia del 16 de abril de 2024 "Inducción procedimientos y aplicativos de la ADR", cuya finalidad fue contextualizar al equipo sobre la funcionalidad y operatividad de la Entidad en sus temas misionales y transversales, suministrando a su vez las presentaciones utilizadas durante esta actividad.
De esta manera se considera cumplida la acción
</t>
    </r>
  </si>
  <si>
    <r>
      <t xml:space="preserve">Una vez verificado el cumplimiento de la acción, se procedió a analizar si hubo corrección o mejora en lo que respecta al trámite de ajustes a los PIDAR, para lo cual se realizó lo siguiente:
El Procedimiento PR-IMP-004 "EJECUCIÓN DE LOS PROYECTOS INTEGRALES DE DESARROLLO AGROPECUARIO Y RURAL CON ENFOQUE TERRITORIAL A TRAVÉS DE MODALIDAD DIRECTA", versión 5 del 25 de octubre de 2023, el  establece:
</t>
    </r>
    <r>
      <rPr>
        <b/>
        <sz val="12"/>
        <color theme="1"/>
        <rFont val="Arial"/>
        <family val="2"/>
      </rPr>
      <t>Numeral 5.6.2.1. Funciones del Comité Técnico de Gestión Local – CTGL</t>
    </r>
    <r>
      <rPr>
        <sz val="12"/>
        <color theme="1"/>
        <rFont val="Arial"/>
        <family val="2"/>
      </rPr>
      <t xml:space="preserve"> (...) Realizar comité con el fin de realizar las siguientes actividades: (...) 14. Aprobar o no la solicitud de ajustes a los PIDAR que sean de su competencia.
</t>
    </r>
    <r>
      <rPr>
        <b/>
        <sz val="12"/>
        <color theme="1"/>
        <rFont val="Arial"/>
        <family val="2"/>
      </rPr>
      <t>Numeral 5.9.5. "Presentación de ajustes",</t>
    </r>
    <r>
      <rPr>
        <sz val="12"/>
        <color theme="1"/>
        <rFont val="Arial"/>
        <family val="2"/>
      </rPr>
      <t xml:space="preserve"> que señala "</t>
    </r>
    <r>
      <rPr>
        <i/>
        <sz val="12"/>
        <color theme="1"/>
        <rFont val="Arial"/>
        <family val="2"/>
      </rPr>
      <t xml:space="preserve">Las solicitudes de ajuste deben ser presentadas por la organización beneficiaria ante el Comité Técnico de Gestión Local (...) Los ajustes serán aprobados formalmente, en el marco de las actividades adelantadas por el Comité Técnico de Gestión Local según lo descrito en el numeral 5.9.2 del presente procedimiento, y el supervisor presentará los siguientes documentos:
Oficio de solicitud de ajuste y documento con la justificación técnica, jurídica, ambiental, financiera o según corresponda, firmada por el representante legal de la organización.
Formato F-IMP-005 - Solicitud de modificación o ajuste, diligenciado por la UTT donde se indique el estado inicial del proyecto.
Recibida la solicitud, la UTT debe verificar su pertinencia técnica, jurídica, ambiental y financiera, para presentarla ante el CTGL o CTGN según sea el caso.
La decisión relacionada con este proceso se dará a conocer a los beneficiarios, a través del representante legal de la organización beneficiaria."
</t>
    </r>
    <r>
      <rPr>
        <sz val="12"/>
        <color theme="1"/>
        <rFont val="Arial"/>
        <family val="2"/>
      </rPr>
      <t xml:space="preserve">
Con el fin de validar las disposiciones procedimentales vigentes para tramitar ajustes o modificaciones a los PIDAR, se solicitó a la UTT aportar evidencias de la gestión realizada para el ajuste requerido por la forma organizativa "Asociación Municipal de Colonos del Pato", beneficiaria del PIDAR cofinanciado con Resolución 855 de 2023, a partir de lo cual se evidenció:
- Solicitud de ajuste del Plan Operativo de Inversión presentada por la forma organizativa el 12 de abril de 2024 (siendo esta modificación contemplada para tramitarse por el comité Técnico de Gestión Local según el numeral 5.9.2. Ajustes que deben ser presentados a consideración del Comité Técnico de Gestión Local – CTGL del procedimiento Pr-IMP-004)
- Formato F-IMP-005 "SOLICITUD DE MODIFICACIONES O AJUSTE" del 17 de abril de 2024, suscrito por la Directora Territorial, el apoyo a la supervisión y el representante legal de forma organizativa, donde se concluye que</t>
    </r>
    <r>
      <rPr>
        <i/>
        <sz val="12"/>
        <color theme="1"/>
        <rFont val="Arial"/>
        <family val="2"/>
      </rPr>
      <t xml:space="preserve"> "el ajuste no es sustancial, puesto que no afecta el presupuesto general del proyecto de forma negativa al tratarse de un ajuste sobre la distribución de los activos productivos por línea productiva, de igual forma estas líneas no se afectan como tampoco el objeto del PIDAR".
- </t>
    </r>
    <r>
      <rPr>
        <sz val="12"/>
        <color theme="1"/>
        <rFont val="Arial"/>
        <family val="2"/>
      </rPr>
      <t>Formato F-IMP-011 Concepto Técnico Jurídico, diligenciado y suscrito por parte de profesional jurídico de la UTT y el apoyo a la supervisión del PIDAR.
- Formato F-IMP-016 "PLAN OPERATIVO DE INVERSIÓN EJECUCIÓN DIRECTA", ajustado conforme a lo solicitado por la asociación beneficiaria.
- Acta del Comité Técnico de Gestión Local del 17 de abril de 2024, cuyo objeto fue "Realizar CTGL para analizar propuesta de ajuste al POI presentada por la Organización, y de ser procedente aprobarla en el marco de la implementación del Proyecto Integral de Desarrollo Agropecuario y Rural con Enfoque Territorial -PIDAR- cofinanciado mediante la Resolución 855- 868 de 2023", en el que se presentó, analizó y aprobó la modificación requerida.
Por lo expuesto, se considera la UTT ha dado cumplimiento a las disposiciones procedimentales vigentes en lo que respecta a la recepción, trámite y aprobación de ajustes a los PIDAR, considerando de esta manera viable el cierre del hallazgo.</t>
    </r>
  </si>
  <si>
    <t>Inobservancia de lineamientos para implementación y cierre de Proyecto productivo del INCODER y falta de integridad del expediente documental</t>
  </si>
  <si>
    <r>
      <rPr>
        <b/>
        <sz val="12"/>
        <rFont val="Arial"/>
        <family val="2"/>
      </rPr>
      <t>NO ACEPTADO</t>
    </r>
    <r>
      <rPr>
        <sz val="12"/>
        <rFont val="Arial"/>
        <family val="2"/>
      </rPr>
      <t xml:space="preserve">
	Esta UTT no acepta el hallazgo encontrado por la OCI descrito en el literal a “Incumplimiento de Requisitos Documentales de la fase de Alistamiento”, debido a que la etapa de Alistamiento estuvo a cargo del nivel central.
Es pertinente resaltar que, desde la Vicepresidencia de Integración Productiva se delegó a la profesional Lina Trujillo (contratista en su momento de esa dependencia), para que realizara el seguimiento, control, verificación y cierre del presente proyecto productivo. Por lo anterior, fue esta excontratista quien realizó la etapa de alistamiento e hizo parte del Equipo Técnico de Vigilancia a la inversión que retomó el proyecto, realizó comités de compras y autorizó pagos. 
Fue solo a partir del 12 de julio de 2017 que esta UTT recibió la designación para el monitoreo, control y seguimiento de los proyectos productivos y autorización para el cambio de firma en entidades bancarias y proceder con desembolso, fecha en la cual, ya se debía haber realizado la revisión documental del estado del proyecto. En esta instancia, el proyecto se encontraba en la etapa de acompañamiento y seguimiento a la ejecución de la inversión. La etapa de Alistamiento fue desarrollada por el nivel central desde el 07 de diciembre de 2015 hasta el 12 de diciembre de 2016, fecha en la cual el nivel central realizó la aprobación de pago de la ejecución de obra, lo cual marcaría el inicio de la etapa operativa. (Anexo actas suscritas el 12 de diciembre de 2016, 14 de febrero de 2017).
	Esta UTT no acepta el hallazgo encontrado por la OCI descrito en el literal b “Omisión de Acto Administrativo de delegación e incumplimiento de términos de informe solicitado”, debido a que el informe requerido por la Vicepresidencia de Integración Productiva mediante memorando con radicado 20193200033983 del 2 de septiembre de 2019 fue remitido por el Director de la UTT, mediante correo electrónico del 23 de diciembre de 2019. (Anexo soporte). 
	Esta UTT no acepta el hallazgo encontrado por la OCI descrito en el literal c “Falta de gestiones recientes sobre subsanaciones de la Obra”, por cuanto desde la Dirección Territorial se han remitido correos electrónicos a la organización, requiriendo los documentos y las subsanaciones solicitadas por el ingeniero civil del nivel central que apoya la implementación de este Proyecto Productivo; adicionalmente, se han adelantado reuniones de seguimiento con el Representante Legal de la Asociación del DAT Asobetania Pescador, con el objeto de realizar la verificación del avance de los compromisos. (Anexo correos electrónicos de 9 de marzo de 2020, 6 de mayo de 2020, 4 de junio de 2020, 6 de julio de 2020, 9 de septiembre de 2020, 22 de septiembre de 2020, 6 de octubre de 2020, oficio con rad. 20203610012062 del 4 de marzo de 2020 y Acta de reunión del 17 de abril 2020).
	Esta UTT no acepta el hallazgo encontrado por la OCI descrito en el literal d “Falta de ejecución de las actividades en campo”, por cuanto, como se indicó en la justificación del hallazgo del literal a, esta UTT recibió el PIDAR en etapa de acompañamiento y seguimiento a la ejecución de la inversión, por lo cual, el nivel central fue el responsable de surtir los pasos previos establecidos en la ruta de intervención implementada por la ADR, mediante el Procedimiento para la Ejecución de Proyectos Productivos entregados por el INCODER en Liquidación a la Agencia de Desarrollo Rural -ADR.
	Esta UTT no acepta el hallazgo encontrado por la OCI descrito en el literal e “Posibles omisiones de la ADR y de la interventoría sobre el valor de contrato de obra y su duración” debido a que en el expediente documental, se evidencia el Contrato de Obra N° 001 de 2015, suscrito el 7 de enero de 2016 entre la Asociación de Usuarios del Distrito de Adecuación de Tierras ASOBETANIA – PESCADOR y el señor Javier Hernán Rincón Silva, con el objeto de “Elaborar los diseños y ejecutar la construcción y puesta en marcha de la Central de Beneficio de Café de la Asociación ASOBETANIA - PESCADOR”, por el valor de $1.211.102.000, y otrosí suscrito por el contratista, en el cual se estipula un valor total del Contrato de $ 1.416.711.415, adicionándose solamente el valor de $205.609.415, cifra que no supera el 50% del valor de su valor inicial.
En cuanto al tiempo de ejecución del contrato, se observan tres actas de suspensión y de reinicio, las cuales relaciono a continuación:
ACTA	FECHA
Inicio	15 de enero de 2016
Suspensión 01	16 de enero de 2016
Reinicio 01 	27 de mayo de 2016
Suspensión 02	01 de agosto de 2016
Reinicio 02	02 de enero de 2017
Suspensión 03	04 de marzo de 2017
Reinicio 03	29 de septiembre de 2017
Adicionalmente, dentro de la documentación aportada por esta Territorial a la OCI, en el marco de la presente auditoria, se observa que el 19 de enero de 2018 se suscribió Acta de Liquidación, en la cual se estipula que la obra fue recibida el 17 de noviembre de 2017, por consiguiente, conforme a la referida acta, el contrato se ejecutó en seis (6) meses, por un valor final de mil doscientos ochenta y siete millones cuatrocientos un mil novecientos cuarenta y seis pesos ($1.287.401.946).
</t>
    </r>
    <r>
      <rPr>
        <b/>
        <sz val="12"/>
        <rFont val="Arial"/>
        <family val="2"/>
      </rPr>
      <t xml:space="preserve">CONCETO DE LA OFICINA </t>
    </r>
    <r>
      <rPr>
        <sz val="12"/>
        <rFont val="Arial"/>
        <family val="2"/>
      </rPr>
      <t xml:space="preserve">
Una vez analizados los argumentos de la UTT, esta Oficina de Control Interno no los acepta, en virtud de los siguientes motivos respecto a lo expresado en cada literal de este hallazgo:
	Literal a. Debe tenerse en cuenta que, el “Procedimiento para la Ejecución de Proyectos Productivos Entregados por el INCODER en liquidación a la Agencia de Desarrollo Rural-ADR” estipula en su numeral 6.1 que el Alistamiento "se refiere a la etapa de conformación y capacitación del equipo técnico que se encargará del proceso de recibo, ejecución y cierre de los proyectos productivos". Así mismo, involucra la revisión documental y la selección de instrumentos y metodologías para el desarrollo de las actividades de campo". Por su parte, el numeral 6.1.1 predica sobre la conformación y capacitación del equipo técnico que será el "encargado de implementar los procesos de ejecución y cierre de los proyectos productivos" y que "hará parte de la Vicepresidencia de Integración Productiva". Seguidamente, el numeral 6.1.3, literal a) - Recepción del archivo físico por parte de la Agencia de Desarrollo Rural establece que, una vez verificada la información básica de los proyectos por parte de la Vicepresidencia de Integración Productiva, esta "procederá a elaborar un informe del estado de la información recibida, y hará entrega formal al equipo técnico responsable de continuar con la ejecución de los proyectos productivos" (negrita fuera de texto). En este sentido, se colige que ese equipo corresponde a las diferentes Unidades Técnicas Territoriales (UTT) de la ADR, y, por tanto, estas debieron recibir como insumo, por parte de la Vicepresidencia de Integración Productiva, un estado documental de los expedientes de los proyectos del extinto INCODER, en los términos del literal c) del numeral 6.1.3 aludido. Por este motivo, no resulta congruente que la UTT 11 no cuente en la carpeta del Proyecto Productivo evaluado con un estado de los documentos que lo componen, al margen de que, en su momento, la labor haya sido efectuada por una exservidora pública de la ADR. En otras palabras, la UTT debería contar con la documentación que permita hacer la trazabilidad del proyecto desde la fase de alistamiento hasta la de cierre, independientemente de quien haya asumido la responsabilidad. Dadas las circunstancias expuestas, esta Oficina de Control Interno también concluye que la Vicepresidencia de Integración Productiva no hizo la entrega del expediente íntegro a la UTT.
	Literal b. Se identifica que lo expuesto en el reporte no fue desvirtuado, es decir, la UTT no suministró el Acto Administrativo por medio del cual la Vicepresidencia de Integración Productiva delegó las responsabilidades y funciones respecto a la implementación de los proyectos productivos del INCODER al Director de la UTT, actividad que fue realizada mediante el memorando referido en el contenido del reporte. Ahora bien, aunque la UTT demuestra por medio del e-mail del 23 de diciembre de 2019 que dicho reporte existió y fue enviado, este informe no fue evidenciado ni aportado durante la auditoría, tampoco se encontró en el expediente digital, por lo cual, esta Oficina de Control Interno no pudo verificar el cumplimiento de los requerimientos solicitados por el Vicepresidente de Integración Productiva.
	Literal c. Esta Oficina de Control Interno recibió evidencia adicional no aportada durante la auditoría, correspondiente a: Acta de Seguimiento del 17 de abril de 2020 (a la cual le hacen falta las firmas de algunos servidores de la ADR), en donde se abordaron los once (11) compromisos relacionados y la subsanación de los puntos 2 al 9. Para el punto 1, no se cuenta con la información, para el 10 se informó que se desconoce si la modificación de los planos fue registrada en el Comité de Seguimiento del Proyecto, y para el 11, que quedaba pendiente. Respecto a los seis (6) soportes documentales, se estableció compromiso de entrega, más no se observó su subsanación. Todo este conjunto de circunstancias denotan que: 1. El expediente del Proyecto no está adecuadamente organizado, pues la evidencia está dispersa y probablemente reposa en los equipos de algunos de los servidores de la UTT, dados los diferentes correos electrónicos suministrados; y 2. No fue posible identificar la evidencia que permitiera corroborar las subsanaciones referidas en el acta aludida, configurándose igualmente la falta de integridad del expediente, así como el incumplimiento de los términos de la carta de representación, en específico el compromiso de: "(...) entregar de manera oportuna, registros, documentos y demás evidencias que solicite el equipo auditor durante el desarrollo de la auditoria y/o seguimiento con la debida preparación, presentación y consistencia de los mismos y que en ningún caso allegaremos la(s) evidencia(s) después del cierre de la auditoria y/o seguimiento, de manera tal que no se entorpezca el ejercicio auditor". Se concluye entonces que, la UTT a pesar de demostrar gestiones sobre la información comentada, aún no la recibe por completo. Esta Oficina de Control Interno insta a ordenar el expediente digital, de tal manera que, sean trazables todas las actividades efectuadas.
	Literal d. En consonancia con lo comentado en el literal a), la UTT debería conocer el estado del proyecto en sitio y contar con el expediente documental íntegramente conformado, con el fin de poder permitirle a cualquier tercero concluir sobre su trazabilidad y surtimiento de las diferentes etapas procedimentales establecidas. Así las cosas, independientemente de que algunas actividades las haya realizado el nivel central, no desvirtúan el hecho de que la UTT no cuente con las evidencias de su surtimiento.
	Literal e. Esta Oficina de Control Interno observó dentro del expediente digital aportado por la UTT el "Informe Estado de Avance de Obra del Proyecto PDR-HUI-ARG-01 ejecutado en el Municipio de la Argentina del Departamento del Huila" del 20 de diciembre de 2019, que indica en la sección de Antecedentes: "El valor estipulado en el anterior contrato fue de $1.211.102.000.oo M/CTE (...)" (negrita fuera de texto), y seguidamente, se expuso: "el día 27 de junio de 2016, se firmó un otrosí entre la Asociación Distrito de Riego Asobetania - Pescador del Municipio de la Argentina Huila, y el Ingeniero Javier Hernán Rincón Silva, por un valor de $ 1.416.711.415 M/CTE, incrementando el precio del contrato (...)".(negrita fuera de texto). En este sentido, esta Oficina de Control Interno, en su lectura de la evidencia, no encontró que el otrosí se haya efectuado por un valor de $205.609.415 como adición al contrato inicial, sino que hubo referencias a un incremento del último valor señalado, por lo que concluyó que se hizo por el 117%. Ahora bien, frente a la duración del contrato, no se observó en las evidencias entregadas los otrosíes por medio de los cuales se ampliara el plazo del contrato. En su lugar, se emplearon actas de suspensión y de reinicio, las cuales no tienen fuerza de ley para modificar los términos de duración del contrato. Adicionalmente, la cláusula séptima del contrato de obra 01 de 2015: "Ampliación del Plazo" señala que: "El contratista sólo tendrá derecho a ampliación del plazo por causa de fuerza mayor o caso fortuito, de acuerdo con la ley". La lectura de los motivos expuestos en las actas de suspensión no da cuenta de la configuración de hechos de causa mayor o caso fortuito, por lo que se incumplió con los términos de entrega iniciales, y en general, con el desarrollo del contrato en la oportunidad acordada originalmente.
Aunado a los motivos expuestos, en la respuesta de la UTT no se desvirtuó la idea final citada por esta Oficina de Control Interno: " Dado el conjunto de situaciones expuesto en este reporte, además de las condiciones de entrega del expediente digital (sin un orden establecido), esta Oficina de Control Interno concluye razonablemente que la UTT no recibió por parte de la Vicepresidencia de Integración Productiva una relación pormenorizada, detallada y ordenada de los expedientes de proyectos subrogados por el INCODER, con su debido índice o FUID (Formato Único de Inventario Documental), lo que dificulta a cualquier tercero establecer la trazabilidad desde su inicio hasta su finalización (cuando ocurra)". (negritas fuera de texto).
De esta manera, esta Oficina de Control Interno deja abiertas las observaciones hasta tanto la UTT no establezca los planes de mejoramiento pertinentes que permitan gestionar las causas de estas. En el aspecto en donde se presentó ambigüedad de interpretación (valor del contrato), se recomienda cuidado al momento de redactar otrosíes, así como informes de gestión asociados.</t>
    </r>
  </si>
  <si>
    <r>
      <rPr>
        <b/>
        <sz val="12"/>
        <color theme="1"/>
        <rFont val="Arial"/>
        <family val="2"/>
      </rPr>
      <t xml:space="preserve">Junio 2022: </t>
    </r>
    <r>
      <rPr>
        <sz val="12"/>
        <color theme="1"/>
        <rFont val="Arial"/>
        <family val="2"/>
      </rPr>
      <t xml:space="preserve">Mediante correo electrónico del 24 de Junio de 2022, los responsables del proceso informaron que </t>
    </r>
    <r>
      <rPr>
        <u/>
        <sz val="12"/>
        <color theme="1"/>
        <rFont val="Arial"/>
        <family val="2"/>
      </rPr>
      <t>Causa 1.</t>
    </r>
    <r>
      <rPr>
        <sz val="12"/>
        <color theme="1"/>
        <rFont val="Arial"/>
        <family val="2"/>
      </rPr>
      <t xml:space="preserve"> Se subsano al crear el archivo físico por parte de la UTT 11. </t>
    </r>
    <r>
      <rPr>
        <u/>
        <sz val="12"/>
        <color theme="1"/>
        <rFont val="Arial"/>
        <family val="2"/>
      </rPr>
      <t xml:space="preserve">Causa 2. </t>
    </r>
    <r>
      <rPr>
        <sz val="12"/>
        <color theme="1"/>
        <rFont val="Arial"/>
        <family val="2"/>
      </rPr>
      <t xml:space="preserve">se subsano al realizarse capacitación y poner en conocimientos los procedimientos y formatos establecidos por la ADR para este tipo de convenios.   </t>
    </r>
    <r>
      <rPr>
        <u/>
        <sz val="12"/>
        <color theme="1"/>
        <rFont val="Arial"/>
        <family val="2"/>
      </rPr>
      <t xml:space="preserve">Causa 3. </t>
    </r>
    <r>
      <rPr>
        <sz val="12"/>
        <color theme="1"/>
        <rFont val="Arial"/>
        <family val="2"/>
      </rPr>
      <t xml:space="preserve">se implementó una hoja de ruta para el segundo semestre del 2022 que empieza en julio y termina con la entrega el bien inmueble en el mes de octubre de 2022, </t>
    </r>
    <r>
      <rPr>
        <u/>
        <sz val="12"/>
        <color theme="1"/>
        <rFont val="Arial"/>
        <family val="2"/>
      </rPr>
      <t xml:space="preserve">Causa 4. </t>
    </r>
    <r>
      <rPr>
        <sz val="12"/>
        <color theme="1"/>
        <rFont val="Arial"/>
        <family val="2"/>
      </rPr>
      <t xml:space="preserve">Se subsano al crear el archivo documental físico por parte de la UTT 11 en concordancia con el literal uno. 
</t>
    </r>
    <r>
      <rPr>
        <b/>
        <sz val="12"/>
        <color theme="1"/>
        <rFont val="Arial"/>
        <family val="2"/>
      </rPr>
      <t xml:space="preserve">Junio 2024: </t>
    </r>
    <r>
      <rPr>
        <sz val="12"/>
        <color theme="1"/>
        <rFont val="Arial"/>
        <family val="2"/>
      </rPr>
      <t>En visita realizada a la UTT N° 11 llevada a cabo entre el 4 y 7 de junio de 2024, se solicitó por parte de la OCI informar sobre las gestiones adelantadas frente al proyecto heredado del extinto INCODER identificado como PDR-HUIARG-01 y PDR14-HUI-ARG-06D, que en su momento se encontraba en proceso de ejecución y terminación. Al respecto la UTT informó que en la actualidad el proyecto citado ya cuenta con cierre financiero, para lo cual se aportó el informe de Cierre Financiero y Avance físico del Proyecto que data del 27 de agosto de 2022, suscrito por el entonces Director de la UTT y representante legal de los beneficiarios, el cual contiene adjunto soporte de reunión de cierre en el que participaron beneficiarios del mismo.
Adicionalmente, se allegó correo electrónico del 11 de noviembre de 2023 en donde la UTT informa al Nivel central de la no existencia de proyectos heredados por el INCODER en la territorial, solicitando a partir de ello certificar dicha situación.</t>
    </r>
  </si>
  <si>
    <r>
      <t xml:space="preserve">A partir de la información aportada por parte de la UTT, se corroboró que el proyecto objeto de evaluación durante la auditoría y que origino el hallazgo identificado como PDR-HUIARG-01 y PDR14-HUI-ARG-06D, ya cuenta con soporte de cierre financiero y técnico que data de 2022. Aunado a ello, se evidencio soporte en el que se notifica desde la UTT a la Vicepresidencia de Integración Productiva, la no existencia de proyectos productivos herados por el extinto INCODER en ejecución dentro de la zona de jurisdicción de la territorial, situación que permite concluir que no existen situaciones adicionales sobre las cuales se puedan tomar medidas preventivas o de mejora, por lo cual desde la Oficina de Control Interno se considera pertinente el cierre del hallazgo, recomendando a la UTT que se realice la transferencia de la documentación del proyecto al nivel central.
</t>
    </r>
    <r>
      <rPr>
        <b/>
        <sz val="12"/>
        <color theme="1"/>
        <rFont val="Arial"/>
        <family val="2"/>
      </rPr>
      <t xml:space="preserve">Nota: </t>
    </r>
    <r>
      <rPr>
        <sz val="12"/>
        <color theme="1"/>
        <rFont val="Arial"/>
        <family val="2"/>
      </rPr>
      <t>Si bien no existe acción de mejoramiento se diligenció la columna de Avance Cuantitativo con 100% y Estado de la Acción con "Cumplida - Efectiva" por disposiciones del formato.</t>
    </r>
  </si>
  <si>
    <t>Inconsistencias en la revisión de los requisitos técnicos, ambientales, financieros, y/o habilitantes de los PIDAR.</t>
  </si>
  <si>
    <t>Falta de comunicación entre el estructurador y la forma organizativa, así como del estructurador con el enlace asignado al proyecto por la VIP de  sede central.</t>
  </si>
  <si>
    <t>Realizar en conjunto con la forma organizativa la recopilación y análisis preliminar de la información ambiental, técnica y jurídica de aspectos relevante de la iniciativa.</t>
  </si>
  <si>
    <t>Acta de reunión para concertación de información requerida la estructuración de PIDAR</t>
  </si>
  <si>
    <t>Apoyos a la supervisión de PIDAR</t>
  </si>
  <si>
    <r>
      <rPr>
        <b/>
        <sz val="12"/>
        <rFont val="Arial"/>
        <family val="2"/>
      </rPr>
      <t>Nota:</t>
    </r>
    <r>
      <rPr>
        <sz val="12"/>
        <rFont val="Arial"/>
        <family val="2"/>
      </rPr>
      <t xml:space="preserve"> El presente plan de mejoramiento fue reformulado en virtud de lo requerido por la UTT a través de memorando 20243610048213 del 6 de junio de 2024
Frente al cumplimiento de la acción propuesta, la UTT N° 11 suministró:
Se allegó actas de reunión de concertación y seguimiento a la estructuración de proyectos a cargo de la UTT N° 11, lo cual se realizo en las vigencias 2021 y 2022, los cuales finalmente fueron cofinanciados con Resoluciones 470-2021, 486-2021, 487-2021, 240-2022, 242-2022, 330-2022, 724-2022 y 804-2022.
De otra parte,  durante la visita realizada entre el 4 y 7 de junio de 2024 a la UTT, al consultar frente a cómo se estaba llevando a cabo el proceso de estructuración en la actualidad por parte de territorial, se informó que de conformidad con las nuevas disposiciones reglamentarios y directrices del nivel central, en lo corrido de 2024 no se ha solicitado a la UTT la estructuración de proyectos, sin embargo se ha brindado el apoyo requerido para esta actividad.</t>
    </r>
  </si>
  <si>
    <t>Una vez analizados los soportes aportados por la UTT, se evidenció que para los proyectos estructurados por la territorial entre 2021 y 2022, atendiendo los lineamientos metodológicos vigentes en su momento, se llevaban a cabo mesas de trabajo con la forma organizativa e incluso con el nivel central a efectos de determinar los diferentes aspectos que se contemplarían en el proyecto, considerando es un control generalizado al  interior de la UTT que se aplicaba para todos los PIDAR, considerando por parte de la OCI con ello se disminuye la posibilidad de recaer en desviaciones en la información detallada en los documentos que soportan la documentación derivada del PIDAR.
De otra parte, según las disposiciones del reglamento de la ruta PIDAR vigente a la fecha del seguimiento realizado (Acuerdo 011 de 2023 modificado por el Acuerdo 016 de 2023), la metodología para la estructuración de proyectos cambio desde el proceso de recepción de la iniciativa, siendo en el nivel central que se determina la instancia que lleva a cabo el proceso de estructuración.
Con el fin de validar la corrección de situaciones similares a las descritas en el hallazgo, la Oficina de Control Interno solicitó se aportara el Marco Lógico y Modelo Técnico Financiero del PIDAR cofinanciado con resolución 330 de 2022, donde se comparó la información consignada en estos documentos respecto a: nombre del proyecto, asignación presupuestal y las inversiones contempladas dentro del mismo, observando consistencia en la información registrada en estos documentos.
Dado lo anterior, la Oficina de Control Interno considera que desde la emisión del hallazgo a la fecha del presente seguimiento, se han tomado correctivos desde nivel procedimental como Entidad que busca tener mayor control sobre los formatos y su información, así como controles de carácter preventivo a fin de que los proyectos estructurados se afiancen a las necesidades de los beneficiarios y soporten congruencia de lo esperado, por lo cual se considera viable el cierre del hallazgo.</t>
  </si>
  <si>
    <t xml:space="preserve">Incumplimiento en la inscripción de las Iniciativas radicadas en la Unidad Técnica Territorial en el aplicativo Banco de Proyectos </t>
  </si>
  <si>
    <t>Ausencia documental en Banco de Proyectos de proyectos estructurados</t>
  </si>
  <si>
    <t>Asegurar que la documentación asociada a los proyectos estructurados directamente por la UTT (en ejecución) se encuentre disponible en el aplicativo Banco de Proyectos</t>
  </si>
  <si>
    <t>Proyectos estructurados por la UTT 11, en ejecución, dispuesto en Banco de Proyectos</t>
  </si>
  <si>
    <t>Colaboradores UTT (reporte de información para cargue)</t>
  </si>
  <si>
    <r>
      <rPr>
        <b/>
        <sz val="12"/>
        <rFont val="Arial"/>
        <family val="2"/>
      </rPr>
      <t>Nota:</t>
    </r>
    <r>
      <rPr>
        <sz val="12"/>
        <rFont val="Arial"/>
        <family val="2"/>
      </rPr>
      <t xml:space="preserve"> El presente plan de mejoramiento fue reformulado en virtud de lo requerido por la UTT a través de memorando 20243610048213 del 6 de junio de 2024
Frente al cumplimiento de la acción, la UTT aportó relación de los proyectos que fueron estructurados entre 2021 y 2022 en la territorial, los cuales se encuentran dispuestos en el aplicativo Banco de Proyectos con su respectiva documentación. Al respecto se señaló que la territorial se encarga de reportar la información al nivel central dado que es la Vicepresidencia de Proyectos la responsable del cargue de esta documentación en el aplicativo Banco de Proyectos. Adicionalmente, se indicó que la acción propuesta se generó con el fin de evidenciar que la gestión de la territorial con relación a la documentación disponible en banco de proyectos se encuentra disponible para consulta, dado que no existe forma de proponer acciones correctivas sobre lo dispuesto en el hallazgo a causa de los cambios de reglamento para los PIDAR.</t>
    </r>
  </si>
  <si>
    <t>En visita realizada a la UTT entre el 4 y 7 de junio de 2024, se informó a la OCI que "la dinámica respecto a la radicación de las iniciativas de proyectos ha cambiado, según las disposiciones del reglamento de la ruta PIDAR vigente (Acuerdo 011 de 2023 modificado por el Acuerdo 016 de 2023), es así como estas actividades se han centralizado y es desde la Dirección de Acceso a Activos Productivos que se remiten a la territorial los proyectos que deben ser estructurados, por lo que la situación que dio origen al hallazgo hoy en día no existe". al analizar dicha afirmación, se evidenció por parte de la OCI que el reglamento PIDAR vigente, señala que la recepción de perfil de proyectos se efectuará mediante convocatoria promovida por la ADR (exceptuando proyectos estratégicos Nacionales), de lo cual, producto de la auditoría realizada por la OCI en 2024 (informe OCI-2024-011) se evidenció que las convocatorios son dirigidas desde el nivel central, quienes recepcionan, analizan y califican los perfiles recibidos, para luego proceder con las siguientes etapas procedimentales, hasta luego pasar por la Estructuración.
Teniendo en cuenta que el presente hallazgo se originó por la ausencia de control frente a las iniciativas que se recibían en la territorial, de acuerdo con los lineamientos vigentes en el proceso auditor, se considera que se modificaron los supuestos de hecho que lo originaron, lo cual no permite se tomen medidas de control desde la unidad auditada, por lo cual es pertinente dar por cerrado el hallazgo.</t>
  </si>
  <si>
    <t>Errores y/u omisiones en la evaluación de solicitudes de habilitación de Empresas Prestadoras del Servicio de Extensión Agropecuaria.</t>
  </si>
  <si>
    <t xml:space="preserve">Ausencia de controles que permiten corroborar el cumplimiento de requisitos habilitantes </t>
  </si>
  <si>
    <t>Implementar los formatos F-SPE-002 (lista de chequeo) y F-SPE-001 (formulario de solicitud habilitación) en la verificación documental de las EPSEAS que solicitan habilitación para minimizar desviaciones, aunado a que se procederá con las subsanaciones que se requieran del nivel central de acuerdo con lineamientos procedimentales vigentes</t>
  </si>
  <si>
    <t>Formatos F-SPE-002 (lista de chequeo) y F-SPE-001 (formulario de solicitud habilitación) y soportes de subsanación en caso de aplicar</t>
  </si>
  <si>
    <t>Contratistas UTT N° 11</t>
  </si>
  <si>
    <t>Frente al cumplimiento de la acción, la UTT aportó como soporte los formularios F-SPE-002 (V2) y F-SPE-001 (V2) de las EPSEA's habilitadas para el año 2023, en el periodo que hubo contratación de personal para esta actividad en la UT. Al respecto se mencionó que los formatos mencionados son usados por la Dirección de Asistencia Técnica para mantener control documental a las solicitudes de habilitación de EPSEA's.
Así mismo, se informó que se implementó el formato no formal de "RELACION PROCESO DE HABILITACION DE EPSEA A CORTE 27 DE DICIEMBRE DE 2023" a través del cual se hacía control del tránsito del proceso de habilitación desde su radicación hasta la habilitación de la EPSEA.
Por último, se realizó envío de pantallazo del repositorio creado por la UTT 11 para sostener la evidencia documental de las EPSEA's que han tenido proceso en la territorial y que al cambiar de personal no haya fuga o perdida de documentos por parte de la UTT en este proceso, todo esto con el ánimo de poder así dar solución al presente hallazgo.
La Oficina de Control Interno en visita realizada del 4 al 7 de junio de 2024 a la UTT, indagó sobre la habilitación de EPSEAS en 2024, frente a lo cual se indicó que en dicha vigencia no se ha llevado a cabo verificación documental de habilitación de EPSEAS, dado que esto se está realizando de manera centralizada por parte de la Dirección Asistencia Técnica, sin perjuicio de que la territorial siga brindando asesorías a las entidades postulantes que lo requieren.</t>
  </si>
  <si>
    <t>La Oficina de Control Interno evidenció el cumplimiento de la acción al obtener soporte de la aplicación  para 10 entidades postulantes a ser habilitadas como EPSEAS en 2023, de los formatos F-SPE-001 "FORMULARIO PARA LA SOLICITUD DE HABILITACIÓN DE EPSEA", a través del cual la entidad solicitante registra el mínimo de información requerida para iniciar el proceso de verificación de cumplimiento de requisitos para habilitación como EPSEA, así como el formato F-SPE-002 "LISTA DE CHEQUEO", mediante el cual se busca controlar que se cuente con la documentación que acredite el cumplimiento de requisitos normativos y procedimentales.
Luego de estas validaciones, y una vez se evidencie que se cumple con los requisitos para la habilitación de la Entidad, la UTT remite la información al nivel central para que se realice un filtro de verificación adicional, a partir de lo cual, si se evidencian situaciones que requieren subsanación, se devuelve la información a la territorial para que proceda a corregirse junto con la entidad solicitante.
Adicionalmente, la Oficina de Control Interno evidenció matriz denominada "RELACION PROCESO DE HABILITACION DE EPSEA A CORTE 27 DE DICIEMBRE DE 2023", a través de la cual la UTT 11 se realizaba monitoreo y control al estado de las solicitudes de habilitación de EPSEAS recibidas en la territorial, permitiendo conocer el estado de trámite de cada una de ellas.
Por lo expuesto, la Oficina de Control Interno evidenció que a nivel institucional hubo mejoras procedimentales en lo que respecta al control de verificación de cumplimiento de requisitos, aunado a los filtros de revisión que se definieron, para buscar disminuir desviaciones en esta actividad, de lo cual se corroboró la adecuada aplicación en la UTT N° 11. Adicionalmente, se evidenció la evidencia de un control al interior de la territorial, que permite conocer la cantidad de solicitudes recibidas y el estado de trámite de cada una de ellas, sumado al hecho de que se pudo evidenciar que existe un repositorio en SharePoint, donde se conserva la trazabilidad de la información para futuras consultas.
Dado lo anterior, se considera procedente el cierre del hallazgo.</t>
  </si>
  <si>
    <t>Debilidades en la socialización de los Planes Integrales Departamentales de Desarrollo Agropecuario y Rural y en la asignación de plazos y seguimiento a la ejecución de metas de
corto plazo.</t>
  </si>
  <si>
    <r>
      <rPr>
        <b/>
        <sz val="12"/>
        <rFont val="Arial"/>
        <family val="2"/>
      </rPr>
      <t>NO ACEPTADO</t>
    </r>
    <r>
      <rPr>
        <sz val="12"/>
        <rFont val="Arial"/>
        <family val="2"/>
      </rPr>
      <t xml:space="preserve">
Una vez revisadas las situaciones encontradas por la OCI, No se acepta el hallazgo conforme a la siguiente situación:
De acuerdo con el proceso de socialización solicitado en la fase de alistamiento por parte de la OCI, se menciona que este evento fue realizado en la ciudad de Bogotá a cargo de la Vicepresidencia de Integración Productiva - VIP Nivel Central el 12 de septiembre 2017, con actores de las entidades territoriales, gremios y demás, siendo esto garante de la actividad solicitada y sus soportes deben ser requeridos a la mencionada dependencia. Es importante resaltar que, en la actividad relacionada la participación del Gobernador Carlos Julio González Villa no fue posible, motivo por el cual, desde Nivel Central se instruyó a la UTT - FAO para realizar las socializaciones con la Gobernación del Huila, las cuales se constatan en las actas entregadas como soportes de las socializaciones para la firma del Acuerdo de Intención entre ADR - GOBERNACIÓN DEL HUILA.
En cuanto a las metas sin plazo de acción definidos, la UTT en el proceso de estructuración realizó el acompañamiento al equipo FAO para el desarrollo de cada una de las fases según los procedimientos, metodologías y lineamientos que establecían FAO y Nivel Central para su desarrollo, motivo por el cual, la formulación de plazos a las metas se encontraba a cargo de las directrices que se impartían por FAO y el Nivel Central para la selección unificada a nivel metodológico de formulación, ya que estos PIDARET se ejecutaron de manera simultánea en 10 departamentos y en cada uno de ellos se empleó la misma metodología.
Finalmente, para el proceso de implementación y seguimiento la VIP Nivel Central a través de apoyo solicitado por la UTT en correo electrónico del 08 de octubre de 2020, para la respuesta a los hallazgos, manifiesta encontrarse desarrollando, tanto la estrategia como el procedimiento necesario para avanzar en la implementación y seguimiento. No obstante, se han realizado reuniones de articulación con la Gobernación para iniciar el proceso de acompañamiento a la implementación.
</t>
    </r>
    <r>
      <rPr>
        <b/>
        <sz val="12"/>
        <rFont val="Arial"/>
        <family val="2"/>
      </rPr>
      <t>CONCEPTO DE LA OFICINA DE CONTROL INTERNO:</t>
    </r>
    <r>
      <rPr>
        <sz val="12"/>
        <rFont val="Arial"/>
        <family val="2"/>
      </rPr>
      <t xml:space="preserve">
Una vez revisadas las situaciones expuestas por la UTT, esta Oficina de Control Interno no las Acepta, conforme a los siguientes racionales: 
a.	Basados en lo expuesto en el Acta de Reunión N° 10 del 31 del octubre de 2017 en la que se expresa “(…) Se llevó a cabo en la ciudad de Bogotá el lanzamiento oficial del PLAN, con la participación del presidente de la ADR a la que fueron convocados los 10 departamentos piloto que desarrollarán los primeros planes del país, donde los Gobernadores asistentes firmaron una Manifestación de Intención para la articulación y desarrollo del PLAN. Al no contarse con la participación del departamento del Huila en el evento mencionado, se hace entrega al Gobernador de dicha Manifestación para que sea analizada y firmada como constancia de su compromiso en el formulario del PLAN”, aunado a lo anterior, en el listado de asistencia aportado a esta acta, se observa la firma de 10 asistentes de las siguientes entidades: ADR, FAO y Gobernación; según lo expuesto anteriormente, no se evidenció la asistencia de los demás entes territoriales, y por tanto, la evidencia aportada no desvirtúa el hallazgo reportado. Llama la atención que la UTT se desligue de sus responsabilidades de apoyar la ejecución del PLAN bajo el argumento de que fue una labor realizada por el nivel central.
b.	Con respecto a las metas de corto plazo, las razones expuestas por la UTT no dan cuenta de fechas tentativas de cumplimiento para su monitoreo y avances, por lo cual ratifica la conclusión de esta Oficina de Control Interno, e incumple los términos precitados en el cuerpo del reporte, como sigue: “Metas e indicadores de resultados del PLAN. Para el proceso de monitoreo, seguimiento y evaluación de resultados del PLAN, es necesario contar con la definición clara de sus fines, propósitos, productos, metas e indicadores de gestión y resultados (…). Las metas e indicadores definidos deben ser específicos, precisos y orientados a medir un resultado concreto, medibles, alcanzables, relevantes y con un plazo de tiempo límite para ser cumplidos. (...) La característica de "medible" en las metas e indicadores propuestos, significa que deben existir medios disponibles para establecer los avances logrados en los resultados u objetivos formulados para el PLAN” (negrita y subrayado fuera de texto). El hecho de que el nivel central y FAO no hayan definido estas reglas de seguimiento no es indicativo válido y suficiente para sustentar el incumplimiento, debiéndose obtener conceptos o instrucciones de la Vicepresidencia de Integración Productiva para poder delimitar en el tiempo las metas establecidas. No hacerlo supone incurrir en imprecisiones respecto de indicar si se cumplió o no con alguna actividad propuesta.
c.	Si bien es cierto que el ejercicio de implementación del PLAN es dinámico y no estático, y que la formulación de metas de corto plazo se consideran para un horizonte entre 1 y 5 años, esto no implica que la UTT, en conjunto con los demás actores involucrados, no apoye u oriente la asignación y monitoreo de su implementación, y efectúe el control de cambios/novedades para reconocer los comportamientos de las variables territoriales, teniendo en cuenta que la Gerencia del Plan (Unidad Integrada por la Secretaria de Agricultura y Desarrollo Empresarial, Oficina Asesora de Planeación y Apoyo de la UTT de ADR - Gráfico 17 de la página 137 del documento "Huila – Tomo 1: "(...) gestionar la conformación y funcionamiento de las instancias vinculadas al proceso de seguimiento, evaluación y ajuste del Plan integral departamental de desarrollo agropecuario y rural con enfoque territorial-Nariño. Iniciando por la definición de su propio reglamento de funcionamiento y la revisión de los indicadores, metas, línea base y fuentes de verificación para realizar el seguimiento y evaluación de los avances en la implementación del Plan y resultados alcanzados en el desarrollo agropecuario y rural departamental" (página 137 ídem - negrilla fuera de texto).
El párrafo final de la exposición de la UTT afirma que: "(...) para el proceso de implementación y seguimiento la VIP nivel central a través de apoyo solicitado por la UTT en correo electrónico del 08 de octubre/20, para la respuesta a los hallazgos, manifiesta encontrarse desarrollando tanto la estrategia como el procedimiento necesario para avanzar en la implementación y seguimiento" (negrita fuera de texto), lo que supone de entrada que no existen lineamientos para el monitoreo. En este sentido, esta Oficina de Control Interno recomienda que se establezcan acciones de mejoramiento para subsanar las situaciones descritas e identificadas en este hallazgo y que no fueron aceptadas por los responsables de la unidad auditada, para que los riesgos identificados y asociados sean gestionados para evitar su materialización. En consecuencia, continuará abierto hasta que se identifiquen las causas que lo generaron, y se formulen y ejecuten las acciones correctivas o preventivas pertinentes.</t>
    </r>
  </si>
  <si>
    <t>25/06/2022
20/06/2024</t>
  </si>
  <si>
    <r>
      <rPr>
        <b/>
        <sz val="12"/>
        <color theme="1"/>
        <rFont val="Arial"/>
        <family val="2"/>
      </rPr>
      <t xml:space="preserve">Junio de 2022: </t>
    </r>
    <r>
      <rPr>
        <sz val="12"/>
        <color theme="1"/>
        <rFont val="Arial"/>
        <family val="2"/>
      </rPr>
      <t>La UTT 11, manifiesta que  no acepta el Hallazgo, puesto que para lo relacionado con el proceso de socialización del PLAN se tuvo la participación en CONSEA EL 24/11/2017 con los actores del sector agropecuario del Departamento del Huila; allí se socializó todo el proceso metodológico para la estructuración del PLAN y como también se retroalimentaron dudas e inquietudes por parte de los asistentes. Se Anexa Listados de Asistencia del CONSEA 24/11/2017. Frente a las inconsistencias relacionadas con las metas de Corto, Mediano y Largo Plazo identificadas en el documento del PLAN, la UTT con el acompañamiento de la Vicepresidencia de Integración Productiva adelanto reunión con la Gobernación del Huila (Secretaria de Agricultura y Minería - Departamento de Planeación) para la conformación de la gerencia del Plan y el desarrollo de una hoja de ruta para la implementación del PIDARET. Se anexa acta de conformación de gerencia del Plan y Hoja de ruta.
Junio 2024: En visita realizada a la UTT entre el 4 y 7 de junio de 2024, se informó por parte de la territorial que, "respecto a la ausencia documenta de soportes de socialización, la gobernación realizo esta actividad con el acompañamiento de la ADR y la FAO, adicional se socializo en el CONSEA como instancia de participación y luego de esto se dio el proceso para la aprobación a través de Ordenanza", y que dicho soportes reposaban en la Gobernación. a partir de ello, y con el fin de demostrar las diferentes gestiones efectuadas por la UTT en la estrcuturación del PIDARET del departamento del Huila, se aportó lo siguiente:
1. Acta de Reunión de conformación de la gerencia del PLAN, socialización lineamientos para el apoyo a la implementación del PIDARET conforme a lo definido en el acto administrativo – Ordenanza 51 del 09 de diciembre de 2019.
2. Soporte de correo de consulta sobre los lineamientos ejecución y seguimiento PIDARET Huila y Caquetá
3. Plan De Desarrollo Integral Agropecuario y Rural Con Enfoque Territorial- Huila - Mapa De Actores e Instancias de Participación
4. Listado de asistentes a la convocatoria a sesión ordinaria del CONSEA- Huila – 25/09/2018
5. Listado de asistentes a convocatoria sesión extraordinaria del CONSEA 13/11/2018
6. Listado de asistentes a convocatoria sesión ordinaria del CONSEA – Huila 24/11/2017
7. Proyecto de Ordenanza PIDARET Huila, contiene exposición de motivos (documento no formalizado word)
8. Ordenanza número 051 de 2019 “Por medio de la cual se adopta el Plan Integral de Desarrollo Agropecuario y Rural con Enfoque Territorial del Departamento del Huila”
9. Ordenanza número 001 del 23 de febrero de 2022 “Por la cual se adopta el Plan Integral de Desarrollo Agropecuario y Rural con Enfoque Territorial en el Departamento del Caquetá – PIDARET”
10. Informe Gestión del Plan Integral Departamental de Desarrollo Agropecuario y Rural ante El CONSEA - Departamento Del Huila (documento no formal- Word)
11. Plan de Acción final PIADRET – Huila (Excel)</t>
    </r>
  </si>
  <si>
    <r>
      <t xml:space="preserve">Teniendo en cuenta que el hallazgo no fue acpetado por la UTT y que producto de la visita realizada en junio 2024 para realizar plan de mejoramiento se manifestó continuar con la posición de no aceptación del hallazgo toda vez que no existen acciones correctivas o preventivas a implementar dado que el PIDARET objeto de evaluación fue aprobado y adoptado a través de ordenanza 051 de 2019, suscrita por los entonces Gobernador, Secretario de Agricultura y Director del Dempartamento Jurídico, siendo esto corroborador por la Oficina de Control Interno, se aportó documentación con la cual se manifestó se desvrituaba o corregía los hechos expuestos en el hallazgo, así:
Frente a la "Ausencia de documentos que sustenten la socialización del PLAN": La UTT manifestó que el PIDARET del Huila, en el numeral 1.4 Mapa de actores vinculados al desarrollo agropecuario y rural, se hace mención a los diferentes acotres tanto públicos como privados que se ven inmersos dentro del plan, concluyendo que "Los actores identificados y priorizados fueron convocados y asistieron en su gran mayoría a los primeros encuentros territoriales, como se puede evidenciar en las memorias de estos espacios de participación y diálogo en las diferentes unidades territoriales", situación que demuestra que se dio cumplimiento al invollucramiento de las instancias necesarias para el proceso de estrcturación del PIDARET.
Se allegó documento de indetificación de actores relevantes a participar en el proceso de planificación territorial con influencia directa, en el marco de la estrcuturación del PLAN DE DESARROLLO INTEGRAL AGROPECUARIO Y RURAL CON ENFOQUE TERRITORIAL- HUILA, donde se sustenta todo el proceso surtido para ello.
Adicionalmente se informó que en el marco de los CONSEA, donde particpan los diferentes entes territoriales, se dio a conocer el plan estructurado.
en lo que respecta a las metas no definidas o definición de fechas para implementación, se señaló por parte de la UTT que en el documento las actividades se tipificaron de corto, mediano y largo plazo, siendo esto clsificado así:
Corto: de 1 a 5 años:
Mediano: Hasta 10 años
Largo: Hasta 20 años
Se informó que esto fue directríz general para todos los PIDARET, por lo cual no era procedente estructurarlo de otra manera, más con los actores que participaron en esta actividad.
Frente a los riesgos derivados de la ausencia de metas y plazos específicos, la UTT manifestó que solicitó a la Vicepresidenica de Integración Productiva imparitr los lineamientos para la implementación y seguimiento demetas e indicadores del PIDARET (correo lectrónico del 15 de noviembre de 2023), sin embargo no se obtuvo respuesta frente a ello.
</t>
    </r>
    <r>
      <rPr>
        <b/>
        <sz val="12"/>
        <color theme="1"/>
        <rFont val="Arial"/>
        <family val="2"/>
      </rPr>
      <t xml:space="preserve">Al respecto, en el entendido que el proceso de Estrcuturación de Planes de Desarrollo agropecuario y Rural ya se surtió en su totalidad por parte de la ADR, y que en la actualidad procede iniciar con temas ligados a la implementación de estos planes, se concuerda con lo manifestado por la UTT respecto a no contar con herramientas adicionales de prevención frente a hechos ya consumados, se considera pertinente el cierre del hallazgo.
Frente a esto, se deberá tener presente estos hechos en el seguimiento a la ejecución de los planes, sobre lo cual La OCI dejo presente a la UTT que el riesgo descrito en el hallazgo y relacionado con incumplimientos en a implementación del PLAN aumenta su probabilidad de materializarse ante la ausencia de lineamientos por parte de la Agencia para la implementación de los PIDARET, específicamente las actividades de corto plazo que según las disposiciones de estos documentos se ejecutan en un término de 5 años y para el caso del Huila en dicho plazo vence en la presente vigencia.
Nota: </t>
    </r>
    <r>
      <rPr>
        <sz val="12"/>
        <color theme="1"/>
        <rFont val="Arial"/>
        <family val="2"/>
      </rPr>
      <t>se diligencian las columnas de avance cualitativo con 100% y estado acción en EFECTIVA - CUMPLIDA por requisito del formato.</t>
    </r>
  </si>
  <si>
    <t>Deficiencias en el planteamiento de indicadores, niveles de avance y en el soporte de indicadores del Plan Operativo de la UTT (vigencia 2020)</t>
  </si>
  <si>
    <t>Ausencia de análisis y/o monitoreo de la coherencia y/o consistencia de la información recopilada para soportar la ejecución de los indicadores.</t>
  </si>
  <si>
    <t>Designar un profesional para el seguimiento periódico frente a los avances del plan operativo de la UTT, mediante la revisión de soportes y tiempos de reporte para la generación de alertas y como también la articulación con las dependencias de nivel central para la validación o ajuste de metas e indicadores no relacionadas directamente de la UTT</t>
  </si>
  <si>
    <t xml:space="preserve">Soporte de designación de profesional y evidencias del monitoreo al plan operativo de la UTT </t>
  </si>
  <si>
    <t>Director(a) UTT para designación y Colaborador designado para monitoreo</t>
  </si>
  <si>
    <r>
      <rPr>
        <b/>
        <sz val="12"/>
        <rFont val="Arial"/>
        <family val="2"/>
      </rPr>
      <t>Nota:</t>
    </r>
    <r>
      <rPr>
        <sz val="12"/>
        <rFont val="Arial"/>
        <family val="2"/>
      </rPr>
      <t xml:space="preserve"> El presente plan de mejoramiento fue reformulado en virtud de lo requerido por la UTT a través de memorando 20243610048213 del 6 de junio de 2024
Teniendo en cuenta que el hallazgo inicialmente no fue aceptado, y dado que el mismo fue ratificado por la Oficina de Control Interno, la UTT solicitó la formulación de una nueva acción, la cual a la fecha del presente seguimiento se encuentra en términos.
</t>
    </r>
    <r>
      <rPr>
        <b/>
        <sz val="12"/>
        <rFont val="Arial"/>
        <family val="2"/>
      </rPr>
      <t>2025.</t>
    </r>
    <r>
      <rPr>
        <sz val="12"/>
        <rFont val="Arial"/>
        <family val="2"/>
      </rPr>
      <t xml:space="preserve"> 
Soporte de correo electrónico de fecha 19/11/2025 mediante el cual la doctora Monica Yulied Perdomo, directora de la UTT 11 Designa a la profesional Liceth Calderon como apoyo al seguimiento y control en el cumplimiento del Plan Operativo y de Mejoramiento de la UT. 
Ocho (8) Formatos F_DER-002 Listado de Asistencia a Reuniones los cuales de identificaron de la siguiente forma.
</t>
    </r>
    <r>
      <rPr>
        <b/>
        <sz val="12"/>
        <rFont val="Arial"/>
        <family val="2"/>
      </rPr>
      <t>a</t>
    </r>
    <r>
      <rPr>
        <sz val="12"/>
        <rFont val="Arial"/>
        <family val="2"/>
      </rPr>
      <t xml:space="preserve">. Fecha: 15 de mayo de 2025, objetivo; Seguimiento y Control del Plan Operativo de la UTT 11 – Comercialización, en este listado se identifica la asistencia de cuatro contratistas, se indica en el formato que se realizó seguimiento a los indicadores de comercialización para el reporte del semestre. 
</t>
    </r>
    <r>
      <rPr>
        <b/>
        <sz val="12"/>
        <rFont val="Arial"/>
        <family val="2"/>
      </rPr>
      <t>b.</t>
    </r>
    <r>
      <rPr>
        <sz val="12"/>
        <rFont val="Arial"/>
        <family val="2"/>
      </rPr>
      <t xml:space="preserve"> Fecha: 15 de mayo de 2025, objetivo; Seguimiento y Control del Plan Operativo de la UTT 11 – Adecuación de Tierras, en este listado se identifica la asistencia de siete contratistas así como de la directora de la UTT, se indica en el formato que se realizó seguimiento a las actividades de Adecuación de Tierras. 
</t>
    </r>
    <r>
      <rPr>
        <b/>
        <sz val="12"/>
        <rFont val="Arial"/>
        <family val="2"/>
      </rPr>
      <t>c.</t>
    </r>
    <r>
      <rPr>
        <sz val="12"/>
        <rFont val="Arial"/>
        <family val="2"/>
      </rPr>
      <t xml:space="preserve"> Fecha: 15 de mayo de 2025, objetivo; Seguimiento y Control del Plan Operativo de la UTT 11 – Extensión Agropecuaria, en este listado se identifica la asistencia de dos contratistas así como de la directora de la UTT, se indica en el formato que se realizó seguimiento a las actividades de Extensión Agropecuaria frente al cumplimiento del Plan Operativo. 
</t>
    </r>
    <r>
      <rPr>
        <b/>
        <sz val="12"/>
        <rFont val="Arial"/>
        <family val="2"/>
      </rPr>
      <t>d</t>
    </r>
    <r>
      <rPr>
        <sz val="12"/>
        <rFont val="Arial"/>
        <family val="2"/>
      </rPr>
      <t xml:space="preserve">. Fecha: 10 de julio de 2025, objetivo; Socializar Acuerdos de Gestión y los compromisos de la ADR  - Seguimiento y Control área Adecuación de Tierras, en este listado se identifica la asistencia de ocho contratistas, se indica en el formato que se realizó seguimiento a las  actividades y porcentajes de cumplimiento del Plan Operativo. 
</t>
    </r>
    <r>
      <rPr>
        <b/>
        <sz val="12"/>
        <rFont val="Arial"/>
        <family val="2"/>
      </rPr>
      <t>e</t>
    </r>
    <r>
      <rPr>
        <sz val="12"/>
        <rFont val="Arial"/>
        <family val="2"/>
      </rPr>
      <t xml:space="preserve">. Fecha: 05 de agosto de 2025, objetivo; Seguimiento y Control del Plan Operativo de la UTT 11 – Comercialización, en este listado se identifica la asistencia de dos contratistas así como de la directora de la UTT, se indica en el formato que se realizó seguimiento a las actividades de Extensión Agropecuaria frente al cumplimiento del Plan Operativo. 
</t>
    </r>
    <r>
      <rPr>
        <b/>
        <sz val="12"/>
        <rFont val="Arial"/>
        <family val="2"/>
      </rPr>
      <t>f</t>
    </r>
    <r>
      <rPr>
        <sz val="12"/>
        <rFont val="Arial"/>
        <family val="2"/>
      </rPr>
      <t xml:space="preserve">. Fecha: 05 de agosto de 2025, objetivo; Seguimiento y Control del Plan Operativo de la UTT 11, en este listado se identifica la asistencia de diez contratistas, se indica en el formato que se realizó seguimiento a las actividades del Plan Operativo de todos los indicadores para cada área. 
</t>
    </r>
    <r>
      <rPr>
        <b/>
        <sz val="12"/>
        <rFont val="Arial"/>
        <family val="2"/>
      </rPr>
      <t>g</t>
    </r>
    <r>
      <rPr>
        <sz val="12"/>
        <rFont val="Arial"/>
        <family val="2"/>
      </rPr>
      <t xml:space="preserve">. Fecha: 04 de agosto de 2025, objetivo; Seguimiento y Control del Plan Operativo de la UTT 11, en este listado se identifica la asistencia de siete asistentes. 
</t>
    </r>
    <r>
      <rPr>
        <b/>
        <sz val="12"/>
        <rFont val="Arial"/>
        <family val="2"/>
      </rPr>
      <t>h.</t>
    </r>
    <r>
      <rPr>
        <sz val="12"/>
        <rFont val="Arial"/>
        <family val="2"/>
      </rPr>
      <t xml:space="preserve"> Fecha: no legible, objetivo; Seguimiento y Control del Plan Operativo de la UTT 11, en este listado se identifica la asistencia de diez contratistas, se indica en el formato que se realizó seguimiento  y revisión al cargue de información correspondiente de acuerdo a lo solicitado por el área central. 
</t>
    </r>
  </si>
  <si>
    <t xml:space="preserve">El presente hallazgo se encuentra ABIERTO al corte del último seguimiento realizado, dado que la acción propuesta para el mimo se encuentra en términos de ejecución.
2025. Una vez verificada la información aportada, la Oficina de Control Interno puede determinar el cumplimiento de la acción, sin embargo referente a la efectividad, esta oficina requiere conocer la matriz del Plan Operativo y cómo en la misma a se refleja el cumplimiento de actividades y el porcentaje de avance del mismo, junto con las correspondientes evidencias.  </t>
  </si>
  <si>
    <t xml:space="preserve">Controles con resultados de diseño e implementación deficientes en los procesos desarrollados por la UTT </t>
  </si>
  <si>
    <t>Desconocimiento de los procedimientos y los controles contenidos en ellos y en las matrices de riesgos y controles.</t>
  </si>
  <si>
    <t>Inducción a los profesionales de la UTT frente a procedimientos que se ejecutan en la territorial, lineamientos que los regulan y repositorios en los cuales se realizan los cargues de evidencia para soportar su implementación.</t>
  </si>
  <si>
    <t>Listados de asistencia a capacitación frente a lineamientos y procedimientos relacionados con las funciones a desarrollar</t>
  </si>
  <si>
    <t>Director(a) UTT N° 11</t>
  </si>
  <si>
    <r>
      <rPr>
        <b/>
        <sz val="12"/>
        <rFont val="Arial"/>
        <family val="2"/>
      </rPr>
      <t xml:space="preserve">Nota: </t>
    </r>
    <r>
      <rPr>
        <sz val="12"/>
        <rFont val="Arial"/>
        <family val="2"/>
      </rPr>
      <t>El presente plan de mejoramiento fue reformulado en virtud de lo requerido por la UTT a través de memorando 20243610048213 del 6 de junio de 2024
Frente al cumplimiento de la acción, la UTT aportó como evidencia listados de asistencia y presentaciones de las siguientes actividades:
Capacitación / Inducción realizada le 2 de abril de 2024 a colaboradores de la UTT, con el objetivo de presentar y explicar el uso de los aplicativos de Orfeo, KLIC e Isolucion.
Capacitación / inducción realizada el 16 de abril de 2024 a los colaboradores y funcionarios adscritos en la vigencia 2024 a la UTT, cuya finalidad fue presentar los procedimientos misionales de la Agencia.
En virtud de lo expuesto, se considera se dio cumplimiento a la acción.</t>
    </r>
  </si>
  <si>
    <t>A partir de las evidencias aportadas por la UTT frente al cumplimiento de la acción, se observó que se brindó una capacitación al personal nuevo de la territorial, con el fin de contextualizar sobre los procedimientos que deben aplicarse en la territorial, así como el uso de los aplicativos existentes en la Entidad.
A partir de lo anterior, y en virtud de la visita realizada por la OCI entre el 4 y 7 de junio de 2024, se pudo evidenciar que la territorial cuenta con recurso humano para las diferentes actividades misionales que se ejecutan, totales como: Adecuación de Tierras, Estructuración de PIDAR, Implementación de PIDAR, asociativad, Servicio de Extensión Agropecuaria, Comercialización y temas transversales como de atención al ciudadano y gestión documental. A partir de ello, y de acuerdo con los resultados del seguimiento planteados en el presente archivo, se observa existen mejoras y correctivos en los diferentes aspectos que en su memento dieron lugar a hallazgos
Por lo anterior, se considera viable el cierre del presente hallazgo.</t>
  </si>
  <si>
    <t>Auditoría Vigencia 2022 (Informe OCI-2022-014)</t>
  </si>
  <si>
    <t>ACCIÓN (ES)</t>
  </si>
  <si>
    <t>Auditoría Interna a la Unidad Técnica Territorial N° 11 - Neiva</t>
  </si>
  <si>
    <t>CORRECTIVO</t>
  </si>
  <si>
    <t>Colaborador UTT N° 11</t>
  </si>
  <si>
    <r>
      <rPr>
        <b/>
        <sz val="12"/>
        <rFont val="Arial"/>
        <family val="2"/>
      </rPr>
      <t xml:space="preserve">Nota: </t>
    </r>
    <r>
      <rPr>
        <sz val="12"/>
        <rFont val="Arial"/>
        <family val="2"/>
      </rPr>
      <t xml:space="preserve">El presente plan de mejoramiento fue reformulado en virtud de lo requerido por la UTT a través de memorando 20243610048213 del 6 de junio de 2024
En virtud de lo expuesto en la acción, se obtuvo evidencia del reporte de inventarios de CDMR, CONSEA y OSCPR por parte de la UTT N° 11 al nivel central, los cuales fueron realizados el 27 de junio y 29 de noviembre de 2023, en concordancia con las disposiciones de la Dirección de Asistencia Técnica y el Acuerdo de nivel de servicios.
</t>
    </r>
  </si>
  <si>
    <t>A partir de lo evidenciado en el avance cualitativo, y teniendo en cuenta que el hallazgo se originó por incumplimiento de la función N° 9 del artículo 22 del Decreto 2364 de 2015, se debe mencionar que la Entidad expidió el "Acuerdo de nivel de servicios entre la Vicepresidencia de Integración Productiva y la Vicepresidencia de Proyectos Circular 065 del 15 de julio de 2020 - Ley 1712 de 2014 - Artículos 22 y 26 del Decreto 2364 de 2015", a través del cual se reglamenta el reporte de inventarios de organizaciones sociales, comunitarias y productivas y las instancias de participación que operan en las regiones. Producto de ello, la Oficina de Control Interno evidenció que se ha dado cumplimiento por parte de la territorial al reporte de los inventarios de CONSEA, CDMR y OSCPR de acuerdo con la periodicidad que señala dicho acuerdo y atendiendo los plazos que la Dirección de Asistencia Técnica interpone.
Aunado a lo anterior, se evidenció que la UTT contempla una matriz de control que se actualiza de manera mensual, con la cual se busca monitorear el estado del reporte de información de cada una de las entidades territoriales.
Dado lo expuesto, se considera por parte de la Oficina de Control Interno existen fundamentos que sustentan correctivos frente a lo expuesto en el hallazgo, por lo cual se da por cerrado el mismo.</t>
  </si>
  <si>
    <t>ACCIONES  INFORME OCI-2020-031</t>
  </si>
  <si>
    <t>UTT No. 11 - NEIVA</t>
  </si>
  <si>
    <t xml:space="preserve">VENCIDO </t>
  </si>
  <si>
    <r>
      <t xml:space="preserve">AVANCE CUANTITATIVO
</t>
    </r>
    <r>
      <rPr>
        <b/>
        <i/>
        <sz val="14"/>
        <rFont val="Arial"/>
        <family val="2"/>
      </rPr>
      <t>(Porcentaje de Avance)</t>
    </r>
  </si>
  <si>
    <t>Auditoría Interna a la Unidad Técnica Territorial N° 2 Cartagena</t>
  </si>
  <si>
    <t xml:space="preserve">Debilidades en el seguimiento a las actividades de Supervisión del contrato de Administración Operación y Conservación AOC Distrito de Gran escala María La Baja </t>
  </si>
  <si>
    <t>Posible falta de planeación de las visitas de seguimiento y emisión de informes de supervisión por parte de la ADR.</t>
  </si>
  <si>
    <t>Emisión de informes de supervisión por parte de la ADR de manera
bimensual.</t>
  </si>
  <si>
    <t>Informe de visitas a distritos cada 2
meses</t>
  </si>
  <si>
    <t>Director de la UTT y
equipo de profesionales</t>
  </si>
  <si>
    <t xml:space="preserve">Emilcen Monroy Vega </t>
  </si>
  <si>
    <t xml:space="preserve"> Acción reformulada mediante memorando 20253520094573 de 26 de noviembre de 2025.   
En el presente seguimiento la UTT no presenta evidencias de avance.</t>
  </si>
  <si>
    <t>Plan Reformulado mediante memorando 20253520094573.</t>
  </si>
  <si>
    <t>Falta de personal de Apoyo en la UTT 2 para realizar la verificación seguimiento y control a las Actividades establecidas en los contratos de AOC.</t>
  </si>
  <si>
    <t>Garantizar la Contratación de los profesionales, necesarios de lo contrario solicitar apoyo nivel central.</t>
  </si>
  <si>
    <t>5 profesionales contratados.</t>
  </si>
  <si>
    <t>UTT 2- Director(a)</t>
  </si>
  <si>
    <t>En el presente seguimiento la UTT no presenta evidencias de avance</t>
  </si>
  <si>
    <t>Falta de comunicación con la asociación encargada de administrar el distrito de adecuación de tierras</t>
  </si>
  <si>
    <t xml:space="preserve">La UTT 2 – mesas de trabajo virtuales y/o presenciales y envió correos por los menos una vez al mes. </t>
  </si>
  <si>
    <t>Acta de reunión mensual por distrito</t>
  </si>
  <si>
    <t>UTT 2- Supervisión y Apoyos a la Supervisión</t>
  </si>
  <si>
    <t>Omisión de los Lineamientos establecidos en los procedimientos y el la Normativa Aplicable a la ejecución y seguimiento de los PIDAR.</t>
  </si>
  <si>
    <t xml:space="preserve">Reuniones trimestrales de verificación  con acta firmada. </t>
  </si>
  <si>
    <t>Acta</t>
  </si>
  <si>
    <t>Profesional asignado como apoyo a supervisión a PIDARES en Convenio y/o Directa UTT 2</t>
  </si>
  <si>
    <t xml:space="preserve">La UTT no cuenta con un mecanismo de seguimiento interno para brindar una respuesta
oportuna a los requerimientos establecidos </t>
  </si>
  <si>
    <t xml:space="preserve"> Designación de un profesional que realice el seguimiento del cargue del formato F-IMP-014, en el repositorio dispuesto para tal fin.</t>
  </si>
  <si>
    <t>Correos
electrónicos /
pantallazos de
validación del
seguimiento al
cargue</t>
  </si>
  <si>
    <t xml:space="preserve"> Acción reformulada mediante memorando 20253520094573 de 26 de noviembre de 2025.   </t>
  </si>
  <si>
    <t>Vacíos Procedimentales en la designación del grupo Interdisciplinario y formatos para la estructuración de PIDAR.</t>
  </si>
  <si>
    <t>Correos o memorandos para designación del grupo interdisciplinario.</t>
  </si>
  <si>
    <t>Correos y/o memorandos</t>
  </si>
  <si>
    <t>Directora UTT</t>
  </si>
  <si>
    <t>Inobservancia de los lineamientos establecidos para la notificación de resoluciones de habilitación de EPSEAS y los tiempos establecidos para la revisión de requisitos habilitantes.</t>
  </si>
  <si>
    <t>Desconocimiento u Omisión de los Lineamientos establecidos en el procedimiento y Normativa Vigente.</t>
  </si>
  <si>
    <t>Aviso y Emisión de Formatos  F-SPE-008 y F-SPE-009.</t>
  </si>
  <si>
    <t>Entrega de Formato</t>
  </si>
  <si>
    <t>Profesional Asignado de EPSEAS UTT2</t>
  </si>
  <si>
    <r>
      <t xml:space="preserve">
Si bien la UTT mediante memorando 20253520094573 indico: </t>
    </r>
    <r>
      <rPr>
        <i/>
        <sz val="14"/>
        <color theme="1"/>
        <rFont val="Arial"/>
        <family val="2"/>
      </rPr>
      <t>“En relación con hallazgos 3 “Inobservancia de los lineamientos establecidos para la notificación de resoluciones de habilitación de EPSEAS y los tiempos establecidos para la revisión de requisitos habilitantes” y el 5 “Inconsistencias en el cumplimiento de las
funciones 2 y 9 del decreto 2364 de 2015 relacionadas con el proceso de Asociatividad”. Las causas y metas relacionadas no son directamente implicadas a la operación de la territorial, debido a que estas actividades son lideradas por direccionamiento central de cada componente, y la ejecución de las acciones está bajo la supervisión de esa misma dirección central de la agencia.
Por lo anterior se solicita que dichos hallazgos sean trasladados a las direcciones de Asistencia Técnica para el tema de las EPSEAS y de la dirección de Asociatividad</t>
    </r>
    <r>
      <rPr>
        <sz val="14"/>
        <color theme="1"/>
        <rFont val="Arial"/>
        <family val="2"/>
      </rPr>
      <t xml:space="preserve">”.
</t>
    </r>
    <r>
      <rPr>
        <b/>
        <sz val="14"/>
        <color theme="1"/>
        <rFont val="Arial"/>
        <family val="2"/>
      </rPr>
      <t xml:space="preserve">La Oficina de Control Interno Sugiere que dicha solicitud sea expuesta en reunión del Comite de Coordinación del Sistema de Control Interno, ya que es este el órgano competente para decidir sobre el mencionado traslado a las áreas mencionadas. </t>
    </r>
    <r>
      <rPr>
        <sz val="14"/>
        <color theme="1"/>
        <rFont val="Arial"/>
        <family val="2"/>
      </rPr>
      <t xml:space="preserve">
</t>
    </r>
  </si>
  <si>
    <t>Falta de Lineamientos sobre las condiciones de entrega de la Información para la Habilitación de la EPSEA</t>
  </si>
  <si>
    <t>Cronograma de seguimientos de respuesta a la solicitud de EPSEAS.</t>
  </si>
  <si>
    <t>Cronograma</t>
  </si>
  <si>
    <t>Establecer Matriz de seguimiento de PQRSD; que generen alertas de vencimiento.</t>
  </si>
  <si>
    <t>Matriz de seguimiento actualizada.</t>
  </si>
  <si>
    <t>Profesional asignado PQRSD</t>
  </si>
  <si>
    <t>Falta de mecanismos de control de los tiempos de respuesta.</t>
  </si>
  <si>
    <t>Es generar semanalmente correos de alertas.</t>
  </si>
  <si>
    <t>Evidencia de correos enviados.</t>
  </si>
  <si>
    <r>
      <t xml:space="preserve">Revisar con el personal contratado los lineamientos para el </t>
    </r>
    <r>
      <rPr>
        <i/>
        <sz val="11"/>
        <color theme="1"/>
        <rFont val="Calibri"/>
        <family val="2"/>
      </rPr>
      <t>cumplimiento de las funciones 2 y 9 del decreto 2364 de 2015 relacionadas con el proceso de Asociatividad</t>
    </r>
    <r>
      <rPr>
        <sz val="11"/>
        <color theme="1"/>
        <rFont val="Calibri"/>
        <family val="2"/>
      </rPr>
      <t xml:space="preserve">. </t>
    </r>
  </si>
  <si>
    <t xml:space="preserve"> 1 Acta de reunión</t>
  </si>
  <si>
    <r>
      <t xml:space="preserve">
Si bien la UTT mediante memorando 20253520094573 indico: </t>
    </r>
    <r>
      <rPr>
        <i/>
        <sz val="14"/>
        <color theme="1"/>
        <rFont val="Arial"/>
        <family val="2"/>
      </rPr>
      <t xml:space="preserve">“En relación con hallazgos 3 “Inobservancia de los lineamientos establecidos para la notificación de resoluciones de habilitación de EPSEAS y los tiempos establecidos para la revisión de requisitos habilitantes” y el 5 “Inconsistencias en el cumplimiento de las
funciones 2 y 9 del decreto 2364 de 2015 relacionadas con el proceso de Asociatividad”. Las causas y metas relacionadas no son directamente implicadas a la operación de la territorial, debido a que estas actividades son lideradas por direccionamiento central de cada componente, y la ejecución de las acciones está bajo la supervisión de esa misma dirección central de la agencia.
Por lo anterior se solicita que dichos hallazgos sean trasladados a las direcciones de Asistencia Técnica para el tema de las EPSEAS y de la dirección de Asociatividad”.
</t>
    </r>
    <r>
      <rPr>
        <sz val="14"/>
        <color theme="1"/>
        <rFont val="Arial"/>
        <family val="2"/>
      </rPr>
      <t xml:space="preserve">
</t>
    </r>
    <r>
      <rPr>
        <b/>
        <sz val="14"/>
        <color theme="1"/>
        <rFont val="Arial"/>
        <family val="2"/>
      </rPr>
      <t xml:space="preserve">La Oficina de Control Interno Sugiere que dicha solicitud sea expuesta en reunión del Comite de Coordinación del Sistema de Control Interno, ya que es este el órgano competente para decidir sobre el mencionado traslado a las áreas mencionadas. 
</t>
    </r>
  </si>
  <si>
    <t>Elaboración del inventario de las instancias territoriales y participar de los encuentros territoriales que se llevan a cabo en la región</t>
  </si>
  <si>
    <t xml:space="preserve">Actualizar el inventario y enviar corte trimestral </t>
  </si>
  <si>
    <t>3 inventarios de las instancias territoriales y participación</t>
  </si>
  <si>
    <t>UTT 2- Profesional ADT</t>
  </si>
  <si>
    <t>Falta de comunicación con los encargados del proceso de promoción y apoyo a la asociatividad u la Unidad Técnica Territorial en las Actividades y funciones del Proceso</t>
  </si>
  <si>
    <t xml:space="preserve">Fortalecer la comunicación con los encargados del proceso de promoción y apoyo a la asociatividad. </t>
  </si>
  <si>
    <t>Plan de Fortalecimiento</t>
  </si>
  <si>
    <t>UTT No. 2 - CARTAGENA</t>
  </si>
  <si>
    <t>OCI-2020-012</t>
  </si>
  <si>
    <t>UTT No. 4 - CUCUTA</t>
  </si>
  <si>
    <t>AUDITORÍA VIGENCIA 2020 (INFORME OCI-2020-012)</t>
  </si>
  <si>
    <t>RESULTADOS DEL SEGUIMIENTO</t>
  </si>
  <si>
    <t>AVANCE CUANTITATIVO
(Porcentaje de Avance)</t>
  </si>
  <si>
    <t>Auditoría Interno a la Unidad Técnica Territorial N° 4 Cúcuta</t>
  </si>
  <si>
    <t>Deficiencias en la gestión y supervisión de las actividades de administración del Distrito de Adecuación de Tierras de Gran Escala del Rio Zulia - ASOZULIA.</t>
  </si>
  <si>
    <t>Desconocimiento y/o inadecuada interpretación de los términos y condiciones contractuales establecidos.</t>
  </si>
  <si>
    <t>1. Identificar los requerimientos del Manual UPRA que deben observar las Asociaciones de que administran los DAT para elaborar una lista de chequeo de tales requerimientos y soportar su cumplimiento con la evidencia correspondiente.
2. Solicitar a la Vicepresidencia de Integración Productiva (VIP), analizar la posibilidad de realizar ajustes al procedimiento PR-ADT-005, de tal manera que, estipule que los términos del Manual UPRA sean considerados como buena práctica y adaptable en la medida de lo posible a las circunstancias de operación del Distrito.</t>
  </si>
  <si>
    <t>1. Lista de chequeo con los requerimientos del Manual UPRA.
2. Correo electrónico a la VIP para evaluar el ajuste del procedimiento sobre aplicación del Manual UPRA según características del DAT.
3. Realizar reunión con ASOZULIA  para determinar la aplicación de la lista, dejando lista de asistencia y acta de reunión como soportes.</t>
  </si>
  <si>
    <t>Supervisor del
Contrato de AOC
o quien haga sus
veces</t>
  </si>
  <si>
    <t>9/07/2021
30/06/2022
11/12/2023</t>
  </si>
  <si>
    <t>Humberto Villani Pechené
Richard Antonio Rangel Vergel
Maicol Stiven Zipamocha Murcia</t>
  </si>
  <si>
    <r>
      <t xml:space="preserve">Una vez revisadas las evidencias aportadas, se puede concluir que:
 1. No se verificó la lista de chequeo con los requerimientos del Manual UPRA.
2.  Memorando No. 20203540019903  del 15/07/2020 de la UTT No. 4 remitido al Vicepresidente de Integración Productiva, solicitando analizar la posibilidad de realizar ajustes al Procedimiento PR-ADT-005 y correo electrónico del 22/08/2020 de respuesta por parte de la Dirección de Adecuación de Tierras, indicando que se realizaron algunos ajustes al procedimiento indicado y que una vez sean aprobados, lo comunicarán oficialmente.
3. Acta No. 004 de 30/07/2020 de la UTT No. 4 de la reunión con ASOZULIA,  pero cuyo propósito no corresponde a determinar la aplicación de la lista de chequeo y listado de asistencia. 
</t>
    </r>
    <r>
      <rPr>
        <b/>
        <sz val="10"/>
        <color theme="1"/>
        <rFont val="Arial"/>
        <family val="2"/>
      </rPr>
      <t xml:space="preserve">20/06/2020: </t>
    </r>
    <r>
      <rPr>
        <sz val="10"/>
        <color theme="1"/>
        <rFont val="Arial"/>
        <family val="2"/>
      </rPr>
      <t xml:space="preserve">Se realizó la respectiva lista de chequeo con los requerimientos del Manual UPRA, como anexo al radicado N° 20213540005282 del 18/02/2021 donde se remite al Gernete de Asozulia esta información, y así mis extendiendo una invitación apra instaurar una mesa de trabajo para la revisión de estos ítems puntualmente.
- Acta No. 007 de 25/02/2021 de la UTT No. 4 de la reunión con ASOZULIA,  donde cuyo propósito  es determinar la aplicación de la lista de chequeo de los requerimientos instados por el Manual UPRA, así mismo se evidenció el listado de asistencia, donde se hicieron participies el Gerente de Asozulia, profesional de las aociación encargado de la cartera y un profesional de la UTT N° 4.
</t>
    </r>
    <r>
      <rPr>
        <b/>
        <sz val="10"/>
        <color theme="1"/>
        <rFont val="Arial"/>
        <family val="2"/>
      </rPr>
      <t xml:space="preserve">26 de noviembre del 2026: 
</t>
    </r>
    <r>
      <rPr>
        <sz val="10"/>
        <color theme="1"/>
        <rFont val="Arial"/>
        <family val="2"/>
      </rPr>
      <t>Una vez revisada la información remitida por la UTT 4, se identifica lo siguiente: se realizaron ajustes al Manual de Funciones en las fechas 8 de agosto de 2022, 3 de octubre de 2022 y 11 de marzo de 2024. En dichos ajustes se aprobó, por mayoría de votos, el Manual de Funciones correspondiente al cargo de Director Administrativo y Financiero. Asimismo, se aprobó la asignación salarial para este cargo por un valor de $4.500.000 y se adjuntó el perfil del cargo, incluyendo funciones, responsabilidades y competencias.</t>
    </r>
  </si>
  <si>
    <r>
      <t xml:space="preserve">La Oficina de Control Interno evidenció el cumplimiento de las acciones propuestas, a partir de:
Memorando N° 20203540019903 del 15 de julio de 2020, a através del cual se solicitó a la Vicepresidencia de Integración Productiva, solicitando analizar la posibilidad de realizar ajustes al Procedimiento PR-ADT-005 y correo electrónico del 22/08/2020 de respuesta por parte de la Dirección de Adecuación de Tierras, indicando que se realizaron algunos ajustes al procedimiento indicado y que una vez sean aprobados, lo comunicarán oficialmente.
Acta 007 del 25 de febrero de 2021 de "Seguimiento a compromisos del Plan de Mejoramiento de Hallazgos identificados en el Distrito de Adecuación de Tierras de Gran Escala del Río Zulia por la Auditoria de Control Interno-ADR", a partir de la cual, en el numeral 2 del orden del día se plamo "Presentación del hallazgo No.1, lista de chequeo de los requerimientos del Manual UPRA. Determinar la aplicación de la lista", a partir de lo cual se concluyó "Los representantes de ASOZULIA manifiestan que tendrán en cuenta en el desarrollo de las diferentes actividades y procedimientos aplicar el documento aportado por la UTT referente a la lista de chequeo con los requerimientos del Manual UPRA, y en los informes trimestrales de la ejecución del contrato AOC No. 525/2017 presentados al supervisor reflejarán las actuaciones aportando evidencias de lo actuado, siempre atendiendo cualquier observación de parte de la ADR para mejorar".
Producto de lo anterior, la UTT aportó dos informes trimestrales (cuarto triemstre 2022 y primer trimestre 2023) presentados por la asociación de ASOZULIA y proyección de  informe trimestral de supervisión con sus respectivos anexos, en los que se presenta por parte de la asociación se indica la estructura, organigrama y perfiles de las personas que laboran en el Distrito. Al respecto se observa que el Distrito tiene plenamente identificado su organigrama y que la supervisión que recae sobre la UTT realiza seguimiento al mismo alertando sobre posibles situaciones a corregir como se observa en el seguimiento a las obligaciones de tipo administrativo.
Teniendo en cuenta que en el último informe de supervisión aportado (primer trimestre de 2023) emitido el 31 de julio de 2023, en el seguimiento jurídico, en su numeral 3 se estableció "Revisado el organigrama de la asociación versus el personal contratado para cada uno de los componentes (AOC), se advierte que existe una diferencia, por lo que es urgente que la asociación actualice este instrumento el cual debe encontrarse en perfecta armonía con el personal aprobado presupuestalmente", al respecto se considera que, si bien la UTT advierte de la diferencia, se hace necesario corroborar que el Distrito acogió la solicitud.
Dado lo anterior, se considera mantener en seguimiento la acción, hasta tanto el Distrito de respuesta a cómo subsanara lo requerido".
</t>
    </r>
    <r>
      <rPr>
        <b/>
        <sz val="10"/>
        <color rgb="FFFF0000"/>
        <rFont val="Arial"/>
        <family val="2"/>
      </rPr>
      <t xml:space="preserve">26 de Noviembre del 2025: 
</t>
    </r>
    <r>
      <rPr>
        <sz val="10"/>
        <color rgb="FFFF0000"/>
        <rFont val="Arial"/>
        <family val="2"/>
      </rPr>
      <t>Teniendo en cuenta la revisión de la información, así como lo manifestado por la funcionaria María Arelis Lázaro, quien indicó que aún falta actualizar el documento que refleje la concordancia entre el personal contratado y el personal establecido en el organigrama. Por lo tanto, la acción permanece en estado pendiente de efectividad, dado que aún no cumple con lo establecido en la acción propuesta.</t>
    </r>
  </si>
  <si>
    <t>2. Solicitar a la Junta Directiva de ASOZULIA ajustar y aprobar los manuales de funciones, de procedimientos, de administración, operación y conservación del distrito y el organigrama, y presentarlos al supervisor.</t>
  </si>
  <si>
    <t>1. Un oficio a la Junta Directiva de ASOZULIA con copia al Gerente.                                          
2. Acta de la Junta Directiva aprobando el manual de funciones y de procedimientos de AOC
3. Manual con el contenido debidamente aprobado.</t>
  </si>
  <si>
    <t>Director Técnico
UTT 4</t>
  </si>
  <si>
    <r>
      <t xml:space="preserve">La UTT No. 4 aportó las siguientes evidencias:
1.  Oficio No. 20203540027922 del 2020/05/12 enviado por la UTT No. 4 a la Junta Directiva de ASOZULIA con copia al Gerente, solicitando ajustes y aprobación del Manual de Funciones, de procedimientos, de Administración, Operación y Conservación del Distrito y el organigrama,  y presentarlos al Supervisor.
2. Acta No. 770  del 2020/09/18 de Junta Directiva (Numeral 5: Aprobación Manual de Funciones y de procedimientos de AOC).
3. Manual de funciones debidamente aprobado.
</t>
    </r>
    <r>
      <rPr>
        <b/>
        <sz val="10"/>
        <color theme="1"/>
        <rFont val="Arial"/>
        <family val="2"/>
      </rPr>
      <t xml:space="preserve">26 de noviembre del 2025: 
</t>
    </r>
    <r>
      <rPr>
        <sz val="10"/>
        <color theme="1"/>
        <rFont val="Arial"/>
        <family val="2"/>
      </rPr>
      <t xml:space="preserve">La UTT reporta la siguiente información:
Con fecha del 3 de agosto del 2021, se observa el Manual de funciones por parte de </t>
    </r>
    <r>
      <rPr>
        <b/>
        <sz val="10"/>
        <color theme="1"/>
        <rFont val="Arial"/>
        <family val="2"/>
      </rPr>
      <t xml:space="preserve">ASOCIACIÓN DE USUARIOS DEL DISTRITO DE ADECUACIÓN DE TIERRAS DE GRAN ESCALA DEL RÍO ZULIA. ASOZULIA, </t>
    </r>
    <r>
      <rPr>
        <sz val="10"/>
        <color theme="1"/>
        <rFont val="Arial"/>
        <family val="2"/>
      </rPr>
      <t>con radicado RADICADO 20216100078891 MANUAL DE FUNCIONES AGOST302021, enviado a la UTT.
Por otro lado se evidencia Ajuste al manual de funciones, ajuste realizado el 8 de agosto del 2022,  03 de octubre del 2022 y 11 de marzo del 2024. donde se aprueba por mayoria de votos el manuel de funcionaes del cargo Director Administrativo y Financiero, ademas se aprobo por mayoria de votos la asignación al cargo de Director Administrativo y Financiero $4.500.000, adjuntando el perfil de cargo de funciones responsabilidad y competencias.</t>
    </r>
  </si>
  <si>
    <r>
      <t xml:space="preserve">Con la verificación de las evidencias aportadas por la UTT No. 4, se considera se da cumplimiento a la acción; así mismo, validando la causa del hallazgo, la obedece a la ausencia del manual de funciones del Distrito de ASOZULIA, aprobado mediante Acta de la junta Directiva de AOSZULIA N° 770 del 18 de septiembre de 2020, y comunicado a la UTT N° 4 a través de Oficio 622-2020 del 16 de octubre de 2020. 
no obstante lo anterior, la UTT 4 mediante oficio 20203540095542 del 16 de diciembre de 2020 dio respuesta a ASOZULIA, indicando que se debían surtir ajustes al manual de Funciones. Así mismo, con oficio 20203540095432 del 16 de diciembre de 2020 se solicitó por parte de la Territorial a la junta directiva del Distrito el ajuste y aprobación dem Manual de Administración, Operación y Conservación del distrito, sobre lo cual, se hace necesario contar con el Ma nual de Funciona y el Manual de Administración, Operación y Conservación aprobado y avalado por la ADR, buscando este guarde correspondencia con el manual UPRA.
Dado lo anterior, se debe continuar con el seguimiento a la presente acción.
</t>
    </r>
    <r>
      <rPr>
        <b/>
        <sz val="10"/>
        <color theme="1"/>
        <rFont val="Arial"/>
        <family val="2"/>
      </rPr>
      <t xml:space="preserve">26 de noviembre del 2025:
</t>
    </r>
    <r>
      <rPr>
        <sz val="10"/>
        <color theme="1"/>
        <rFont val="Arial"/>
        <family val="2"/>
      </rPr>
      <t xml:space="preserve">
Tras la revisión del Manual de Funciones de la UPRA, se identifica que este no cuenta con la validación por parte de la ADR. En consecuencia, el estado de la acción se mantiene como cumplida pendiente de efectividad, dado que no se cumplió con lo establecido en la acción prevista.</t>
    </r>
  </si>
  <si>
    <t>Desconocimiento y/o
inadecuada interpretación de
los términos y condiciones
contractuales establecidos</t>
  </si>
  <si>
    <t>3. Realizar revisión de las carpetas de los usuarios y predios para constatar que contemplen todos los elementos que están instruidos en el procedimiento y la actualización del RGU (formato F-ADT-021).</t>
  </si>
  <si>
    <t>1. (Un) oficio dirigido al Gerente de ASOZULIA.
2. Lista de chequeo del contenido de las carpetas y RGU actualizado.
3. Plan de trabajo consensuado con ASOZULIA indicando el avance en la revisión de las carpetas.
4. Evidencia de las reuniones plasmadas en el plan de trabajo (actas y listados de asistencia).</t>
  </si>
  <si>
    <t>Supervisor del
contrato de AOC
o quien haga sus
veces y el
encargado en
ASOZULIA del
manejo de las
carpetas.</t>
  </si>
  <si>
    <t>9/07/2021
11/12/2023</t>
  </si>
  <si>
    <t>Humberto Villani Pechené
Maicol Stiven Zipamocha Murcia</t>
  </si>
  <si>
    <r>
      <t xml:space="preserve">La UTT No. 4 aportó las siguientes evidencias:
1. Oficio No. 20203540027932 del 2020/05/12 dirigido al Gerente de ASOZULIA, solicitando revisión de carpetas de usuarios y predios.
4. Acta No. 004 del  2020/07/30, cuyo objetivo fue "Realizar seguimiento a compromisos de ASOZULIA en cumplimiento a las acciones propuestas en el Plan de Mejoramiento", incluyendo listado de asistencia.
5. Listas de chequeo de expedientes docomentalde predios diligenciadas (sin firma)
6. Acta No. 07 del 25 de febrero de 2021 entre la UTT y ASOZULIA, en la cual se realizó seguimiento a los planes de mejoramiento, contemplando la presente acción.
</t>
    </r>
    <r>
      <rPr>
        <b/>
        <sz val="10"/>
        <color theme="1"/>
        <rFont val="Arial"/>
        <family val="2"/>
      </rPr>
      <t xml:space="preserve">Noviembre 2025:
</t>
    </r>
    <r>
      <rPr>
        <sz val="10"/>
        <color theme="1"/>
        <rFont val="Arial"/>
        <family val="2"/>
      </rPr>
      <t xml:space="preserve">
Se observa en la información enviada incluye la lista de chequeo correspondiente a la revisión de las carpetas de los predios, la cual cuenta con firma y fecha de verificación del 6 de mayo de 2025, a nombre de la usuaria Jaimes Aparicio Magdalena. Por otra parte, respecto al plan de trabajo, se evidencia únicamente un avance inicial, dado que la funcionaria de la UTT; Maria Arelis Lozano manifestó haber recibido recientemente la solicitud de información y no tener conocimiento previo sobre el tema, no obstante se evidencia archivo en excl del plan de trabajo del CONTRATO AOC 525-2017, contenida la siguiente: obejtivos, acciones, fecha de inico y de finalización, responsables, recursos, canal de comunicacion, cumplimiento del objetivo, y seguminento al objetivo </t>
    </r>
  </si>
  <si>
    <r>
      <rPr>
        <sz val="10"/>
        <color rgb="FF000000"/>
        <rFont val="Arial"/>
        <family val="2"/>
      </rPr>
      <t xml:space="preserve">La Oficina de Control Interno observó que la UTT contempla evidencia que sustentan el cumplimiento de:
El oficio dirigido a ASOZULIA
La lista de chequeo de la revisión de las carpetas de los predios, las cuales se encuentran sin firma
Actas de reunión entre la UTT y ASOZULIA en las cuales se analizó los planes de mejoramiento y se derivaron compromisos para su cumplimiento.
Al respecto, no se observó la elaboración del plan de trabajo citado en la acción, por ende, la acción ha avanzado en una ejecución del 75%. Sea preciso mencionar, que en visita de la OCI a la UTT 4 realizada el 3 de agosto de 2023, se informó sobre la existencia de una matriz de seguimiento a la actualización del RGU, la cual no fue aportada.
Al respecto la OCI sugiere analizar los avances existentes frente a las gestiones de actualización del RGU, buscando crroborar la existencia de totalidad de documentación en los expedientes de los usuarios, en línea con el nivel central, de acuerdo con los lineamientos existentes para ello.
Dado lo anterior, la presente acción se encuentra vencida y deberá priorizarse su ejecución.
</t>
    </r>
    <r>
      <rPr>
        <sz val="10"/>
        <color theme="1"/>
        <rFont val="Arial"/>
        <family val="2"/>
      </rPr>
      <t>Noviembre 2025: La Oficina de Control Interno observa que es necesario ampliar el tiempo para la ejecución de la acción, dado que los funcionarios actualmente responsables no cuentan con el conocimiento previo requerido para su desarrollo.</t>
    </r>
  </si>
  <si>
    <t>4. Realizar consulta con la Oficina Jurídica de la ADR y también la de ASOZULIA para convenir los lineamientos para manejo del RGU y su actualización.</t>
  </si>
  <si>
    <t>1. Reunión de las áreas jurídicas con participación de un abogado de la Vicepresidencia de Gestión Contractual para convenir los términos del documento de manejo del RGU (listados de asistencia y actas de la misma).
2. Documento con los lineamientos sobre el RGU.</t>
  </si>
  <si>
    <t>Oficinas Jurídicas
de ADR y
Asociación y
Abogado de la
Vicepresidencia
de Gestión
Contractual</t>
  </si>
  <si>
    <r>
      <rPr>
        <sz val="10"/>
        <color rgb="FF000000"/>
        <rFont val="Arial"/>
        <family val="2"/>
      </rPr>
      <t xml:space="preserve">De acuerdo a las evidencias reportadas por la UTT sobre el cumplimiento de esta acción, se observo lo siguiente:                                                                                             1. Memorando No. 20203540014083 del 2020/05/20 a la Oficina Jurídica, requiriendo lineamientos para el manejo del Registro General de Usuarios y su actualización, a lo cual ésta Oficina respondió con Memorando No. 20202100016303 del 2020/06/12 que NO es procedente impartir directrices que deba seguir la Unidad Técnica Territorial, sino que es competencia de la Vicepresidencia de Integración Productiva. 
2. No se evidenció el documento con los lineamientos sobre el RGU.
</t>
    </r>
    <r>
      <rPr>
        <b/>
        <sz val="10"/>
        <color rgb="FF000000"/>
        <rFont val="Arial"/>
        <family val="2"/>
      </rPr>
      <t xml:space="preserve">Junio 2022: </t>
    </r>
    <r>
      <rPr>
        <sz val="10"/>
        <color rgb="FF000000"/>
        <rFont val="Arial"/>
        <family val="2"/>
      </rPr>
      <t xml:space="preserve">En la evidencia entregada a esta Oficina de Control Interno  se evidenció el cumplimiento de parte de la meta propuesta ya que se anexa:
-Memorando No. 20203540014083 del 2020/05/20 a la Oficina Jurídica, requiriendo lineamientos para el manejo del Registro General de Usuarios y su actualización, a lo cual ésta Oficina respondió con Memorando No. 20202100016303 del 2020/06/12. No obstante, no se evidenció el documento con los lineamientos sobre el RGU.
</t>
    </r>
    <r>
      <rPr>
        <b/>
        <sz val="10"/>
        <color rgb="FF000000"/>
        <rFont val="Arial"/>
        <family val="2"/>
      </rPr>
      <t xml:space="preserve">Diciembre 2023: </t>
    </r>
    <r>
      <rPr>
        <sz val="10"/>
        <color rgb="FF000000"/>
        <rFont val="Arial"/>
        <family val="2"/>
      </rPr>
      <t xml:space="preserve">memorando No. 20223300031743 del 9 de septiembre del 2022, a través del cual el Vicepresidente de Integración  Productiva informó a la UTT 4 que el procedimiento PR-ADT-005, de modo tal que la actualización del Registro General de Usuarios -RGU de los distritos de adecuación de tierras administrados por las asociaciones de usuarios se estaba realizando desde la ADR de acuerdo a lo solicitado por estas asociaciones como consecuencia de los lineamientos establecidos en el Procedimiento ADT-005.
oficio radicado No.20223300064872 del 9 de septiembre del 2022, a través del cual el Vicepresidente de Integración Productiva informó al Gerente de ASOZULIA los cambios procedimentales para la actualización del RGU.
</t>
    </r>
    <r>
      <rPr>
        <b/>
        <sz val="10"/>
        <color rgb="FFFF0000"/>
        <rFont val="Arial"/>
        <family val="2"/>
      </rPr>
      <t xml:space="preserve">Noviembre 2025: </t>
    </r>
    <r>
      <rPr>
        <sz val="10"/>
        <color rgb="FFFF0000"/>
        <rFont val="Arial"/>
        <family val="2"/>
      </rPr>
      <t xml:space="preserve"> la UTT aportó los informes trimestrales desde el año 2023 a septiembre de 2025, donde los distritos comunican la actualización del RGU,
</t>
    </r>
  </si>
  <si>
    <r>
      <t xml:space="preserve">La Oficina de Control considera que apartir de los avances reportados por la UTT 4, se cumple con lo descrito en la acción de mejoramiento.
A partir de lo anterior, y con el fin de validar la efectividad de la acción, se requiere conocer si se ha dado aplicación al procedimiento PR-ADT-005 en lo que concierne a la actualización del RGU, así como el cumplimiento contractual de remitir el RGU actualizado a la ADR.
Por lo anterior, se debe continuar con el seguimiento de la presente acción.
</t>
    </r>
    <r>
      <rPr>
        <b/>
        <u/>
        <sz val="10"/>
        <color theme="1"/>
        <rFont val="Arial"/>
        <family val="2"/>
      </rPr>
      <t xml:space="preserve">Seguimiento Noviembre 2025:
</t>
    </r>
    <r>
      <rPr>
        <sz val="10"/>
        <color theme="1"/>
        <rFont val="Arial"/>
        <family val="2"/>
      </rPr>
      <t xml:space="preserve">
Teniendo en cuenta las observaciones para dar cierre a la acción, la UTT aportó los informes trimestrales desde el año 2023 a septiembre de 2025, donde los distritos comunican la actualización del RGU, de acuerdo con lo anterior, se da por cumplida la acción</t>
    </r>
  </si>
  <si>
    <t>5. Requerir a la Asociación de ASOZULIA para que procedan de forma inmediata a ajustar  las pólizas constituidas para la vigencia 2020 como se encuentra consignado en la Cláusula Décima Primera del Contrato de AOC N° 525 de 2017 donde se estipuló el tipo de garantías solicitadas, sus cuantías o suficiencias y vigencia del amparo de cada una.</t>
  </si>
  <si>
    <t>Un (1) oficio dirigido al Gerente de
ASOZULIA.</t>
  </si>
  <si>
    <t>Como se indicó por parte de la UTT, con el Oficio No. 20203540044222 de 2020/07/10 dirigido al Gerente de ASOZULIA, se requirió con urgencia ajustar pólizas de responsabilidad civil extracontractual y de cumplimiento del Contrato AOC No. 525 de 2017 y con el memorando No. 20203540021413 del 2020/07/29 se remitió al Jefe de la Oficina de Control Interno las evidencias con las cuales justifican el cumplimeitno de esta acción.</t>
  </si>
  <si>
    <t>La Oficina de Control Interno considera que a partir de lo expuesto mediante memorando 20203540021413, la UTT 4 gestonó ante el Distrito de ASOZULIA el ajuste de las pólizas exigidas en el marco del contrato de AOC 525 de 2017, las cuales se remitieron la la Vicepresidenci de Gesti´no Contractual mediante oficios 20203540020063 y 20203540020713, las cuales pueron aprobagas por la Vicepresidencia de Gestión Contractual como consta en oficio 20205000021013</t>
  </si>
  <si>
    <t>Insuficiente e/o inexistente acompañamiento por parte de la Dirección de Adecuación de Tierras de la Agencia para el desarrollo y fortalecimiento organizacional de la Asociación</t>
  </si>
  <si>
    <t>6. Solicitar a la Dirección de Adecuación de Tierras aclaraciones sobre el manejo procedimental del Sistema de Información Geográfico para las Asociaciones que administran Distritos de Adecuación de Tierras.</t>
  </si>
  <si>
    <t>Un oficio en ORFEO dirigido al Director de Adecuación de Tierras con su correspondiente respuesta.
La respuesta debe ser compartida a la Asociación para las gestiones del caso.</t>
  </si>
  <si>
    <r>
      <rPr>
        <b/>
        <sz val="10"/>
        <rFont val="Arial"/>
        <family val="2"/>
      </rPr>
      <t>20/06/2022:</t>
    </r>
    <r>
      <rPr>
        <sz val="10"/>
        <rFont val="Arial"/>
        <family val="2"/>
      </rPr>
      <t xml:space="preserve"> Dentro de las evidencias remitidas por parte de la UTT 4 Cúcuta, se evidenció que se cuenta con:
-Memorando radicado en Orfeo con N° 20203540012593 del 04 mayo 2020, donde se solicita a la Dirección de Adecuación de Tierras aclaraciones sobre el manejo procedimental del Sistema de Información Geográfica para las asociaciones que administran Distritos de Adecuación de Tierras.
-Memorando radicado en Orfeo con N° 20203300018443 con respuesta por parte de la Vicepresidencia de Integración Productiva con las aclaraciones solicitadas por la UTT 4 Cúcuta.
-Oficio radicado en Orfeo con N° 20203540043632 dirigido al Gerente de Asozulia con las aclaraciones dadas por la Vicepresidencia Integración Productiva respecto a el manejo procedimental del Sistema de Información Geográfica para las asociaciones que administran Distritos de Adecuación de Tierras.</t>
    </r>
  </si>
  <si>
    <t>La Oficina de Control Interno ocnsidera que se dio cumplimiento de las acciones propuestas como se detalla en el avance cualitativo. Sumado a ello, se observó que se se han impartido directrices para ser acogidas por el Distrito de Adecuación de Tierras, en lo que corresponde al manejo del Sistena de información Geográfica por parte del Distrito, considerando estas gestiones propenden por mejorar las actividades a cargo de ASOZULIA, sumado a que la Entidad inidcó se cuenta con un sistema denominado ArcGis, a través dle cual se puede consultar información del Distrito y los predios que lo conforman, por lo cual se considera la acción ha sido efectiva.</t>
  </si>
  <si>
    <t>Presupuestos Insuficientes que impiden la destinación de mayores recursos al rubro de gastos de personal para la creación de los cargos requeridos y la mejora de las operaciones.</t>
  </si>
  <si>
    <t>7. Solicitar a la Vicepresidencia de Integración Productiva – Dirección de Adecuación de Tierras lineamientos sobre la confección de los presupuestos de ingresos y gastos del DAT en cada vigencia para ser comunicados a la Asociación.</t>
  </si>
  <si>
    <t>1. Documento con los lineamientos emitidos por la VIP.
2. Revisión de los presupuestos en cumplimiento de los lineamientos, previo a la aprobación por parte de la Junta Directiva de la Asociación.
3. Aprobación de los presupuestos revisados.</t>
  </si>
  <si>
    <t>Supervisor del
Contrato de AOC
o quien haga sus
veces.</t>
  </si>
  <si>
    <t>De acuerdo a lo registrado en el avance cualitiativo por parte de la UTT y las evidencias remitidas, se observa cumplimiento del 100% de la acción.  Las evidencias verificadas se relacionan a contiuación: 
1. Memorando No. 20203540014113 de 2020/05/20 de la UTT a la Vicepresidencia de Integración Productiva, requiriendo lineamientos sobre la confección de los presupuestos de ingresos y gastos de ASOZULIA y Memorando No. 20203300015933 del 2020/06/09, con el que la VIP responde a la UTT.
  2. Acta No. 005 de 2020/08/19, cuyo objetivo es el presupuesto de ingresos y egresos de la vigencia 2021 de ASOZULIA y se adjunta el listado de asistencia.                                                                                                                                                                                                                                                                                                                                        3. Resolución No. 323 de 2020/12/03 emitida por la Vicepresidencia de Integración Productiva, mediante la cual se aprueba el presupuesto ordinario de la vigencia 2021 de ASOZULIA.</t>
  </si>
  <si>
    <t>La Oficina de Control Interno ocnsidera que se dio cumplimiento de las acciones propuestas como se detalla en el avance cualitativo. Sumado a ello, se observó que se gestionó la definición de tarifas y presupesto para la vigencia 2021 en los términos establecidos para ello. Por lo anterior, se considera que al no exisitir reiteración de la stiuación ligada a la definición del presupuesto y tarifas del Distrito, la presente acción ha propendido por corregir la situación.</t>
  </si>
  <si>
    <t>Auditoría Interno a la Unidad Técnica Territorial N° 4</t>
  </si>
  <si>
    <t>Inexactitud y omisiones en la facturación de las tarifas autorizadas e inconsistencias en los datos requeridos para la liquidación de los servicios prestados en el Distrito ASOZULIA.</t>
  </si>
  <si>
    <t>Software de facturación obsoleto que dificulta la parametrización y/o programación requerida para la emisión de las facturas con información detallada, conforme a los requerimientos.</t>
  </si>
  <si>
    <t>1. Efectuar una mesa de trabajo con la Asociación con miras a establecer los parámetros mínimos de facturación y el contenido de las facturas.
Evaluar la pertinencia de dar cobertura a las deficiencias de facturación con controles alternos manuales que permitan conocer el detalle de las facturas.</t>
  </si>
  <si>
    <t>Acta con las conclusiones sobre la facturación y su contenido.
La evidencia de implementación de los controles alternos (bases de datos de consumos, áreas beneficiadas, tarifas aplicables, etc.)</t>
  </si>
  <si>
    <t>Supervisor del
Contrato de AOC o
quien haga sus veces
y el encargado de
cartera de la
Asociación</t>
  </si>
  <si>
    <t xml:space="preserve">De acuedo a las evidencias aportadas por la UTT No. 4, se verificó que  a través del Oficio No. 20203540031102 del 2020/05/21 invita al Gerente de ASOZULIA  a Mesa de Trabajo para el 19/07/2020,  con el propósito de establecer los parámetros mínimos de facturación y el contenido de las facturas y el Acta No. 004 del 2020/07/30 sobre conclusiones de la facturación y su contenido, incluyendo listado de asistencia. </t>
  </si>
  <si>
    <t>La Oficinade Control Interno evidenció el cumplimiento de la acción en lo que respecta a la ejecución de mesa de trabajo para establecer los parámetros mínimos de facturación y el contenido de las facturas y dar cobertura a las deficiencias de la facturación, la cual se realizó el 30 de julio de 2020 entre personal de la UTT 4 y del Distrito de ADT de ASOZULIA. En el desarrollo de la reunión se observó que se trató lo concerniente al hallazgo N° 2 en su totalidad, para lo cual, en el acta quedó consignado el recuento del cálculo de consumos, aunado a que se plasmó que que para identificar diferencias y aplicar ajustes en la facturación, se tomarían muestras representativas y se realizarían los cálculos manuales a través de archivo excel.
Dado lo anterior, la Oficina de Control Interno considera se dio cumplimiento a la acción.</t>
  </si>
  <si>
    <t>Obtención y uso/manipulación inadecuada de las cifras (por aproximaciones u omisiones indebidas) derivadas de los cómputos matemáticos de los volúmenes entregados a los usuarios (originando sobre o sub estimación en la facturación).</t>
  </si>
  <si>
    <t>2. Se debe definir junto con la Asociación cuál es la metodología de cálculo de los cobros efectuados por la prestación del servicio.</t>
  </si>
  <si>
    <t>Documento mediante el cual se documenta la metodología de cálculo aplicable del valor del servicio junto con los soportes de la reunión (listado asistencia y actas)</t>
  </si>
  <si>
    <t>Según las evidencias remitidas por la UTT, se observó la existencia del Documento "PROCESO DE CALCULO DE FACTURACION POR TARIFAS DE RIEGO" que contiene detalladamente el proceso de cálculo de facturación por tarifa volumétrica a pagar por parte de los usuarios del Distrito de Adecuación de Tierras de Gran Escala del Río Zulia, suscrito por el Gerente de ASOZULIA, de fecha del 15 de octubre de 2020, en cual a su vez incluye el listado de asistencia y acta de reunión cuyo objetivo era la definición de la metodología de cálculos de cobros a efectuar a partir de la prestación del servicio de riego, documentos que datan del 9 y 2 de junio de 2020, respectivamente.</t>
  </si>
  <si>
    <t>La Oficina de Control Interno considera que las evidencias suminsitradas por la UTT y referenciadas en el avance cualitativo, dan extricto cumplimiento a lo dispuesto en la acción y su meta. Frente a dichos soportes, se considera que el documento "PROCESO DE CALCULO DE FACTURACION POR TARIFAS DE RIEGO" aprobado por el Gerente de ASOZULIA, busca mantener un control frente al proceder en la facturación del servicio brindado, previendo recaer en errores en la emisión de facturas.</t>
  </si>
  <si>
    <t>3. Revisar los soportes de determinación de tarifas, las resoluciones de presupuestos y tarifas de la vigencia 2020 y realizar los ajustes a que haya lugar.</t>
  </si>
  <si>
    <t>Con base a la metodología determinada anteriormente, tomar una muestra representativa de los usuarios del Distrito y recalcular las tarifas manualmente (a través de una hoja de cálculo de Excel) e identificar las diferencias y aplicar los ajustes en la facturación. Se dejará como evidencia: a) La hoja de cálculo, b) Las facturas de la muestra, y c) Soportes de los inputs (tarifas, áreas de riego, volúmenes, etc.)</t>
  </si>
  <si>
    <t>Supervisor del
contrato de AOC o
quien haga sus veces
y el encargado de
cartera de la
Asociación</t>
  </si>
  <si>
    <t>Como avance de las gestiones frente a la presente acción, se allegó por parte de la UTT:
Archivo excel denominado "Plan de mejoramiento facturas", el cual contempla un seguimieto por muestro a facturas emitidas a partir de las tarifas determinadas en la Resoluciones 464 de 2019 y 313 de 2020.
Acta de visita de supervisión al contrato AOC No.525 del 2017 en el distrito de Adecuación de Tierras de ASOZULIA del 11 al 13 de abril de 2023.</t>
  </si>
  <si>
    <t>La Oficina de control interno observó el cumplimiento de la acción propuesta, al observar que se ha realizado monitoreo a la facturación emitida por ASOZULIA, en lo cual, como aspecto relevante se tiene el acta de reunión 01 del 11 al 13 de abril de 2023, en la cual se hizo seguimiento integral a las actividades de administración del Distrito, dejando consignado en el numeral 4 del acta, lo siguiente:
"se continuó con la revisión de documentos de cartera, y teniendo en cuenta la Auditoria de Control Interno realizada en el año 2020 al distrito de ASOZULIA, donde se identificó en el hallazgo No. 3, acción 3: “Revisar los soportes de determinación de tarifas, las resoluciones de presupuestos y tarifas de la vigencia 2020 y realizar los ajustes a que haya lugar”, se procedió a tomar una muestra aleatoria de las facturas de SIIGO y de SIFI vigencia 2020 resolución 464 del 2019, vigencia 2021 resolución 312 de 2020, vigencia 2022 resolución No.402 de 2021 y vigencia 2023 resoluciono.000452 de 2022, se realizó revisión de la información consignada en las facturas según las tarifas aprobadas en las resoluciones en mención, encontrándose inconsistencia en una de las facturas por no coincidir el valor de tarifa aprobado en la resolución v/s a la consignada en las facturas, verificándose que solo existía error del número indicado en la factura, más no afectaba la multiplicación del valor real que correspondía. Se solicitó al responsable de Cartera, señor Quintero proceder inmediatamente a revisar y corregir por parte de la persona encargada del manejo de las dos aplicaciones donde se genera la facturación, quien manifestó que esta situación ya había sido revisada y ajustada por la ingeniera Luz Marina Rodríguez después de la auditoría realizada por la Oficina de Control Interno de la ADR en el año 2020(...)"
Dado lo anterior, se considera que las acciones emprendidas se han mantenido en tiempo, en procura de evidenciar desviaciones oportunas, por lo cual esta Oficina consider pertinente el cierre del hallazgo.</t>
  </si>
  <si>
    <t>Identificación de conexiones irregulares o clandestinas para toma de agua en el área de influencia del Distrito de Adecuación de Tierras.</t>
  </si>
  <si>
    <t>Insuficiencia de o falta de programación del personal para el desarrollo de labores diarias o semanales de inspección en el área de influencia del distrito y/o el inicio de acciones policivas y/o judiciales para la denuncia, desconexión e imposición de multas respectivas.</t>
  </si>
  <si>
    <t>1. Cuantificar el valor de las pérdidas económicas y financieras debido a las conexiones ilegales, con el fin de determinar su materialidad (significancia) para analizar la pertinencia de elaborar un plan de choque. La tolerancia de la pérdida deberá consultarse con la Dirección Administrativa y Financiera y la Vicepresidencia de Integración Productiva de la ADR.</t>
  </si>
  <si>
    <t>Documento de análisis sobre la cuantificación de las pérdidas y la evidencia de su notificación a la Dirección Administrativa y Financiera y a la Vicepresidencia de Integración Productiva de la ADR para sus instrucciones.</t>
  </si>
  <si>
    <t>Supervisor del
Contrato de AOC o
quien haga sus veces
y el encargado de
Operaciones de la
Asociación</t>
  </si>
  <si>
    <r>
      <rPr>
        <b/>
        <sz val="10"/>
        <color theme="1"/>
        <rFont val="Arial"/>
        <family val="2"/>
      </rPr>
      <t xml:space="preserve">julio 2021: </t>
    </r>
    <r>
      <rPr>
        <sz val="10"/>
        <color theme="1"/>
        <rFont val="Arial"/>
        <family val="2"/>
      </rPr>
      <t xml:space="preserve">Las evidencias parotadas por la UTT, si bien demuestran gestión, no corresponden a las metas establecidas.  Por lo tanto, esta situación demuestra  incumplimiento de la acción propuesta. 
</t>
    </r>
    <r>
      <rPr>
        <b/>
        <sz val="10"/>
        <color theme="1"/>
        <rFont val="Arial"/>
        <family val="2"/>
      </rPr>
      <t xml:space="preserve">Junio 2022: </t>
    </r>
    <r>
      <rPr>
        <sz val="10"/>
        <color theme="1"/>
        <rFont val="Arial"/>
        <family val="2"/>
      </rPr>
      <t xml:space="preserve">Si bien se evidenciaron gestiones sobre las acciones propuestas, estas no atacan directamente la causa real de este hallazgo y no se evidenciaron acciones preventivas para que estas situaciones de conexiones irregulares en los canales de riego del distrito no se sigan presentando.
</t>
    </r>
    <r>
      <rPr>
        <b/>
        <sz val="10"/>
        <color theme="1"/>
        <rFont val="Arial"/>
        <family val="2"/>
      </rPr>
      <t xml:space="preserve">Diciembre 2023: </t>
    </r>
    <r>
      <rPr>
        <sz val="10"/>
        <color theme="1"/>
        <rFont val="Arial"/>
        <family val="2"/>
      </rPr>
      <t xml:space="preserve">En visita realizada en el mes de agosto a la UTT 4, se informó que como avance frente a la presente acción se tiene el oficina radicado ADR 20203540031122 del 21 de mayo de 2020.
</t>
    </r>
    <r>
      <rPr>
        <b/>
        <sz val="10"/>
        <color theme="1"/>
        <rFont val="Arial"/>
        <family val="2"/>
      </rPr>
      <t xml:space="preserve">26 de  Noviembre del 2025:
</t>
    </r>
    <r>
      <rPr>
        <sz val="10"/>
        <color theme="1"/>
        <rFont val="Arial"/>
        <family val="2"/>
      </rPr>
      <t>Dentro de las evidencias entregadas por el proceso se identifica lo siguiente: 
Formato de comunicacion interna AZOZULIA con fecha del 14 de marzo del 2020, donde se informa sobre sore las motobombas instaladas sin autorización de la zona Franca.
Por otro lado se evidencia documento don fecha del 9 de julio del 2021, Querella contra personas interminadas que sin autorización de Asozulia, estan sustrayendo agua de riego del canal floresta para irrigar cultivos al margen de la quebrada La Floresta.
Ademas se identifica documento con fecha del 30 de enero del 2024, "radicacion de queja contra desconocidos por sustracción fraudulenta con motobombas del agua de los canales de riego Floresta, Buena Esperanza y Londres para irrigar cultivos dentro del area del distrito en el corregimiento Buena Esperanza"
Por último, la UTT remitió un documento fechado el 20 de noviembre de 2025, con asunto “Sustracción fraudulenta de motobombas del agua de riego Floresta para irrigar cultivos dentro del área del Distrito en el corregimiento Buena Esperanza”. Sin embargo, se evidencia que dicho informe no cuenta con la firma correspondiente. Por lo anterior, se recomienda gestionar su suscripción formal.</t>
    </r>
  </si>
  <si>
    <r>
      <rPr>
        <sz val="11"/>
        <color theme="1"/>
        <rFont val="Calibri"/>
        <charset val="134"/>
        <scheme val="minor"/>
      </rPr>
      <t xml:space="preserve">La Oficina de Control Interno, validando las evidencias aportadas por la UTT, observó que mediante Radicado ADR 20203540031122 del 21 de mayo de 2020, se solicitó al Distrito de ASOZULIA, cuantificar las perdidas de las tomas ilegales con el fin de determinar su materialidad, sobre lo cual, se observó la existencia de oficios 789-2020 del 28 de diciembre de 2020, en el cual ASOZULIA analiza las situaciones presentadas en el hallazgo y expone las actuaciones adelantadas, concluyendo que las pérdidas por las tomas ilegales observadas en la auditoría, no son materiales.
Por último, informa a la UTT que "Dentro de las medidas tomadas por ASOZULIA para controlar y prevenir la práctica de sustracción de agua del canal de riego Floresta Nuestra, el área geográfica esta siendo monitoreada con especial énfasis en informar de inmediato cualquier sustracción ilegal de agua de nuestros canales de riego por parte de nuestro auxiliar de riego de manera presencial, al menos dos veces al día, para en caso de detectarse de nuevo un caso de esos reportarlo de manera inmediata a las autoridades competentes de Policía de nuestro distrito".
Dado lo anterior, se considera que la acción fue efectiva puesto que se analizó las pérdidas hacia el Distrito y por ende al Estado, cosndierando las mismas no son materiales.
Noviembre 2025: 
</t>
    </r>
    <r>
      <rPr>
        <sz val="10"/>
        <color theme="1"/>
        <rFont val="Arial"/>
        <family val="2"/>
      </rPr>
      <t>Se evidencia en la información remitida que no se presentan resultados que permitan verificar el cumplimiento de la acción; por lo tanto, esta permanece en estado de cumplida pendiente de efectividad.</t>
    </r>
  </si>
  <si>
    <t>2. En caso de que, por la cuantificación de la pérdida se requiera un plan de choque, se deberán contemplar actividades de identificación de zonas de las conexiones ilegales, la individualización de usuarios y predios, la frecuencia de su monitoreo y acciones policivas y judiciales a que haya lugar.
Este plan deberá ser compartido a la Asociación.</t>
  </si>
  <si>
    <t>Plan de choque con el contenido mínimo propuesto.
Reporte de las Inspecciones regulares por parte de los canaleros a la infraestructura del DAT.
Evidencia de la notificación del Plan de choque a la Asociación.</t>
  </si>
  <si>
    <r>
      <rPr>
        <b/>
        <sz val="10"/>
        <color theme="1"/>
        <rFont val="Arial"/>
        <family val="2"/>
      </rPr>
      <t xml:space="preserve">Julio 2023: </t>
    </r>
    <r>
      <rPr>
        <sz val="10"/>
        <color theme="1"/>
        <rFont val="Arial"/>
        <family val="2"/>
      </rPr>
      <t xml:space="preserve">Como el cumplimiento de esta acción está directametne relacionada con la acción anterior, se deduce también que en ésta, se presentó incumplimiento.
</t>
    </r>
    <r>
      <rPr>
        <b/>
        <sz val="10"/>
        <color theme="1"/>
        <rFont val="Arial"/>
        <family val="2"/>
      </rPr>
      <t xml:space="preserve">
Junio 2022: </t>
    </r>
    <r>
      <rPr>
        <sz val="10"/>
        <color theme="1"/>
        <rFont val="Arial"/>
        <family val="2"/>
      </rPr>
      <t xml:space="preserve">Si bien se evidenciaron gestiones sobre la acción anterior, estas no atacan directamente la causa real de este hallazgo y no se evidenciaron acciones preventivas para que estas situaciones de conexiones irregulares en los canales de riego del distrito no se sigan presentando.
</t>
    </r>
    <r>
      <rPr>
        <b/>
        <sz val="10"/>
        <color theme="1"/>
        <rFont val="Arial"/>
        <family val="2"/>
      </rPr>
      <t xml:space="preserve">Diciembre 2023: </t>
    </r>
    <r>
      <rPr>
        <sz val="10"/>
        <color theme="1"/>
        <rFont val="Arial"/>
        <family val="2"/>
      </rPr>
      <t>Mediante oficio 20233540039113 del 18 de agosto de 2023, la UTT informó que "Con radicado No. 20233540119812 del 16 de agosto del 2023 se solicitó al Gerente de ASOZULIA informar si esta administración viene realizando un seguimiento periódico a esta situación y proceden a informarlo de acuerdo con disposiciones al respecto, si se han identificado nuevas situaciones de tomas ilegales y cómo se ha procedido, allegando evidencias de lo actuado"
Noviembre 2025:
Una vez revisada la información, se identifica que depende de la acción 1.</t>
    </r>
  </si>
  <si>
    <r>
      <t xml:space="preserve">La Oficina de Control Interno considera que, si bien esta acción indicaba que su meta ejecución dependía de la materialidad definida en el cálculo de pérdidas dispuesto en la acción anterior, es indispensable evidenciar la ejecución de actividades permanentes de seguimiento a la captación de agua de forma ilegal y su gestión sobre ello, por lo cual, se hace necesario obtener la respuesta por parte dekl Distrito de ASOZULIA al requerimiento realizado por la UTT en el mes de agosto de 2023, así como evidenciar el monitoreo que sobre ello efectua la territorial.
Dado lo anterior, y de acuerdo con las fechas dispuestas para la acción, la misma se encuentra vencida y se deberá priorizar su ejecución.
Noviembre 2025:
Una vez revisada la informacion la Oficina de Control Interno advierte que se requiere extender el plazo de ejecución de la acción, debido a que los funcionarios asignados no poseen aún el conocimiento necesario para llevarla a cabo de manera adecuada.
</t>
    </r>
    <r>
      <rPr>
        <b/>
        <sz val="10"/>
        <color theme="1"/>
        <rFont val="Arial"/>
        <family val="2"/>
      </rPr>
      <t xml:space="preserve">26 de Noviembre del 2025:
</t>
    </r>
    <r>
      <rPr>
        <sz val="10"/>
        <color theme="1"/>
        <rFont val="Arial"/>
        <family val="2"/>
      </rPr>
      <t>Una vez revisada la información aportada por el proceso, se sugiere reformular la acción propuesta, dado que los documentos presentados no permiten evidenciar su cumplimiento de manera efectiva.</t>
    </r>
  </si>
  <si>
    <t>Incumplimiento de lineamientos en la recuperación de la inversión, plan de riego, informe semestral de facturación y evaluación anual de capacidad de las Asociaciones para
administrar los distritos.</t>
  </si>
  <si>
    <t>Desconocimiento y/u omisión por parte de la Unidad Técnica Territorial de los lineamientos procedimentales establecidos para la recuperación de la inversión, la gestión del cobro de cartera y la emisión de planes de riego y cultivos.</t>
  </si>
  <si>
    <t>1. Realizar una mesa de trabajo con la Asociación en la que se aborde el tema de presentación y homogeneización de los formatos para el control de los planes de riego, con el fin de poder implementarlos.</t>
  </si>
  <si>
    <t>Acta de la reunión junto con los listados de asistencia, en donde conste la conclusión sobre el diseño de los formatos para el manejo de planes de riego y su implementación, incluyendo las instancias de revisióny aprobación correspondientes.</t>
  </si>
  <si>
    <t>Director UTT</t>
  </si>
  <si>
    <r>
      <rPr>
        <b/>
        <sz val="10"/>
        <color theme="1"/>
        <rFont val="Arial"/>
        <family val="2"/>
      </rPr>
      <t xml:space="preserve">Julio 2021: </t>
    </r>
    <r>
      <rPr>
        <sz val="10"/>
        <color theme="1"/>
        <rFont val="Arial"/>
        <family val="2"/>
      </rPr>
      <t xml:space="preserve">La UTT aporta como evidencia el Acta No. 004 del 30/07/2020, indicando en el numeral 3o., que esta acción fue tratada, pero no se concluye sobre el diseño de los formatos para el manejo de planes de riego y su implementación, incluyendo las instancias de revisión y aprobación, como quedó establecido. Se expresa que en conjunto ASOZULIA y ADR, revisaron y evaluaron los formatos existentes, que viene aplicando esta asociación y que nuevamente se programará una Mesa de Trabajo con el propósito de llegar a la conclusión deseada. 
</t>
    </r>
    <r>
      <rPr>
        <b/>
        <sz val="10"/>
        <color theme="1"/>
        <rFont val="Arial"/>
        <family val="2"/>
      </rPr>
      <t xml:space="preserve">Junio 2022: </t>
    </r>
    <r>
      <rPr>
        <sz val="10"/>
        <color theme="1"/>
        <rFont val="Arial"/>
        <family val="2"/>
      </rPr>
      <t>En la evidencia entregada a esta Oficina de Control Interno se anexa el acta No. 11 del 23 noviembre 2021 , donde en el punto 2 del orden del día  se trato el manejo y establecimiento de los formatos de Plan de Inscripción Cultivo  y  formato  de  Suministro  de  Riego, donde el compromiso instado fue Se hizo entrega de los formatos ajustados y definitivos referentes a “Plan de Inscripción Cultivo y formato deSuministro de Riego” al representante de ASOZULIA de acuerdo a  lo  presentado  en  el  hallazgo  Cuatro  Actividad  Uno, quedando  entonceslos  dos formatos  de  una  forma  Homogénea,  para  el  manejo  de  planes  de  riego  y  su implementación,  incluyendo  las  instancias  de  revisión  y  aprobación  correspondiente, para el distrito de ASOZULIA.
Noviembre 2025:
La UTT remitió la siguiente información: el “Plan de Riego – Cultivos”, en el cual se registra a los cultivadores que buscan inscribirse en el plan; el archivo “INS Riego”, donde se evidencia la solicitud de inscripción de cultivos al mencionado plan; y el “Plan de Cultivo”, que incluye el formato del plan de suministro de riego. Finalmente, se entregó el listado del RGU (Registro de Gestión de Usuarios), donde se observa la relación actualizada de los usuarios inscritos, según lo indicado por el funcionario Juan Carlos Salcedo, Coordinador de operaciones del distrito  ASOZULIA UTT Nº1- Cucuta</t>
    </r>
  </si>
  <si>
    <r>
      <rPr>
        <sz val="10"/>
        <color rgb="FF000000"/>
        <rFont val="Arial"/>
        <family val="2"/>
      </rPr>
      <t xml:space="preserve">La Oficina de Control Interno en seguimiento efectuado en 2022, observó el cumplimiento de la acción con el aporte del Acta de reunión N° 11 del 23 de noviembre de 2023, cuyo objetivo fue "Reunión con el fin de dar alcance del acta No.10 del 29/10/2021, concluir con el diseño de los formatos para el Manejo de Planes de Riego y su Implementación"
De acuerdo con la salvedad plasmada por parte del auditor en el seguimiento anterior, se hace necesario sustentar la aplicación de los formatos ajustados, dentro del Distrito administrado por AsoZulia.
Oficio 20233540113462 del 10 de agosto de 2023: a través del cual se informa a ASOZULA que, en la revisión del informe del primer
trimestre del año 2022, del Contrato de Administración, Operación y Conservación No. 525 del 27 de junio de 2017, se requiere complementar el mismo, para el caso de la presente acción, en su numeral 3 indica "Presentar evidencias que permitan establecer el grado de cumplimiento de la obligación relacionada con el Plan para la prestación del servicio (plan de siembras, plan de cultivos y plan de riegos) correspondiente al primer trimestre vigencia 2023".
A traves de Oficio 20233540016572 del 24 de marzo de 2023, se solicitó a ASOZULIA el ajuste o complemento del el informe del cuarto trimestre del año 2022, en especial lo relacionado con "Se insiste a la asociación para que aporte evidencias que permitan establecer el grado de cumplimiento de la obligación relacionada con el Plan para la prestación del servicio (plan de siembras, plan de cultivos y plan de riegos), y que se encuentra incluida en el contrato de AOC No. 525 de 2017, suscrito entre la Agencia de Desarrollo Rural – ADR y ASOZULIA, numeral 1 de las obligaciones desde el punto de vista de operación del literal b, de la cláusula segunda".
Dado lo anterior, si bien la UTT ha realizado seguimiento y requerido que el Distrito de cumplimiento en lo que respecta a la presentación de los planes de siembra, de riego y de cultivo, no se obtuvo evidencia de esta actividad y de la aplicación de los formatos ajustados y dispuestos en la presente acción, por lo cual la acción permanece pendiente de efectividad, y deberá continuar siendo objeto de seguimiento. 
</t>
    </r>
    <r>
      <rPr>
        <b/>
        <sz val="10"/>
        <color theme="1"/>
        <rFont val="Arial"/>
        <family val="2"/>
      </rPr>
      <t xml:space="preserve">Seguimiento Noviembre 2025:
</t>
    </r>
    <r>
      <rPr>
        <sz val="10"/>
        <color theme="1"/>
        <rFont val="Arial"/>
        <family val="2"/>
      </rPr>
      <t xml:space="preserve">
Al revisar la información adjunta, la Oficina de Control Interno evidencia que ASOSULIA no está utilizando los formatos establecidos por el Nivel Central de la ADR, los cuales se encuentran publicados en la plataforma ISOLUCION:  F-ADT-030, PLAN DE CULTIVOS PARA RIEGO", F-ADT-036 INSCRIPCIÓN DE CULTIVOS PARA EL PLAN DE RIEGO, F-ADT-029 SOLICITUD DE INSCRIPCIÓN DE CULTIVOS PARA EL PLAN DE RIEGO por lo cual la acción permanece pendiente de efectividad, y deberá continuar siendo objeto de seguimiento. </t>
    </r>
  </si>
  <si>
    <t>2. Solicitar a la VIP-Dirección de Adecuación de Tierras su concepto sobre la suplencia de la evaluación de la Asociación con los informes de Supervisión, y si se requiere de un formato independiente para su documentación.</t>
  </si>
  <si>
    <t>Comunicación dirigida a la VIP Dirección de Adecuación de Tierras con su respectiva respuesta y la implementación de los términos de la misma.</t>
  </si>
  <si>
    <t xml:space="preserve">Se aportaron como evidencias, el Memorando No. 20203540012603 del 4/05/2020, mediante el cual la UTT No. 4 requirió a la Vicepresidencia de Integración Productiva - Direccion de Adecuación de Tierras  el concepto sobre suplencia de la evaluación de la Asociación con los informes de supervisión y el Memorando No. 20203300014233 del 21/05/2020 con el cual, se recibe respuesta de la mencionada Vicepresidencia. </t>
  </si>
  <si>
    <t>Con base en las evidencias aportadas, se pudo constatar el cumplimiento del 100% de esta acción, de acuerdo con la documentación descrita en el avance cualitativo,  sobre lo que se resalta que la Vicepresidencia de Integración Productiva informó que, para la evaluación de la capacidad de la asociación de usuarios para administrar, operar y conservar el distrito, no cuenta con un formato específico y que pueden contar son el apoyo de su despacho para al ejecución de esta actividad. En lo que respecta a la efectividad, en la visita realziada en agosto de 2023 por parte de la Oficina de Control Interno a la UTT 4, se solicitó aportar el informe trimestral en el que se evalúa a la asociación de usuarios que administra el Distrito, frente a lo cual se aportó informe de supervisión de enero a septiembre de 2022, cuyo fin específico es "EVALUACION ANUAL DEL 2022 CON EL FIN DE DETERMINAR SI LA ASOCIACION DE USUARIOS DEL DISTRITO DE ADECUACION DE TIERRAS DE GRAN ESCALA DEL RIO ZULIA – ASOZULIA CUENTA CON LA CAPACIDAD PARA ADMINISTRAR, OPERAR Y CONSERVAR EL DISTRITO, CONTRATO AOC No.525/2017".
basado en lo anterior, se considera que se han corregido las situaciones observadas en el hallazgo, en lo que respecta a la evaluación anual de la asociación, por lo cual se puede dar por efectiva la presente acción.</t>
  </si>
  <si>
    <t>3. Solicitar a nivel central aclaración e instrucciones sobre a cuál normatividad se debe acoger la UTT para efectuar los reportes de facturación y solicitar los ajustes normativos pertinentes.</t>
  </si>
  <si>
    <t>Una comunicación a la Vicepresidencia de Integración Productiva sobre aclaración e instrucciones sobre informes de facturación y eventual ajuste de la normatividad.</t>
  </si>
  <si>
    <r>
      <rPr>
        <b/>
        <sz val="10"/>
        <rFont val="Arial"/>
        <family val="2"/>
      </rPr>
      <t xml:space="preserve">Julio 2021: </t>
    </r>
    <r>
      <rPr>
        <sz val="10"/>
        <rFont val="Arial"/>
        <family val="2"/>
      </rPr>
      <t xml:space="preserve">Según la evidencia remitida por la UTT,  se verificó que mediante Memorando No. 20203540012603 del 04/05/2020 se solicitó aclaración e instrucciones sobre informes de facturación y eventual ajuste de la normatividad a la Vicepresidencia de Integración Productiva, pero no se aportó la respuesta a este requerimiento.
</t>
    </r>
    <r>
      <rPr>
        <b/>
        <sz val="10"/>
        <rFont val="Arial"/>
        <family val="2"/>
      </rPr>
      <t xml:space="preserve">Junio 2022: </t>
    </r>
    <r>
      <rPr>
        <sz val="10"/>
        <rFont val="Arial"/>
        <family val="2"/>
      </rPr>
      <t xml:space="preserve">Como parte del seguimiento anterior para medir la efectividad se espera respuesta por parte de la VIP al requerimiento solicitado por parte de la UTT 4,  en la información allegada a esta Oficina de Control Interno se evidenció una mesa de trabajo entre estas dos áreas pero no se obtiene un documento final con las conslusiones y acuerdos allegados para subsanar la causa de esta acción propuesta.
</t>
    </r>
    <r>
      <rPr>
        <b/>
        <sz val="10"/>
        <rFont val="Arial"/>
        <family val="2"/>
      </rPr>
      <t xml:space="preserve">Diciembre 2023: </t>
    </r>
    <r>
      <rPr>
        <sz val="10"/>
        <rFont val="Arial"/>
        <family val="2"/>
      </rPr>
      <t>SE indicó que además de las gestiones relacionadas anteriormente, la UTT reiteró la solicitud ante la VIP con oficio 20213540015083.</t>
    </r>
  </si>
  <si>
    <t>De conformidad con lo señalado en el avance cualitativo, se observó el cumplimiento de la acción propuesta, a partir de los oficios remitidos por la UTT y la mesa de trabajo realizada entre la territorial y el nivel central para acalrar este interrogante dispuesto en la acción.
De otra parte, en la visita realizada en agosto de 2023 por parte de la Ofciina de Control Interno a la UTT 4, se analizó la situación particular del hallazgo, relacionada con la presentación de los reportes de facturación al nivel central, en el marco del procedimiento “Recaudo de Cartera por concepto del Servicio Público de Adecuación de Tierras, Recuperación de la Inversión y Transferencia de Distritos”, (PR-ADT-006. No obstante, se debe indicar que el procedimiento PR-ADT-006 (en su versión 2 vigente al corte dle presente seguimiento) se ajustó en el alcance, quedando que el mismo aplica únicamente para los distritos administrados por la Agencia de Desarrollo Rural. Por ende, la situación de hecho que originó esta observación ha sido eliminada y esta situación debe darse por superada.</t>
  </si>
  <si>
    <t>4. Informar a la Vicepresidencia de Integración Productiva la situación presentada en el formato “Acta final de compromiso para la inversión en distritos de adecuación de tierras” (F-ADT-052) para que sea analizada la información requerida según el Procedimiento PRADT-003 y lacontemplada en el F-ADT-052, con el objetivo de aplicar los correctivos del caso (ajustes de los lineamientos o estandarización de instrucciones) y se realice una revisión del PR-ADT-003.</t>
  </si>
  <si>
    <t>Comunicación a la VIP sobre la situación presentada en las actas finales de compromiso con su respuesta y ajustes, en caso de que apliquen.</t>
  </si>
  <si>
    <r>
      <rPr>
        <b/>
        <sz val="10"/>
        <rFont val="Arial"/>
        <family val="2"/>
      </rPr>
      <t xml:space="preserve">Julio 2021: </t>
    </r>
    <r>
      <rPr>
        <sz val="10"/>
        <rFont val="Arial"/>
        <family val="2"/>
      </rPr>
      <t xml:space="preserve">De acuerdo a la evidencia aportada, se constató que la UTT a través del Memorando No. 20203540014103 del 20/05/2020 Informó a la Vicepresidencia de Integración Productiva la situación presentada en el formato “Acta final de compromiso para la inversión en distritos de adecuación de tierras” (F-ADT-052). para que sea analizada la información requerida según el Procedimiento PRADT-003 y la contemplada en el formato F-ADT-052, pero no se recibió la respuesta de este requerimiento.
</t>
    </r>
    <r>
      <rPr>
        <b/>
        <sz val="10"/>
        <rFont val="Arial"/>
        <family val="2"/>
      </rPr>
      <t xml:space="preserve">Junio 2022: </t>
    </r>
    <r>
      <rPr>
        <sz val="10"/>
        <rFont val="Arial"/>
        <family val="2"/>
      </rPr>
      <t>En esta verificación por parte de la Oficina de Control Interno no se evidenció respuesta alguna por parte de la VIP al requerimiento realizado por la UTT 4 Cúcuta a través de del memorando 20203540014103, se espera este documento para la verificación del cumplimiento de la acción propuesta.
Diciembre 2023: Aunado al memorando aportado en seguimientos anteriroes, se aportó copia de los oficios 20213540015083 del 30 de abril de 2021 y 20213540040703 del 4 de noviembre de 2021, mediante los cuales se reiteró lo requerido en el memorando 20203540014103.</t>
    </r>
  </si>
  <si>
    <t>Como se registró en el avance cualitativo, la UTT efectuó el requerimiento establecido en el Plan de Mejoramiento a partir de la elevación de solicitudes a la Vicepresidencia de Integración Productiva, sobre las cuales, si bien no hubo respuesta, la UTT 4 informó a través de oficio 20233540039113 del 16 de agosto de2023, lo siguiente:
El formato “Acta final de compromiso para la inversión en distritos de adecuación de tierras” (F-ADT-052)”, que hace referencia en este Hallazgo, y que la Auditoria identificó no contenía la información mínima, de acuerdo con lo establecido en el procedimiento PR-ADT-003 (Versión 1), numeral 5.3.6. “(…). * Acta de compromiso”, se considera de importancia aclarar, que el acta de compromiso corresponde al formato “Acta final de compromiso para la inversión en distritos de adecuación de tierras” (F-ADT-052) y se encuentra en ISOLUCION, formando parte del Procedimiento “Recuperación de inversión”. Este formato fue diseñado y tiene unos responsables de quien elaboró, revisó y aprobó de la Dirección de Adecuación de Tierras de la Vicepresidencia de Integración Productiva, quienes pueden aplicar los correctivos del caso (ajustes de los lineamientos o estandarización de instrucciones) y que realicen una revisión del PR-ADT-003, considerando que la acción de cumplimiento a este Hallazgo en esta actividad ya fue cumplida por la UTT 4, habiendo realizado la acción propuesta informando lo correspondiente mediante 3 memorando a la VIP.
Por parte de la Oficina de Control Interno se concuerda con lo expresado por la UTT, en lo que concierne a que la elaboración del formaato es desarrollada por el nivel central y la territorial alertó lo observado por el equipo auditor a fin de tomar los correctivos necesarios, por lo cual, se sugiere a la UTT que en los momentos en que se requiera llevar a cabo el diligenciamiento de dicho formato, se deje soporte de salvedad del no cumplimiento cabal del procedimiento PR-ADT-003 por la desalineación del formato, y se busque otro control a fin de complementar la información que no reposa en el mismo.</t>
  </si>
  <si>
    <t>5. Obtener las firmas de los documentos pendientes.</t>
  </si>
  <si>
    <t>Documentos subsanados con firmas</t>
  </si>
  <si>
    <r>
      <rPr>
        <b/>
        <sz val="10"/>
        <rFont val="Arial"/>
        <family val="2"/>
      </rPr>
      <t xml:space="preserve">Diciembre 2023: </t>
    </r>
    <r>
      <rPr>
        <sz val="10"/>
        <rFont val="Arial"/>
        <family val="2"/>
      </rPr>
      <t>La UTT remitió dos cartas de instrucciones de pagarés debidamente firmadas y con la huella dactilar, correspondientes a los usuarios Lina Rosa García, con C.C. No. 60.341.872 y Ciro Alfosno Machado, con C.C. No. 13.340042, respectivamente.</t>
    </r>
  </si>
  <si>
    <t>A partir de los soportes aportados, los cuales sustentan el cumplimiento de la acción en cuanto a la recolección de las firmas faltantes, se considera que se corrigió la observación del hallazgo referente a la auencia de dichas firmas, previendo así la materialización del riesgo aludido, por lo cual se considera efectiva la acción, por cuanto se suma que el procedimiento PR-ADT-003 (del cual se sustrajo el criterio incumplido) se encuentra actualizado en su versión 3, de donde lo relacionado con la firma de los pagares y actas de compromiso ha sufrido ajustes.</t>
  </si>
  <si>
    <t>Incumplimiento de los términos contractuales y procedimentales en las entregas de bienes, insumos y/o servicios y en los pagos a los proveedores.</t>
  </si>
  <si>
    <t>Omisión de reprogramación de actividades por incumplimiento del cronograma inicial del proyecto.</t>
  </si>
  <si>
    <t>1. Designar formalmente en la UTT, un responsable de la custodia y manejo del Plan de Adquisiciones/Inversiones.
Esta persona deberá dejar documentado en las actas del CTGL las fechas programadas vs. las ejecutadas respecto a entregas con su correspondiente justificación en caso de presentar desviaciones.</t>
  </si>
  <si>
    <t>Designación de la persona y las actas del CTGL con detalle de fechas de ejecución vs. Fechas de programación con justificaciones de desviaciones.</t>
  </si>
  <si>
    <t>Director UTT o
su delegado en
el CTGL</t>
  </si>
  <si>
    <r>
      <rPr>
        <b/>
        <sz val="10"/>
        <rFont val="Arial"/>
        <family val="2"/>
      </rPr>
      <t xml:space="preserve">Julio 2021: </t>
    </r>
    <r>
      <rPr>
        <sz val="10"/>
        <rFont val="Arial"/>
        <family val="2"/>
      </rPr>
      <t xml:space="preserve">La UTT no reportó evidencia alguna ni registró información en el avance cualitativo, que demuestren la gestión realizada para dar cumplimiento a la acción propuesta.
</t>
    </r>
    <r>
      <rPr>
        <b/>
        <sz val="10"/>
        <rFont val="Arial"/>
        <family val="2"/>
      </rPr>
      <t xml:space="preserve">
Junio 2022:</t>
    </r>
    <r>
      <rPr>
        <sz val="10"/>
        <rFont val="Arial"/>
        <family val="2"/>
      </rPr>
      <t xml:space="preserve"> En la evidencia entregada a esta Oficina de Control Interno se evidenció la designación del profesional de la UTT 4 para  el manejo del Plan de Adquisiciones/ Inversiones, No obstante, no se evidenció detalle de las fechas de programación de este plan dentro de los CTGL para su verificación y cumplimiento.
</t>
    </r>
    <r>
      <rPr>
        <b/>
        <sz val="10"/>
        <rFont val="Arial"/>
        <family val="2"/>
      </rPr>
      <t>Diciembre 2023:</t>
    </r>
    <r>
      <rPr>
        <sz val="10"/>
        <rFont val="Arial"/>
        <family val="2"/>
      </rPr>
      <t xml:space="preserve"> Desde la UTT se informa que el PIDAR en comento en el hallazgo se cerró. De otra parte, en los proyectos que actualmente están en ejecución, en todos los PIDAR hay designación de profesional para seguimiento a la ejecución. De igual forma, en los respectivos comités si se trata lo concerniente a la contratación y en la estructura actual de los CTGL se debe detallar diferentes aspectos dentro de los que se encuentra los avances técnicos, financieros, contractuales, entre otros.
Se suministró actas del CTGL de los PIDAR 392 de 2022 (ACTA 005) y acta 14 del PIDAR 879 de 2019, observando que en su estructura se contempla el análisis de los Términos de referencia de la contratación requerido, así como seguimiento en campo a las entregas realizadas (respectivamente). De esta manera se considera se cumple la acción de mejoramiento.
De otro lado, en lo que respecta a la planificación de entregas frente a la programación de comisiones, se informa que se consideraría que esta acción se pudo adoptar dadas directrices en su momento frente a la programación de comisiones periódicas. Actualmente, dependiendo la necesidad de cada PIDAR se programan comisiones para visitas o entregas. Dado que no se considera tenga impacto relevante y positivo frente al hallazgo, se recomienda solicitar su eliminación.</t>
    </r>
  </si>
  <si>
    <t>La Oficina de Control Interno observó que a través de memorando 20203540012173 del 27 de abril de 2020, se realizó la designación de apoyo a la supervisión de los PIDAR 827, 879 y 880 de 2019, enlistando en el mismo las diferntes actividades a cargo del profesional desginado, dentro de lo que se resalta Revisar y aprobar al inicio de la ejecución del PIDAR el POI, donde se evidencie la programación de ejecución de las actividades, entrega de productos y uso de recursos. Hacer seguimiento mensual al POI del PIDAR, entre otras.
Sea preciso enfatizar lo indicado por la UTT, respecto a que el PIDAR 498 del 9 de julio de 2018, del cual se derivaron las observaciones, al corte de este seguimiento ya estaba cerrado. De otra parte, se tomó muestra de dos (2) PIDAR en ejecución (879 de 2019 y 392 de 2022), a fin de validar soportes se entregas los soportes de entregas de bienes, insumos y/o servicios y su adecuado soporte documental, así como el seguimiento a través de los Comités Técnicos de Gestión Local, observando que, a partir de los lineamientos dados por la Vicepresidencia de Proyectos en marzo de 2023, se maneja un nuevo modelo de Acta de comité, en el que se realiza seguimiento técnico y financiero al plan Operativo de Inversiones, así como a los procesos de contratación.
De esta manera se considera se han adoptado controles preventivos que buscan evitar reiterar los hechos de ausencia de alertas oportunas por incumplimientos en cronogramas y entregas, así como desviaciones en los temas de contratación, a lo que se suma el manejo de una herramiento en excel por parte de la UTT, que permite validar el cumplimiento de requisitos para desembolsos.
Dado lo anterior, se considera existen sistentos que permiten observar correctivos frente a lo evidenciado en la auditoría, así como nuevos controles que permiten alertar a la UTT frente a desviaciones, por lo cual se considera viable el cierre del hallazgo.</t>
  </si>
  <si>
    <t>Inconsistencias e incumplimiento de requisitos para la entrega de bienes, insumos y/o servicios a los beneficiarios de los PIDAR y deficiencias en las actas de entrega.</t>
  </si>
  <si>
    <t>Falta de programación (de lugares
y tiempos) de las entregas a los beneficiarios.
Inadecuada gestión y monitoreo tanto de las entregas, como de las bases de datos de beneficiarios.
Incumplimientos de los términos de entrega de materiales, bienes, insumos y/o servicios por parte de los proveedores.</t>
  </si>
  <si>
    <t>1. Solicitar a la VIP lineamientos e instrucciones para manejo de formatos de entrega bajo el esquema de la ADR, para que se puedan documentar los estados/condiciones de dichas entregas. Eventualmente, se debe buscar consensuar el contenido con los Cooperantes para manejar un único esquema.</t>
  </si>
  <si>
    <t>Un memorando de solicitud a la Vicepresidencia de Integración Productiva junto con su respectiva respuesta e implementación.</t>
  </si>
  <si>
    <r>
      <rPr>
        <b/>
        <sz val="10"/>
        <rFont val="Arial"/>
        <family val="2"/>
      </rPr>
      <t xml:space="preserve">Julio 2021: </t>
    </r>
    <r>
      <rPr>
        <sz val="10"/>
        <rFont val="Arial"/>
        <family val="2"/>
      </rPr>
      <t xml:space="preserve">La UTT no aportó evidencia alguna ni registró información en el avance cualitativo, que demuestren la gestión realizada para dar cumplimiento a la acción propuesta.
</t>
    </r>
    <r>
      <rPr>
        <b/>
        <sz val="10"/>
        <rFont val="Arial"/>
        <family val="2"/>
      </rPr>
      <t>Junio 2022:</t>
    </r>
    <r>
      <rPr>
        <sz val="10"/>
        <rFont val="Arial"/>
        <family val="2"/>
      </rPr>
      <t xml:space="preserve"> En la evidencia entregada a esta Oficina de Control Interno  se evidenció el cumplimiento de la meta propuesta  ya que se adjunta el memorando 20213540032363 del 14 de septiembre de 2021, remitido a la VIP con la solicitud de atender esta acción propuesta. No obstante, no se evidenció gestión del desarrollo y cumplimiento de la misma, y no se cuenta con lineamientos  e instrucciones para manejo de formatos de entrega bajo el esquema de la ADR según lo propuesto en este plan de mejoramiento.
Diciembre 2023: Se allegó por parte de la UTT soportes de las entregas realizadas en el PIDAR 879 de 2019, donde se observó que los mismos se encuentran complemente diligenciados.</t>
    </r>
  </si>
  <si>
    <t>La Ofiicna de Control Interno evidenció el cumplimiento parcial de la acción propuesta, respecto a la emisión de la una solicitud dirigida a la Vicepresidencia de Integración Productiva, solicitando instrucciones para el manejo de formatos de entrega bajo esquema ADR, para documentar estados o condiciones de las entregas a realizar. No obstante, no se observó la emisión de respuesta y la implementación de la misma como lo señala la meta.
Es preciso señalar, que en visita realizada por la OCI a la UTT 4, se trató lo concerniente a la presente acción, dejando la anotación de que ante los avances mencionados anterioremnte "no se obtuvo respuesta al mismo, lo que daría cumplimiento parcial a la acción", sin embargo, en los reportes de avances realizados por la UTT mediante Oficio 20233540039113 del 18 de agosto de 2023, no hubo información sobre esta acción.
No obstante lo anterior, esta Oficina Evidenció que por parte de la UTT se cumple con la aplicación de los formatos dispuestos y los lineamientos procedimentales para las entregas, como consta para el PIDAR 879 de 2019.</t>
  </si>
  <si>
    <t>2. Incluir en el orden del día de cada CTGL y acta de reunión de entregas, como primer punto los compromisos adquiridos y si fueron o no solucionados.</t>
  </si>
  <si>
    <t>Actas de CTGL y Actas de reunión de entregas con compromisos revelados y revisados en su cumplimiento.</t>
  </si>
  <si>
    <t>Director UTT o
su delegado</t>
  </si>
  <si>
    <r>
      <rPr>
        <b/>
        <sz val="10"/>
        <rFont val="Arial"/>
        <family val="2"/>
      </rPr>
      <t xml:space="preserve">Julio 2021: </t>
    </r>
    <r>
      <rPr>
        <sz val="10"/>
        <rFont val="Arial"/>
        <family val="2"/>
      </rPr>
      <t xml:space="preserve">La UTT no aportó evidencia alguna ni registró información en el avance cualitativo, que demuestren la gestión realizada para dar cumplimiento a la acción propuesta.
</t>
    </r>
    <r>
      <rPr>
        <b/>
        <sz val="10"/>
        <rFont val="Arial"/>
        <family val="2"/>
      </rPr>
      <t xml:space="preserve">
Junio 2022</t>
    </r>
    <r>
      <rPr>
        <sz val="10"/>
        <rFont val="Arial"/>
        <family val="2"/>
      </rPr>
      <t xml:space="preserve">: En la evidencia entregada a esta Oficina de Control Interno no se evidenció el cumplimiento de la meta propuesta ya que no se adjuntan las actas de CTGL y  actas de reunión de entregas con compromisos revelados y revisados en su cumplimiento de acuerdo a lo planteado en la meta de este hallazgo. No obstante, es importante mencionar que esta meta no ataca de fondo la causa del hallazgo por lo tanto sería pertinente ajustar la misma.
</t>
    </r>
    <r>
      <rPr>
        <b/>
        <sz val="10"/>
        <rFont val="Arial"/>
        <family val="2"/>
      </rPr>
      <t xml:space="preserve">Diciembre 2023: </t>
    </r>
    <r>
      <rPr>
        <sz val="10"/>
        <rFont val="Arial"/>
        <family val="2"/>
      </rPr>
      <t xml:space="preserve">se suministró un Acta del CTGL del PIDAR 392 de 2022, del 20 de junio de 2023, en la cual se observó que contempla en el orden del día el seguimiento a compromisos del acta anterior, con lo cual se cumple la acción.
Por parte de la OCI se solicita informar si existe algún proceso de validación frente a las actas de entrega, en el que se verifique su adecuado y total diligenciamiento, aunado a la existencia de totalidad de actas, se indica que internamente existe un profesional que valida la existencia de la documentación de cada PIDAR, aunado a que desde la Dirección de Seguimiento y Control se efectúa dicha actividad y los resultados se comunican a la UTT para corrección. Se solicitó allegar el soporte de la validación interna de la documentación, para lo cual se remite archivo Excel de lista de chequeo de los PIDAR
</t>
    </r>
  </si>
  <si>
    <t>La Oficina de Control Interno observó que, a partir de los lineamientos dados por la Vicepresidencia de Proyectos en marzo de 2023, se maneja un nuevo modelo de Acta de comité, con el cual se busca controlar las temáticas a tratar en cada sesión, dentro de lo que se encuentra como parte escencial el seguimiento a los compromisos del acta anterior.
Aunado a ello, se observó la existencia de una herramienta que permite la validación de la existencia documental de cada PIDAR, buscando controlar que en el repositorio dispuesto para la gesti´no de proyecto se encuentre toda la documentación derivada de la ejecución de los proyectos.
Teniedo en cuenta que el PIDAR N° 498 del 9 de julio de 2018 fue objeto de cierre, sumado a que se observó que la UTT ha adoptado controles tendientes a mitigar las desviaciones en la documentación de la implementación, se considera viable el cierre del presente hallazgo.</t>
  </si>
  <si>
    <t>Debilidades en el diligenciamiento de los informes mensuales de seguimiento a la ejecución de los PIDAR y falta de una metodología para medir el nivel de avance.</t>
  </si>
  <si>
    <t>Falta de controles de supervisión y revisión de los informes de avances de los PIDAR</t>
  </si>
  <si>
    <t>1. Remisión mensual a la Dirección de Seguimiento y Control de los Informes de Seguimiento a la Implementación Formatos F-IMP-014 para los proyectos de ejecución directa y Formato F-IMP-006 para proyectos en ejecución por convenio de cooperación con el reporte del avance mensual y novedades de cada PIDAR</t>
  </si>
  <si>
    <t>Soporte de remisión mensual de informes</t>
  </si>
  <si>
    <t>Director UTT 4</t>
  </si>
  <si>
    <t>No presenta avances a la fecha del seguimiento. Acción reformulada mediante memorando 20233540039113 del 18 de agosto de 2023
Noviembre 2025:
Según la información aportada por la funcionaria Arelys Lozano, durante los periodos analizados no se han ejecutado PIDAR Directos, sino que estas iniciativas se han desarrollado mediante convenios. En consecuencia, dentro de la evidencia no se identifican los formatos establecidos y publicados en Isoulcion por ende no cumplen con lo establecido en el procedimiento.</t>
  </si>
  <si>
    <t>El plan de mejoramiento hallazgo N° 7 fue modificado en virtud de la solicitud relaizada por la UTT mediante oficio 20233540039113 del 18 de agosto de 2023, en el que solicitó la eliminación de las tres (3) acciones existentes y la formulación de una nueva acción.
Noviembre 2025:
La Oficina de Control Interno evidencia que no se implementaron los formatos F-IMP-014 para los proyectos de ejecución directa ni el formato F-IMP-006 para los proyectos ejecutados mediante convenio. En consecuencia, la acción debe permanecer en el mismo estado y continuar gestionándose hasta lograr su cumplimiento.
Por lo anterior, se sugiere reformular la fecha de cumplimiento de la acción.</t>
  </si>
  <si>
    <t>Desalineación en la aplicación de los lineamientos de socialización de los PIDAR, conformación y sesiones del Comité Técnico de Gestión Local - CTGL e imprecisiones en actas.</t>
  </si>
  <si>
    <t>Omisiones en la verificación de requisitos habilitantes de conformación y asistentes a los CTGL.</t>
  </si>
  <si>
    <t>1. Respecto a la función de la Secretaria Técnica del CTGL por parte de un funcionario de la ADR - UTT 4, en la próxima reunión del CTGL, se ratificará que esta es asumida por el funcionario respectivo que delegue el Director de la UTT.</t>
  </si>
  <si>
    <t>Acta de CTGL con la ratificación del Secretario Técnico.</t>
  </si>
  <si>
    <t>Director UTT o
su delegado ante
el CTGL</t>
  </si>
  <si>
    <r>
      <rPr>
        <b/>
        <sz val="10"/>
        <color theme="1"/>
        <rFont val="Arial"/>
        <family val="2"/>
      </rPr>
      <t xml:space="preserve">Julio 2021: </t>
    </r>
    <r>
      <rPr>
        <sz val="10"/>
        <color theme="1"/>
        <rFont val="Arial"/>
        <family val="2"/>
      </rPr>
      <t xml:space="preserve">La UTT no aportó evidencias ni realizó registros de información en el avance cualitativo, que demuestren la gestión adelantada para dar cumplimiento a la acción propuesta.
</t>
    </r>
    <r>
      <rPr>
        <b/>
        <sz val="10"/>
        <color theme="1"/>
        <rFont val="Arial"/>
        <family val="2"/>
      </rPr>
      <t>Junio 2022:</t>
    </r>
    <r>
      <rPr>
        <sz val="10"/>
        <color theme="1"/>
        <rFont val="Arial"/>
        <family val="2"/>
      </rPr>
      <t xml:space="preserve"> En la evidencia entregada a esta Oficina de Control Interno  no se evidenció el cumplimiento de la meta propuesta ya que no se anexan las actas de CTGL donde se ratifique la posición dle Secretario Técnico designado por el Director de la UTT.
</t>
    </r>
    <r>
      <rPr>
        <b/>
        <sz val="10"/>
        <color theme="1"/>
        <rFont val="Arial"/>
        <family val="2"/>
      </rPr>
      <t>Diciembre de 2023:</t>
    </r>
    <r>
      <rPr>
        <sz val="10"/>
        <color theme="1"/>
        <rFont val="Arial"/>
        <family val="2"/>
      </rPr>
      <t xml:space="preserve"> En la visita realizada por la OCI, por parte de la UTT se solicitó validar los soportes aportados mediante oficio 20213540051423, a partir de lo cual se observó el aporte de ACTA No. 02, 03, 05, 07, 09, 31 entre otros, Comité Técnico Local del MA 144 de 2018, no obstante, no se observó que en estas figure la posición del Secretario Técnico del comité del que trata la acción.
Noviembre 2025:
Tras revisar la información enviada por la UTT, específicamente las actas del Comité Técnico Local N.º 5 del 14 de febrero de 2025 y del Comité Técnico de Gestión Local N.º 008, amparado en la Resolución 098 de 2024 con fecha del 17 de junio de 2025, se evidencia que dicha documentación no cumple con lo establecido en el procedimiento.  PR-IMP-001EJECUCINDEPIDARCONVENIOSDECOOPERACION_V9
5.4.1.1.1 Funciones de la secretaría Técnica del Comité Técnico de Gestión Local La secretaría técnica del CTGL debe ser ejercida por un funcionario de la UTT quien debe ser designado por el director de la UTT (...)</t>
    </r>
  </si>
  <si>
    <r>
      <t xml:space="preserve">A partir de las evidencias validada spor parte de la Oficina de Control Interno, se observó que si bien se paortan las actas del Comité Técnico Local del PIDAR, no se evidencia que en las mismas se haga alusión a la figura de Secretario Técnico del citado Comité, aunado a que no se mantiene la presencia de un único delegado por parte de la UTT.
Dado lo anterior, se sugiere a la UTT validar la realidad operativa de la territorial en lo que consierne a la delegación y participación en los Comités Ténicos de gestión Local de los PIDAr y cómo se sustenta su efectivo cumplimiento, a fin de proponer una nueva actividad con este análisis.
Por lo anterior, la presente acción debe continuar siendo objeto de seguimiento, por cuanto la misma se encuentra vencida, y se deberá priorizar su ejecución o si replantemaiento.
</t>
    </r>
    <r>
      <rPr>
        <b/>
        <sz val="10"/>
        <color theme="1"/>
        <rFont val="Arial"/>
        <family val="2"/>
      </rPr>
      <t>Noviembre 2025:</t>
    </r>
    <r>
      <rPr>
        <sz val="10"/>
        <color theme="1"/>
        <rFont val="Arial"/>
        <family val="2"/>
      </rPr>
      <t xml:space="preserve">
Teniendo en cuenta la información remitida por la UTT y las actas revisadas correspondientes al periodo 2025, se identifica que estas no cumplen con lo establecido en el procedimiento. En consecuencia, se sguiere reformular la fecha de cumplimiento del cumplimiento de la presente acción.</t>
    </r>
  </si>
  <si>
    <t xml:space="preserve">Falta de revisión del registro detallado de los participantes al momento de la socialización versus beneficiarios del proyecto.  </t>
  </si>
  <si>
    <t>2. Para los próximos eventos de socialización de los PIDAR, se deberá designar una persona que valide las identificaciones (cédulas de ciudadanía), los anexos del caso (como poderes de representación), y su registro en las planillas de asistencia, y, en simultáneo, en un archivo de Excel que facilite los cruces posteriores frente a los listados de los beneficiarios, y además, evitar la rotación de listados de asistencia, para no incurrir en el error de duplicidad de datos.</t>
  </si>
  <si>
    <t>Designación de la persona encargada de validar asistencia e identificaciones en las reuniones, y de recopilar la información del caso (poderes, autorizaciones, etc.)
Archivo Excel de asistencia vs. listados físicos firmados</t>
  </si>
  <si>
    <r>
      <rPr>
        <b/>
        <sz val="10"/>
        <color rgb="FF000000"/>
        <rFont val="Arial"/>
        <family val="2"/>
      </rPr>
      <t xml:space="preserve">Julio 2021: </t>
    </r>
    <r>
      <rPr>
        <sz val="10"/>
        <color rgb="FF000000"/>
        <rFont val="Arial"/>
        <family val="2"/>
      </rPr>
      <t xml:space="preserve">La UTT no aportó evidencias ni realizó registros de información en el avance cualitativo, que demuestren la gestión adelantada para dar cumplimiento a la acción propuesta.
</t>
    </r>
    <r>
      <rPr>
        <b/>
        <sz val="10"/>
        <color rgb="FF000000"/>
        <rFont val="Arial"/>
        <family val="2"/>
      </rPr>
      <t>Junio 2022:</t>
    </r>
    <r>
      <rPr>
        <sz val="10"/>
        <color rgb="FF000000"/>
        <rFont val="Arial"/>
        <family val="2"/>
      </rPr>
      <t xml:space="preserve"> En la evidencia entregada a esta Oficina de Control Interno  no se identificó el cumplimiento de la meta propuesta ya que no anexa evidencia que sustente el cumplimiento de la acción propuesta.
</t>
    </r>
    <r>
      <rPr>
        <b/>
        <sz val="10"/>
        <color rgb="FF000000"/>
        <rFont val="Arial"/>
        <family val="2"/>
      </rPr>
      <t>Diciembre 2023:</t>
    </r>
    <r>
      <rPr>
        <sz val="10"/>
        <color rgb="FF000000"/>
        <rFont val="Arial"/>
        <family val="2"/>
      </rPr>
      <t xml:space="preserve"> se informa a la OCI que actualmente el proceso de socialización se realiza con las planillas de asistencia realizando el cruce con el listado de beneficiarios según resultado de la estructuración y aprobación del proyecto. Para efectos de validación, se remite el formato F-IMP-002 que viene desde la estructuración del PIDAR, el cual se cruza con los listados de asistencia de la socialización del proyecto de la socialización del PIDAR No. 662 de 2022</t>
    </r>
  </si>
  <si>
    <r>
      <t xml:space="preserve">La Oficina de Control Interno obtuvo como evidencia los soportes de socialización del PIDAR 662 de 2022 y el formato F-EFP-002 de caracterización de beneficiarios, de lo cual, se realizó la validación de la participación de beneficiarios observando que, de los 49 beneficiarios, once no figuran en el listado de asistencia y uno de ellos firmó dos veces, considerando que persisten desviaciones frente a estos hechos, por lo cual no se considera exista un control de verificación, a lo que se suma que no se allegó los soportes de Designación de la persona encargada de validar asistencia y de los cruces que se realizarían, como se dispuso en la meta.
Por lo anterior, no se considera se diera cumplimiento a la acción de mejoramiento, por lo cual la acción se encuentra vencida y eberá ser objeto de priorización.
Al respecto, se sugiere replanter el plan vigente, propendiendo proponer acciones que se configuren en un control que permita dar cumplimiento a las disposiciones procedimentales.
</t>
    </r>
    <r>
      <rPr>
        <b/>
        <sz val="10"/>
        <color theme="1"/>
        <rFont val="Arial"/>
        <family val="2"/>
      </rPr>
      <t xml:space="preserve">Seguimiento Noviembre 2025:
</t>
    </r>
    <r>
      <rPr>
        <sz val="10"/>
        <color theme="1"/>
        <rFont val="Arial"/>
        <family val="2"/>
      </rPr>
      <t>Una vez revisada la información aportada por el proceso, se sugiere reformular la fecha de cumplimiento de la acción propuesta, dado que los documentos presentados no permiten evidenciar su cumplimiento de manera efectiva.</t>
    </r>
  </si>
  <si>
    <t>Inconsistencias en la clasificación de los beneficiarios.</t>
  </si>
  <si>
    <t>Errores en el registro de información del proyecto en el Banco de Proyectos versus información de los formatos del proyecto.</t>
  </si>
  <si>
    <t>1. Registrar en los módulos del Banco de Proyectos información contenida en los formatos establecidos por la ADR presentados por las organizaciones.</t>
  </si>
  <si>
    <t>Correo electrónico de solicitud del ajuste enviado a la VIP.
Pantallazos del ajuste efectuado y formato físico donde figuran las personas como víctimas.</t>
  </si>
  <si>
    <t>Técnico
Asistencial UTT</t>
  </si>
  <si>
    <t>Los soportes aportados por la UTT evidencian parte del cumplimiento de la acción propuesta. Estas evidencias corresponden a:                                                                                                                                         a.  Correos electrónicos de solicitud del ajuste enviados por la UTT a la VIP de fecha 30 de abril y 24 de junio de 2020.                                                                                                                                                               b. Memorando No. 20203540021643 del 31/07/2020 con el cual, la UTT remite informe y evidencias de las realizaciones de las acciones del hallazgo No. 9 del Plan de Mejoramiento al Jefe de la Oficina de Control Interno  y a este se anexan los soportes de las gestiones realizadas en el palicativo banco de proyectos y los formtao derivados de la estructuración del PIDAR..</t>
  </si>
  <si>
    <t>La Oficina de Control Interno considera que con las evidencias aportadas se logró un cumplimiento del 100% de la acción propuesta, frente a requerir a la Vicepresidencia de Integración Productiva el ajuste en el banco de proyectos de lo observado en el hallazgo,y allegando los soportes de los ajustes realizados en los formatos F-EFP-001, 002 y 008, así como de los pantallazos sustraídos del Banco de Proyectos con los cambios realizados por cada beneficiario.
De esta manera se considera que se corrigió la situación observada por la  OCI en el hallazgo, por lo cual se considera viable el cierre del hallazgo.</t>
  </si>
  <si>
    <t>Iniciativas de PIDAR recibidas en la UTT sin registro en el aplicativo Banco de Proyectos e imprecisiones en respuestas a los proponentes.</t>
  </si>
  <si>
    <t>No se lleva un registro o base de datos de todas las iniciativas que llegan a la UTT (radicadas) para inscripción en el Banco de Proyectos.</t>
  </si>
  <si>
    <t>1. Implementar una hoja de cálculo en Excel para el control de las iniciativas radicadas en el Banco de Proyectos y en Orfeo que contenga: fecha de recepción, número de radicado de entrada en ORFEO, nombre del proponente y de la iniciativa o proyecto, número de registro de la iniciativa asignado en el aplicativo Banco de Proyectos y número de radicado ORFEO de respuesta al proponente (salida).</t>
  </si>
  <si>
    <t>1 consolidado de iniciativas (en Excel) implementado y
actualizado semanalmente</t>
  </si>
  <si>
    <t>Profesional
delegado por el
Director de la
UTT</t>
  </si>
  <si>
    <r>
      <rPr>
        <b/>
        <sz val="10"/>
        <rFont val="Arial"/>
        <family val="2"/>
      </rPr>
      <t xml:space="preserve">Julio 2021: </t>
    </r>
    <r>
      <rPr>
        <sz val="10"/>
        <rFont val="Arial"/>
        <family val="2"/>
      </rPr>
      <t xml:space="preserve">La UTT no aportó evidencias ni realizó registros de información en el avance cualitativo, que demuestren la gestión adelantada para dar cumplimiento a la acción propuesta.
</t>
    </r>
    <r>
      <rPr>
        <b/>
        <sz val="10"/>
        <rFont val="Arial"/>
        <family val="2"/>
      </rPr>
      <t xml:space="preserve">
Junio 2022:</t>
    </r>
    <r>
      <rPr>
        <sz val="10"/>
        <rFont val="Arial"/>
        <family val="2"/>
      </rPr>
      <t xml:space="preserve"> En la evidencia entregada a esta Oficina de Control Interno  se identificó el cumplimiento de la meta propuesta ya que se anexa  matriz en excel sobre el consolidado de las iniciativas, No obstante es preciso mencionar que se corroboró que algunos proyectos se encuentran sin número asignado del Banco de Proyectos.
</t>
    </r>
    <r>
      <rPr>
        <b/>
        <sz val="10"/>
        <rFont val="Arial"/>
        <family val="2"/>
      </rPr>
      <t>Diciembre 2023:</t>
    </r>
    <r>
      <rPr>
        <sz val="10"/>
        <rFont val="Arial"/>
        <family val="2"/>
      </rPr>
      <t xml:space="preserve"> De acuerdo con el seguimiento realizado en la vigencia 2022, la Oficina de Control Interno observó la existencia de la matriz denominada "PROYECTOS REGISTRADAS BANCO DE PROYECTO" en la cual se registraba la información de las iniciativas recibidas en la UTT para su registro en el Banco de Proyectos, considerando así se dio por cumplida la acción.</t>
    </r>
  </si>
  <si>
    <r>
      <t xml:space="preserve">Por parte de la Oficina de Control Interno se pbservó que las acciones 1 y 2 se ejecutaron de acuerdo con lo dispuesto por la territorial; Frente a la acción 3, no se obtuvo evidencia de los informes semanales de iniciativas recibidas y revisadas por el Director de la UTT. 
No obstante lo anterior, es preciso señalar que en visitar realizada por la Oficina de Control Interno a la UTT en el mes de agosto de 2023, al realizar en análisis del presente hallazgo, se obtuvo lo siguiente:
"La UTT justificó la no procedencia de las acciones con la adopción del acuerdo 10 de 2019, el cual ajustó el Reglamento PIDAR, en donde se señala que las iniciativas se recibirán previa convocatoria. Aunado a ello, actualmente el banco de proyectos se encuentra fuera de funcionamiento. Por ende, dado que la metodología cambió, para lo cual la radicación de las iniciativas se ha centralizado y es desde la Dirección de Acceso a Activos Productivos que se remiten a la territorial los proyectos que deben ser estructurados, por lo cual, la situación que dio origen al hallazgo hoy en día ha cambiado".
Teniendo en cuenta lo manifestado por la UTT , la Oficina de Control Interno validó los lineamientos vigentes respecto a la reglamentación de  los PIDAr, observando que en el acuerdo 10 de 2019 fue derogado por el Acuerdo 011 del 26 de abril de 2023 (que a su vez fue modificado por el Acuerdo 16 del 14 de agosto de 2023), a través del cual se adoptó el Reglamento PIDAR. A partir de lo anterior, se observó lo siguiente:
El numeral 12. RUTA PARA LA PRESENTACIÓN, APROBACIÓN Y EJECUCIÓN DE LOS PIDAR ítem 12.1.1 PERFIL que indica </t>
    </r>
    <r>
      <rPr>
        <i/>
        <sz val="10"/>
        <rFont val="Arial"/>
        <family val="2"/>
      </rPr>
      <t>"La Agencia de Desarrollo Rural podrá realizar múltiples convocatorias para recepción de perfiles de Iniciativa Territorial y Asociativa, según la disponibilidad presupuestal de cada vigencia fiscal. Para tal fin, la entidad fijará los términos de referencia y los procedimientos específicos para la apertura y desarrollo de cada convocatoria. Los términos de referencia de cada una de ellas serán aprobados por la Presidencia de la Agencia, quien autorizará la publicación y divulgación de las mismas. (...) Cumplido lo anterior,</t>
    </r>
    <r>
      <rPr>
        <i/>
        <u/>
        <sz val="10"/>
        <rFont val="Arial"/>
        <family val="2"/>
      </rPr>
      <t xml:space="preserve"> la Vicepresidencia de Integración Productiva</t>
    </r>
    <r>
      <rPr>
        <i/>
        <sz val="10"/>
        <rFont val="Arial"/>
        <family val="2"/>
      </rPr>
      <t xml:space="preserve"> emitirá respuesta a la entidad u organización, a través del medio autorizado por el proponente".
</t>
    </r>
    <r>
      <rPr>
        <sz val="10"/>
        <rFont val="Arial"/>
        <family val="2"/>
      </rPr>
      <t xml:space="preserve">
 y el ítem 12.4 BANCO DE PROYECTOS que indica </t>
    </r>
    <r>
      <rPr>
        <i/>
        <sz val="10"/>
        <rFont val="Arial"/>
        <family val="2"/>
      </rPr>
      <t>"La Agencia de Desarrollo Rural contará con un Banco de Proyectos de Desarrollo Agropecuario y Rural, en el cual reposarán los proyectos estructurados. Para tal fin, la Agencia expedirá el procedimiento en el cual se establecerán las condiciones específicas, tiempos y requisitos del Banco de Proyectos." del Reglamento para Formulación, Estructuración, aprobación y ejecución de los Proyectos Integrales de Desarrollo Agropecuario y Rural con enfoque territorial - PIDAR".</t>
    </r>
    <r>
      <rPr>
        <sz val="10"/>
        <rFont val="Arial"/>
        <family val="2"/>
      </rPr>
      <t xml:space="preserve">
De acuerdo con lo citado anteriormente esta Oficina considera pertinente dar el hallazgo como CERRADO en el entendido de que el fundamento que originó el hallazgo perdió fuerza con la entrada en vigor del nuevo reglamento que expone que el Banco de Proyectos será utilizado para el reposo de los PROYECTOS ESTRUCTURADOS y no de la totalidad de las iniciativas como se había planteado en las versiones 4 y 5 del procedimiento, de igual manera la labor de convocatorias se realizará de alguna u otra manera centralizada, pues desde este nivel se darán las directrices y las condiciones de la misma, por lo que no es procedente realizar el seguimiento de estas desde la UTT. 10.
</t>
    </r>
  </si>
  <si>
    <t>Las iniciativas registradas en el aplicativo Banco de Proyectos están siendo guardadas en estado “Borrador”, corriendo el riesgo de que el número asignado sea utilizado por otro Proyecto que se guarde en estado “Definitivo”.</t>
  </si>
  <si>
    <t>2. Registrar todas las iniciativas radicadas en la UTT en el Banco de Proyectos hasta estado “Definitivo”.</t>
  </si>
  <si>
    <t>Iniciativas del archivo Excel anterior registradas en Banco de Proyectos en estado “Definitivo”.</t>
  </si>
  <si>
    <t>Técnico
Asistencial</t>
  </si>
  <si>
    <r>
      <rPr>
        <b/>
        <sz val="10"/>
        <rFont val="Arial"/>
        <family val="2"/>
      </rPr>
      <t xml:space="preserve">Julio 2021: </t>
    </r>
    <r>
      <rPr>
        <sz val="10"/>
        <rFont val="Arial"/>
        <family val="2"/>
      </rPr>
      <t xml:space="preserve">La UTT no aportó evidencias ni realizó registros de información en el avance cualitativo, que demuestren la gestión adelantada para dar cumplimiento a la acción propuesta.
</t>
    </r>
    <r>
      <rPr>
        <b/>
        <sz val="10"/>
        <rFont val="Arial"/>
        <family val="2"/>
      </rPr>
      <t xml:space="preserve">
Diciembre 2023: </t>
    </r>
    <r>
      <rPr>
        <sz val="10"/>
        <rFont val="Arial"/>
        <family val="2"/>
      </rPr>
      <t>Se aportó por parte de la UTT archivo excel denominado "Perfiles UTT 4", con la relación de iniciativas recibidas en la territorial el ID de identificación generado por el aplicativo Banco de Proyectos, e información de cada uno de ellas, además de los registros de calificación del cumplimiento de requsitos del perfil.</t>
    </r>
  </si>
  <si>
    <t>3. Elaborar Informe semanal de iniciativas que fueron radicadas con su radicado de salida (respuesta al proponente) con el fin de verificar la oportunidad en la respuesta.</t>
  </si>
  <si>
    <t>Informe semanal de iniciativas radicadas debidamente revisado por el Director de la UTT.</t>
  </si>
  <si>
    <t>Director de la
UTT</t>
  </si>
  <si>
    <r>
      <rPr>
        <b/>
        <sz val="10"/>
        <rFont val="Arial"/>
        <family val="2"/>
      </rPr>
      <t xml:space="preserve">Diciembre 2023: </t>
    </r>
    <r>
      <rPr>
        <sz val="10"/>
        <rFont val="Arial"/>
        <family val="2"/>
      </rPr>
      <t>Por parte de la UTT se aportó archivo excel que contempla la RELACION DE PROYECTOS RECIBIDOS POR LA UTT N°4 NORTE DE SANTANDER-SANTANDER, que se recibieron en la teritorial, así como en nivel central.</t>
    </r>
  </si>
  <si>
    <r>
      <rPr>
        <b/>
        <sz val="10"/>
        <rFont val="Arial"/>
        <family val="2"/>
      </rPr>
      <t>No Aceptado</t>
    </r>
    <r>
      <rPr>
        <sz val="10"/>
        <rFont val="Arial"/>
        <family val="2"/>
      </rPr>
      <t xml:space="preserve">
Una vez analizados los argumentos de la unidad auditada, esta Oficina de Control Interno no los acepta, en virtud de las siguientes precisiones y observaciones:
a. Aunque los solicitantes tienen la posibilidad de subsanar la información inicialmente presentada, es importante considerar que, conforme a la evidencia documental que constituye los expedientes físicos de los postulantes, al 31 de marzo de 2020 no se observó que los postulantes hayan emitido respuesta a las solicitudes de subsanación. En este sentido, se concluye que la totalidad de la documentación observada por la Oficina de Control Interno en los expedientes correspondía a la radicada inicialmente por los postulantes para su evaluación, so pena de cualesquier novedad que con posterioridad se generara.  Aún con la justificación entregada, la UTT no desvirtuó los hechos señalados en el hallazgo.
b. Si bien es cierto, los procesos de evaluación se encuentran en etapa de subsanación, justamente las observaciones emitidas por la Oficina de Control Interno se dan en el sentido que en las evaluaciones practicadas por la UTT no se identificaron y/o no se solicitaron las subsanaciones de los titulos de posgrados y/o de las experiencias laborales y/o soportes académicos respectivos, situación que no fue desvirtuada ni soportada por la UTT en su proceso de análisis de requerimientos para habilitación.
Ahora bien, respecto al Literal f, la Oficina de Control Interno considera procedente la justificación esgrimida, y en este sentido, no se considerará para efectos del informe de auditoria.
En complemento de lo anterior, se aclara que los papeles de trabajo y demas evidencia analizada que soporta las observaciones emitidas se encuentra a disposición de los interesados para consulta, previa solicitud formal dirigida al jefe de la Oficina de Control Interno.
En este orden de ideas, esta Oficina de Control Interno recomienda que se establezcan acciones de mejoramiento para subsanar las situaciones descritas e identificadas en este hallazgo y que no fueron aceptadas por los responsables de la unidad auditada, para que los riesgos identificados y asociados sean gestionados para evitar su materialización. En consecuencia, continuará abierto hasta que se identifiquen las causas que lo generaron, y se formulen y ejecuten las acciones correctivas o preventivas pertinentes.
</t>
    </r>
  </si>
  <si>
    <t>Teniendo en cuenta que el hallazgo no fue apectado, en visita realizada en agosto de 2023 a la  UTT N° 4, se informó lo siguiente:
desde la UTT se informó que en lo que concierne al proceso de habilitación de EPSEAS, se indica que con oficio 20213540051423 de diciembre 2021 se comunicó las actividades que se están surtiendo para dar cumplimiento a los lineamientos procedimentales. A su vez, se explica la metodología utilizada para llevar a cabo el proceso de habilitación de EPSEAS.
Para 2023, la UTT 4 tiene en proceso la revisión de requisitos de 6 entidades que solicitan la habilitación de EPSEAS, de las cuales 5 se remitieron para continuar el proceso a nivel central y la restante se encontraba en proceso de subsanaciones.</t>
  </si>
  <si>
    <r>
      <t xml:space="preserve">En virtud de la no acpetación del hallazgo, en visita realizada a la UTT en agosto de 2023, se analizó la situación del hallazgo, indicando a la UTT que el mismo se mantuvo en firme, por lo que se debe sustentar la corrección de las situaciones aludidas en el informe de auditoría. A partir de ello, en dicha visita por parte de la OCI se indicó que se requería sustentar mejoras o corrección de lo observado en cuanto a lo acontecido con las organizaciones que se presentaron para habilitación de EPSEAS, así como la no reiteración de debilidades respecto a omisiones en las validaciones que se realicen, para lo cual se solicitó a la territorial aportar las lista de chequeo de las EPSEA “FUNAMBIENTE” (en proceso de habilitación), la cual se remitió a nivel central para aprobación, y los correos de comunicación de continuación del proceso y/o subsanación por parte de la entidad postulante.
Al respecto, la UTT aportó la totalidad de evidencias recopiladas en el proceso de evaluación de la habilitación de la EPSEA FUNAMBIENTE, donde además, se aportó la lista de chequeo que se implementó como control para prevenir omisiones en los requisitos necesarios objeto de validación, correos electrónicos solicitando subsanaciones sobre requisitos no cumplidos y la remisión al nivel central para su correspondiente verificación luego de surtida la primera revisión por parte de la UTT. 
De lo anterior, se considera que la lista de chequeo adoptada por la Entidad en el Sistema Integrado de Gestión a través del formato F-SPE-002, se convierte en un control que busca mitigar la situación observada en el presente hallazgo, sobre la cual esta Oficina logró evidenciar su aplicación, por lo cual se considera viable el cierre del hallazgo.
</t>
    </r>
    <r>
      <rPr>
        <b/>
        <sz val="10"/>
        <rFont val="Arial"/>
        <family val="2"/>
      </rPr>
      <t>Nota:</t>
    </r>
    <r>
      <rPr>
        <sz val="10"/>
        <rFont val="Arial"/>
        <family val="2"/>
      </rPr>
      <t xml:space="preserve"> si bien no se propuso acción de mejora, las columnas de avance cuantitativo y estado de acción se diligencian en áras del completo diligenciamiento del presente formato.</t>
    </r>
  </si>
  <si>
    <t>Incumplimiento de las disposiciones procedimentales y normativas en la organización, clasificación y disposición del archivo de gestión de la UTT N° 4 - Cúcuta.</t>
  </si>
  <si>
    <r>
      <rPr>
        <b/>
        <sz val="10"/>
        <rFont val="Arial"/>
        <family val="2"/>
      </rPr>
      <t>No Aceptado</t>
    </r>
    <r>
      <rPr>
        <sz val="10"/>
        <rFont val="Arial"/>
        <family val="2"/>
      </rPr>
      <t xml:space="preserve">
Una vez analizada la respuesta de la unidad auditada, esta Oficina de Control Interno no la acepta, en virtud de las siguientes razones:
Si bien en las TRD preliminares y vigentes (que aún están pendientes de ser aprobadas) no figuran los expedientes de EPSEA, ha de tenerse en cuenta que inevitablemente, la documentación asociada deberá ser incluida, y, por tanto, es necesario observar las disposiciones de archivo aplicables.                                                                                                                                       Sin perjuicio de los expedientes referentes a "EPSEA", la UTT no justificó las situaciones concernientes a "Proyectos". 
Dado lo anterior, es necesario que la UTT establezca planes de mejoramiento asociados, con el fin de mitigar la exposición a los riesgos relacionados en este reporte. </t>
    </r>
  </si>
  <si>
    <t>Teniendo en cuenta que el hallazgo no fue apectado, en visita realizada en agosto de 2023 a la  UTT N° 4, se informó lo siguiente:
Se informa que actualmente si se cuenta con profesional encargado de la gestión de archivo, lo cual en su momento fue causa para lo observado en el hallazgo. A su vez se señala que frente a EPSEAS no hay TRD y se remitirá dicha documentación a nivel central para que se proceda con lo correspondiente, de acuerdo con los lineamientos dados al respecto.</t>
  </si>
  <si>
    <r>
      <t xml:space="preserve">Con el fin de validar correctivos frente al manejo de la documentación en la UTT, se solicitó a la UTT informar que controles se tienen actualmente frente a los expedientes físicos, a lo cual se indicó que se cuenta con las hojas de control y FUID para los expedientes de la territorial, frente a lo cual se requirió aportar el expediente digital del PIDAR 392 de 2021, dond ese observó:
Que el mismo cuenta con su respectivo formato "Control de Registros" deligenciado en su totalidad
Que el expediente se encuentra organizado en orden cronológico en cuanto a la emisión documental
Que el expediente se encuentra foleado en su totalidad
Adicionalmente, se allegó el Formato Único de Inventario Documental en lo que concierne a PIDAR
El expediente se divien dos (2) archivos que no superan los 200 folios permitidos
Dado lo anterior, se considera que a partir de la causa que señalan quienes atendieron la visita realizada en agosto de 2023, en la que se indicó esto obedeció a la no existencia de personal que ejecutara estas actividades, lo cual ya se ha logrado corregir con la vinculación de personal a través de contrato por prestación de servicios, aunado a que se corroboró que lo observado en el hallazgo se ha ido mitignado, por lo que se considera viable el cierre del hallazgo.
</t>
    </r>
    <r>
      <rPr>
        <b/>
        <sz val="10"/>
        <rFont val="Arial"/>
        <family val="2"/>
      </rPr>
      <t>Nota:</t>
    </r>
    <r>
      <rPr>
        <sz val="10"/>
        <rFont val="Arial"/>
        <family val="2"/>
      </rPr>
      <t xml:space="preserve"> si bien no se propuso acción de mejora, las columnas de avance cuantitativo y estado de acción se diligencian en áras del completo diligenciamiento del presente formato.</t>
    </r>
  </si>
  <si>
    <t>Inoportunidad e inconsistencias en la respuesta de Peticiones, Quejas, Reclamos, Sugerencias y Denuncias (PQRSD).</t>
  </si>
  <si>
    <t>Falta de mecanismos de control de los tiempos de
respuesta de las solicitudes allegadas a la UTT.</t>
  </si>
  <si>
    <t>1. Fortalecer el manejo en Excel del seguimiento de la respuesta a la PQRSD tanto externamente (respuesta al peticionario) como internamente (responsable en la ADR de la respuesta).</t>
  </si>
  <si>
    <t>Archivo Excel de control de respuestas internas y externas debidamente revisado por el Director de la UTT o su delegado</t>
  </si>
  <si>
    <t>30-dic-2020.</t>
  </si>
  <si>
    <t>9/07/2021
30/06/2022</t>
  </si>
  <si>
    <t>Humberto Villani Pechené
Richard Rangel Vergel</t>
  </si>
  <si>
    <r>
      <rPr>
        <sz val="10"/>
        <color rgb="FF000000"/>
        <rFont val="Arial"/>
        <family val="2"/>
      </rPr>
      <t xml:space="preserve">Aunque la UTT remitió varias evidencias para justificar el cumplimiento de esta acción, no son válidas para ello, ya que la meta establecida es un archivo excel para el  seguimiento de las respuestas a las PQRSD's tanto externa como internamente. Se aportó el memorando No. 20203540019113 del 07/07/2020, con el cual se solicitó a la Secretaría General de la ADR que estudiara la posibilidad de incluir el archivo en excel mencioando anteriomente en el procedimiento de las PQRSD's. 
</t>
    </r>
    <r>
      <rPr>
        <b/>
        <sz val="10"/>
        <color rgb="FF000000"/>
        <rFont val="Arial"/>
        <family val="2"/>
      </rPr>
      <t xml:space="preserve">
Junio 2022: </t>
    </r>
    <r>
      <rPr>
        <sz val="10"/>
        <color rgb="FF000000"/>
        <rFont val="Arial"/>
        <family val="2"/>
      </rPr>
      <t>De acuerdo a la auditoría ejecutada en la vigencia 2022 a la Unidad Técnica Territorial N° 4 se evidenció la implementación de un Archivo Excel de control de respuestas internas y externas debidamente revisado por el Director de la UTT o su delegadose, no obstante,en el informe de auditoría OCI-2022-014 se comunico  el hallazgo "</t>
    </r>
    <r>
      <rPr>
        <i/>
        <sz val="10"/>
        <color rgb="FF000000"/>
        <rFont val="Arial"/>
        <family val="2"/>
      </rPr>
      <t xml:space="preserve"> Incumplimiento de lineamientos normativos y/o procedimentales frente a la Atención de PQRSD por parte de la Unidad Técnica Territorial."</t>
    </r>
    <r>
      <rPr>
        <sz val="10"/>
        <color rgb="FF000000"/>
        <rFont val="Arial"/>
        <family val="2"/>
      </rPr>
      <t xml:space="preserve">por lo tanto es preciso mencionar que las acciones propuestas para este hallazgo son inefectivas y se evidenció que se encuentran presentando situaciones reiterativas sobre la gestión de PQRSD de la UTT, por lo tanto este hallazgo y esta acción se encuentran en estado cumplido inefectivo.
</t>
    </r>
    <r>
      <rPr>
        <b/>
        <sz val="10"/>
        <color rgb="FF000000"/>
        <rFont val="Arial"/>
        <family val="2"/>
      </rPr>
      <t xml:space="preserve">
Noviembre 2025:</t>
    </r>
    <r>
      <rPr>
        <sz val="10"/>
        <color rgb="FF000000"/>
        <rFont val="Arial"/>
        <family val="2"/>
      </rPr>
      <t xml:space="preserve"> la UTT aportó dos matrices en excel denominadas "SEGUIMIENTO PQRSD" al 31 de diciembre de 2024 y al 31 de agosto de 2025, donde se evidencia por area y utt, por mes, responsable y el estado de la PQRSD</t>
    </r>
  </si>
  <si>
    <r>
      <t xml:space="preserve">Con el fin de validar si indistintamente de la inadecuada formulación de planes, se llevó a cabo la verificación frente a si la UTT tramitó oportunamente las PQRSD, por lo cual se validó lo siguiente:
</t>
    </r>
    <r>
      <rPr>
        <b/>
        <u/>
        <sz val="10"/>
        <color theme="1"/>
        <rFont val="Arial"/>
        <family val="2"/>
      </rPr>
      <t xml:space="preserve">
20226100095441 del 25 de noviembre de 2022:</t>
    </r>
    <r>
      <rPr>
        <sz val="10"/>
        <color theme="1"/>
        <rFont val="Arial"/>
        <family val="2"/>
      </rPr>
      <t xml:space="preserve"> En primera medida, la matriz de control presenta inconsistencia, pues señala que el radicado de entrada es del 2 de noviembre de 2022, sin perjuicio de esta situación, se observó que se emitió respuesta con radicado 20233540105162 del 25 de julio de 2023, observando entonces extemporaneidad en la atención de dicha petición, al superarse los términos de 15 días hábiles para su contestación.
</t>
    </r>
    <r>
      <rPr>
        <b/>
        <u/>
        <sz val="10"/>
        <color theme="1"/>
        <rFont val="Arial"/>
        <family val="2"/>
      </rPr>
      <t xml:space="preserve">20236100024241 del 14 de marzo de 2023: </t>
    </r>
    <r>
      <rPr>
        <sz val="10"/>
        <color theme="1"/>
        <rFont val="Arial"/>
        <family val="2"/>
      </rPr>
      <t xml:space="preserve">Se dio respuesta por parte de la UTT, a través de oficio 20233540057982 del 25 de mayo de 2023, es decir, 47 días hábiles a la recepción de la petición, concluyendo la misma se atendió extemporaneamente.
Dado lo anterior, se considera que las situaciones observadas en el hallazgo persisten, por lo cual la UTT deberá analizar la proposición de acciones de mejoramiento que permitan mantener un control oportuno una gestión eficaz y eficiente en el trámite de PQRSD, teniendo en cuenta que estas situaciones podrían afectar a la Entidad. En virtud de lo expuesto, el hallazgo se mantiene en firme con sus acciones inefectivas.
</t>
    </r>
    <r>
      <rPr>
        <b/>
        <u/>
        <sz val="10"/>
        <color theme="1"/>
        <rFont val="Arial"/>
        <family val="2"/>
      </rPr>
      <t xml:space="preserve">Seguimiento noviembre 2025
</t>
    </r>
    <r>
      <rPr>
        <sz val="10"/>
        <color theme="1"/>
        <rFont val="Arial"/>
        <family val="2"/>
      </rPr>
      <t>La UTT aportó dos matrices en Excel denominadas “SEGUIMIENTO PQRSD”, correspondientes al 31 de diciembre de 2024 y al 31 de agosto de 2025, en las cuales se evidencia, por dependencia y usuario, el número de PQRSD tramitadas, vencidas y atendidas a tiempo. Esta información permite realizar un seguimiento oportuno, así como generar alertas, informes y estadísticas.
Dado lo anterior, se considera que la acción fue efectiva, puesto que se fortaleció el seguimiento a las PQRSD. No obstante, esta acción continuará en observación hasta que se pueda validar el seguimiento correspondiente al resto del año 2025 y a los periodos transcurridos al momento del nuevo seguimiento.</t>
    </r>
  </si>
  <si>
    <t>,</t>
  </si>
  <si>
    <t>Auditoría Interna a la Unidad Técnica Territorial N° 4 - Cúcuta</t>
  </si>
  <si>
    <t>Incumplimiento y Omisión y/o debilidades en la gestión de actividades relacionadas con el proceso de Prestación y Apoyo al Servicio Público de Adecuación de Tierras por parte de la Unidad Técnica Territorial</t>
  </si>
  <si>
    <t>Respecto a la situación encontrada en el literal A la causa de la Ausencia del Plan Ahorro Uso Eficiente del Agua para el Distrito de adecuación de Tierras de Abrego depende de la aprobación de la entidad pertinente en su aprobación que en este caso es “CORPNOR”.</t>
  </si>
  <si>
    <t>Acompañar al Distrito de Abrego en su solicitud mediante oficios y memorandos ante CORPONOR.</t>
  </si>
  <si>
    <t xml:space="preserve">Obtener la aprobación del Uso Eficiente del Agua o en su defecto si se tiene que hacer correcciones que se expidan por parte de esta entidad con el fin de subsanarlas con la Asociación para obtener la aprobación. </t>
  </si>
  <si>
    <t xml:space="preserve">Profesional encargado de Adecuación de Tierras </t>
  </si>
  <si>
    <t>Por parte de la UTT 4 Se adjuntó oficio radicado No. 20233540119902 del 16 de agosto del 2023 dirigido a CORPONOR solicitando información tramite PUEAA distrito de ASUDRA</t>
  </si>
  <si>
    <r>
      <t xml:space="preserve">La Oficina de Control Interno evidenció que con oficio  20233540119902 del 16 de agosto del 2023 la UTT N° 4 solicitó a CORPONOR informar del estado  del trámite del documento presentado por ASUDRA correspondiente a PUEAA.
Si bien se da cumplimiento a la acción de mejoramiento, es necesario determinar el grado de avance en la obtención del PUEAA por parte del distrito de Lebrija.
</t>
    </r>
    <r>
      <rPr>
        <b/>
        <u/>
        <sz val="10"/>
        <color theme="1"/>
        <rFont val="Arial"/>
        <family val="2"/>
      </rPr>
      <t xml:space="preserve">Seguimiento noviembre 2025:
</t>
    </r>
    <r>
      <rPr>
        <sz val="10"/>
        <color theme="1"/>
        <rFont val="Arial"/>
        <family val="2"/>
      </rPr>
      <t>Teniendo en cuenta el seguimiento anterior, no se aporto la aprobaciòn para el distrito de Lebrija, por lo que la accion continua pendiente de efectividad.</t>
    </r>
  </si>
  <si>
    <t>Respecto a la situación encontrada en el literal B distritos de adecuación de Tierras de pequeña escala la causa es la ausencia de personal ya que solo hay una persona para atender los 11 distritos los cuales se clasifican en 2 de gran escala uno de mediana y 8 de pequeña escala.</t>
  </si>
  <si>
    <t xml:space="preserve">Solicitar personal de apoyo para adecuación de tierras, y programar visitas de seguimiento por el momento con la única persona que está encargada para cubrir los distritos de pequeña escala </t>
  </si>
  <si>
    <t xml:space="preserve">Realizar el seguimiento de los distritos de Adecuación de tierras de pequeña Escala </t>
  </si>
  <si>
    <t>Profesional encargado de Adecuación de Tierras</t>
  </si>
  <si>
    <r>
      <rPr>
        <sz val="10"/>
        <color rgb="FF000000"/>
        <rFont val="Arial"/>
        <family val="2"/>
      </rPr>
      <t xml:space="preserve">Por parte de la UTT 4, Se adjuntan memorandos enviados a la Presidencia, Vicepresidencia de Integración Productiva y Secretaría General por medio del cual se solicita apoyo personal UTT- Equipo Adecuación de Tierras, así:
1_20223540020413 del 6 de junio del 2022 dirigido a la VIP
2_20223540022163 del 21 de junio del 2022 dirigido al Presidente
3_20223540022663 del 23 de junio del 2022 dirigido al Presidente
4_20233540038733 del 16 de agosto del 2023 dirigido al Presidente con copia VIP y Secretaria General
</t>
    </r>
    <r>
      <rPr>
        <b/>
        <sz val="10"/>
        <color rgb="FF000000"/>
        <rFont val="Arial"/>
        <family val="2"/>
      </rPr>
      <t>Noviembre 2025:</t>
    </r>
    <r>
      <rPr>
        <sz val="10"/>
        <color rgb="FF000000"/>
        <rFont val="Arial"/>
        <family val="2"/>
      </rPr>
      <t xml:space="preserve"> La UTT aportó 6 informes de visita a Distritos de Adeciacion de tierras con sus repectivos memorandos. sin embargo, no es la totalidad de distritos de pequeña escala.</t>
    </r>
  </si>
  <si>
    <r>
      <t xml:space="preserve">Es preciso indicar que, por parte de la Oficina de Control Interno observó que en las vigencias 2022 y 2023, la UTT 4 ha manifestado ante al nivel central la necesidad de contar con personal adicional para ejercer con mayor detalle las actividades de supervisión de los contratos de Administración de los Distritos de Adecuación de Tierras de ASUDRA, ASOLEBRIJA Y ASOZULIA, al igual atención a los distritos de pequeña escala y a las asociaciones de usuarios de distritos en los departamentos de Norte de Santander y Santander, que hasta agosto de 2023 se efectuaban por una sola persona. Si bien estas actuaciones se enmarcan en parte de lo dispuesto en la acción de mejoramiento, la cual señala "Solicitar personal de apoyo para adecuación de tierras, y programar visitas de seguimiento por el momento con la única persona que está encargada para cubrir los distritos de pequeña escala", hace falta soportes relacionados con la programación de visitas y su ejecución, a fin de dar cobertura a la totalidad de lo señalado en la acción y su meta.
Dado lo anterior, y considerando se cumplió con una tercera parte de lo propuesto en la acción, se considera que se ha cumplido parcialmente la acción (33%), por lo cual se debe priorizar la misma, dado que se encuentra vencida.
</t>
    </r>
    <r>
      <rPr>
        <b/>
        <u/>
        <sz val="10"/>
        <color theme="1"/>
        <rFont val="Arial"/>
        <family val="2"/>
      </rPr>
      <t xml:space="preserve">Seguimiento noviembre 2025
</t>
    </r>
    <r>
      <rPr>
        <sz val="10"/>
        <color theme="1"/>
        <rFont val="Arial"/>
        <family val="2"/>
      </rPr>
      <t xml:space="preserve">
La UTT aportó la siguiente información:
- Informe de visita a Distritos de Adecuación de Tierras de la Asociación ASOCHERELA con fecha del 26 de septiembre de 2025.
- Informe de visita a Distritos de Adecuación de Tierras de la Asociación ASURIMOL con fecha del 10 de septiembre de 2025, memorando 20253540093503 donde se informa el informe de visita a la Vicepresidente de Integración Productiva.
- Informe de visita a Distritos de Adecuación de Tierras de la Asociación ASOVILLANUEVA con fecha del 29 de agosto de 2025, memorando 202534009532 donde se informa el informe de visita a la Vicepresidente de Integración Productiva.
- Informe de visita a Distritos de Adecuación de Tierras de la Asociación APEBLAPON con fecha del 13 de septiembre de 2025, memorando 2025340093543 donde se informa el informe de visita a la Vicepresidente de Integración Productiva.
- Informe de visita a Distritos de Adecuación de Tierras de la Asociación ASOTULANTA II con fecha del 26 de agosto de 2025, memorando 2025340093563 donde se informa el informe de visita a la Vicepresidente de Integración Productiva.
- Informe de visita a Distritos de Adecuación de Tierras de la Asociación ASOVENUDITES con fecha del 20 de agosto de 2025, memorando 2025340078663 donde se informa el informe de visita a la Vicepresidente de Integración Productiva.
Una vez validada la información, si bien se están ejecutando actividades para dar cumplimiento a la acción, no se presento la información para los 8 distritos
NOTA: La información aportada por la UTT solo es de la vigencia de 2025.</t>
    </r>
  </si>
  <si>
    <t>Respecto a la situación encontrada en el literal C Repositorio de información de la gestión de los Distritos de Adecuación de Tierras de pequeña escala, la causa es la falta de personal o equipo de apoyo para adecuación de tierras  y el cambio de personal ya que se pierde el hilo de la información.</t>
  </si>
  <si>
    <t>Conformar los expedientes por cada distrito y actualizar el repositorio de la UTT-4 en el componente Adecuación de Tierras distritos de pequeña escala</t>
  </si>
  <si>
    <t>tener actualizado el repositorio; 8 expedientes</t>
  </si>
  <si>
    <r>
      <rPr>
        <sz val="10"/>
        <color rgb="FF000000"/>
        <rFont val="Arial"/>
        <family val="2"/>
      </rPr>
      <t xml:space="preserve">La UTT no aportó evidencias frente a la presente acción. Mediante memorando20233540039113 del 18 de agosto de 2023 se informó que "Esta acción 3 se realizará en los próximos dos meses de septiembre y octubre del 2023".
</t>
    </r>
    <r>
      <rPr>
        <b/>
        <sz val="10"/>
        <color rgb="FF000000"/>
        <rFont val="Arial"/>
        <family val="2"/>
      </rPr>
      <t xml:space="preserve">
Noviembre 2025:</t>
    </r>
    <r>
      <rPr>
        <sz val="10"/>
        <color rgb="FF000000"/>
        <rFont val="Arial"/>
        <family val="2"/>
      </rPr>
      <t xml:space="preserve"> La UTT aportó 6 informes de visita a Distritos de Adeciacion de tierras con sus repectivos memorandos. sin embargo, no es la totalidad de distritos de pequeña escala.</t>
    </r>
  </si>
  <si>
    <r>
      <t xml:space="preserve">Sea preciso señalar en primera medida la desalineación de la acción de mejoramiento frente a la causa identificada, la cual indica "falta de personal o equipo de apoyo para adecuación de tierras  y el cambio de personal ya que se pierde el hilo de la información" y la acción señala la "Conformación de repositorio por cada distrito".
Si bien se observó en la acción 2 que la UTT en las vigencias 2022 y 2023 requirió al nivel central la contratación de personal, aun no se conoce que sucedió a partir de dichas solicitudes.
De otra parte, frente a la actualización de 8 repositorios como se refleja en la meta, en visita realziada en agosto de 2023 por la OCI a la UTT, se informó que  de manera conjunta con el nivel central se ha articulado para la creación de los expedientes de los distritos de pequeña escala, para lo cual se les ha remitido información que reposaba en la UTT mediante memorando, para lo cual se solicitó a la territorial aportar evidencia de los expedientes físicos y/o virtuales para corroborar el cumplimiento y efectividad de la acción, no obstante, mediante memorando 20233540039113 del 18 de agosto de 2023 se informó que "Esta acción 3 se realizará en los próximos dos meses de septiembre y octubre del 2023".
Dado lo anterior, no es viable asignar porcentaje de avance frente a la acción, la cual se encuentra vencida y deberá priorizarse su ejecución buscando subsanar lo evidenciado por el equipo auditor.
</t>
    </r>
    <r>
      <rPr>
        <b/>
        <u/>
        <sz val="10"/>
        <color theme="1"/>
        <rFont val="Arial"/>
        <family val="2"/>
      </rPr>
      <t xml:space="preserve">Seguimiento noviembre 2025
</t>
    </r>
    <r>
      <rPr>
        <sz val="10"/>
        <color theme="1"/>
        <rFont val="Arial"/>
        <family val="2"/>
      </rPr>
      <t xml:space="preserve">
La UTT aportó la siguiente información mediante archivos fisicos:
- Informe de visita a Distritos de Adecuación de Tierras de la Asociación ASOCHERELA con fecha del 26 de septiembre de 2025.
- Informe de visita a Distritos de Adecuación de Tierras de la Asociación ASURIMOL con fecha del 10 de septiembre de 2025, memorando 20253540093503 donde se informa el informe de visita a la Vicepresidente de Integración Productiva.
- Informe de visita a Distritos de Adecuación de Tierras de la Asociación ASOVILLANUEVA con fecha del 29 de agosto de 2025, memorando 202534009532 donde se informa el informe de visita a la Vicepresidente de Integración Productiva.
- Informe de visita a Distritos de Adecuación de Tierras de la Asociación APEBLAPON con fecha del 13 de septiembre de 2025, memorando 2025340093543 donde se informa el informe de visita a la Vicepresidente de Integración Productiva.
- Informe de visita a Distritos de Adecuación de Tierras de la Asociación ASOTULANTA II con fecha del 26 de agosto de 2025, memorando 2025340093563 donde se informa el informe de visita a la Vicepresidente de Integración Productiva.
- Informe de visita a Distritos de Adecuación de Tierras de la Asociación ASOVENUDITES con fecha del 20 de agosto de 2025, memorando 2025340078663 donde se informa el informe de visita a la Vicepresidente de Integración Productiva.
Una vez validada la información, si bien se están ejecutando actividades para dar cumplimiento a la acción, no se presento´la información para los 8 distritos
NOTA: La información aportada por la UTT solo es de la vigencia de 2025.</t>
    </r>
  </si>
  <si>
    <t>Respecto a la situación encontrada literal D Incumplimiento de lineamientos procedimentales frente a la Administración, Operación y Conservación de los Distritos de Adecuación de Tierras una de las causas es la falta de personal de apoyo como se mencionó anteriormente en el hallazgo B son 11 distritos para ser atendidos por una sola persona y otra causa es la presentación de los informes fuera del tiempo establecido por parte de los Distritos.</t>
  </si>
  <si>
    <t>Solicitar personal de apoyo para adecuación de tierras y realizar oficios, memorandos y correos a los Distritos para la solitud de los diferentes informes que deben presentarse en los tiempos establecidos según lo estipulado en el contrato.</t>
  </si>
  <si>
    <t>Realizar los informes en los tiempos establecidos</t>
  </si>
  <si>
    <r>
      <rPr>
        <sz val="10"/>
        <color rgb="FF000000"/>
        <rFont val="Arial"/>
        <family val="2"/>
      </rPr>
      <t xml:space="preserve">Por parte de la UTT 4, Se adjuntan memorandos enviados a la Presidencia, Vicepresidencia de Integración Productiva y Secretaría General por medio del cual se solicita apoyo personal UTT- Equipo Adecuación de Tierras, así:
1_20223540020413 del 6 de junio del 2022 dirigido a la VIP
2_20223540022163 del 21 de junio del 2022 dirigido al Presidente
3_20223540022663 del 23 de junio del 2022 dirigido al Presidente
4_20233540038733 del 16 de agosto del 2023 dirigido al Presidente con copia VIP y Secretaria General
La programación de visitas a distritos se hará para los próximos tres meses de septiembre, octubre y noviembre del 2023 en la medida del alcance que tiene la UTT con el personal existente.
</t>
    </r>
    <r>
      <rPr>
        <b/>
        <sz val="10"/>
        <color rgb="FF000000"/>
        <rFont val="Arial"/>
        <family val="2"/>
      </rPr>
      <t xml:space="preserve">
Noviembre 2025: </t>
    </r>
    <r>
      <rPr>
        <sz val="10"/>
        <color rgb="FF000000"/>
        <rFont val="Arial"/>
        <family val="2"/>
      </rPr>
      <t>La UTT presento informes de seguimiento de ASOZULIA desde el año 2023 al 2025. Sin embargo, ante la existencia de evidencias que se ajusten a la meta y la dificultad de cuantifcar avances ante la no alineación de la causa, acción y meta</t>
    </r>
  </si>
  <si>
    <r>
      <t xml:space="preserve">La Oficina de Control Interno observa que no hay congruencia entre la acción propuesta y su meta, pues se propuso como acción solicitar memorandos y realizar solictud de informes a los distritos, sin embargo la meta se limitó a habla de "presentar informes en los timepos establecidos".
Por parte de la UTT se aportó evidencia de los requerimientos de personal al nivel central para apoyar el proceso de adecuación de tierras, sin observar que sucedió a partir de ello.
Por último, en visita realizada por la Oficina de Control Interno a la UTT 4 en agosto de 2023, Se i manifestó por la OCI en acta que la acción no se alinea con lo observado en el hallazgo, puesto que la observación se debe a la no realización de visitas y la presentación de informes, por lo menos cada dos meses, por lo que no es viable requerir la presentación de informes a los distritos. En este aspecto la UTT informa que por el personal existente en la UTT, no ha sido posible la visita que indica el procedimiento PR-ADT-005 las cuales se deben realizar cada dos meses de los distritos. Al respecto se sugiere reformular la acción de mejoramiento, en lo que se recomienda mantener el requerimiento de personal, sumado a la programación de visitas en la medida del alcance que tiene la UTT con el personal existente.
Dado lo anterior, ante la existencia de evidencias que se ajusten a la meta y la dificultad de cuantifcar avances ante la no alineación de la causa, acción y meta,  no es viable asignar porcentaje de avance frente a la acción, la cual se encuentra vencida y deberá priorizarse su ejecución buscando subsanar lo evidneciado por el equipo auditor.
</t>
    </r>
    <r>
      <rPr>
        <b/>
        <u/>
        <sz val="10"/>
        <color theme="1"/>
        <rFont val="Arial"/>
        <family val="2"/>
      </rPr>
      <t>Seguimiento noviembre 2025</t>
    </r>
    <r>
      <rPr>
        <sz val="10"/>
        <color theme="1"/>
        <rFont val="Arial"/>
        <family val="2"/>
      </rPr>
      <t xml:space="preserve">
La UTT presento informes de seguimiento de ASOZULIA desde el año 2023 al 2025. Sin embargo, ante la existencia de evidencias que se ajusten a la meta y la dificultad de cuantifcar avances ante la no alineación de la causa, acción y meta,  no es viable asignar porcentaje de avance frente a la acción, la cual se encuentra pendiente de efectividad una vez se logre cuantifcar los avances</t>
    </r>
  </si>
  <si>
    <t>Inobservancia de los lineamientos establecidos para la notificación de resoluciones de Habilitación de EPSEAS</t>
  </si>
  <si>
    <t>Desconocimiento u omisión de los lineamientos establecidos en el procedimiento y Normativa Vigente.</t>
  </si>
  <si>
    <r>
      <t xml:space="preserve">Elaboración de lista de chequeo teniendo como base el procedimiento establecido en Isolución </t>
    </r>
    <r>
      <rPr>
        <b/>
        <i/>
        <sz val="10"/>
        <color theme="1"/>
        <rFont val="Arial"/>
        <family val="2"/>
      </rPr>
      <t xml:space="preserve">PR-SPE-001 V2 </t>
    </r>
    <r>
      <rPr>
        <sz val="10"/>
        <color theme="1"/>
        <rFont val="Arial"/>
        <family val="2"/>
      </rPr>
      <t xml:space="preserve">en su numeral 6. Desarrollo - Actividad </t>
    </r>
    <r>
      <rPr>
        <b/>
        <sz val="10"/>
        <color theme="1"/>
        <rFont val="Arial"/>
        <family val="2"/>
      </rPr>
      <t>9</t>
    </r>
    <r>
      <rPr>
        <sz val="10"/>
        <color theme="1"/>
        <rFont val="Arial"/>
        <family val="2"/>
      </rPr>
      <t>. Generando una lista de verificación que permita guiar sin omitir ninguna acción contemplada dentro del procedimiento, así como, validar los soportes de verificación de cada una de las etapas del proceso.</t>
    </r>
  </si>
  <si>
    <t xml:space="preserve">Cumplir con cada uno de los lineamientos establecidos en cuanto a la normatividad y procedimiento para la Habilitación de EPSEAs, teniendo como soporte todas las evidencias que permitan la verificación del cumplimiento del procedimiento vigente. </t>
  </si>
  <si>
    <t>Profesionales de la Unidad Técnica Territorial, asignado para el trámite de habilitación de EPSEAs.</t>
  </si>
  <si>
    <t>La UTT aportó la totalidad de evidencias recopiladas en el proceso de evaluación de la habilitación de la EPSEA FUNAMBIENTE, dentro de lo que se observó además el formato F-SPE-002 "lista de Chequeo"</t>
  </si>
  <si>
    <t>La Oficina obuvo evidencia de la totalidad de soportes recopilados en el proceso de evaluación de la habilitación de la EPSEA FUNAMBIENTE, observando dentro de ello la lista de chequeo que se implementó en el Sistema Integrado de Gestión como control para prevenir omisiones en los requisitos necesarios objeto de validación, aunado a lo que se suman los correos electrónicos solicitando subsanaciones sobre requisitos no cumplidos y la remisión al nivel central para su correspondiente verificación luego de surtida la primera revisión por parte de la UTT. 
Basado en lo anterior, se considera se dio cumplimiento a la acción, sumado a que evidenció la aplicación de la lista de chequeo y demás lineamientos procedimentales, por lo que se considera efectiva.</t>
  </si>
  <si>
    <t>Falta de lineamientos sobre las condiciones de entrega de la información para la Habilitación de la EPSEA</t>
  </si>
  <si>
    <r>
      <t xml:space="preserve">A través de correo electrónico desde la Dirección Técnica, se notificará a la Vicepresidencia de Integración Productiva que, teniendo en cuenta lo contemplado en Isolución </t>
    </r>
    <r>
      <rPr>
        <b/>
        <i/>
        <sz val="10"/>
        <color theme="1"/>
        <rFont val="Arial"/>
        <family val="2"/>
      </rPr>
      <t xml:space="preserve">PR-SPE-001 V2 </t>
    </r>
    <r>
      <rPr>
        <sz val="10"/>
        <color theme="1"/>
        <rFont val="Arial"/>
        <family val="2"/>
      </rPr>
      <t>en su numeral 6. Desarrollo - Actividad 9. L</t>
    </r>
    <r>
      <rPr>
        <sz val="10"/>
        <color rgb="FF000000"/>
        <rFont val="Arial"/>
        <family val="2"/>
      </rPr>
      <t>as notificaciones de habilitación de EPSEAS se realizarán por correo electrónico a través de la Unidad Técnica Territorial No. 4 como responsable del proceso, dejando constancia de entrega, que se anexará así mismo a la carpeta como soporte del mismo.</t>
    </r>
  </si>
  <si>
    <t>Realizar la notificación acorde con lo establecido en los artículos 67 y siguientes del Código de Procedimiento Administrativo y de lo Contencioso Administrativo.</t>
  </si>
  <si>
    <t>Se solicitó a la UTT suministrar soportes de la notificación de las resoluciones de habilitación de EPSEAS que se han surtido, para validar el cumplimiento de la instancia que esta cumpliendo con esta actividad, al respecto se informó que el procedimiento de PR-SPE-001 fue modificado el 27 de marzo de 2023 en su versión 3, en donde se amplió la responsabilidad de la notificación de resoluciones de habilitación de EPSEAS, indicando que esta actividad se puede realziar o por la UTT o por personal de la Dirección de Asistencia Técnica del nivel central.</t>
  </si>
  <si>
    <r>
      <t xml:space="preserve">Teniendo en cuenta que el hallazgo se generó por la omisión de la actividad de notificación por parte de la UTT, siendo esta actividad desarrollada en su momento por el nivel central, en la revisión del criterio usado durante la auditoría se obsevó que el procedimiento PR-SPE-001 fue actualizado en su versión 3 el 27 de marzo de 2023, en el cual se definió que el proceso de notificación, quedaría de la siguiente manera:
Actividad 16 “Notificar Resolución que decide sobre la habilitación de la EPSEA” que señala: </t>
    </r>
    <r>
      <rPr>
        <i/>
        <sz val="10"/>
        <color theme="1"/>
        <rFont val="Arial"/>
        <family val="2"/>
      </rPr>
      <t>“El colaborador de la UTT o de la DAT encargado de las notificaciones cita a la empresa que solicitó el trámite de Habilitación como EPSEA. El envío de la citación se hará dentro de los cinco (5) días hábiles siguientes a la recepción de la resolución por parte de la UTT o la DAT. La notificación se realiza acorde con lo establecido en los artículos 67 y siguientes de la Ley 1437 de 2011, dejando constancia en la respectiva acta (F-SPE009). Si se realiza la notificación por correo electrónico se deja constancia de entrega que se anexará a la carpeta. La notificación se realiza acorde con lo establecido en los artículos 67 y siguientes de la Ley 1437 de 2011, dejando constancia en la respectiva acta (F-SPE009)”.</t>
    </r>
    <r>
      <rPr>
        <sz val="10"/>
        <color theme="1"/>
        <rFont val="Arial"/>
        <family val="2"/>
      </rPr>
      <t xml:space="preserve">
Dado que el criterio normativo utilizado fue modificado, se solicitó a la UTT aportar evidencias que soporten la notificación de las resoluciones de habilitación tramitadas en 2023, obteniendo cuatro (4) correos electrónicos con los cuales se observó que la notificación se realizó por un profesional adscrito a la Dirección de Asistencia Técnica.
De acuerdo con lo expueso, la Oficina de Control Interno considera viable el cierre del hallazgo.
</t>
    </r>
  </si>
  <si>
    <t>Incumplimiento de lineamientos normativos y/o procedimentales frente a la Atención de PQRSD por parte de la Unidad Técnica Territorial.</t>
  </si>
  <si>
    <t>La causa referente a los radicados No. 20226100002661 y 20226100004131 se relacionan por motivos de cambio de personal y la nueva persona encargada de llevar este trámite, se encontraba en espera a las directrices para dar respuesta a los radicados ya mencionados que corresponden a Adecuación de Tierras informes mensuales.</t>
  </si>
  <si>
    <t>Realizar seguimiento mediante correo electrónico a las PQRSD</t>
  </si>
  <si>
    <t>Realizarlos en los tiempos estipulados para que no haya vencimientos de las PQRSD</t>
  </si>
  <si>
    <t>Profesional Encargado del seguimiento a las PQRSD</t>
  </si>
  <si>
    <t>Sin especificar</t>
  </si>
  <si>
    <r>
      <rPr>
        <sz val="10"/>
        <color rgb="FF000000"/>
        <rFont val="Arial"/>
        <family val="2"/>
      </rPr>
      <t xml:space="preserve">La UTT informó que durante la vigencia 2022 se realizó seguimiento semanal a los profesionales que tenían a cargo PQRSD por atender. Se precisa que las actividades de atención al ciudadano, incluyendo gestión de PQRSD, se gestionan a partir de 2023 por parte del nivel central a través de servicios tercerizados.
</t>
    </r>
    <r>
      <rPr>
        <b/>
        <sz val="10"/>
        <color rgb="FF000000"/>
        <rFont val="Arial"/>
        <family val="2"/>
      </rPr>
      <t>Noviembre 2025:</t>
    </r>
    <r>
      <rPr>
        <sz val="10"/>
        <color rgb="FF000000"/>
        <rFont val="Arial"/>
        <family val="2"/>
      </rPr>
      <t xml:space="preserve"> la UTT no aportó información que evidencie cumplimiento sobre esta acción</t>
    </r>
  </si>
  <si>
    <r>
      <t xml:space="preserve">La Oficina de Control Interno precisa que, respecto al plan formulado no se considera que la causa del mismo se haya identificado de manera correcta, pues la redacción de la misma indica la justificación del no trámite de un radicado. De otra parte, no se considera que la fecha esté alineada a la acción propuesta, aunado a que no se estimaron fechas de ejecución de la acción.
No obstante lo anterior, se evidenció dos (2) correos electrónicos del 4 y 16 de diciembre de 2022 a través de los cuales se informaba al persona de la UTT los trámites pendientes de gestionar en Orfeo, prontos a vencer o que ya habían cumplido sus términos. Dado que no es posible cuantificar los avances ante la falta de claridad de la meta y la definición de fechas de ejecución, se considera cumplida la acción.
</t>
    </r>
    <r>
      <rPr>
        <b/>
        <u/>
        <sz val="10"/>
        <color theme="1"/>
        <rFont val="Arial"/>
        <family val="2"/>
      </rPr>
      <t xml:space="preserve">Seguimiento noviembre 2025
</t>
    </r>
    <r>
      <rPr>
        <sz val="10"/>
        <color theme="1"/>
        <rFont val="Arial"/>
        <family val="2"/>
      </rPr>
      <t>Teniendo en cuenta las observaciones del seguimiento anterior, se sugiere se reformule la totalidad de la acción, incluyendo acciones de mejoramiento que permitan mantener un control oportuno una gestión eficaz y eficiente en el trámite de PQRSD</t>
    </r>
  </si>
  <si>
    <t>20213540083601 – se cargó evidencia de entrega notificando al director de la unidad, se hizo corrección de notificación y quedó cargada en la evidencia de entrega correspondiente al Orfeo </t>
  </si>
  <si>
    <t>Realizar la carga masiva, inmediatamente se haga la notificación de entrega </t>
  </si>
  <si>
    <t>Cargar la evidencia de entrega correcta, en los términos  establecidos </t>
  </si>
  <si>
    <r>
      <rPr>
        <sz val="10"/>
        <color rgb="FF000000"/>
        <rFont val="Arial"/>
        <family val="2"/>
      </rPr>
      <t xml:space="preserve">La UTT aportóArchivo Excel Seguimiento PQRSD y Evidencia de Correos Electrónicos, dirigidos a los contratistas de la UTT4 con copia Sonia Badillo de Atención al ciudadano, actividades desarrolladas en la vigencia 2022. Se informa que no se sigue haciendo este seguimiento, por el motivo que esta actividad en la vigencia 2023 se encuentra tercerizada.
</t>
    </r>
    <r>
      <rPr>
        <b/>
        <sz val="10"/>
        <color rgb="FF000000"/>
        <rFont val="Arial"/>
        <family val="2"/>
      </rPr>
      <t xml:space="preserve">
Noviembre 2025: </t>
    </r>
    <r>
      <rPr>
        <sz val="10"/>
        <color rgb="FF000000"/>
        <rFont val="Arial"/>
        <family val="2"/>
      </rPr>
      <t>la UTT no aportó información que evidencie cumplimiento sobre esta acción</t>
    </r>
  </si>
  <si>
    <r>
      <rPr>
        <sz val="10"/>
        <color rgb="FF000000"/>
        <rFont val="Arial"/>
        <family val="2"/>
      </rPr>
      <t xml:space="preserve">En primera medida se debe señalar que no se hizo una adecuada identificación de causa para iniciar a contruir el plan, a lo que se suma que la acción no está redactada en términos medibles, cuantificables y objetivos.
Sin perjuicio de lo anterior, por parte de la OCI que para validar mejoras en la gestión y trámite de PQRSD se requería determinar si existían  controles de las diferentes PQRSD que llegan a la UTT, a fin de validar por muestreo el cumplimiento de la meta, aunado a si esta aportando a subsanar lo observado en el hallazgo. Se informó que hasta 2022 se mantuvo el control a través de archivo Excel, y que a partir de la vigencia 2023 esta actividad se realiza a través de servicios tercerizados.
Con el fin de validar si indistintamente de la inadecuada formulación de planes, se llevó a cabo la verificación frente a si la UTT tramitó oportunamente las PQRSD, por lo cual se validó lo siguiente:
</t>
    </r>
    <r>
      <rPr>
        <b/>
        <u/>
        <sz val="10"/>
        <color rgb="FF000000"/>
        <rFont val="Arial"/>
        <family val="2"/>
      </rPr>
      <t xml:space="preserve">
20226100095441 del 25 de noviembre de 2022:</t>
    </r>
    <r>
      <rPr>
        <sz val="10"/>
        <color rgb="FF000000"/>
        <rFont val="Arial"/>
        <family val="2"/>
      </rPr>
      <t xml:space="preserve"> En primera medida, la matriz de control presenta inconsistencia, pues señala que el radicado de entrada es del 2 de noviembre de 2022, sin perjuicio de esta situación, se observó que se emitió respuesta con radicado 20233540105162 del 25 de julio de 2023, observando entonces extemporaneidad en la atención de dicha petición, al superarse los términos de 15 días hábiles para su contestación.
</t>
    </r>
    <r>
      <rPr>
        <b/>
        <u/>
        <sz val="10"/>
        <color rgb="FF000000"/>
        <rFont val="Arial"/>
        <family val="2"/>
      </rPr>
      <t>20236100024241 del 14 de marzo de 2023:</t>
    </r>
    <r>
      <rPr>
        <sz val="10"/>
        <color rgb="FF000000"/>
        <rFont val="Arial"/>
        <family val="2"/>
      </rPr>
      <t xml:space="preserve"> Se dio respuesta por parte de la UTT, a través de oficio 20233540057982 del 25 de mayo de 2023, es decir, 47 días hábiles a la recepción de la petición, concluyendo la misma se atendió extemporaneamente.
Dado lo anterior, se considera que las situaciones observadas en el hallazgo persisten, por lo cual la UTT deberá analizar la proposición de acciones de mejoramiento que permitan mantener un control oportuno una gestión eficaz y eficiente en el trámite de PQRSD, teniendo en cuenta que estas situaciones podrían afectar a la Entidad. En virtud de lo expuesto, el hallazgo se mantiene en firme con sus acciones inefectivas.
</t>
    </r>
    <r>
      <rPr>
        <b/>
        <u/>
        <sz val="10"/>
        <color theme="1"/>
        <rFont val="Arial"/>
        <family val="2"/>
      </rPr>
      <t xml:space="preserve">Seguimiento noviembre 2025
</t>
    </r>
    <r>
      <rPr>
        <sz val="10"/>
        <color theme="1"/>
        <rFont val="Arial"/>
        <family val="2"/>
      </rPr>
      <t>Teniendo en cuenta las observaciones del seguimiento anterior, se sugiere se reformule la totalidad de la acción, incluyendo acciones de mejoramiento que permitan mantener un control oportuno una gestión eficaz y eficiente en el trámite de PQRSD</t>
    </r>
  </si>
  <si>
    <r>
      <t>Falta de profesionales de apoyo para la atención y ejecución de las actividades de promoción y apoyo a la asociatividad de la Territorial y su vinculación a las actividades de estructuración y ejecución de Planes y Proyectos.</t>
    </r>
    <r>
      <rPr>
        <sz val="10"/>
        <color rgb="FF4472C4"/>
        <rFont val="Arial"/>
        <family val="2"/>
      </rPr>
      <t xml:space="preserve">  </t>
    </r>
  </si>
  <si>
    <t xml:space="preserve">Solicitar a la Vicepresidencia de Integración Productiva la priorización y contratación de profesional de apoyo y promoción y apoyo a la asociatividad para la Territorial y que ejecute actividades de acompañamiento en la estructuración y ejecución de planes y proyectos </t>
  </si>
  <si>
    <t xml:space="preserve">1 memorando </t>
  </si>
  <si>
    <t xml:space="preserve">Director Técnico Territorial </t>
  </si>
  <si>
    <t>Se informa que actualmente la contratación del enlace del proceso de participación y asociatividad depende de la dirección de la UTT, no como en vigencia anterior que la supervisión estaba centralizada en el nivel central. En tal sentido se informó que para 2023 a través de contratos N° 279 de 2022 y 673 de 2023 se ha ejercido actividades ligadas al proceso mencionado, con lo cual se da por cumplida la acción.</t>
  </si>
  <si>
    <t>La Oficina de Control Interno evidenció el cumplimiento de las dos (2) acciones propuestas, a partir de la contratación de personal que realice como enlace del proceso de Asociatividad en la territorial, buscando así cumplir las obligaciones a cargo de la UTT, y atacando la causa raíz del hallazgo, aunado a la remisión al nivel central de los reportes periodicos a la Dirección de Participación y Asociativdad, en virtud del Acuerdo de nivel de servicios entre la Vicepresidencia de Integración Productiva y la Vicepresidencia de Proyectos, Circular 065 del 15 de julio de 2020, de lo que se allegó correos electrónicos del 29 de noviembre, 1 de diciembre de 2022 y del 22 y 27 de junio de 2023, a través de los cuales se remiten los inventarios de OSCPR, CMDR y CONSEA, de los Departamentos de Santander y Norte de Santander.
De acuerdo con lo anterior, se considera que la UTT está dando cumplimiento a los lineamientos definidos en el marco del proeco de Promoción y Apoyo a la Asociatividad, corrigiendo así lo observado en el hallazgo, por lo cual se considera viable el cierre del mismo.</t>
  </si>
  <si>
    <t xml:space="preserve">No reporte oportuno del inventario de las instancias de participación que operan en las regiones y el de las organizaciones sociales, comunitarias y productivas, elaborado, actualizado y reportado a la DPA por la falta de profesional de apoyo </t>
  </si>
  <si>
    <t xml:space="preserve">Elaborar el inventario de las instancias de participación que operan en las regiones y el de las organizaciones sociales, comunitarias y productivas y remitirlo a la DPA trimestralmente </t>
  </si>
  <si>
    <t xml:space="preserve">3 reportes a la DPA a través de memorando </t>
  </si>
  <si>
    <t xml:space="preserve">Director Técnico Territorial y profesional de apoyo designado </t>
  </si>
  <si>
    <t>Se informa que se solicita por correo electrónico a las alcaldías y gobernaciones, los inventarios de las organizaciones sociales y comunitarias, y frente a lo reportado por estas Entidades se diligencian los formatos dispuestos por la ADR, para posteriormente remitirlos a la Dirección de Asociatividad. Esta actividad de reportar el inventario se realiza de manera semestral de acuerdo con lo establecido en el Acuerdo de nivel de servicios entre la Vicepresidencia de Integración Productiva y la Vicepresidencia de Proyectos, Circular 065 del 15 de julio de 2020, el cual fue suministrado a la OCI. Aunado a ello, se hizo entre de cuatro (4) correos electrónicos, a través de los cuales la UTT comunicó a la Dirección de Asociatividad los inventarios de las instancias de participación de la jurisdicción de la territorial en las vigencias 2022 y lo corrido de 2023.</t>
  </si>
  <si>
    <t>ACCIONES  INFORME OCI-2020-012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</si>
</sst>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d\-mmm\-yyyy"/>
    <numFmt numFmtId="166" formatCode="dd\-mmm\-yyyy"/>
  </numFmts>
  <fonts count="82">
    <font>
      <sz val="11"/>
      <color theme="1"/>
      <name val="Calibri"/>
      <charset val="134"/>
      <scheme val="minor"/>
    </font>
    <font>
      <sz val="11"/>
      <color theme="1"/>
      <name val="Calibri"/>
      <family val="2"/>
      <scheme val="minor"/>
    </font>
    <font>
      <sz val="11"/>
      <name val="Calibri"/>
      <family val="2"/>
      <scheme val="minor"/>
    </font>
    <font>
      <sz val="12"/>
      <color theme="1"/>
      <name val="Calibri"/>
      <family val="2"/>
      <scheme val="minor"/>
    </font>
    <font>
      <sz val="10"/>
      <name val="Arial"/>
      <family val="2"/>
    </font>
    <font>
      <b/>
      <sz val="14"/>
      <name val="Arial"/>
      <family val="2"/>
    </font>
    <font>
      <sz val="14"/>
      <name val="Arial"/>
      <family val="2"/>
    </font>
    <font>
      <b/>
      <sz val="10"/>
      <name val="Arial"/>
      <family val="2"/>
    </font>
    <font>
      <b/>
      <sz val="16"/>
      <color theme="1"/>
      <name val="Arial"/>
      <family val="2"/>
    </font>
    <font>
      <sz val="10"/>
      <color theme="1"/>
      <name val="Arial"/>
      <family val="2"/>
    </font>
    <font>
      <b/>
      <sz val="10"/>
      <color theme="1"/>
      <name val="Arial"/>
      <family val="2"/>
    </font>
    <font>
      <sz val="10"/>
      <color rgb="FF000000"/>
      <name val="Arial"/>
      <family val="2"/>
    </font>
    <font>
      <sz val="10"/>
      <color rgb="FF00B050"/>
      <name val="Arial"/>
      <family val="2"/>
    </font>
    <font>
      <b/>
      <sz val="11"/>
      <color theme="1"/>
      <name val="Calibri"/>
      <family val="2"/>
      <scheme val="minor"/>
    </font>
    <font>
      <i/>
      <sz val="12"/>
      <color theme="1"/>
      <name val="Arial"/>
      <family val="2"/>
    </font>
    <font>
      <sz val="12"/>
      <color theme="1"/>
      <name val="Arial"/>
      <family val="2"/>
    </font>
    <font>
      <b/>
      <sz val="12"/>
      <color theme="1"/>
      <name val="Arial"/>
      <family val="2"/>
    </font>
    <font>
      <sz val="10"/>
      <color theme="1"/>
      <name val="Verdana"/>
      <family val="2"/>
    </font>
    <font>
      <sz val="12"/>
      <color theme="1"/>
      <name val="Verdana"/>
      <family val="2"/>
    </font>
    <font>
      <b/>
      <sz val="10"/>
      <color theme="1"/>
      <name val="Verdana"/>
      <family val="2"/>
    </font>
    <font>
      <b/>
      <sz val="10"/>
      <color rgb="FF000000"/>
      <name val="Arial"/>
      <family val="2"/>
    </font>
    <font>
      <u/>
      <sz val="10"/>
      <color theme="10"/>
      <name val="Arial"/>
      <family val="2"/>
    </font>
    <font>
      <i/>
      <sz val="10"/>
      <color theme="1"/>
      <name val="Verdana"/>
      <family val="2"/>
    </font>
    <font>
      <i/>
      <u/>
      <sz val="10"/>
      <color rgb="FFFF0000"/>
      <name val="Verdana"/>
      <family val="2"/>
    </font>
    <font>
      <b/>
      <sz val="10"/>
      <color rgb="FF000000"/>
      <name val="Verdana"/>
      <family val="2"/>
    </font>
    <font>
      <u/>
      <sz val="11"/>
      <color theme="10"/>
      <name val="Calibri"/>
      <family val="2"/>
      <scheme val="minor"/>
    </font>
    <font>
      <sz val="11"/>
      <color rgb="FFFF0000"/>
      <name val="Calibri"/>
      <family val="2"/>
      <scheme val="minor"/>
    </font>
    <font>
      <b/>
      <u/>
      <sz val="10"/>
      <name val="Arial"/>
      <family val="2"/>
    </font>
    <font>
      <u/>
      <sz val="10"/>
      <name val="Arial"/>
      <family val="2"/>
    </font>
    <font>
      <i/>
      <sz val="10"/>
      <name val="Arial"/>
      <family val="2"/>
    </font>
    <font>
      <b/>
      <sz val="10"/>
      <color rgb="FFFF0000"/>
      <name val="Arial"/>
      <family val="2"/>
    </font>
    <font>
      <b/>
      <u/>
      <sz val="10"/>
      <color theme="1"/>
      <name val="Arial"/>
      <family val="2"/>
    </font>
    <font>
      <i/>
      <sz val="10"/>
      <color theme="1"/>
      <name val="Arial"/>
      <family val="2"/>
    </font>
    <font>
      <sz val="10"/>
      <color rgb="FFFF0000"/>
      <name val="Arial"/>
      <family val="2"/>
    </font>
    <font>
      <u/>
      <sz val="10"/>
      <color theme="1"/>
      <name val="Arial"/>
      <family val="2"/>
    </font>
    <font>
      <b/>
      <i/>
      <sz val="10"/>
      <color theme="1"/>
      <name val="Arial"/>
      <family val="2"/>
    </font>
    <font>
      <b/>
      <i/>
      <sz val="10"/>
      <name val="Arial"/>
      <family val="2"/>
    </font>
    <font>
      <b/>
      <i/>
      <sz val="10"/>
      <color theme="1"/>
      <name val="Verdana"/>
      <family val="2"/>
    </font>
    <font>
      <i/>
      <sz val="10"/>
      <color rgb="FFFF0000"/>
      <name val="Arial"/>
      <family val="2"/>
    </font>
    <font>
      <sz val="11"/>
      <color theme="1"/>
      <name val="Calibri"/>
      <family val="2"/>
      <scheme val="minor"/>
    </font>
    <font>
      <b/>
      <sz val="20"/>
      <name val="Arial"/>
      <family val="2"/>
    </font>
    <font>
      <b/>
      <sz val="12"/>
      <name val="Arial"/>
      <family val="2"/>
    </font>
    <font>
      <b/>
      <i/>
      <sz val="12"/>
      <name val="Arial"/>
      <family val="2"/>
    </font>
    <font>
      <b/>
      <u/>
      <sz val="10"/>
      <color rgb="FF000000"/>
      <name val="Arial"/>
      <family val="2"/>
    </font>
    <font>
      <i/>
      <sz val="10"/>
      <color rgb="FF000000"/>
      <name val="Arial"/>
      <family val="2"/>
    </font>
    <font>
      <sz val="10"/>
      <color rgb="FFED7D31"/>
      <name val="Arial"/>
      <family val="2"/>
    </font>
    <font>
      <u/>
      <sz val="10"/>
      <color rgb="FF000000"/>
      <name val="Arial"/>
      <family val="2"/>
    </font>
    <font>
      <sz val="11"/>
      <color theme="1"/>
      <name val="Arial"/>
      <family val="2"/>
    </font>
    <font>
      <b/>
      <sz val="12"/>
      <name val="Calibri  "/>
    </font>
    <font>
      <sz val="10"/>
      <color theme="5"/>
      <name val="Arial"/>
      <family val="2"/>
    </font>
    <font>
      <b/>
      <sz val="11"/>
      <color theme="1"/>
      <name val="Arial"/>
      <family val="2"/>
    </font>
    <font>
      <b/>
      <sz val="9"/>
      <color indexed="81"/>
      <name val="Tahoma"/>
      <family val="2"/>
    </font>
    <font>
      <sz val="9"/>
      <color indexed="81"/>
      <name val="Tahoma"/>
      <family val="2"/>
    </font>
    <font>
      <sz val="12"/>
      <name val="Arial"/>
      <family val="2"/>
    </font>
    <font>
      <sz val="10"/>
      <name val="Verdana"/>
      <family val="2"/>
    </font>
    <font>
      <sz val="11"/>
      <name val="Arial"/>
      <family val="2"/>
    </font>
    <font>
      <b/>
      <sz val="11"/>
      <color rgb="FF0070C0"/>
      <name val="Arial"/>
      <family val="2"/>
    </font>
    <font>
      <u/>
      <sz val="11"/>
      <color theme="1"/>
      <name val="Arial"/>
      <family val="2"/>
    </font>
    <font>
      <b/>
      <sz val="10"/>
      <color theme="4" tint="-0.249977111117893"/>
      <name val="Arial"/>
      <family val="2"/>
    </font>
    <font>
      <sz val="11"/>
      <color rgb="FF0070C0"/>
      <name val="Arial"/>
      <family val="2"/>
    </font>
    <font>
      <b/>
      <sz val="11"/>
      <name val="Arial"/>
      <family val="2"/>
    </font>
    <font>
      <sz val="11"/>
      <color rgb="FFFF0000"/>
      <name val="Arial"/>
      <family val="2"/>
    </font>
    <font>
      <b/>
      <sz val="12"/>
      <color theme="1"/>
      <name val="Verdana"/>
      <family val="2"/>
    </font>
    <font>
      <b/>
      <sz val="11"/>
      <name val="Calibri"/>
      <family val="2"/>
      <scheme val="minor"/>
    </font>
    <font>
      <b/>
      <i/>
      <sz val="10"/>
      <name val="Calibri"/>
      <family val="2"/>
      <scheme val="minor"/>
    </font>
    <font>
      <sz val="10"/>
      <color theme="1"/>
      <name val="Calibri"/>
      <family val="2"/>
      <scheme val="minor"/>
    </font>
    <font>
      <sz val="10"/>
      <color rgb="FF000000"/>
      <name val="Calibri"/>
      <family val="2"/>
      <scheme val="minor"/>
    </font>
    <font>
      <b/>
      <u/>
      <sz val="10"/>
      <color rgb="FF000000"/>
      <name val="Calibri"/>
      <family val="2"/>
      <scheme val="minor"/>
    </font>
    <font>
      <sz val="11"/>
      <color rgb="FF000000"/>
      <name val="Calibri"/>
      <family val="2"/>
      <scheme val="minor"/>
    </font>
    <font>
      <b/>
      <u/>
      <sz val="11"/>
      <color rgb="FF000000"/>
      <name val="Calibri"/>
      <family val="2"/>
      <scheme val="minor"/>
    </font>
    <font>
      <i/>
      <sz val="12"/>
      <name val="Arial"/>
      <family val="2"/>
    </font>
    <font>
      <b/>
      <u/>
      <sz val="12"/>
      <name val="Arial"/>
      <family val="2"/>
    </font>
    <font>
      <u/>
      <sz val="12"/>
      <color theme="1"/>
      <name val="Arial"/>
      <family val="2"/>
    </font>
    <font>
      <b/>
      <i/>
      <sz val="14"/>
      <name val="Arial"/>
      <family val="2"/>
    </font>
    <font>
      <sz val="14"/>
      <color theme="1"/>
      <name val="Arial"/>
      <family val="2"/>
    </font>
    <font>
      <sz val="11"/>
      <color theme="1"/>
      <name val="Calibri"/>
      <family val="2"/>
    </font>
    <font>
      <i/>
      <sz val="14"/>
      <color theme="1"/>
      <name val="Arial"/>
      <family val="2"/>
    </font>
    <font>
      <b/>
      <sz val="14"/>
      <color theme="1"/>
      <name val="Arial"/>
      <family val="2"/>
    </font>
    <font>
      <i/>
      <sz val="11"/>
      <color theme="1"/>
      <name val="Calibri"/>
      <family val="2"/>
    </font>
    <font>
      <i/>
      <u/>
      <sz val="10"/>
      <name val="Arial"/>
      <family val="2"/>
    </font>
    <font>
      <b/>
      <sz val="20"/>
      <color theme="1"/>
      <name val="Calibri"/>
      <family val="2"/>
      <scheme val="minor"/>
    </font>
    <font>
      <sz val="10"/>
      <color rgb="FF4472C4"/>
      <name val="Arial"/>
      <family val="2"/>
    </font>
  </fonts>
  <fills count="30">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2"/>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9" tint="0.79995117038483843"/>
        <bgColor indexed="64"/>
      </patternFill>
    </fill>
    <fill>
      <patternFill patternType="solid">
        <fgColor theme="6"/>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0000"/>
        <bgColor indexed="64"/>
      </patternFill>
    </fill>
    <fill>
      <patternFill patternType="solid">
        <fgColor theme="0" tint="-0.499984740745262"/>
        <bgColor indexed="64"/>
      </patternFill>
    </fill>
    <fill>
      <patternFill patternType="solid">
        <fgColor indexed="6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theme="5" tint="0.7999816888943144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auto="1"/>
      </left>
      <right/>
      <top/>
      <bottom/>
      <diagonal/>
    </border>
    <border>
      <left style="medium">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style="thin">
        <color auto="1"/>
      </left>
      <right/>
      <top style="medium">
        <color auto="1"/>
      </top>
      <bottom style="medium">
        <color auto="1"/>
      </bottom>
      <diagonal/>
    </border>
    <border>
      <left style="thin">
        <color auto="1"/>
      </left>
      <right/>
      <top style="medium">
        <color indexed="64"/>
      </top>
      <bottom/>
      <diagonal/>
    </border>
    <border>
      <left style="thin">
        <color auto="1"/>
      </left>
      <right style="medium">
        <color indexed="64"/>
      </right>
      <top/>
      <bottom style="thin">
        <color auto="1"/>
      </bottom>
      <diagonal/>
    </border>
    <border>
      <left style="thin">
        <color auto="1"/>
      </left>
      <right/>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9" fontId="39" fillId="0" borderId="0" applyFont="0" applyFill="0" applyBorder="0" applyAlignment="0" applyProtection="0"/>
    <xf numFmtId="164" fontId="39" fillId="0" borderId="0" applyFont="0" applyFill="0" applyBorder="0" applyAlignment="0" applyProtection="0"/>
    <xf numFmtId="0" fontId="25" fillId="0" borderId="0" applyNumberFormat="0" applyFill="0" applyBorder="0" applyAlignment="0" applyProtection="0"/>
    <xf numFmtId="0" fontId="4" fillId="0" borderId="0"/>
    <xf numFmtId="0" fontId="1" fillId="0" borderId="0"/>
    <xf numFmtId="9" fontId="1" fillId="0" borderId="0" applyFont="0" applyFill="0" applyBorder="0" applyAlignment="0" applyProtection="0"/>
  </cellStyleXfs>
  <cellXfs count="991">
    <xf numFmtId="0" fontId="0" fillId="0" borderId="0" xfId="0"/>
    <xf numFmtId="0" fontId="0" fillId="0" borderId="0" xfId="0" applyAlignment="1">
      <alignment vertical="center"/>
    </xf>
    <xf numFmtId="0" fontId="4" fillId="0" borderId="1" xfId="4" applyBorder="1" applyAlignment="1">
      <alignment horizontal="center" vertical="center" wrapText="1"/>
    </xf>
    <xf numFmtId="0" fontId="5" fillId="0" borderId="2" xfId="4" applyFont="1" applyBorder="1" applyAlignment="1">
      <alignment horizontal="center" vertical="center" wrapText="1"/>
    </xf>
    <xf numFmtId="0" fontId="6" fillId="0" borderId="3" xfId="4" applyFont="1" applyBorder="1" applyAlignment="1">
      <alignment horizontal="center" vertical="center" wrapText="1"/>
    </xf>
    <xf numFmtId="0" fontId="7" fillId="3" borderId="1" xfId="4" applyFont="1" applyFill="1" applyBorder="1" applyAlignment="1">
      <alignment horizontal="center" vertical="center" wrapText="1"/>
    </xf>
    <xf numFmtId="0" fontId="8" fillId="4" borderId="2" xfId="4" applyFont="1" applyFill="1" applyBorder="1" applyAlignment="1">
      <alignment horizontal="left" vertical="center" wrapText="1"/>
    </xf>
    <xf numFmtId="0" fontId="8" fillId="4" borderId="3" xfId="4" applyFont="1" applyFill="1" applyBorder="1" applyAlignment="1">
      <alignment horizontal="left"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10" fillId="0" borderId="4" xfId="0" applyFont="1" applyBorder="1" applyAlignment="1">
      <alignment horizontal="center" vertical="center"/>
    </xf>
    <xf numFmtId="0" fontId="4" fillId="0" borderId="4" xfId="0" applyFont="1" applyBorder="1" applyAlignment="1">
      <alignment horizontal="center" vertical="center" wrapText="1"/>
    </xf>
    <xf numFmtId="15" fontId="9" fillId="0" borderId="4" xfId="0" applyNumberFormat="1" applyFont="1" applyBorder="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justify" vertical="center" wrapText="1"/>
    </xf>
    <xf numFmtId="0" fontId="9"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9" fillId="0" borderId="4" xfId="0" applyFont="1" applyBorder="1" applyAlignment="1">
      <alignment horizontal="justify"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10" fillId="0" borderId="10" xfId="0" applyFont="1" applyBorder="1" applyAlignment="1">
      <alignment horizontal="center" vertical="center"/>
    </xf>
    <xf numFmtId="0" fontId="9" fillId="0" borderId="10"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10" fillId="0" borderId="6" xfId="0" applyFont="1" applyBorder="1" applyAlignment="1">
      <alignment horizontal="center" vertical="center"/>
    </xf>
    <xf numFmtId="0" fontId="9" fillId="0" borderId="2" xfId="0" applyFont="1" applyBorder="1" applyAlignment="1">
      <alignment horizontal="justify" vertical="center" wrapText="1"/>
    </xf>
    <xf numFmtId="0" fontId="10" fillId="0" borderId="1"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11" fillId="0" borderId="1"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0" xfId="0" applyFont="1" applyAlignment="1">
      <alignment horizontal="justify"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0" borderId="4" xfId="0" applyFont="1" applyBorder="1" applyAlignment="1">
      <alignment horizontal="center" vertical="top"/>
    </xf>
    <xf numFmtId="0" fontId="9" fillId="0" borderId="4" xfId="0" applyFont="1" applyBorder="1" applyAlignment="1">
      <alignment horizontal="center" vertical="top" wrapText="1"/>
    </xf>
    <xf numFmtId="0" fontId="10" fillId="0" borderId="4" xfId="0" applyFont="1" applyBorder="1" applyAlignment="1">
      <alignment horizontal="center" vertical="top" wrapText="1"/>
    </xf>
    <xf numFmtId="0" fontId="9" fillId="0" borderId="4" xfId="0" applyFont="1" applyBorder="1" applyAlignment="1">
      <alignment horizontal="justify" vertical="top" wrapText="1"/>
    </xf>
    <xf numFmtId="0" fontId="9" fillId="0" borderId="5" xfId="0" applyFont="1" applyBorder="1" applyAlignment="1">
      <alignment horizontal="center" vertical="top"/>
    </xf>
    <xf numFmtId="0" fontId="9" fillId="0" borderId="5" xfId="0" applyFont="1" applyBorder="1" applyAlignment="1">
      <alignment horizontal="center" vertical="top" wrapText="1"/>
    </xf>
    <xf numFmtId="0" fontId="10" fillId="0" borderId="5" xfId="0" applyFont="1" applyBorder="1" applyAlignment="1">
      <alignment horizontal="center" vertical="top" wrapText="1"/>
    </xf>
    <xf numFmtId="0" fontId="9" fillId="0" borderId="5" xfId="0" applyFont="1" applyBorder="1" applyAlignment="1">
      <alignment horizontal="justify" vertical="top" wrapText="1"/>
    </xf>
    <xf numFmtId="0" fontId="9" fillId="0" borderId="1" xfId="0" applyFont="1" applyBorder="1" applyAlignment="1">
      <alignment horizontal="center" vertical="center" wrapText="1"/>
    </xf>
    <xf numFmtId="0" fontId="10" fillId="0" borderId="11" xfId="0" applyFont="1" applyBorder="1" applyAlignment="1">
      <alignment horizontal="center" vertical="center"/>
    </xf>
    <xf numFmtId="0" fontId="10" fillId="0" borderId="4" xfId="0" applyFont="1" applyBorder="1" applyAlignment="1">
      <alignment horizontal="center" vertical="top"/>
    </xf>
    <xf numFmtId="0" fontId="10" fillId="0" borderId="5" xfId="0" applyFont="1" applyBorder="1" applyAlignment="1">
      <alignment horizontal="center" vertical="top"/>
    </xf>
    <xf numFmtId="0" fontId="9" fillId="0" borderId="11" xfId="0" applyFont="1" applyBorder="1" applyAlignment="1">
      <alignment horizontal="center" vertical="top"/>
    </xf>
    <xf numFmtId="0" fontId="9" fillId="0" borderId="11" xfId="0" applyFont="1" applyBorder="1" applyAlignment="1">
      <alignment horizontal="center" vertical="top" wrapText="1"/>
    </xf>
    <xf numFmtId="0" fontId="10" fillId="0" borderId="11" xfId="0" applyFont="1" applyBorder="1" applyAlignment="1">
      <alignment horizontal="center" vertical="top"/>
    </xf>
    <xf numFmtId="0" fontId="9" fillId="0" borderId="11" xfId="0" applyFont="1" applyBorder="1" applyAlignment="1">
      <alignment horizontal="justify" vertical="top" wrapText="1"/>
    </xf>
    <xf numFmtId="0" fontId="9" fillId="2" borderId="5" xfId="0" applyFont="1" applyFill="1" applyBorder="1" applyAlignment="1">
      <alignment horizontal="center" vertical="top"/>
    </xf>
    <xf numFmtId="0" fontId="9" fillId="2" borderId="5" xfId="0" applyFont="1" applyFill="1" applyBorder="1" applyAlignment="1">
      <alignment horizontal="center" vertical="top" wrapText="1"/>
    </xf>
    <xf numFmtId="0" fontId="10" fillId="2" borderId="5" xfId="0" applyFont="1" applyFill="1" applyBorder="1" applyAlignment="1">
      <alignment horizontal="center" vertical="top" wrapText="1"/>
    </xf>
    <xf numFmtId="0" fontId="9" fillId="2" borderId="5" xfId="0" applyFont="1" applyFill="1" applyBorder="1" applyAlignment="1">
      <alignment horizontal="justify" vertical="top" wrapText="1"/>
    </xf>
    <xf numFmtId="0" fontId="9" fillId="2" borderId="1"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1" xfId="0" applyFont="1" applyFill="1" applyBorder="1" applyAlignment="1">
      <alignment horizontal="center" vertical="center"/>
    </xf>
    <xf numFmtId="0" fontId="10" fillId="0" borderId="11" xfId="0" applyFont="1" applyBorder="1" applyAlignment="1">
      <alignment horizontal="center" vertical="top"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8" fillId="4" borderId="8" xfId="4" applyFont="1" applyFill="1" applyBorder="1" applyAlignment="1">
      <alignment horizontal="left" vertical="center" wrapText="1"/>
    </xf>
    <xf numFmtId="0" fontId="8" fillId="4" borderId="9" xfId="4" applyFont="1" applyFill="1" applyBorder="1" applyAlignment="1">
      <alignment horizontal="left" vertical="center" wrapText="1"/>
    </xf>
    <xf numFmtId="0" fontId="6" fillId="0" borderId="16" xfId="4" applyFont="1" applyBorder="1" applyAlignment="1">
      <alignment horizontal="center" vertical="center" wrapText="1"/>
    </xf>
    <xf numFmtId="0" fontId="7" fillId="7" borderId="1" xfId="4" applyFont="1" applyFill="1" applyBorder="1" applyAlignment="1">
      <alignment horizontal="center" vertical="center" wrapText="1"/>
    </xf>
    <xf numFmtId="0" fontId="7" fillId="8" borderId="1" xfId="4" applyFont="1" applyFill="1" applyBorder="1" applyAlignment="1">
      <alignment horizontal="center" vertical="center" wrapText="1"/>
    </xf>
    <xf numFmtId="9" fontId="7" fillId="7" borderId="1" xfId="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4" fontId="4" fillId="0" borderId="16" xfId="0" applyNumberFormat="1" applyFont="1" applyBorder="1" applyAlignment="1">
      <alignment horizontal="center" vertical="center" wrapText="1"/>
    </xf>
    <xf numFmtId="15" fontId="4" fillId="0" borderId="1" xfId="0" applyNumberFormat="1" applyFont="1" applyBorder="1" applyAlignment="1">
      <alignment horizontal="center" vertical="center" wrapText="1"/>
    </xf>
    <xf numFmtId="9" fontId="4" fillId="0" borderId="1" xfId="1" applyFont="1" applyFill="1" applyBorder="1" applyAlignment="1">
      <alignment horizontal="center" vertical="center"/>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5" fontId="9" fillId="0" borderId="1" xfId="0" applyNumberFormat="1" applyFont="1" applyBorder="1" applyAlignment="1">
      <alignment horizontal="center" vertical="center" wrapText="1"/>
    </xf>
    <xf numFmtId="9" fontId="9" fillId="0" borderId="1" xfId="1" applyFont="1" applyFill="1" applyBorder="1" applyAlignment="1">
      <alignment horizontal="center" vertical="center"/>
    </xf>
    <xf numFmtId="0" fontId="9" fillId="0" borderId="4" xfId="0" applyFont="1" applyBorder="1" applyAlignment="1">
      <alignment horizontal="left" vertical="center" wrapText="1"/>
    </xf>
    <xf numFmtId="14" fontId="9" fillId="0" borderId="4" xfId="0" applyNumberFormat="1" applyFont="1" applyBorder="1" applyAlignment="1">
      <alignment horizontal="center" vertical="center" wrapText="1"/>
    </xf>
    <xf numFmtId="9" fontId="9" fillId="0" borderId="4" xfId="1" applyFont="1" applyFill="1" applyBorder="1" applyAlignment="1">
      <alignment horizontal="center" vertical="center"/>
    </xf>
    <xf numFmtId="0" fontId="9" fillId="0" borderId="1" xfId="0" applyFont="1" applyBorder="1" applyAlignment="1">
      <alignment vertical="top" wrapText="1"/>
    </xf>
    <xf numFmtId="14" fontId="9" fillId="0" borderId="2" xfId="0" applyNumberFormat="1" applyFont="1" applyBorder="1" applyAlignment="1">
      <alignment horizontal="center" vertical="center" wrapText="1"/>
    </xf>
    <xf numFmtId="0" fontId="4" fillId="0" borderId="1" xfId="0" applyFont="1" applyBorder="1" applyAlignment="1">
      <alignment horizontal="justify" vertical="top" wrapText="1"/>
    </xf>
    <xf numFmtId="15" fontId="9" fillId="0" borderId="2" xfId="0" applyNumberFormat="1" applyFont="1" applyBorder="1" applyAlignment="1">
      <alignment horizontal="center" vertical="center" wrapText="1"/>
    </xf>
    <xf numFmtId="0" fontId="4" fillId="0" borderId="1" xfId="0" applyFont="1" applyBorder="1" applyAlignment="1">
      <alignment vertical="top" wrapText="1"/>
    </xf>
    <xf numFmtId="0" fontId="7" fillId="0" borderId="4" xfId="0" applyFont="1" applyBorder="1" applyAlignment="1">
      <alignment horizontal="justify" vertical="top" wrapText="1"/>
    </xf>
    <xf numFmtId="0" fontId="4" fillId="0" borderId="4" xfId="0" applyFont="1" applyBorder="1" applyAlignment="1">
      <alignment horizontal="justify" vertical="top" wrapText="1"/>
    </xf>
    <xf numFmtId="0" fontId="10"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7" fillId="0" borderId="1" xfId="0" applyFont="1" applyBorder="1" applyAlignment="1">
      <alignment horizontal="justify" vertical="top" wrapText="1"/>
    </xf>
    <xf numFmtId="0" fontId="10" fillId="0" borderId="1" xfId="0" applyFont="1" applyBorder="1" applyAlignment="1">
      <alignment horizontal="justify" vertical="top" wrapText="1"/>
    </xf>
    <xf numFmtId="0" fontId="9" fillId="0" borderId="1" xfId="0" applyFont="1" applyBorder="1" applyAlignment="1">
      <alignment horizontal="justify" vertical="top" wrapText="1"/>
    </xf>
    <xf numFmtId="14" fontId="9" fillId="0" borderId="1" xfId="0" applyNumberFormat="1" applyFont="1" applyBorder="1" applyAlignment="1">
      <alignment horizontal="center" vertical="center"/>
    </xf>
    <xf numFmtId="15" fontId="9" fillId="0" borderId="1" xfId="0" applyNumberFormat="1" applyFont="1" applyBorder="1" applyAlignment="1">
      <alignment horizontal="center" vertical="center"/>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center" vertical="center"/>
    </xf>
    <xf numFmtId="14" fontId="9" fillId="2" borderId="2" xfId="0" applyNumberFormat="1" applyFont="1" applyFill="1" applyBorder="1" applyAlignment="1">
      <alignment horizontal="center" vertical="center" wrapText="1"/>
    </xf>
    <xf numFmtId="15" fontId="9" fillId="2" borderId="1" xfId="0" applyNumberFormat="1" applyFont="1" applyFill="1" applyBorder="1" applyAlignment="1">
      <alignment horizontal="center" vertical="center" wrapText="1"/>
    </xf>
    <xf numFmtId="0" fontId="9" fillId="2" borderId="1" xfId="0" applyFont="1" applyFill="1" applyBorder="1" applyAlignment="1">
      <alignment horizontal="justify" vertical="top" wrapText="1"/>
    </xf>
    <xf numFmtId="9" fontId="9" fillId="2" borderId="1" xfId="1" applyFont="1" applyFill="1" applyBorder="1" applyAlignment="1">
      <alignment horizontal="center" vertical="center"/>
    </xf>
    <xf numFmtId="14" fontId="9" fillId="0" borderId="4" xfId="0" applyNumberFormat="1" applyFont="1" applyBorder="1" applyAlignment="1">
      <alignment horizontal="center" vertical="center"/>
    </xf>
    <xf numFmtId="14" fontId="9" fillId="0" borderId="7"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4" fillId="0" borderId="2" xfId="4" applyBorder="1" applyAlignment="1">
      <alignment horizontal="center" vertical="center" wrapText="1"/>
    </xf>
    <xf numFmtId="0" fontId="4" fillId="0" borderId="3" xfId="4" applyBorder="1" applyAlignment="1">
      <alignment horizontal="center" vertical="center" wrapText="1"/>
    </xf>
    <xf numFmtId="0" fontId="4" fillId="0" borderId="16" xfId="4"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7" fillId="9" borderId="1" xfId="4" applyFont="1" applyFill="1" applyBorder="1" applyAlignment="1">
      <alignment horizontal="center" vertical="center" wrapText="1"/>
    </xf>
    <xf numFmtId="0" fontId="8" fillId="4" borderId="16" xfId="4"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6" xfId="0" applyFont="1" applyBorder="1" applyAlignment="1">
      <alignment horizontal="justify" vertical="center" wrapText="1"/>
    </xf>
    <xf numFmtId="0" fontId="9" fillId="5" borderId="17" xfId="0" applyFont="1" applyFill="1" applyBorder="1" applyAlignment="1">
      <alignment horizontal="center" vertical="center"/>
    </xf>
    <xf numFmtId="0" fontId="9" fillId="0" borderId="10" xfId="0" applyFont="1" applyBorder="1" applyAlignment="1">
      <alignment horizontal="justify" vertical="top" wrapText="1"/>
    </xf>
    <xf numFmtId="0" fontId="13" fillId="0" borderId="0" xfId="0" applyFont="1" applyAlignment="1">
      <alignment vertical="center"/>
    </xf>
    <xf numFmtId="0" fontId="9" fillId="0" borderId="6" xfId="0" applyFont="1" applyBorder="1" applyAlignment="1">
      <alignment horizontal="justify" vertical="top" wrapText="1"/>
    </xf>
    <xf numFmtId="0" fontId="9" fillId="5" borderId="18" xfId="0" applyFont="1" applyFill="1" applyBorder="1" applyAlignment="1">
      <alignment horizontal="center" vertical="center"/>
    </xf>
    <xf numFmtId="0" fontId="10" fillId="0" borderId="10" xfId="0" applyFont="1" applyBorder="1" applyAlignment="1">
      <alignment horizontal="center" vertical="center" wrapText="1"/>
    </xf>
    <xf numFmtId="0" fontId="10" fillId="10" borderId="4" xfId="0" applyFont="1" applyFill="1" applyBorder="1" applyAlignment="1">
      <alignment horizontal="center" vertical="center"/>
    </xf>
    <xf numFmtId="0" fontId="10" fillId="0" borderId="11" xfId="0" applyFont="1" applyBorder="1" applyAlignment="1">
      <alignment horizontal="center" vertical="center" wrapText="1"/>
    </xf>
    <xf numFmtId="0" fontId="4" fillId="0" borderId="5" xfId="0" applyFont="1" applyBorder="1" applyAlignment="1">
      <alignment horizontal="justify" vertical="top" wrapText="1"/>
    </xf>
    <xf numFmtId="0" fontId="10" fillId="10" borderId="5" xfId="0" applyFont="1" applyFill="1" applyBorder="1" applyAlignment="1">
      <alignment horizontal="center" vertical="center"/>
    </xf>
    <xf numFmtId="0" fontId="4" fillId="0" borderId="11" xfId="0" applyFont="1" applyBorder="1" applyAlignment="1">
      <alignment horizontal="justify" vertical="top" wrapText="1"/>
    </xf>
    <xf numFmtId="0" fontId="10" fillId="10" borderId="11" xfId="0" applyFont="1" applyFill="1" applyBorder="1" applyAlignment="1">
      <alignment horizontal="center" vertical="center"/>
    </xf>
    <xf numFmtId="0" fontId="9" fillId="5" borderId="19" xfId="0" applyFont="1" applyFill="1" applyBorder="1" applyAlignment="1">
      <alignment horizontal="center" vertical="center"/>
    </xf>
    <xf numFmtId="0" fontId="4" fillId="0" borderId="10" xfId="0" applyFont="1" applyBorder="1" applyAlignment="1">
      <alignment horizontal="justify" vertical="top" wrapText="1"/>
    </xf>
    <xf numFmtId="0" fontId="4" fillId="0" borderId="6" xfId="0" applyFont="1" applyBorder="1" applyAlignment="1">
      <alignment horizontal="justify" vertical="top" wrapText="1"/>
    </xf>
    <xf numFmtId="164" fontId="3" fillId="0" borderId="0" xfId="2" applyFont="1" applyFill="1"/>
    <xf numFmtId="0" fontId="9" fillId="0" borderId="6" xfId="0" applyFont="1" applyBorder="1" applyAlignment="1">
      <alignment horizontal="justify"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0" xfId="0" applyFont="1" applyAlignment="1">
      <alignment vertical="center" wrapText="1"/>
    </xf>
    <xf numFmtId="0" fontId="9" fillId="6" borderId="17" xfId="0" applyFont="1" applyFill="1" applyBorder="1" applyAlignment="1">
      <alignment horizontal="center" vertical="center"/>
    </xf>
    <xf numFmtId="0" fontId="8" fillId="4" borderId="17" xfId="4" applyFont="1" applyFill="1" applyBorder="1" applyAlignment="1">
      <alignment horizontal="left" vertical="center" wrapText="1"/>
    </xf>
    <xf numFmtId="0" fontId="7" fillId="3" borderId="11" xfId="4" applyFont="1" applyFill="1" applyBorder="1" applyAlignment="1">
      <alignment horizontal="center" vertical="center" wrapText="1"/>
    </xf>
    <xf numFmtId="0" fontId="7" fillId="3" borderId="4" xfId="4" applyFont="1" applyFill="1" applyBorder="1" applyAlignment="1">
      <alignment horizontal="center" vertical="center" wrapText="1"/>
    </xf>
    <xf numFmtId="4" fontId="9"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16" fillId="11" borderId="1" xfId="0" applyFont="1" applyFill="1" applyBorder="1" applyAlignment="1">
      <alignment horizontal="center"/>
    </xf>
    <xf numFmtId="0" fontId="15" fillId="0" borderId="1" xfId="0" applyFont="1" applyBorder="1" applyAlignment="1">
      <alignment horizontal="center" vertical="center"/>
    </xf>
    <xf numFmtId="0" fontId="15" fillId="0" borderId="1" xfId="0" applyFont="1" applyBorder="1" applyAlignment="1">
      <alignment horizontal="center"/>
    </xf>
    <xf numFmtId="0" fontId="15" fillId="0" borderId="1" xfId="0" applyFont="1" applyBorder="1" applyAlignment="1">
      <alignment vertical="center"/>
    </xf>
    <xf numFmtId="0" fontId="15" fillId="0" borderId="1" xfId="0" applyFont="1" applyBorder="1"/>
    <xf numFmtId="0" fontId="16" fillId="0" borderId="1" xfId="0" applyFont="1" applyBorder="1" applyAlignment="1">
      <alignment horizontal="center" vertical="center"/>
    </xf>
    <xf numFmtId="0" fontId="16" fillId="0" borderId="1" xfId="0" applyFont="1" applyBorder="1" applyAlignment="1">
      <alignment horizontal="center"/>
    </xf>
    <xf numFmtId="0" fontId="16" fillId="0" borderId="1" xfId="0" applyFont="1" applyBorder="1" applyAlignment="1">
      <alignment vertical="center"/>
    </xf>
    <xf numFmtId="0" fontId="16" fillId="0" borderId="1" xfId="0" applyFont="1" applyBorder="1"/>
    <xf numFmtId="0" fontId="15" fillId="0" borderId="0" xfId="0" applyFont="1" applyAlignment="1">
      <alignment horizontal="justify" vertical="center"/>
    </xf>
    <xf numFmtId="0" fontId="7" fillId="7" borderId="11" xfId="4" applyFont="1" applyFill="1" applyBorder="1" applyAlignment="1">
      <alignment horizontal="center" vertical="center" wrapText="1"/>
    </xf>
    <xf numFmtId="0" fontId="10" fillId="0" borderId="4" xfId="0" applyFont="1" applyBorder="1" applyAlignment="1">
      <alignment horizontal="justify" vertical="center" wrapText="1"/>
    </xf>
    <xf numFmtId="14" fontId="9" fillId="0" borderId="5" xfId="0" applyNumberFormat="1" applyFont="1" applyBorder="1" applyAlignment="1">
      <alignment horizontal="center" vertical="center"/>
    </xf>
    <xf numFmtId="0" fontId="10" fillId="0" borderId="5" xfId="0" applyFont="1" applyBorder="1" applyAlignment="1">
      <alignment horizontal="justify" vertical="center" wrapText="1"/>
    </xf>
    <xf numFmtId="9" fontId="9" fillId="0" borderId="5" xfId="1" applyFont="1" applyFill="1" applyBorder="1" applyAlignment="1">
      <alignment horizontal="center" vertical="center"/>
    </xf>
    <xf numFmtId="14" fontId="9" fillId="0" borderId="11" xfId="0" applyNumberFormat="1" applyFont="1" applyBorder="1" applyAlignment="1">
      <alignment horizontal="center" vertical="center"/>
    </xf>
    <xf numFmtId="0" fontId="10" fillId="0" borderId="11" xfId="0" applyFont="1" applyBorder="1" applyAlignment="1">
      <alignment horizontal="justify" vertical="center" wrapText="1"/>
    </xf>
    <xf numFmtId="9" fontId="9" fillId="0" borderId="11" xfId="1" applyFont="1" applyFill="1" applyBorder="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lignment vertical="center" wrapText="1"/>
    </xf>
    <xf numFmtId="15" fontId="9" fillId="0" borderId="11" xfId="0" applyNumberFormat="1" applyFont="1" applyBorder="1" applyAlignment="1">
      <alignment horizontal="center" vertical="center" wrapText="1"/>
    </xf>
    <xf numFmtId="15" fontId="10" fillId="0" borderId="11" xfId="0" applyNumberFormat="1" applyFont="1" applyBorder="1" applyAlignment="1">
      <alignment horizontal="justify" vertical="center" wrapText="1"/>
    </xf>
    <xf numFmtId="15" fontId="9" fillId="0" borderId="11" xfId="0" applyNumberFormat="1" applyFont="1" applyBorder="1" applyAlignment="1">
      <alignment horizontal="left" vertical="center" wrapText="1"/>
    </xf>
    <xf numFmtId="9" fontId="9" fillId="0" borderId="11" xfId="0" applyNumberFormat="1" applyFont="1" applyBorder="1" applyAlignment="1">
      <alignment horizontal="center" vertical="center"/>
    </xf>
    <xf numFmtId="15" fontId="10" fillId="0" borderId="11" xfId="0" applyNumberFormat="1" applyFont="1" applyBorder="1" applyAlignment="1">
      <alignment horizontal="left" vertical="center" wrapText="1"/>
    </xf>
    <xf numFmtId="15" fontId="9" fillId="9" borderId="11" xfId="0" applyNumberFormat="1" applyFont="1" applyFill="1" applyBorder="1" applyAlignment="1">
      <alignment horizontal="left" vertical="center" wrapText="1"/>
    </xf>
    <xf numFmtId="0" fontId="3" fillId="0" borderId="0" xfId="0" applyFont="1" applyAlignment="1">
      <alignment wrapText="1"/>
    </xf>
    <xf numFmtId="0" fontId="10" fillId="0" borderId="1" xfId="0" applyFont="1" applyBorder="1" applyAlignment="1">
      <alignment horizontal="center" vertical="center"/>
    </xf>
    <xf numFmtId="0" fontId="9" fillId="0" borderId="10" xfId="0" applyFont="1" applyBorder="1" applyAlignment="1">
      <alignment horizontal="left" vertical="center" wrapText="1"/>
    </xf>
    <xf numFmtId="0" fontId="10" fillId="0" borderId="5" xfId="0" applyFont="1" applyBorder="1" applyAlignment="1">
      <alignment horizontal="justify" vertical="top" wrapText="1"/>
    </xf>
    <xf numFmtId="0" fontId="10" fillId="0" borderId="6" xfId="0" applyFont="1" applyBorder="1" applyAlignment="1">
      <alignment horizontal="justify" vertical="top" wrapText="1"/>
    </xf>
    <xf numFmtId="0" fontId="9" fillId="9" borderId="10" xfId="0" applyFont="1" applyFill="1" applyBorder="1" applyAlignment="1">
      <alignment horizontal="justify" vertical="top" wrapText="1"/>
    </xf>
    <xf numFmtId="0" fontId="17" fillId="12" borderId="0" xfId="0" applyFont="1" applyFill="1"/>
    <xf numFmtId="0" fontId="18" fillId="12" borderId="0" xfId="0" applyFont="1" applyFill="1"/>
    <xf numFmtId="0" fontId="17" fillId="0" borderId="0" xfId="0" applyFont="1"/>
    <xf numFmtId="0" fontId="19" fillId="12" borderId="25" xfId="0" applyFont="1" applyFill="1" applyBorder="1" applyAlignment="1">
      <alignment horizontal="center"/>
    </xf>
    <xf numFmtId="0" fontId="19" fillId="12" borderId="0" xfId="0" applyFont="1" applyFill="1" applyAlignment="1">
      <alignment horizontal="center"/>
    </xf>
    <xf numFmtId="0" fontId="17" fillId="12" borderId="19" xfId="0" applyFont="1" applyFill="1" applyBorder="1"/>
    <xf numFmtId="0" fontId="19" fillId="0" borderId="0" xfId="0" applyFont="1"/>
    <xf numFmtId="0" fontId="23" fillId="0" borderId="0" xfId="0" applyFont="1"/>
    <xf numFmtId="9" fontId="17" fillId="0" borderId="0" xfId="1" applyFont="1"/>
    <xf numFmtId="0" fontId="9" fillId="0" borderId="1" xfId="0" applyFont="1" applyBorder="1" applyAlignment="1">
      <alignment horizontal="center"/>
    </xf>
    <xf numFmtId="0" fontId="9" fillId="0" borderId="4" xfId="0" applyFont="1" applyBorder="1" applyAlignment="1">
      <alignment horizontal="center"/>
    </xf>
    <xf numFmtId="0" fontId="21" fillId="0" borderId="1" xfId="3" applyFont="1" applyFill="1" applyBorder="1" applyAlignment="1">
      <alignment horizontal="center"/>
    </xf>
    <xf numFmtId="0" fontId="21" fillId="0" borderId="1" xfId="3" applyFont="1" applyFill="1" applyBorder="1" applyAlignment="1">
      <alignment horizontal="center" vertical="center"/>
    </xf>
    <xf numFmtId="0" fontId="7" fillId="3" borderId="5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5" fillId="19" borderId="1" xfId="4" applyFont="1" applyFill="1" applyBorder="1" applyAlignment="1">
      <alignment vertical="center" wrapText="1"/>
    </xf>
    <xf numFmtId="0" fontId="6" fillId="0" borderId="1" xfId="4" applyFont="1" applyBorder="1" applyAlignment="1">
      <alignment horizontal="center" vertical="center" wrapText="1"/>
    </xf>
    <xf numFmtId="0" fontId="9" fillId="0" borderId="0" xfId="5" applyFont="1"/>
    <xf numFmtId="0" fontId="41" fillId="14" borderId="1" xfId="4" applyFont="1" applyFill="1" applyBorder="1" applyAlignment="1">
      <alignment horizontal="center" vertical="center" wrapText="1"/>
    </xf>
    <xf numFmtId="0" fontId="15" fillId="0" borderId="0" xfId="5" applyFont="1"/>
    <xf numFmtId="0" fontId="9" fillId="0" borderId="1" xfId="5" applyFont="1" applyBorder="1" applyAlignment="1">
      <alignment horizontal="center" vertical="center"/>
    </xf>
    <xf numFmtId="0" fontId="9" fillId="0" borderId="1" xfId="5" applyFont="1" applyBorder="1" applyAlignment="1">
      <alignment horizontal="center" vertical="center" wrapText="1"/>
    </xf>
    <xf numFmtId="0" fontId="9" fillId="0" borderId="1" xfId="5" applyFont="1" applyBorder="1" applyAlignment="1">
      <alignment horizontal="justify" vertical="center" wrapText="1"/>
    </xf>
    <xf numFmtId="0" fontId="9" fillId="12" borderId="1" xfId="5" applyFont="1" applyFill="1" applyBorder="1" applyAlignment="1">
      <alignment horizontal="justify" vertical="center" wrapText="1"/>
    </xf>
    <xf numFmtId="0" fontId="9" fillId="12" borderId="1" xfId="5" applyFont="1" applyFill="1" applyBorder="1" applyAlignment="1">
      <alignment horizontal="center" vertical="center"/>
    </xf>
    <xf numFmtId="0" fontId="9" fillId="12" borderId="1" xfId="5" applyFont="1" applyFill="1" applyBorder="1" applyAlignment="1">
      <alignment horizontal="center" vertical="center" wrapText="1"/>
    </xf>
    <xf numFmtId="15" fontId="9" fillId="12" borderId="1" xfId="5" applyNumberFormat="1" applyFont="1" applyFill="1" applyBorder="1" applyAlignment="1">
      <alignment horizontal="center" vertical="center" wrapText="1"/>
    </xf>
    <xf numFmtId="15" fontId="9" fillId="0" borderId="1" xfId="5" applyNumberFormat="1" applyFont="1" applyBorder="1" applyAlignment="1">
      <alignment horizontal="center" vertical="center"/>
    </xf>
    <xf numFmtId="15" fontId="9" fillId="12" borderId="1" xfId="5" applyNumberFormat="1" applyFont="1" applyFill="1" applyBorder="1" applyAlignment="1">
      <alignment horizontal="center" vertical="center"/>
    </xf>
    <xf numFmtId="0" fontId="4" fillId="0" borderId="1" xfId="5" applyFont="1" applyBorder="1" applyAlignment="1">
      <alignment horizontal="justify" vertical="center" wrapText="1"/>
    </xf>
    <xf numFmtId="9" fontId="9" fillId="12" borderId="1" xfId="5" applyNumberFormat="1" applyFont="1" applyFill="1" applyBorder="1" applyAlignment="1">
      <alignment horizontal="center" vertical="center"/>
    </xf>
    <xf numFmtId="0" fontId="4" fillId="0" borderId="1" xfId="5" applyFont="1" applyBorder="1" applyAlignment="1">
      <alignment vertical="center" wrapText="1"/>
    </xf>
    <xf numFmtId="0" fontId="4" fillId="0" borderId="4" xfId="5" applyFont="1" applyBorder="1" applyAlignment="1">
      <alignment horizontal="center" vertical="center" wrapText="1"/>
    </xf>
    <xf numFmtId="0" fontId="9" fillId="0" borderId="0" xfId="5" applyFont="1" applyAlignment="1">
      <alignment vertical="center"/>
    </xf>
    <xf numFmtId="0" fontId="4" fillId="0" borderId="11" xfId="5" applyFont="1" applyBorder="1" applyAlignment="1">
      <alignment vertical="center" wrapText="1"/>
    </xf>
    <xf numFmtId="0" fontId="47" fillId="0" borderId="0" xfId="5" applyFont="1" applyAlignment="1">
      <alignment vertical="center"/>
    </xf>
    <xf numFmtId="0" fontId="4" fillId="0" borderId="1" xfId="5" applyFont="1" applyBorder="1" applyAlignment="1">
      <alignment horizontal="center" vertical="center"/>
    </xf>
    <xf numFmtId="0" fontId="4" fillId="0" borderId="1" xfId="5" applyFont="1" applyBorder="1" applyAlignment="1">
      <alignment horizontal="center" vertical="center" wrapText="1"/>
    </xf>
    <xf numFmtId="15" fontId="4" fillId="0" borderId="1" xfId="5" applyNumberFormat="1" applyFont="1" applyBorder="1" applyAlignment="1">
      <alignment horizontal="center" vertical="center" wrapText="1"/>
    </xf>
    <xf numFmtId="15" fontId="9" fillId="12" borderId="16" xfId="5" applyNumberFormat="1" applyFont="1" applyFill="1" applyBorder="1" applyAlignment="1">
      <alignment horizontal="center" vertical="center"/>
    </xf>
    <xf numFmtId="0" fontId="47" fillId="0" borderId="0" xfId="5" applyFont="1"/>
    <xf numFmtId="0" fontId="9" fillId="12" borderId="1" xfId="5" applyFont="1" applyFill="1" applyBorder="1" applyAlignment="1">
      <alignment vertical="center"/>
    </xf>
    <xf numFmtId="0" fontId="9" fillId="12" borderId="4" xfId="5" applyFont="1" applyFill="1" applyBorder="1" applyAlignment="1">
      <alignment horizontal="justify" vertical="center" wrapText="1"/>
    </xf>
    <xf numFmtId="0" fontId="9" fillId="12" borderId="4" xfId="5" applyFont="1" applyFill="1" applyBorder="1" applyAlignment="1">
      <alignment vertical="center"/>
    </xf>
    <xf numFmtId="0" fontId="9" fillId="12" borderId="4" xfId="5" applyFont="1" applyFill="1" applyBorder="1" applyAlignment="1">
      <alignment horizontal="center" vertical="center"/>
    </xf>
    <xf numFmtId="0" fontId="9" fillId="12" borderId="4" xfId="5" applyFont="1" applyFill="1" applyBorder="1" applyAlignment="1">
      <alignment horizontal="center" vertical="center" wrapText="1"/>
    </xf>
    <xf numFmtId="15" fontId="9" fillId="12" borderId="4" xfId="5" applyNumberFormat="1" applyFont="1" applyFill="1" applyBorder="1" applyAlignment="1">
      <alignment horizontal="center" vertical="center" wrapText="1"/>
    </xf>
    <xf numFmtId="15" fontId="9" fillId="12" borderId="4" xfId="5" applyNumberFormat="1" applyFont="1" applyFill="1" applyBorder="1" applyAlignment="1">
      <alignment horizontal="center" vertical="center"/>
    </xf>
    <xf numFmtId="15" fontId="9" fillId="0" borderId="1" xfId="5" applyNumberFormat="1" applyFont="1" applyBorder="1" applyAlignment="1">
      <alignment horizontal="center" vertical="center" wrapText="1"/>
    </xf>
    <xf numFmtId="0" fontId="9" fillId="0" borderId="1" xfId="5" applyFont="1" applyBorder="1" applyAlignment="1">
      <alignment horizontal="justify" vertical="center"/>
    </xf>
    <xf numFmtId="0" fontId="9" fillId="0" borderId="1" xfId="5" applyFont="1" applyBorder="1" applyAlignment="1">
      <alignment vertical="center"/>
    </xf>
    <xf numFmtId="0" fontId="11" fillId="0" borderId="1" xfId="5" applyFont="1" applyBorder="1" applyAlignment="1">
      <alignment horizontal="justify" vertical="center" wrapText="1"/>
    </xf>
    <xf numFmtId="0" fontId="41" fillId="14" borderId="4" xfId="4" applyFont="1" applyFill="1" applyBorder="1" applyAlignment="1">
      <alignment horizontal="center" vertical="center" wrapText="1"/>
    </xf>
    <xf numFmtId="0" fontId="41" fillId="18" borderId="4" xfId="4" applyFont="1" applyFill="1" applyBorder="1" applyAlignment="1">
      <alignment horizontal="center" vertical="center" wrapText="1"/>
    </xf>
    <xf numFmtId="0" fontId="9" fillId="0" borderId="1" xfId="5" applyFont="1" applyBorder="1" applyAlignment="1">
      <alignment vertical="center" wrapText="1"/>
    </xf>
    <xf numFmtId="9" fontId="9" fillId="0" borderId="1" xfId="5" applyNumberFormat="1" applyFont="1" applyBorder="1" applyAlignment="1">
      <alignment horizontal="center" vertical="center"/>
    </xf>
    <xf numFmtId="0" fontId="9" fillId="0" borderId="4" xfId="5" applyFont="1" applyBorder="1" applyAlignment="1">
      <alignment horizontal="center" vertical="center"/>
    </xf>
    <xf numFmtId="0" fontId="9" fillId="0" borderId="4" xfId="5" applyFont="1" applyBorder="1" applyAlignment="1">
      <alignment horizontal="center" vertical="center" wrapText="1"/>
    </xf>
    <xf numFmtId="14" fontId="9" fillId="0" borderId="1" xfId="5" applyNumberFormat="1" applyFont="1" applyBorder="1" applyAlignment="1">
      <alignment horizontal="center" vertical="center" wrapText="1"/>
    </xf>
    <xf numFmtId="0" fontId="47" fillId="0" borderId="1" xfId="5" applyFont="1" applyBorder="1" applyAlignment="1">
      <alignment horizontal="center" vertical="center" wrapText="1"/>
    </xf>
    <xf numFmtId="0" fontId="9" fillId="0" borderId="4" xfId="5" applyFont="1" applyBorder="1" applyAlignment="1">
      <alignment horizontal="justify" vertical="center" wrapText="1"/>
    </xf>
    <xf numFmtId="0" fontId="9" fillId="0" borderId="11" xfId="5" applyFont="1" applyBorder="1" applyAlignment="1">
      <alignment horizontal="center" vertical="center" wrapText="1"/>
    </xf>
    <xf numFmtId="0" fontId="9" fillId="0" borderId="11" xfId="5" applyFont="1" applyBorder="1" applyAlignment="1">
      <alignment horizontal="justify" vertical="center" wrapText="1"/>
    </xf>
    <xf numFmtId="0" fontId="1" fillId="0" borderId="0" xfId="5" applyAlignment="1">
      <alignment horizontal="center"/>
    </xf>
    <xf numFmtId="0" fontId="9" fillId="0" borderId="0" xfId="5" applyFont="1" applyAlignment="1">
      <alignment horizontal="center" vertical="center" wrapText="1"/>
    </xf>
    <xf numFmtId="0" fontId="1" fillId="0" borderId="1" xfId="5" applyBorder="1" applyAlignment="1">
      <alignment horizontal="center" vertical="center"/>
    </xf>
    <xf numFmtId="0" fontId="1" fillId="18" borderId="1" xfId="5" applyFill="1" applyBorder="1" applyAlignment="1">
      <alignment horizontal="center" vertical="center"/>
    </xf>
    <xf numFmtId="0" fontId="1" fillId="17" borderId="1" xfId="5" applyFill="1" applyBorder="1" applyAlignment="1">
      <alignment horizontal="center" vertical="center" wrapText="1"/>
    </xf>
    <xf numFmtId="0" fontId="1" fillId="0" borderId="1" xfId="5" applyBorder="1" applyAlignment="1">
      <alignment horizontal="center" vertical="center" wrapText="1"/>
    </xf>
    <xf numFmtId="0" fontId="1" fillId="22" borderId="1" xfId="5" applyFill="1" applyBorder="1" applyAlignment="1">
      <alignment horizontal="center" vertical="center"/>
    </xf>
    <xf numFmtId="0" fontId="1" fillId="23" borderId="1" xfId="5" applyFill="1" applyBorder="1" applyAlignment="1">
      <alignment horizontal="center" vertical="center"/>
    </xf>
    <xf numFmtId="0" fontId="13" fillId="0" borderId="1" xfId="5" applyFont="1" applyBorder="1" applyAlignment="1">
      <alignment horizontal="center" vertical="center"/>
    </xf>
    <xf numFmtId="0" fontId="47" fillId="0" borderId="0" xfId="5" applyFont="1" applyAlignment="1">
      <alignment horizontal="justify" vertical="center"/>
    </xf>
    <xf numFmtId="0" fontId="1" fillId="0" borderId="0" xfId="5" applyAlignment="1">
      <alignment horizontal="center" vertical="center"/>
    </xf>
    <xf numFmtId="0" fontId="47" fillId="0" borderId="1" xfId="5" applyFont="1" applyBorder="1" applyAlignment="1">
      <alignment horizontal="center" vertical="center"/>
    </xf>
    <xf numFmtId="0" fontId="3" fillId="0" borderId="0" xfId="5" applyFont="1"/>
    <xf numFmtId="0" fontId="3" fillId="0" borderId="0" xfId="5" applyFont="1" applyAlignment="1">
      <alignment horizontal="left"/>
    </xf>
    <xf numFmtId="0" fontId="3" fillId="0" borderId="0" xfId="5" applyFont="1" applyAlignment="1">
      <alignment horizontal="center" vertical="center"/>
    </xf>
    <xf numFmtId="0" fontId="3" fillId="0" borderId="0" xfId="5" applyFont="1" applyAlignment="1">
      <alignment horizontal="center"/>
    </xf>
    <xf numFmtId="9" fontId="3" fillId="0" borderId="0" xfId="6" applyFont="1" applyAlignment="1">
      <alignment horizontal="center" vertical="center"/>
    </xf>
    <xf numFmtId="0" fontId="3" fillId="0" borderId="0" xfId="5" applyFont="1" applyAlignment="1">
      <alignment horizontal="center" vertical="center" wrapText="1"/>
    </xf>
    <xf numFmtId="0" fontId="7" fillId="14" borderId="1" xfId="4" applyFont="1" applyFill="1" applyBorder="1" applyAlignment="1">
      <alignment horizontal="center" vertical="center" wrapText="1"/>
    </xf>
    <xf numFmtId="0" fontId="1" fillId="0" borderId="0" xfId="5"/>
    <xf numFmtId="0" fontId="7" fillId="18" borderId="1" xfId="4" applyFont="1" applyFill="1" applyBorder="1" applyAlignment="1">
      <alignment horizontal="center" vertical="center" wrapText="1"/>
    </xf>
    <xf numFmtId="0" fontId="47" fillId="12" borderId="4" xfId="5" applyFont="1" applyFill="1" applyBorder="1" applyAlignment="1">
      <alignment horizontal="center" vertical="center"/>
    </xf>
    <xf numFmtId="0" fontId="47" fillId="12" borderId="4" xfId="5" applyFont="1" applyFill="1" applyBorder="1" applyAlignment="1">
      <alignment horizontal="center" vertical="center" wrapText="1"/>
    </xf>
    <xf numFmtId="0" fontId="55" fillId="12" borderId="1" xfId="5" applyFont="1" applyFill="1" applyBorder="1" applyAlignment="1">
      <alignment horizontal="justify" vertical="center" wrapText="1"/>
    </xf>
    <xf numFmtId="0" fontId="47" fillId="12" borderId="1" xfId="5" applyFont="1" applyFill="1" applyBorder="1" applyAlignment="1">
      <alignment vertical="center" wrapText="1"/>
    </xf>
    <xf numFmtId="0" fontId="50" fillId="0" borderId="1" xfId="5" applyFont="1" applyBorder="1" applyAlignment="1">
      <alignment vertical="center" wrapText="1"/>
    </xf>
    <xf numFmtId="14" fontId="47" fillId="0" borderId="1" xfId="5" applyNumberFormat="1" applyFont="1" applyBorder="1" applyAlignment="1">
      <alignment vertical="center" wrapText="1"/>
    </xf>
    <xf numFmtId="15" fontId="47" fillId="0" borderId="16" xfId="5" applyNumberFormat="1" applyFont="1" applyBorder="1" applyAlignment="1">
      <alignment horizontal="center" vertical="center"/>
    </xf>
    <xf numFmtId="0" fontId="47" fillId="12" borderId="1" xfId="5" applyFont="1" applyFill="1" applyBorder="1" applyAlignment="1">
      <alignment horizontal="justify" wrapText="1"/>
    </xf>
    <xf numFmtId="9" fontId="47" fillId="12" borderId="1" xfId="6" applyFont="1" applyFill="1" applyBorder="1" applyAlignment="1">
      <alignment horizontal="center" vertical="center"/>
    </xf>
    <xf numFmtId="0" fontId="47" fillId="12" borderId="1" xfId="5" applyFont="1" applyFill="1" applyBorder="1" applyAlignment="1">
      <alignment horizontal="center" vertical="center" wrapText="1"/>
    </xf>
    <xf numFmtId="0" fontId="47" fillId="12" borderId="1" xfId="5" applyFont="1" applyFill="1" applyBorder="1" applyAlignment="1">
      <alignment horizontal="left" vertical="center" wrapText="1"/>
    </xf>
    <xf numFmtId="0" fontId="47" fillId="12" borderId="10" xfId="5" applyFont="1" applyFill="1" applyBorder="1" applyAlignment="1">
      <alignment horizontal="center" vertical="center"/>
    </xf>
    <xf numFmtId="0" fontId="47" fillId="12" borderId="10" xfId="5" applyFont="1" applyFill="1" applyBorder="1" applyAlignment="1">
      <alignment horizontal="center" vertical="center" wrapText="1"/>
    </xf>
    <xf numFmtId="0" fontId="47" fillId="12" borderId="1" xfId="5" applyFont="1" applyFill="1" applyBorder="1" applyAlignment="1">
      <alignment horizontal="center" vertical="center"/>
    </xf>
    <xf numFmtId="0" fontId="47" fillId="12" borderId="1" xfId="5" applyFont="1" applyFill="1" applyBorder="1" applyAlignment="1">
      <alignment horizontal="justify" vertical="center" wrapText="1"/>
    </xf>
    <xf numFmtId="14" fontId="47" fillId="0" borderId="1" xfId="5" applyNumberFormat="1" applyFont="1" applyBorder="1" applyAlignment="1">
      <alignment horizontal="center" vertical="center" wrapText="1"/>
    </xf>
    <xf numFmtId="0" fontId="47" fillId="0" borderId="1" xfId="5" applyFont="1" applyBorder="1" applyAlignment="1">
      <alignment horizontal="justify" vertical="center" wrapText="1"/>
    </xf>
    <xf numFmtId="9" fontId="47" fillId="0" borderId="1" xfId="6" applyFont="1" applyBorder="1" applyAlignment="1">
      <alignment horizontal="center" vertical="center"/>
    </xf>
    <xf numFmtId="0" fontId="47" fillId="0" borderId="10" xfId="5" applyFont="1" applyBorder="1" applyAlignment="1">
      <alignment horizontal="center" vertical="center"/>
    </xf>
    <xf numFmtId="0" fontId="47" fillId="0" borderId="1" xfId="5" applyFont="1" applyBorder="1" applyAlignment="1">
      <alignment vertical="center" wrapText="1"/>
    </xf>
    <xf numFmtId="0" fontId="47" fillId="0" borderId="4" xfId="5" applyFont="1" applyBorder="1" applyAlignment="1">
      <alignment horizontal="justify" vertical="center" wrapText="1"/>
    </xf>
    <xf numFmtId="15" fontId="47" fillId="0" borderId="16" xfId="5" applyNumberFormat="1" applyFont="1" applyBorder="1" applyAlignment="1">
      <alignment horizontal="center" vertical="center" wrapText="1"/>
    </xf>
    <xf numFmtId="0" fontId="47" fillId="0" borderId="1" xfId="5" applyFont="1" applyBorder="1" applyAlignment="1">
      <alignment horizontal="justify" vertical="top" wrapText="1"/>
    </xf>
    <xf numFmtId="0" fontId="47" fillId="12" borderId="4" xfId="5" applyFont="1" applyFill="1" applyBorder="1" applyAlignment="1">
      <alignment horizontal="left" vertical="center" wrapText="1"/>
    </xf>
    <xf numFmtId="0" fontId="55" fillId="12" borderId="1" xfId="5" applyFont="1" applyFill="1" applyBorder="1" applyAlignment="1">
      <alignment horizontal="center" vertical="center"/>
    </xf>
    <xf numFmtId="15" fontId="47" fillId="12" borderId="1" xfId="5" applyNumberFormat="1" applyFont="1" applyFill="1" applyBorder="1" applyAlignment="1">
      <alignment horizontal="center" vertical="center" wrapText="1"/>
    </xf>
    <xf numFmtId="15" fontId="47" fillId="12" borderId="16" xfId="5" applyNumberFormat="1" applyFont="1" applyFill="1" applyBorder="1" applyAlignment="1">
      <alignment horizontal="center" vertical="center"/>
    </xf>
    <xf numFmtId="0" fontId="47" fillId="12" borderId="4" xfId="5" applyFont="1" applyFill="1" applyBorder="1" applyAlignment="1">
      <alignment horizontal="justify" vertical="center" wrapText="1"/>
    </xf>
    <xf numFmtId="0" fontId="9" fillId="12" borderId="0" xfId="5" applyFont="1" applyFill="1"/>
    <xf numFmtId="0" fontId="15" fillId="0" borderId="0" xfId="5" applyFont="1" applyAlignment="1">
      <alignment vertical="center"/>
    </xf>
    <xf numFmtId="0" fontId="15" fillId="0" borderId="1" xfId="5" applyFont="1" applyBorder="1" applyAlignment="1">
      <alignment horizontal="center" vertical="center"/>
    </xf>
    <xf numFmtId="0" fontId="15" fillId="0" borderId="1" xfId="5" applyFont="1" applyBorder="1" applyAlignment="1">
      <alignment vertical="center"/>
    </xf>
    <xf numFmtId="0" fontId="16" fillId="0" borderId="1" xfId="5" applyFont="1" applyBorder="1" applyAlignment="1">
      <alignment horizontal="center" vertical="center"/>
    </xf>
    <xf numFmtId="0" fontId="16" fillId="0" borderId="1" xfId="5" applyFont="1" applyBorder="1" applyAlignment="1">
      <alignment vertical="center"/>
    </xf>
    <xf numFmtId="0" fontId="15" fillId="0" borderId="0" xfId="5" applyFont="1" applyAlignment="1">
      <alignment horizontal="center" vertical="center"/>
    </xf>
    <xf numFmtId="0" fontId="15" fillId="0" borderId="0" xfId="5" applyFont="1" applyAlignment="1">
      <alignment horizontal="justify" vertical="center"/>
    </xf>
    <xf numFmtId="0" fontId="10" fillId="0" borderId="53" xfId="0" applyFont="1" applyBorder="1" applyAlignment="1">
      <alignment horizontal="center" vertical="center"/>
    </xf>
    <xf numFmtId="0" fontId="1" fillId="0" borderId="1" xfId="5" applyBorder="1" applyAlignment="1">
      <alignment horizontal="center"/>
    </xf>
    <xf numFmtId="0" fontId="1" fillId="25" borderId="0" xfId="5" applyFill="1" applyAlignment="1">
      <alignment vertical="center"/>
    </xf>
    <xf numFmtId="0" fontId="63" fillId="14" borderId="1" xfId="4" applyFont="1" applyFill="1" applyBorder="1" applyAlignment="1">
      <alignment horizontal="center" vertical="center" wrapText="1"/>
    </xf>
    <xf numFmtId="0" fontId="1" fillId="0" borderId="0" xfId="5" applyAlignment="1">
      <alignment vertical="center"/>
    </xf>
    <xf numFmtId="0" fontId="63" fillId="18" borderId="1" xfId="4" applyFont="1" applyFill="1" applyBorder="1" applyAlignment="1">
      <alignment horizontal="center" vertical="center" wrapText="1"/>
    </xf>
    <xf numFmtId="0" fontId="4" fillId="0" borderId="1" xfId="5" applyFont="1" applyBorder="1" applyAlignment="1" applyProtection="1">
      <alignment horizontal="justify" vertical="center" wrapText="1"/>
      <protection locked="0"/>
    </xf>
    <xf numFmtId="165" fontId="4" fillId="0" borderId="1" xfId="5" applyNumberFormat="1" applyFont="1" applyBorder="1" applyAlignment="1">
      <alignment horizontal="center" vertical="center"/>
    </xf>
    <xf numFmtId="165" fontId="9" fillId="0" borderId="1" xfId="5" applyNumberFormat="1" applyFont="1" applyBorder="1" applyAlignment="1">
      <alignment horizontal="center" vertical="center"/>
    </xf>
    <xf numFmtId="165" fontId="9" fillId="12" borderId="1" xfId="5" applyNumberFormat="1" applyFont="1" applyFill="1" applyBorder="1" applyAlignment="1">
      <alignment horizontal="center" vertical="center"/>
    </xf>
    <xf numFmtId="0" fontId="9" fillId="0" borderId="1" xfId="5" applyFont="1" applyBorder="1" applyAlignment="1">
      <alignment horizontal="left" vertical="center" wrapText="1"/>
    </xf>
    <xf numFmtId="9" fontId="1" fillId="0" borderId="1" xfId="5" applyNumberFormat="1" applyBorder="1" applyAlignment="1">
      <alignment horizontal="center" vertical="center"/>
    </xf>
    <xf numFmtId="0" fontId="2" fillId="0" borderId="1" xfId="5" applyFont="1" applyBorder="1" applyAlignment="1" applyProtection="1">
      <alignment horizontal="justify" vertical="center" wrapText="1"/>
      <protection locked="0"/>
    </xf>
    <xf numFmtId="0" fontId="2" fillId="0" borderId="1" xfId="5" applyFont="1" applyBorder="1" applyAlignment="1">
      <alignment horizontal="center" vertical="center" wrapText="1"/>
    </xf>
    <xf numFmtId="165" fontId="2" fillId="0" borderId="1" xfId="5" applyNumberFormat="1" applyFont="1" applyBorder="1" applyAlignment="1">
      <alignment horizontal="center" vertical="center"/>
    </xf>
    <xf numFmtId="165" fontId="1" fillId="0" borderId="1" xfId="5" applyNumberFormat="1" applyBorder="1" applyAlignment="1">
      <alignment horizontal="center" vertical="center"/>
    </xf>
    <xf numFmtId="14" fontId="65" fillId="0" borderId="1" xfId="5" applyNumberFormat="1" applyFont="1" applyBorder="1" applyAlignment="1">
      <alignment horizontal="center" vertical="center"/>
    </xf>
    <xf numFmtId="0" fontId="65" fillId="0" borderId="1" xfId="5" applyFont="1" applyBorder="1" applyAlignment="1">
      <alignment horizontal="justify" vertical="center" wrapText="1"/>
    </xf>
    <xf numFmtId="0" fontId="66" fillId="0" borderId="1" xfId="5" applyFont="1" applyBorder="1" applyAlignment="1">
      <alignment horizontal="left" vertical="center" wrapText="1"/>
    </xf>
    <xf numFmtId="9" fontId="65" fillId="0" borderId="1" xfId="5" applyNumberFormat="1" applyFont="1" applyBorder="1" applyAlignment="1">
      <alignment horizontal="center" vertical="center"/>
    </xf>
    <xf numFmtId="0" fontId="68" fillId="12" borderId="1" xfId="5" applyFont="1" applyFill="1" applyBorder="1" applyAlignment="1">
      <alignment horizontal="left" vertical="center" wrapText="1"/>
    </xf>
    <xf numFmtId="0" fontId="68" fillId="12" borderId="1" xfId="5" applyFont="1" applyFill="1" applyBorder="1" applyAlignment="1">
      <alignment vertical="center" wrapText="1"/>
    </xf>
    <xf numFmtId="0" fontId="4" fillId="0" borderId="1" xfId="5" applyFont="1" applyBorder="1" applyAlignment="1" applyProtection="1">
      <alignment horizontal="center" vertical="center" wrapText="1"/>
      <protection locked="0"/>
    </xf>
    <xf numFmtId="14" fontId="9" fillId="0" borderId="1" xfId="5" applyNumberFormat="1" applyFont="1" applyBorder="1" applyAlignment="1">
      <alignment horizontal="center" vertical="center"/>
    </xf>
    <xf numFmtId="0" fontId="11" fillId="0" borderId="1" xfId="5" applyFont="1" applyBorder="1" applyAlignment="1">
      <alignment horizontal="left" vertical="center" wrapText="1"/>
    </xf>
    <xf numFmtId="0" fontId="11" fillId="12" borderId="1" xfId="5" applyFont="1" applyFill="1" applyBorder="1" applyAlignment="1">
      <alignment horizontal="left" vertical="center" wrapText="1"/>
    </xf>
    <xf numFmtId="0" fontId="9" fillId="24" borderId="60" xfId="5" applyFont="1" applyFill="1" applyBorder="1" applyAlignment="1">
      <alignment horizontal="center" vertical="center" wrapText="1"/>
    </xf>
    <xf numFmtId="0" fontId="9" fillId="24" borderId="35" xfId="5" applyFont="1" applyFill="1" applyBorder="1" applyAlignment="1">
      <alignment horizontal="center" vertical="center" wrapText="1"/>
    </xf>
    <xf numFmtId="165" fontId="4" fillId="0" borderId="2" xfId="5" applyNumberFormat="1" applyFont="1" applyBorder="1" applyAlignment="1">
      <alignment horizontal="center" vertical="center"/>
    </xf>
    <xf numFmtId="0" fontId="4" fillId="12" borderId="1" xfId="5" applyFont="1" applyFill="1" applyBorder="1" applyAlignment="1">
      <alignment horizontal="justify" vertical="center" wrapText="1"/>
    </xf>
    <xf numFmtId="9" fontId="4" fillId="12" borderId="1" xfId="5" applyNumberFormat="1" applyFont="1" applyFill="1" applyBorder="1" applyAlignment="1">
      <alignment horizontal="center" vertical="center" wrapText="1"/>
    </xf>
    <xf numFmtId="0" fontId="9" fillId="12" borderId="1" xfId="5" applyFont="1" applyFill="1" applyBorder="1" applyAlignment="1">
      <alignment horizontal="justify" vertical="center"/>
    </xf>
    <xf numFmtId="0" fontId="1" fillId="24" borderId="59" xfId="5" applyFill="1" applyBorder="1" applyAlignment="1">
      <alignment vertical="center" wrapText="1"/>
    </xf>
    <xf numFmtId="0" fontId="1" fillId="24" borderId="3" xfId="5" applyFill="1" applyBorder="1" applyAlignment="1">
      <alignment vertical="center" wrapText="1"/>
    </xf>
    <xf numFmtId="0" fontId="1" fillId="24" borderId="16" xfId="5" applyFill="1" applyBorder="1" applyAlignment="1">
      <alignment vertical="center" wrapText="1"/>
    </xf>
    <xf numFmtId="165" fontId="2" fillId="0" borderId="2" xfId="5" applyNumberFormat="1" applyFont="1" applyBorder="1" applyAlignment="1">
      <alignment horizontal="center" vertical="center"/>
    </xf>
    <xf numFmtId="166" fontId="1" fillId="12" borderId="1" xfId="5" applyNumberFormat="1" applyFill="1" applyBorder="1" applyAlignment="1">
      <alignment horizontal="center" vertical="center"/>
    </xf>
    <xf numFmtId="0" fontId="1" fillId="12" borderId="1" xfId="5" applyFill="1" applyBorder="1" applyAlignment="1">
      <alignment horizontal="center" vertical="center"/>
    </xf>
    <xf numFmtId="0" fontId="2" fillId="12" borderId="1" xfId="5" applyFont="1" applyFill="1" applyBorder="1" applyAlignment="1">
      <alignment horizontal="justify" vertical="center" wrapText="1"/>
    </xf>
    <xf numFmtId="0" fontId="1" fillId="12" borderId="1" xfId="5" applyFill="1" applyBorder="1" applyAlignment="1">
      <alignment horizontal="justify" vertical="center" wrapText="1"/>
    </xf>
    <xf numFmtId="0" fontId="65" fillId="0" borderId="0" xfId="5" applyFont="1" applyAlignment="1">
      <alignment vertical="center"/>
    </xf>
    <xf numFmtId="0" fontId="2" fillId="0" borderId="24" xfId="5" applyFont="1" applyBorder="1" applyAlignment="1" applyProtection="1">
      <alignment horizontal="justify" vertical="center" wrapText="1"/>
      <protection locked="0"/>
    </xf>
    <xf numFmtId="0" fontId="1" fillId="0" borderId="24" xfId="5" applyBorder="1" applyAlignment="1">
      <alignment horizontal="center" vertical="center"/>
    </xf>
    <xf numFmtId="0" fontId="2" fillId="0" borderId="24" xfId="5" applyFont="1" applyBorder="1" applyAlignment="1">
      <alignment horizontal="center" vertical="center" wrapText="1"/>
    </xf>
    <xf numFmtId="165" fontId="2" fillId="0" borderId="24" xfId="5" applyNumberFormat="1" applyFont="1" applyBorder="1" applyAlignment="1">
      <alignment horizontal="center" vertical="center"/>
    </xf>
    <xf numFmtId="165" fontId="1" fillId="0" borderId="24" xfId="5" applyNumberFormat="1" applyBorder="1" applyAlignment="1">
      <alignment horizontal="center" vertical="center"/>
    </xf>
    <xf numFmtId="166" fontId="1" fillId="12" borderId="24" xfId="5" applyNumberFormat="1" applyFill="1" applyBorder="1" applyAlignment="1">
      <alignment horizontal="center" vertical="center"/>
    </xf>
    <xf numFmtId="0" fontId="1" fillId="12" borderId="24" xfId="5" applyFill="1" applyBorder="1" applyAlignment="1">
      <alignment horizontal="center" vertical="center"/>
    </xf>
    <xf numFmtId="0" fontId="1" fillId="12" borderId="24" xfId="5" applyFill="1" applyBorder="1" applyAlignment="1">
      <alignment horizontal="justify" vertical="center" wrapText="1"/>
    </xf>
    <xf numFmtId="0" fontId="1" fillId="24" borderId="38" xfId="5" applyFill="1" applyBorder="1" applyAlignment="1">
      <alignment vertical="center" wrapText="1"/>
    </xf>
    <xf numFmtId="0" fontId="1" fillId="24" borderId="19" xfId="5" applyFill="1" applyBorder="1" applyAlignment="1">
      <alignment vertical="center" wrapText="1"/>
    </xf>
    <xf numFmtId="0" fontId="1" fillId="24" borderId="15" xfId="5" applyFill="1" applyBorder="1" applyAlignment="1">
      <alignment vertical="center" wrapText="1"/>
    </xf>
    <xf numFmtId="0" fontId="9" fillId="0" borderId="4" xfId="5" applyFont="1" applyBorder="1" applyAlignment="1">
      <alignment vertical="center" wrapText="1"/>
    </xf>
    <xf numFmtId="0" fontId="9" fillId="0" borderId="4" xfId="5" applyFont="1" applyBorder="1" applyAlignment="1">
      <alignment horizontal="left" vertical="center" wrapText="1"/>
    </xf>
    <xf numFmtId="14" fontId="9" fillId="0" borderId="4" xfId="5" applyNumberFormat="1" applyFont="1" applyBorder="1" applyAlignment="1">
      <alignment horizontal="center" vertical="center"/>
    </xf>
    <xf numFmtId="0" fontId="11" fillId="0" borderId="4" xfId="5" applyFont="1" applyBorder="1" applyAlignment="1">
      <alignment vertical="center" wrapText="1"/>
    </xf>
    <xf numFmtId="0" fontId="9" fillId="5" borderId="8" xfId="5" applyFont="1" applyFill="1" applyBorder="1" applyAlignment="1">
      <alignment vertical="center"/>
    </xf>
    <xf numFmtId="0" fontId="9" fillId="5" borderId="9" xfId="5" applyFont="1" applyFill="1" applyBorder="1" applyAlignment="1">
      <alignment vertical="center"/>
    </xf>
    <xf numFmtId="0" fontId="9" fillId="5" borderId="17" xfId="5" applyFont="1" applyFill="1" applyBorder="1" applyAlignment="1">
      <alignment vertical="center"/>
    </xf>
    <xf numFmtId="0" fontId="9" fillId="6" borderId="38" xfId="5" applyFont="1" applyFill="1" applyBorder="1" applyAlignment="1">
      <alignment vertical="center"/>
    </xf>
    <xf numFmtId="0" fontId="9" fillId="6" borderId="19" xfId="5" applyFont="1" applyFill="1" applyBorder="1" applyAlignment="1">
      <alignment vertical="center"/>
    </xf>
    <xf numFmtId="0" fontId="9" fillId="6" borderId="49" xfId="5" applyFont="1" applyFill="1" applyBorder="1" applyAlignment="1">
      <alignment vertical="center"/>
    </xf>
    <xf numFmtId="0" fontId="7" fillId="14" borderId="4" xfId="4" applyFont="1" applyFill="1" applyBorder="1" applyAlignment="1">
      <alignment horizontal="center" vertical="center" wrapText="1"/>
    </xf>
    <xf numFmtId="14" fontId="1" fillId="0" borderId="1" xfId="5" applyNumberFormat="1" applyBorder="1" applyAlignment="1">
      <alignment horizontal="center" vertical="center"/>
    </xf>
    <xf numFmtId="9" fontId="1" fillId="0" borderId="1" xfId="5" applyNumberFormat="1" applyBorder="1" applyAlignment="1">
      <alignment horizontal="left" vertical="top" wrapText="1"/>
    </xf>
    <xf numFmtId="0" fontId="1" fillId="0" borderId="1" xfId="5" applyBorder="1" applyAlignment="1">
      <alignment vertical="center" wrapText="1"/>
    </xf>
    <xf numFmtId="9" fontId="1" fillId="0" borderId="1" xfId="5" applyNumberFormat="1" applyBorder="1" applyAlignment="1">
      <alignment horizontal="left" vertical="center" wrapText="1"/>
    </xf>
    <xf numFmtId="0" fontId="1" fillId="0" borderId="1" xfId="5" applyBorder="1" applyAlignment="1">
      <alignment wrapText="1"/>
    </xf>
    <xf numFmtId="0" fontId="1" fillId="0" borderId="1" xfId="5" applyBorder="1" applyAlignment="1">
      <alignment vertical="top" wrapText="1"/>
    </xf>
    <xf numFmtId="0" fontId="1" fillId="0" borderId="4" xfId="5" applyBorder="1" applyAlignment="1">
      <alignment horizontal="center" vertical="center" wrapText="1"/>
    </xf>
    <xf numFmtId="14" fontId="1" fillId="0" borderId="4" xfId="5" applyNumberFormat="1" applyBorder="1" applyAlignment="1">
      <alignment horizontal="center" vertical="center"/>
    </xf>
    <xf numFmtId="9" fontId="1" fillId="0" borderId="4" xfId="5" applyNumberFormat="1" applyBorder="1" applyAlignment="1">
      <alignment horizontal="center" vertical="center"/>
    </xf>
    <xf numFmtId="0" fontId="1" fillId="0" borderId="11" xfId="5" applyBorder="1" applyAlignment="1">
      <alignment horizontal="center" vertical="center" wrapText="1"/>
    </xf>
    <xf numFmtId="0" fontId="9" fillId="0" borderId="11" xfId="5" applyFont="1" applyBorder="1" applyAlignment="1">
      <alignment horizontal="left" vertical="center" wrapText="1"/>
    </xf>
    <xf numFmtId="0" fontId="11" fillId="0" borderId="11" xfId="5" applyFont="1" applyBorder="1" applyAlignment="1">
      <alignment horizontal="justify" vertical="center" wrapText="1"/>
    </xf>
    <xf numFmtId="14" fontId="1" fillId="0" borderId="11" xfId="5" applyNumberFormat="1" applyBorder="1" applyAlignment="1">
      <alignment horizontal="center" vertical="center"/>
    </xf>
    <xf numFmtId="9" fontId="1" fillId="0" borderId="11" xfId="6" applyFont="1" applyBorder="1" applyAlignment="1">
      <alignment horizontal="center" vertical="center"/>
    </xf>
    <xf numFmtId="9" fontId="1" fillId="0" borderId="1" xfId="6" applyFont="1" applyBorder="1" applyAlignment="1">
      <alignment horizontal="center" vertical="center"/>
    </xf>
    <xf numFmtId="0" fontId="26" fillId="0" borderId="0" xfId="5" applyFont="1"/>
    <xf numFmtId="0" fontId="1" fillId="0" borderId="22" xfId="5" applyBorder="1" applyAlignment="1">
      <alignment horizontal="center" vertical="center"/>
    </xf>
    <xf numFmtId="0" fontId="1" fillId="0" borderId="34" xfId="5" applyBorder="1" applyAlignment="1">
      <alignment horizontal="center" vertical="center"/>
    </xf>
    <xf numFmtId="0" fontId="1" fillId="0" borderId="16" xfId="5" applyBorder="1" applyAlignment="1">
      <alignment horizontal="center" vertical="center"/>
    </xf>
    <xf numFmtId="0" fontId="1" fillId="18" borderId="22" xfId="5" applyFill="1" applyBorder="1" applyAlignment="1">
      <alignment horizontal="center" vertical="center"/>
    </xf>
    <xf numFmtId="0" fontId="1" fillId="18" borderId="16" xfId="5" applyFill="1" applyBorder="1" applyAlignment="1">
      <alignment horizontal="center" vertical="center"/>
    </xf>
    <xf numFmtId="0" fontId="1" fillId="17" borderId="22" xfId="5" applyFill="1" applyBorder="1" applyAlignment="1">
      <alignment horizontal="center" vertical="center" wrapText="1"/>
    </xf>
    <xf numFmtId="0" fontId="1" fillId="17" borderId="16" xfId="5" applyFill="1" applyBorder="1" applyAlignment="1">
      <alignment horizontal="center" vertical="center" wrapText="1"/>
    </xf>
    <xf numFmtId="0" fontId="1" fillId="22" borderId="22" xfId="5" applyFill="1" applyBorder="1" applyAlignment="1">
      <alignment horizontal="center" vertical="center"/>
    </xf>
    <xf numFmtId="0" fontId="1" fillId="22" borderId="16" xfId="5" applyFill="1" applyBorder="1" applyAlignment="1">
      <alignment horizontal="center" vertical="center"/>
    </xf>
    <xf numFmtId="0" fontId="1" fillId="23" borderId="22" xfId="5" applyFill="1" applyBorder="1" applyAlignment="1">
      <alignment horizontal="center" vertical="center"/>
    </xf>
    <xf numFmtId="0" fontId="1" fillId="23" borderId="16" xfId="5" applyFill="1" applyBorder="1" applyAlignment="1">
      <alignment horizontal="center" vertical="center"/>
    </xf>
    <xf numFmtId="0" fontId="13" fillId="0" borderId="22" xfId="5" applyFont="1" applyBorder="1" applyAlignment="1">
      <alignment horizontal="center" vertical="center"/>
    </xf>
    <xf numFmtId="0" fontId="13" fillId="0" borderId="34" xfId="5" applyFont="1" applyBorder="1" applyAlignment="1">
      <alignment horizontal="center" vertical="center"/>
    </xf>
    <xf numFmtId="0" fontId="13" fillId="0" borderId="16" xfId="5" applyFont="1" applyBorder="1" applyAlignment="1">
      <alignment horizontal="center" vertical="center"/>
    </xf>
    <xf numFmtId="0" fontId="1" fillId="0" borderId="29" xfId="5" applyBorder="1" applyAlignment="1">
      <alignment horizontal="center"/>
    </xf>
    <xf numFmtId="0" fontId="1" fillId="0" borderId="44" xfId="5" applyBorder="1" applyAlignment="1">
      <alignment horizontal="center"/>
    </xf>
    <xf numFmtId="0" fontId="47" fillId="0" borderId="29" xfId="5" applyFont="1" applyBorder="1" applyAlignment="1">
      <alignment horizontal="justify" vertical="center"/>
    </xf>
    <xf numFmtId="0" fontId="47" fillId="0" borderId="44" xfId="5" applyFont="1" applyBorder="1" applyAlignment="1">
      <alignment horizontal="justify" vertical="center"/>
    </xf>
    <xf numFmtId="0" fontId="47" fillId="0" borderId="44" xfId="5" applyFont="1" applyBorder="1"/>
    <xf numFmtId="0" fontId="1" fillId="0" borderId="29" xfId="5" applyBorder="1"/>
    <xf numFmtId="0" fontId="1" fillId="0" borderId="44" xfId="5" applyBorder="1"/>
    <xf numFmtId="0" fontId="47" fillId="0" borderId="22" xfId="5" applyFont="1" applyBorder="1" applyAlignment="1">
      <alignment horizontal="center" vertical="center"/>
    </xf>
    <xf numFmtId="0" fontId="47" fillId="0" borderId="16" xfId="5" applyFont="1" applyBorder="1" applyAlignment="1">
      <alignment horizontal="center" vertical="center"/>
    </xf>
    <xf numFmtId="0" fontId="47" fillId="18" borderId="22" xfId="5" applyFont="1" applyFill="1" applyBorder="1" applyAlignment="1">
      <alignment horizontal="center" vertical="center"/>
    </xf>
    <xf numFmtId="0" fontId="47" fillId="18" borderId="16" xfId="5" applyFont="1" applyFill="1" applyBorder="1" applyAlignment="1">
      <alignment horizontal="center" vertical="center"/>
    </xf>
    <xf numFmtId="0" fontId="13" fillId="0" borderId="23" xfId="5" applyFont="1" applyBorder="1" applyAlignment="1">
      <alignment horizontal="center" vertical="center"/>
    </xf>
    <xf numFmtId="0" fontId="13" fillId="0" borderId="39" xfId="5" applyFont="1" applyBorder="1" applyAlignment="1">
      <alignment horizontal="center" vertical="center"/>
    </xf>
    <xf numFmtId="0" fontId="13" fillId="0" borderId="43" xfId="5" applyFont="1" applyBorder="1" applyAlignment="1">
      <alignment horizontal="center" vertical="center"/>
    </xf>
    <xf numFmtId="0" fontId="10" fillId="0" borderId="0" xfId="5" applyFont="1" applyAlignment="1">
      <alignment horizontal="center" vertical="center"/>
    </xf>
    <xf numFmtId="0" fontId="10" fillId="0" borderId="0" xfId="5" applyFont="1" applyAlignment="1">
      <alignment horizontal="center" vertical="center" wrapText="1"/>
    </xf>
    <xf numFmtId="9" fontId="7" fillId="14" borderId="1" xfId="6" applyFont="1" applyFill="1" applyBorder="1" applyAlignment="1">
      <alignment horizontal="center" vertical="center" wrapText="1"/>
    </xf>
    <xf numFmtId="0" fontId="53" fillId="0" borderId="37" xfId="5" applyFont="1" applyBorder="1" applyAlignment="1">
      <alignment horizontal="center" vertical="center"/>
    </xf>
    <xf numFmtId="0" fontId="53" fillId="0" borderId="37" xfId="5" applyFont="1" applyBorder="1" applyAlignment="1">
      <alignment horizontal="center" vertical="center" wrapText="1"/>
    </xf>
    <xf numFmtId="0" fontId="53" fillId="0" borderId="37" xfId="5" applyFont="1" applyBorder="1" applyAlignment="1">
      <alignment horizontal="justify" vertical="center" wrapText="1"/>
    </xf>
    <xf numFmtId="0" fontId="53" fillId="0" borderId="37" xfId="5" applyFont="1" applyBorder="1" applyAlignment="1" applyProtection="1">
      <alignment horizontal="center" vertical="center" wrapText="1"/>
      <protection locked="0"/>
    </xf>
    <xf numFmtId="14" fontId="53" fillId="0" borderId="37" xfId="5" applyNumberFormat="1" applyFont="1" applyBorder="1" applyAlignment="1">
      <alignment horizontal="center" vertical="center" wrapText="1"/>
    </xf>
    <xf numFmtId="0" fontId="41" fillId="0" borderId="37" xfId="5" applyFont="1" applyBorder="1" applyAlignment="1">
      <alignment horizontal="justify" vertical="center" wrapText="1"/>
    </xf>
    <xf numFmtId="9" fontId="53" fillId="0" borderId="37" xfId="5" applyNumberFormat="1" applyFont="1" applyBorder="1" applyAlignment="1">
      <alignment horizontal="center" vertical="center"/>
    </xf>
    <xf numFmtId="0" fontId="41" fillId="0" borderId="37" xfId="5" applyFont="1" applyBorder="1" applyAlignment="1">
      <alignment horizontal="center" vertical="center"/>
    </xf>
    <xf numFmtId="0" fontId="53" fillId="0" borderId="0" xfId="5" applyFont="1" applyAlignment="1">
      <alignment vertical="center"/>
    </xf>
    <xf numFmtId="0" fontId="41" fillId="0" borderId="0" xfId="5" applyFont="1" applyAlignment="1">
      <alignment horizontal="center" vertical="center" wrapText="1"/>
    </xf>
    <xf numFmtId="0" fontId="9" fillId="24" borderId="13" xfId="5" applyFont="1" applyFill="1" applyBorder="1" applyAlignment="1">
      <alignment vertical="center" wrapText="1"/>
    </xf>
    <xf numFmtId="0" fontId="9" fillId="24" borderId="0" xfId="5" applyFont="1" applyFill="1" applyAlignment="1">
      <alignment vertical="center" wrapText="1"/>
    </xf>
    <xf numFmtId="0" fontId="9" fillId="24" borderId="0" xfId="5" applyFont="1" applyFill="1" applyAlignment="1">
      <alignment horizontal="justify" vertical="center" wrapText="1"/>
    </xf>
    <xf numFmtId="0" fontId="9" fillId="24" borderId="5" xfId="5" applyFont="1" applyFill="1" applyBorder="1" applyAlignment="1">
      <alignment vertical="center" wrapText="1"/>
    </xf>
    <xf numFmtId="0" fontId="10" fillId="24" borderId="5" xfId="5" applyFont="1" applyFill="1" applyBorder="1" applyAlignment="1">
      <alignment horizontal="center" vertical="center" wrapText="1"/>
    </xf>
    <xf numFmtId="0" fontId="10" fillId="24" borderId="5" xfId="5" applyFont="1" applyFill="1" applyBorder="1" applyAlignment="1">
      <alignment vertical="center" wrapText="1"/>
    </xf>
    <xf numFmtId="0" fontId="9" fillId="25" borderId="0" xfId="5" applyFont="1" applyFill="1" applyAlignment="1">
      <alignment vertical="center"/>
    </xf>
    <xf numFmtId="9" fontId="15" fillId="0" borderId="63" xfId="6" applyFont="1" applyFill="1" applyBorder="1" applyAlignment="1">
      <alignment horizontal="center" vertical="center"/>
    </xf>
    <xf numFmtId="0" fontId="16" fillId="0" borderId="63" xfId="5" applyFont="1" applyBorder="1" applyAlignment="1">
      <alignment horizontal="center" vertical="center"/>
    </xf>
    <xf numFmtId="0" fontId="15" fillId="0" borderId="63" xfId="5" applyFont="1" applyBorder="1" applyAlignment="1">
      <alignment horizontal="justify" vertical="center" wrapText="1"/>
    </xf>
    <xf numFmtId="0" fontId="15" fillId="0" borderId="0" xfId="5" applyFont="1" applyAlignment="1">
      <alignment vertical="center" wrapText="1"/>
    </xf>
    <xf numFmtId="0" fontId="15" fillId="12" borderId="37" xfId="5" applyFont="1" applyFill="1" applyBorder="1" applyAlignment="1">
      <alignment horizontal="center" vertical="center"/>
    </xf>
    <xf numFmtId="0" fontId="15" fillId="12" borderId="37" xfId="5" applyFont="1" applyFill="1" applyBorder="1" applyAlignment="1">
      <alignment horizontal="center" vertical="center" wrapText="1"/>
    </xf>
    <xf numFmtId="0" fontId="53" fillId="12" borderId="37" xfId="5" applyFont="1" applyFill="1" applyBorder="1" applyAlignment="1" applyProtection="1">
      <alignment horizontal="justify" vertical="center" wrapText="1"/>
      <protection locked="0"/>
    </xf>
    <xf numFmtId="0" fontId="53" fillId="12" borderId="37" xfId="5" applyFont="1" applyFill="1" applyBorder="1" applyAlignment="1" applyProtection="1">
      <alignment horizontal="center" vertical="center" wrapText="1"/>
      <protection locked="0"/>
    </xf>
    <xf numFmtId="0" fontId="15" fillId="12" borderId="37" xfId="5" applyFont="1" applyFill="1" applyBorder="1" applyAlignment="1">
      <alignment horizontal="justify" vertical="center" wrapText="1"/>
    </xf>
    <xf numFmtId="14" fontId="15" fillId="12" borderId="37" xfId="5" applyNumberFormat="1" applyFont="1" applyFill="1" applyBorder="1" applyAlignment="1">
      <alignment horizontal="center" vertical="center" wrapText="1"/>
    </xf>
    <xf numFmtId="9" fontId="15" fillId="12" borderId="37" xfId="6" applyFont="1" applyFill="1" applyBorder="1" applyAlignment="1">
      <alignment horizontal="center" vertical="center"/>
    </xf>
    <xf numFmtId="0" fontId="16" fillId="12" borderId="37" xfId="5" applyFont="1" applyFill="1" applyBorder="1" applyAlignment="1">
      <alignment horizontal="center" vertical="center"/>
    </xf>
    <xf numFmtId="0" fontId="15" fillId="12" borderId="0" xfId="5" applyFont="1" applyFill="1" applyAlignment="1">
      <alignment vertical="center" wrapText="1"/>
    </xf>
    <xf numFmtId="0" fontId="15" fillId="12" borderId="0" xfId="5" applyFont="1" applyFill="1" applyAlignment="1">
      <alignment vertical="center"/>
    </xf>
    <xf numFmtId="0" fontId="9" fillId="24" borderId="12" xfId="5" applyFont="1" applyFill="1" applyBorder="1" applyAlignment="1">
      <alignment vertical="center" wrapText="1"/>
    </xf>
    <xf numFmtId="0" fontId="9" fillId="24" borderId="35" xfId="5" applyFont="1" applyFill="1" applyBorder="1" applyAlignment="1">
      <alignment vertical="center" wrapText="1"/>
    </xf>
    <xf numFmtId="0" fontId="9" fillId="24" borderId="35" xfId="5" applyFont="1" applyFill="1" applyBorder="1" applyAlignment="1">
      <alignment horizontal="justify" vertical="center" wrapText="1"/>
    </xf>
    <xf numFmtId="0" fontId="9" fillId="24" borderId="11" xfId="5" applyFont="1" applyFill="1" applyBorder="1" applyAlignment="1">
      <alignment vertical="center" wrapText="1"/>
    </xf>
    <xf numFmtId="0" fontId="10" fillId="24" borderId="11" xfId="5" applyFont="1" applyFill="1" applyBorder="1" applyAlignment="1">
      <alignment horizontal="center" vertical="center" wrapText="1"/>
    </xf>
    <xf numFmtId="0" fontId="10" fillId="24" borderId="11" xfId="5" applyFont="1" applyFill="1" applyBorder="1" applyAlignment="1">
      <alignment vertical="center" wrapText="1"/>
    </xf>
    <xf numFmtId="0" fontId="53" fillId="0" borderId="53" xfId="5" applyFont="1" applyBorder="1" applyAlignment="1" applyProtection="1">
      <alignment horizontal="center" vertical="center" wrapText="1"/>
      <protection locked="0"/>
    </xf>
    <xf numFmtId="9" fontId="15" fillId="0" borderId="1" xfId="6" applyFont="1" applyFill="1" applyBorder="1" applyAlignment="1">
      <alignment horizontal="center" vertical="center"/>
    </xf>
    <xf numFmtId="0" fontId="15" fillId="0" borderId="1" xfId="5" applyFont="1" applyBorder="1" applyAlignment="1">
      <alignment horizontal="justify" vertical="center" wrapText="1"/>
    </xf>
    <xf numFmtId="0" fontId="53" fillId="0" borderId="0" xfId="5" applyFont="1" applyAlignment="1">
      <alignment vertical="center" wrapText="1"/>
    </xf>
    <xf numFmtId="0" fontId="9" fillId="24" borderId="2" xfId="5" applyFont="1" applyFill="1" applyBorder="1" applyAlignment="1">
      <alignment vertical="center" wrapText="1"/>
    </xf>
    <xf numFmtId="0" fontId="9" fillId="24" borderId="3" xfId="5" applyFont="1" applyFill="1" applyBorder="1" applyAlignment="1">
      <alignment vertical="center" wrapText="1"/>
    </xf>
    <xf numFmtId="0" fontId="9" fillId="24" borderId="3" xfId="5" applyFont="1" applyFill="1" applyBorder="1" applyAlignment="1">
      <alignment horizontal="justify" vertical="center" wrapText="1"/>
    </xf>
    <xf numFmtId="0" fontId="9" fillId="24" borderId="1" xfId="5" applyFont="1" applyFill="1" applyBorder="1" applyAlignment="1">
      <alignment vertical="center" wrapText="1"/>
    </xf>
    <xf numFmtId="0" fontId="10" fillId="24" borderId="1" xfId="5" applyFont="1" applyFill="1" applyBorder="1" applyAlignment="1">
      <alignment horizontal="center" vertical="center" wrapText="1"/>
    </xf>
    <xf numFmtId="0" fontId="10" fillId="24" borderId="1" xfId="5" applyFont="1" applyFill="1" applyBorder="1" applyAlignment="1">
      <alignment vertical="center" wrapText="1"/>
    </xf>
    <xf numFmtId="0" fontId="53" fillId="0" borderId="63" xfId="5" applyFont="1" applyBorder="1" applyAlignment="1">
      <alignment horizontal="center" vertical="center"/>
    </xf>
    <xf numFmtId="0" fontId="53" fillId="0" borderId="63" xfId="5" applyFont="1" applyBorder="1" applyAlignment="1">
      <alignment horizontal="center" vertical="center" wrapText="1"/>
    </xf>
    <xf numFmtId="0" fontId="53" fillId="0" borderId="63" xfId="5" applyFont="1" applyBorder="1" applyAlignment="1" applyProtection="1">
      <alignment horizontal="center" vertical="center" wrapText="1"/>
      <protection locked="0"/>
    </xf>
    <xf numFmtId="0" fontId="15" fillId="0" borderId="63" xfId="5" applyFont="1" applyBorder="1" applyAlignment="1">
      <alignment horizontal="center" vertical="center" wrapText="1"/>
    </xf>
    <xf numFmtId="14" fontId="53" fillId="0" borderId="63" xfId="5" applyNumberFormat="1" applyFont="1" applyBorder="1" applyAlignment="1">
      <alignment horizontal="center" vertical="center"/>
    </xf>
    <xf numFmtId="14" fontId="15" fillId="0" borderId="63" xfId="5" applyNumberFormat="1" applyFont="1" applyBorder="1" applyAlignment="1">
      <alignment horizontal="center" vertical="center" wrapText="1"/>
    </xf>
    <xf numFmtId="0" fontId="53" fillId="0" borderId="63" xfId="5" applyFont="1" applyBorder="1" applyAlignment="1">
      <alignment horizontal="justify" vertical="center" wrapText="1"/>
    </xf>
    <xf numFmtId="0" fontId="16" fillId="0" borderId="63" xfId="5" applyFont="1" applyBorder="1" applyAlignment="1">
      <alignment horizontal="center" vertical="center" wrapText="1"/>
    </xf>
    <xf numFmtId="0" fontId="9" fillId="12" borderId="0" xfId="5" applyFont="1" applyFill="1" applyAlignment="1">
      <alignment vertical="center"/>
    </xf>
    <xf numFmtId="0" fontId="53" fillId="0" borderId="37" xfId="5" applyFont="1" applyBorder="1" applyAlignment="1" applyProtection="1">
      <alignment horizontal="justify" vertical="center" wrapText="1"/>
      <protection locked="0"/>
    </xf>
    <xf numFmtId="14" fontId="53" fillId="0" borderId="37" xfId="5" applyNumberFormat="1" applyFont="1" applyBorder="1" applyAlignment="1">
      <alignment horizontal="center" vertical="center"/>
    </xf>
    <xf numFmtId="165" fontId="53" fillId="0" borderId="37" xfId="5" applyNumberFormat="1" applyFont="1" applyBorder="1" applyAlignment="1">
      <alignment horizontal="center" vertical="center" wrapText="1"/>
    </xf>
    <xf numFmtId="0" fontId="15" fillId="0" borderId="37" xfId="5" applyFont="1" applyBorder="1" applyAlignment="1">
      <alignment horizontal="justify" vertical="center"/>
    </xf>
    <xf numFmtId="14" fontId="15" fillId="0" borderId="37" xfId="5" applyNumberFormat="1" applyFont="1" applyBorder="1" applyAlignment="1">
      <alignment horizontal="center" vertical="center"/>
    </xf>
    <xf numFmtId="9" fontId="15" fillId="0" borderId="37" xfId="6" applyFont="1" applyFill="1" applyBorder="1" applyAlignment="1">
      <alignment horizontal="center" vertical="center"/>
    </xf>
    <xf numFmtId="0" fontId="16" fillId="0" borderId="37" xfId="5" applyFont="1" applyBorder="1" applyAlignment="1">
      <alignment horizontal="center" vertical="center"/>
    </xf>
    <xf numFmtId="0" fontId="15" fillId="0" borderId="37" xfId="5" applyFont="1" applyBorder="1" applyAlignment="1">
      <alignment vertical="center" wrapText="1"/>
    </xf>
    <xf numFmtId="0" fontId="15" fillId="0" borderId="4" xfId="5" applyFont="1" applyBorder="1" applyAlignment="1">
      <alignment horizontal="center" vertical="center"/>
    </xf>
    <xf numFmtId="0" fontId="15" fillId="0" borderId="4" xfId="5" applyFont="1" applyBorder="1" applyAlignment="1">
      <alignment horizontal="center" vertical="center" wrapText="1"/>
    </xf>
    <xf numFmtId="0" fontId="15" fillId="0" borderId="37" xfId="5" applyFont="1" applyBorder="1" applyAlignment="1">
      <alignment horizontal="justify" vertical="center" wrapText="1"/>
    </xf>
    <xf numFmtId="14" fontId="15" fillId="0" borderId="37" xfId="5" applyNumberFormat="1" applyFont="1" applyBorder="1" applyAlignment="1">
      <alignment horizontal="center" vertical="center" wrapText="1"/>
    </xf>
    <xf numFmtId="0" fontId="9" fillId="24" borderId="7" xfId="5" applyFont="1" applyFill="1" applyBorder="1" applyAlignment="1">
      <alignment vertical="center" wrapText="1"/>
    </xf>
    <xf numFmtId="0" fontId="9" fillId="24" borderId="54" xfId="5" applyFont="1" applyFill="1" applyBorder="1" applyAlignment="1">
      <alignment vertical="center" wrapText="1"/>
    </xf>
    <xf numFmtId="0" fontId="9" fillId="24" borderId="54" xfId="5" applyFont="1" applyFill="1" applyBorder="1" applyAlignment="1">
      <alignment horizontal="justify" vertical="center" wrapText="1"/>
    </xf>
    <xf numFmtId="0" fontId="9" fillId="24" borderId="4" xfId="5" applyFont="1" applyFill="1" applyBorder="1" applyAlignment="1">
      <alignment vertical="center" wrapText="1"/>
    </xf>
    <xf numFmtId="0" fontId="10" fillId="24" borderId="4" xfId="5" applyFont="1" applyFill="1" applyBorder="1" applyAlignment="1">
      <alignment horizontal="center" vertical="center" wrapText="1"/>
    </xf>
    <xf numFmtId="0" fontId="10" fillId="24" borderId="4" xfId="5" applyFont="1" applyFill="1" applyBorder="1" applyAlignment="1">
      <alignment vertical="center" wrapText="1"/>
    </xf>
    <xf numFmtId="0" fontId="53" fillId="12" borderId="37" xfId="5" applyFont="1" applyFill="1" applyBorder="1" applyAlignment="1">
      <alignment horizontal="center" vertical="center" wrapText="1"/>
    </xf>
    <xf numFmtId="165" fontId="53" fillId="12" borderId="37" xfId="5" applyNumberFormat="1" applyFont="1" applyFill="1" applyBorder="1" applyAlignment="1">
      <alignment horizontal="center" vertical="center"/>
    </xf>
    <xf numFmtId="165" fontId="15" fillId="12" borderId="37" xfId="5" applyNumberFormat="1" applyFont="1" applyFill="1" applyBorder="1" applyAlignment="1">
      <alignment horizontal="center" vertical="center"/>
    </xf>
    <xf numFmtId="9" fontId="15" fillId="0" borderId="37" xfId="6" applyFont="1" applyBorder="1" applyAlignment="1">
      <alignment horizontal="center" vertical="center"/>
    </xf>
    <xf numFmtId="0" fontId="16" fillId="0" borderId="37" xfId="5" applyFont="1" applyBorder="1" applyAlignment="1">
      <alignment horizontal="center" vertical="center" wrapText="1"/>
    </xf>
    <xf numFmtId="14" fontId="53" fillId="12" borderId="37" xfId="5" applyNumberFormat="1" applyFont="1" applyFill="1" applyBorder="1" applyAlignment="1" applyProtection="1">
      <alignment horizontal="center" vertical="center" wrapText="1"/>
      <protection locked="0"/>
    </xf>
    <xf numFmtId="0" fontId="15" fillId="0" borderId="37" xfId="5" applyFont="1" applyBorder="1" applyAlignment="1">
      <alignment horizontal="center" vertical="center"/>
    </xf>
    <xf numFmtId="0" fontId="15" fillId="0" borderId="37" xfId="5" applyFont="1" applyBorder="1" applyAlignment="1">
      <alignment horizontal="center" vertical="center" wrapText="1"/>
    </xf>
    <xf numFmtId="0" fontId="53" fillId="0" borderId="37" xfId="5" applyFont="1" applyBorder="1" applyAlignment="1">
      <alignment vertical="center" wrapText="1"/>
    </xf>
    <xf numFmtId="0" fontId="53" fillId="0" borderId="50" xfId="5" applyFont="1" applyBorder="1" applyAlignment="1">
      <alignment horizontal="center" vertical="center" wrapText="1"/>
    </xf>
    <xf numFmtId="0" fontId="53" fillId="0" borderId="50" xfId="5" applyFont="1" applyBorder="1" applyAlignment="1">
      <alignment horizontal="center" vertical="center"/>
    </xf>
    <xf numFmtId="0" fontId="53" fillId="0" borderId="50" xfId="5" applyFont="1" applyBorder="1" applyAlignment="1" applyProtection="1">
      <alignment horizontal="center" vertical="center" wrapText="1"/>
      <protection locked="0"/>
    </xf>
    <xf numFmtId="0" fontId="53" fillId="0" borderId="50" xfId="5" applyFont="1" applyBorder="1" applyAlignment="1">
      <alignment horizontal="justify" vertical="center" wrapText="1"/>
    </xf>
    <xf numFmtId="14" fontId="53" fillId="0" borderId="50" xfId="5" applyNumberFormat="1" applyFont="1" applyBorder="1" applyAlignment="1">
      <alignment horizontal="center" vertical="center" wrapText="1"/>
    </xf>
    <xf numFmtId="165" fontId="53" fillId="0" borderId="50" xfId="5" applyNumberFormat="1" applyFont="1" applyBorder="1" applyAlignment="1">
      <alignment horizontal="center" vertical="center" wrapText="1"/>
    </xf>
    <xf numFmtId="0" fontId="53" fillId="0" borderId="50" xfId="5" applyFont="1" applyBorder="1" applyAlignment="1">
      <alignment horizontal="justify" vertical="center"/>
    </xf>
    <xf numFmtId="14" fontId="53" fillId="0" borderId="50" xfId="5" applyNumberFormat="1" applyFont="1" applyBorder="1" applyAlignment="1">
      <alignment horizontal="center" vertical="center"/>
    </xf>
    <xf numFmtId="9" fontId="53" fillId="0" borderId="50" xfId="6" applyFont="1" applyFill="1" applyBorder="1" applyAlignment="1">
      <alignment horizontal="center" vertical="center"/>
    </xf>
    <xf numFmtId="0" fontId="41" fillId="0" borderId="50" xfId="5" applyFont="1" applyBorder="1" applyAlignment="1">
      <alignment horizontal="center" vertical="center" wrapText="1"/>
    </xf>
    <xf numFmtId="0" fontId="53" fillId="0" borderId="50" xfId="5" applyFont="1" applyBorder="1" applyAlignment="1">
      <alignment vertical="center" wrapText="1"/>
    </xf>
    <xf numFmtId="0" fontId="41" fillId="0" borderId="50" xfId="5" applyFont="1" applyBorder="1" applyAlignment="1">
      <alignment horizontal="center" vertical="center"/>
    </xf>
    <xf numFmtId="0" fontId="9" fillId="6" borderId="7" xfId="5" applyFont="1" applyFill="1" applyBorder="1" applyAlignment="1">
      <alignment vertical="center" wrapText="1"/>
    </xf>
    <xf numFmtId="0" fontId="9" fillId="6" borderId="54" xfId="5" applyFont="1" applyFill="1" applyBorder="1" applyAlignment="1">
      <alignment vertical="center" wrapText="1"/>
    </xf>
    <xf numFmtId="0" fontId="9" fillId="6" borderId="53" xfId="5" applyFont="1" applyFill="1" applyBorder="1" applyAlignment="1">
      <alignment vertical="center" wrapText="1"/>
    </xf>
    <xf numFmtId="0" fontId="10" fillId="6" borderId="53" xfId="5" applyFont="1" applyFill="1" applyBorder="1" applyAlignment="1">
      <alignment horizontal="center" vertical="center" wrapText="1"/>
    </xf>
    <xf numFmtId="0" fontId="10" fillId="6" borderId="54" xfId="5" applyFont="1" applyFill="1" applyBorder="1" applyAlignment="1">
      <alignment vertical="center" wrapText="1"/>
    </xf>
    <xf numFmtId="0" fontId="60" fillId="20" borderId="4" xfId="4" applyFont="1" applyFill="1" applyBorder="1" applyAlignment="1">
      <alignment horizontal="center" vertical="center" wrapText="1"/>
    </xf>
    <xf numFmtId="0" fontId="60" fillId="20" borderId="2" xfId="4" applyFont="1" applyFill="1" applyBorder="1" applyAlignment="1">
      <alignment horizontal="center" vertical="center" wrapText="1"/>
    </xf>
    <xf numFmtId="9" fontId="7" fillId="14" borderId="4" xfId="6" applyFont="1" applyFill="1" applyBorder="1" applyAlignment="1">
      <alignment horizontal="center" vertical="center" wrapText="1"/>
    </xf>
    <xf numFmtId="0" fontId="7" fillId="18" borderId="4" xfId="4" applyFont="1" applyFill="1" applyBorder="1" applyAlignment="1">
      <alignment horizontal="center" vertical="center" wrapText="1"/>
    </xf>
    <xf numFmtId="9" fontId="15" fillId="0" borderId="37" xfId="5" applyNumberFormat="1" applyFont="1" applyBorder="1" applyAlignment="1">
      <alignment horizontal="center" vertical="center"/>
    </xf>
    <xf numFmtId="0" fontId="15" fillId="0" borderId="37" xfId="5" applyFont="1" applyBorder="1" applyAlignment="1">
      <alignment vertical="top" wrapText="1"/>
    </xf>
    <xf numFmtId="0" fontId="9" fillId="0" borderId="0" xfId="5" applyFont="1" applyAlignment="1">
      <alignment horizontal="justify" vertical="center"/>
    </xf>
    <xf numFmtId="0" fontId="10" fillId="0" borderId="0" xfId="5" applyFont="1" applyAlignment="1">
      <alignment horizontal="center"/>
    </xf>
    <xf numFmtId="0" fontId="10" fillId="0" borderId="0" xfId="5" applyFont="1"/>
    <xf numFmtId="0" fontId="13" fillId="0" borderId="1" xfId="5" applyFont="1" applyBorder="1" applyAlignment="1">
      <alignment horizontal="center"/>
    </xf>
    <xf numFmtId="0" fontId="15" fillId="0" borderId="0" xfId="5" applyFont="1" applyAlignment="1">
      <alignment horizontal="center"/>
    </xf>
    <xf numFmtId="0" fontId="5" fillId="14" borderId="1" xfId="4" applyFont="1" applyFill="1" applyBorder="1" applyAlignment="1">
      <alignment horizontal="center" vertical="center" wrapText="1"/>
    </xf>
    <xf numFmtId="0" fontId="5" fillId="18" borderId="1" xfId="4" applyFont="1" applyFill="1" applyBorder="1" applyAlignment="1">
      <alignment horizontal="center" vertical="center" wrapText="1"/>
    </xf>
    <xf numFmtId="0" fontId="1" fillId="0" borderId="1" xfId="5" applyBorder="1" applyAlignment="1">
      <alignment horizontal="justify" vertical="center" wrapText="1"/>
    </xf>
    <xf numFmtId="0" fontId="1" fillId="0" borderId="1" xfId="5" applyBorder="1" applyAlignment="1">
      <alignment horizontal="left" vertical="center" wrapText="1"/>
    </xf>
    <xf numFmtId="14" fontId="1" fillId="0" borderId="1" xfId="5" applyNumberFormat="1" applyBorder="1" applyAlignment="1">
      <alignment horizontal="center" vertical="center" wrapText="1"/>
    </xf>
    <xf numFmtId="14" fontId="3" fillId="0" borderId="16" xfId="5" applyNumberFormat="1" applyFont="1" applyBorder="1" applyAlignment="1">
      <alignment horizontal="center" vertical="center"/>
    </xf>
    <xf numFmtId="0" fontId="3" fillId="0" borderId="1" xfId="5" applyFont="1" applyBorder="1" applyAlignment="1">
      <alignment horizontal="center" vertical="center" wrapText="1"/>
    </xf>
    <xf numFmtId="0" fontId="3" fillId="0" borderId="1" xfId="5" applyFont="1" applyBorder="1" applyAlignment="1">
      <alignment horizontal="left" vertical="center" wrapText="1"/>
    </xf>
    <xf numFmtId="9" fontId="74" fillId="0" borderId="1" xfId="5" applyNumberFormat="1" applyFont="1" applyBorder="1" applyAlignment="1">
      <alignment horizontal="center" vertical="center"/>
    </xf>
    <xf numFmtId="0" fontId="74" fillId="0" borderId="1" xfId="5" applyFont="1" applyBorder="1" applyAlignment="1">
      <alignment vertical="center"/>
    </xf>
    <xf numFmtId="0" fontId="74" fillId="0" borderId="0" xfId="5" applyFont="1" applyAlignment="1">
      <alignment vertical="center"/>
    </xf>
    <xf numFmtId="0" fontId="1" fillId="0" borderId="4" xfId="5" applyBorder="1" applyAlignment="1">
      <alignment horizontal="justify" vertical="center" wrapText="1"/>
    </xf>
    <xf numFmtId="0" fontId="1" fillId="0" borderId="4" xfId="5" applyBorder="1" applyAlignment="1">
      <alignment horizontal="left" vertical="center" wrapText="1"/>
    </xf>
    <xf numFmtId="14" fontId="1" fillId="0" borderId="4" xfId="5" applyNumberFormat="1" applyBorder="1" applyAlignment="1">
      <alignment horizontal="center" vertical="center" wrapText="1"/>
    </xf>
    <xf numFmtId="0" fontId="75" fillId="0" borderId="1" xfId="5" applyFont="1" applyBorder="1" applyAlignment="1">
      <alignment horizontal="justify" vertical="center" wrapText="1"/>
    </xf>
    <xf numFmtId="0" fontId="75" fillId="0" borderId="1" xfId="5" applyFont="1" applyBorder="1" applyAlignment="1">
      <alignment horizontal="center" vertical="center" wrapText="1"/>
    </xf>
    <xf numFmtId="14" fontId="75" fillId="0" borderId="1" xfId="5" applyNumberFormat="1" applyFont="1" applyBorder="1" applyAlignment="1">
      <alignment horizontal="center" vertical="center" wrapText="1"/>
    </xf>
    <xf numFmtId="0" fontId="75" fillId="0" borderId="4" xfId="5" applyFont="1" applyBorder="1" applyAlignment="1">
      <alignment horizontal="justify" vertical="center" wrapText="1"/>
    </xf>
    <xf numFmtId="0" fontId="75" fillId="0" borderId="4" xfId="5" applyFont="1" applyBorder="1" applyAlignment="1">
      <alignment horizontal="center" vertical="center" wrapText="1"/>
    </xf>
    <xf numFmtId="14" fontId="75" fillId="0" borderId="4" xfId="5" applyNumberFormat="1" applyFont="1" applyBorder="1" applyAlignment="1">
      <alignment horizontal="center" vertical="center" wrapText="1"/>
    </xf>
    <xf numFmtId="0" fontId="75" fillId="0" borderId="1" xfId="5" applyFont="1" applyBorder="1" applyAlignment="1">
      <alignment vertical="center" wrapText="1"/>
    </xf>
    <xf numFmtId="0" fontId="74" fillId="0" borderId="1" xfId="5" applyFont="1" applyBorder="1" applyAlignment="1">
      <alignment horizontal="center"/>
    </xf>
    <xf numFmtId="0" fontId="77" fillId="0" borderId="1" xfId="5" applyFont="1" applyBorder="1" applyAlignment="1">
      <alignment vertical="center"/>
    </xf>
    <xf numFmtId="0" fontId="77" fillId="0" borderId="1" xfId="5" applyFont="1" applyBorder="1" applyAlignment="1">
      <alignment horizontal="center"/>
    </xf>
    <xf numFmtId="0" fontId="74" fillId="0" borderId="0" xfId="5" applyFont="1" applyAlignment="1">
      <alignment horizontal="justify" vertical="center"/>
    </xf>
    <xf numFmtId="0" fontId="74" fillId="0" borderId="0" xfId="5" applyFont="1" applyAlignment="1">
      <alignment horizontal="center" vertical="center"/>
    </xf>
    <xf numFmtId="0" fontId="74" fillId="0" borderId="1" xfId="5" applyFont="1" applyBorder="1" applyAlignment="1">
      <alignment horizontal="center" vertical="center"/>
    </xf>
    <xf numFmtId="0" fontId="7" fillId="29" borderId="1" xfId="4" applyFont="1" applyFill="1" applyBorder="1" applyAlignment="1">
      <alignment horizontal="center" vertical="center" wrapText="1"/>
    </xf>
    <xf numFmtId="165" fontId="4" fillId="0" borderId="1" xfId="5" applyNumberFormat="1" applyFont="1" applyBorder="1" applyAlignment="1">
      <alignment horizontal="center" vertical="center" wrapText="1"/>
    </xf>
    <xf numFmtId="0" fontId="9" fillId="0" borderId="1" xfId="5" applyFont="1" applyBorder="1" applyAlignment="1" applyProtection="1">
      <alignment horizontal="justify" vertical="center" wrapText="1"/>
      <protection locked="0"/>
    </xf>
    <xf numFmtId="9" fontId="4" fillId="0" borderId="1" xfId="6" applyFont="1" applyFill="1" applyBorder="1" applyAlignment="1">
      <alignment horizontal="center" vertical="center"/>
    </xf>
    <xf numFmtId="0" fontId="9" fillId="12" borderId="1" xfId="5" applyFont="1" applyFill="1" applyBorder="1" applyAlignment="1" applyProtection="1">
      <alignment horizontal="justify" vertical="center" wrapText="1"/>
      <protection locked="0"/>
    </xf>
    <xf numFmtId="0" fontId="11" fillId="0" borderId="1" xfId="5" applyFont="1" applyBorder="1" applyAlignment="1" applyProtection="1">
      <alignment horizontal="justify" vertical="center" wrapText="1"/>
      <protection locked="0"/>
    </xf>
    <xf numFmtId="9" fontId="4" fillId="0" borderId="1" xfId="5" applyNumberFormat="1" applyFont="1" applyBorder="1" applyAlignment="1" applyProtection="1">
      <alignment horizontal="center" vertical="center" wrapText="1"/>
      <protection locked="0"/>
    </xf>
    <xf numFmtId="0" fontId="9" fillId="24" borderId="1" xfId="5" applyFont="1" applyFill="1" applyBorder="1" applyAlignment="1">
      <alignment horizontal="center" vertical="center" wrapText="1"/>
    </xf>
    <xf numFmtId="0" fontId="9" fillId="0" borderId="0" xfId="5" applyFont="1" applyAlignment="1">
      <alignment wrapText="1"/>
    </xf>
    <xf numFmtId="0" fontId="11" fillId="12" borderId="1" xfId="5" applyFont="1" applyFill="1" applyBorder="1" applyAlignment="1" applyProtection="1">
      <alignment horizontal="justify" vertical="center" wrapText="1"/>
      <protection locked="0"/>
    </xf>
    <xf numFmtId="0" fontId="4" fillId="12" borderId="1" xfId="5" applyFont="1" applyFill="1" applyBorder="1" applyAlignment="1" applyProtection="1">
      <alignment horizontal="center" vertical="center" wrapText="1"/>
      <protection locked="0"/>
    </xf>
    <xf numFmtId="0" fontId="9" fillId="0" borderId="0" xfId="5" applyFont="1" applyAlignment="1">
      <alignment vertical="center" wrapText="1"/>
    </xf>
    <xf numFmtId="9" fontId="10" fillId="24" borderId="1" xfId="5" applyNumberFormat="1" applyFont="1" applyFill="1" applyBorder="1" applyAlignment="1">
      <alignment horizontal="center" vertical="center" wrapText="1"/>
    </xf>
    <xf numFmtId="0" fontId="9" fillId="0" borderId="1" xfId="5" applyFont="1" applyBorder="1"/>
    <xf numFmtId="9" fontId="9" fillId="0" borderId="1" xfId="5" applyNumberFormat="1" applyFont="1" applyBorder="1" applyAlignment="1">
      <alignment horizontal="center"/>
    </xf>
    <xf numFmtId="0" fontId="9" fillId="0" borderId="1" xfId="5" applyFont="1" applyBorder="1" applyAlignment="1">
      <alignment horizontal="center" wrapText="1"/>
    </xf>
    <xf numFmtId="0" fontId="9" fillId="0" borderId="1" xfId="5" applyFont="1" applyBorder="1" applyAlignment="1">
      <alignment wrapText="1"/>
    </xf>
    <xf numFmtId="0" fontId="9" fillId="0" borderId="0" xfId="5" applyFont="1" applyAlignment="1">
      <alignment horizontal="center" wrapText="1"/>
    </xf>
    <xf numFmtId="0" fontId="10" fillId="0" borderId="1" xfId="5" applyFont="1" applyBorder="1" applyAlignment="1">
      <alignment vertical="center"/>
    </xf>
    <xf numFmtId="0" fontId="10" fillId="0" borderId="1" xfId="5" applyFont="1" applyBorder="1"/>
    <xf numFmtId="0" fontId="9" fillId="0" borderId="0" xfId="5" applyFont="1" applyAlignment="1">
      <alignment horizontal="center" vertical="center"/>
    </xf>
    <xf numFmtId="0" fontId="17" fillId="12" borderId="15" xfId="0" applyFont="1" applyFill="1" applyBorder="1"/>
    <xf numFmtId="0" fontId="21" fillId="0" borderId="4" xfId="3" applyFont="1" applyFill="1" applyBorder="1" applyAlignment="1">
      <alignment horizontal="center"/>
    </xf>
    <xf numFmtId="0" fontId="16" fillId="12" borderId="28" xfId="0" applyFont="1" applyFill="1" applyBorder="1" applyAlignment="1">
      <alignment horizontal="center" vertical="center"/>
    </xf>
    <xf numFmtId="0" fontId="16" fillId="12" borderId="40" xfId="0" applyFont="1" applyFill="1" applyBorder="1" applyAlignment="1">
      <alignment horizontal="center" vertical="center"/>
    </xf>
    <xf numFmtId="0" fontId="16" fillId="12" borderId="41" xfId="0" applyFont="1" applyFill="1" applyBorder="1" applyAlignment="1">
      <alignment horizontal="center" vertical="center"/>
    </xf>
    <xf numFmtId="0" fontId="17" fillId="12" borderId="20" xfId="0" applyFont="1" applyFill="1" applyBorder="1" applyAlignment="1">
      <alignment horizontal="center"/>
    </xf>
    <xf numFmtId="0" fontId="17" fillId="12" borderId="21" xfId="0" applyFont="1" applyFill="1" applyBorder="1" applyAlignment="1">
      <alignment horizontal="center"/>
    </xf>
    <xf numFmtId="0" fontId="17" fillId="12" borderId="22" xfId="0" applyFont="1" applyFill="1" applyBorder="1" applyAlignment="1">
      <alignment horizontal="center"/>
    </xf>
    <xf numFmtId="0" fontId="17" fillId="12" borderId="1"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9" fillId="12" borderId="2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2"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0" xfId="0" applyFont="1" applyFill="1" applyBorder="1" applyAlignment="1">
      <alignment horizontal="center" vertical="center" wrapText="1"/>
    </xf>
    <xf numFmtId="0" fontId="9" fillId="0" borderId="1" xfId="0" applyFont="1" applyBorder="1" applyAlignment="1">
      <alignment horizontal="left"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7" xfId="0" applyFont="1" applyBorder="1" applyAlignment="1">
      <alignment horizontal="left" vertical="center"/>
    </xf>
    <xf numFmtId="0" fontId="10" fillId="0" borderId="1" xfId="0" applyFont="1" applyBorder="1" applyAlignment="1">
      <alignment horizontal="center" vertical="center"/>
    </xf>
    <xf numFmtId="0" fontId="10" fillId="3" borderId="10" xfId="0" applyFont="1" applyFill="1" applyBorder="1" applyAlignment="1">
      <alignment horizontal="center" vertical="center"/>
    </xf>
    <xf numFmtId="0" fontId="10" fillId="3" borderId="5" xfId="0" applyFont="1" applyFill="1" applyBorder="1" applyAlignment="1">
      <alignment horizontal="center" vertical="center"/>
    </xf>
    <xf numFmtId="0" fontId="20" fillId="3" borderId="10"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4" fillId="3" borderId="51"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7" xfId="0" applyFont="1" applyBorder="1" applyAlignment="1">
      <alignment horizontal="left" vertical="center"/>
    </xf>
    <xf numFmtId="0" fontId="9" fillId="0" borderId="54" xfId="0" applyFont="1" applyBorder="1" applyAlignment="1">
      <alignment horizontal="left" vertical="center"/>
    </xf>
    <xf numFmtId="0" fontId="9" fillId="0" borderId="53"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9" fillId="0" borderId="12" xfId="0" applyFont="1" applyBorder="1" applyAlignment="1">
      <alignment horizontal="lef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10" fillId="0" borderId="53" xfId="0" applyFont="1" applyBorder="1" applyAlignment="1">
      <alignment horizontal="center" vertical="center"/>
    </xf>
    <xf numFmtId="0" fontId="10" fillId="0" borderId="30" xfId="0" applyFont="1" applyBorder="1" applyAlignment="1">
      <alignment horizontal="center" vertical="center"/>
    </xf>
    <xf numFmtId="0" fontId="20" fillId="3" borderId="28"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20" fillId="13" borderId="11" xfId="0" applyFont="1" applyFill="1" applyBorder="1" applyAlignment="1">
      <alignment horizontal="center" vertical="center" wrapText="1"/>
    </xf>
    <xf numFmtId="0" fontId="16" fillId="12" borderId="28" xfId="0" applyFont="1" applyFill="1" applyBorder="1" applyAlignment="1">
      <alignment horizontal="center" vertical="center"/>
    </xf>
    <xf numFmtId="0" fontId="16" fillId="12" borderId="40" xfId="0" applyFont="1" applyFill="1" applyBorder="1" applyAlignment="1">
      <alignment horizontal="center" vertical="center"/>
    </xf>
    <xf numFmtId="0" fontId="16" fillId="12" borderId="71" xfId="0" applyFont="1" applyFill="1" applyBorder="1" applyAlignment="1">
      <alignment horizontal="center" vertical="center"/>
    </xf>
    <xf numFmtId="0" fontId="17" fillId="12" borderId="38" xfId="0" applyFont="1" applyFill="1" applyBorder="1" applyAlignment="1">
      <alignment horizontal="center"/>
    </xf>
    <xf numFmtId="0" fontId="17" fillId="12" borderId="19" xfId="0" applyFont="1" applyFill="1" applyBorder="1" applyAlignment="1">
      <alignment horizontal="center"/>
    </xf>
    <xf numFmtId="0" fontId="9" fillId="0" borderId="4" xfId="0" applyFont="1" applyBorder="1" applyAlignment="1">
      <alignment horizontal="left" vertical="center"/>
    </xf>
    <xf numFmtId="0" fontId="9" fillId="0" borderId="1" xfId="5" applyFont="1" applyBorder="1" applyAlignment="1">
      <alignment horizontal="center" vertical="center"/>
    </xf>
    <xf numFmtId="0" fontId="10" fillId="16" borderId="35" xfId="5" applyFont="1" applyFill="1" applyBorder="1" applyAlignment="1">
      <alignment horizontal="center"/>
    </xf>
    <xf numFmtId="0" fontId="9"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9" fillId="0" borderId="1" xfId="5" applyFont="1" applyBorder="1" applyAlignment="1">
      <alignment horizontal="justify" vertical="center" wrapText="1"/>
    </xf>
    <xf numFmtId="0" fontId="63" fillId="20" borderId="1" xfId="4" applyFont="1" applyFill="1" applyBorder="1" applyAlignment="1">
      <alignment horizontal="center" vertical="center" wrapText="1"/>
    </xf>
    <xf numFmtId="0" fontId="63" fillId="14" borderId="1" xfId="4" applyFont="1" applyFill="1" applyBorder="1" applyAlignment="1">
      <alignment horizontal="center" vertical="center" wrapText="1"/>
    </xf>
    <xf numFmtId="0" fontId="4" fillId="0" borderId="1" xfId="5" applyFont="1" applyBorder="1" applyAlignment="1">
      <alignment horizontal="center" vertical="center"/>
    </xf>
    <xf numFmtId="0" fontId="4" fillId="0" borderId="1" xfId="5" applyFont="1" applyBorder="1" applyAlignment="1">
      <alignment horizontal="center" vertical="center" wrapText="1"/>
    </xf>
    <xf numFmtId="0" fontId="4" fillId="0" borderId="1" xfId="5" applyFont="1" applyBorder="1" applyAlignment="1" applyProtection="1">
      <alignment horizontal="justify" vertical="center" wrapText="1"/>
      <protection locked="0"/>
    </xf>
    <xf numFmtId="0" fontId="80" fillId="0" borderId="1" xfId="5" applyFont="1" applyBorder="1" applyAlignment="1">
      <alignment horizontal="left" vertical="center"/>
    </xf>
    <xf numFmtId="0" fontId="4" fillId="0" borderId="1" xfId="5" applyFont="1" applyBorder="1" applyAlignment="1" applyProtection="1">
      <alignment horizontal="center" vertical="center" wrapText="1"/>
      <protection locked="0"/>
    </xf>
    <xf numFmtId="0" fontId="4" fillId="0" borderId="1" xfId="5" applyFont="1" applyBorder="1" applyAlignment="1">
      <alignment horizontal="justify" vertical="center" wrapText="1"/>
    </xf>
    <xf numFmtId="0" fontId="7" fillId="20" borderId="1" xfId="4" applyFont="1" applyFill="1" applyBorder="1" applyAlignment="1">
      <alignment horizontal="center" vertical="center" wrapText="1"/>
    </xf>
    <xf numFmtId="0" fontId="7" fillId="14" borderId="1" xfId="4" applyFont="1" applyFill="1" applyBorder="1" applyAlignment="1">
      <alignment horizontal="center" vertical="center" wrapText="1"/>
    </xf>
    <xf numFmtId="0" fontId="4" fillId="2" borderId="1" xfId="5" applyFont="1" applyFill="1" applyBorder="1" applyAlignment="1">
      <alignment horizontal="center" vertical="center"/>
    </xf>
    <xf numFmtId="0" fontId="4" fillId="2" borderId="1" xfId="5" applyFont="1" applyFill="1" applyBorder="1" applyAlignment="1">
      <alignment horizontal="center" vertical="center" wrapText="1"/>
    </xf>
    <xf numFmtId="0" fontId="4" fillId="0" borderId="1" xfId="5" applyFont="1" applyBorder="1" applyAlignment="1">
      <alignment horizontal="left" vertical="center" wrapText="1"/>
    </xf>
    <xf numFmtId="0" fontId="4" fillId="2" borderId="1" xfId="5" applyFont="1" applyFill="1" applyBorder="1" applyAlignment="1">
      <alignment horizontal="left" vertical="center" wrapText="1"/>
    </xf>
    <xf numFmtId="0" fontId="9" fillId="2" borderId="1" xfId="5" applyFont="1" applyFill="1" applyBorder="1" applyAlignment="1">
      <alignment horizontal="center" vertical="center"/>
    </xf>
    <xf numFmtId="0" fontId="10" fillId="0" borderId="1" xfId="5" applyFont="1" applyBorder="1" applyAlignment="1">
      <alignment horizontal="left" vertical="center"/>
    </xf>
    <xf numFmtId="0" fontId="4" fillId="0" borderId="54" xfId="4" applyBorder="1" applyAlignment="1">
      <alignment horizontal="center" vertical="center" wrapText="1"/>
    </xf>
    <xf numFmtId="0" fontId="4" fillId="0" borderId="0" xfId="4" applyAlignment="1">
      <alignment horizontal="center" vertical="center" wrapText="1"/>
    </xf>
    <xf numFmtId="0" fontId="5" fillId="0" borderId="7" xfId="4" applyFont="1" applyBorder="1" applyAlignment="1">
      <alignment horizontal="center" vertical="center" wrapText="1"/>
    </xf>
    <xf numFmtId="0" fontId="5" fillId="0" borderId="54" xfId="4" applyFont="1" applyBorder="1" applyAlignment="1">
      <alignment horizontal="center" vertical="center" wrapText="1"/>
    </xf>
    <xf numFmtId="0" fontId="5" fillId="0" borderId="53"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5" fillId="0" borderId="1" xfId="4" applyFont="1" applyBorder="1" applyAlignment="1">
      <alignment horizontal="center" vertical="center" wrapText="1"/>
    </xf>
    <xf numFmtId="0" fontId="6" fillId="0" borderId="4" xfId="4" applyFont="1" applyBorder="1" applyAlignment="1">
      <alignment horizontal="center" vertical="center" wrapText="1"/>
    </xf>
    <xf numFmtId="0" fontId="6" fillId="0" borderId="11" xfId="4" applyFont="1" applyBorder="1" applyAlignment="1">
      <alignment horizontal="center" vertical="center" wrapText="1"/>
    </xf>
    <xf numFmtId="0" fontId="5" fillId="0" borderId="4" xfId="4" applyFont="1" applyBorder="1" applyAlignment="1">
      <alignment horizontal="center" vertical="center" wrapText="1"/>
    </xf>
    <xf numFmtId="0" fontId="6" fillId="0" borderId="5" xfId="4" applyFont="1" applyBorder="1" applyAlignment="1">
      <alignment horizontal="center" vertical="center" wrapText="1"/>
    </xf>
    <xf numFmtId="0" fontId="9" fillId="21" borderId="2" xfId="5" applyFont="1" applyFill="1" applyBorder="1" applyAlignment="1">
      <alignment horizontal="center" vertical="center"/>
    </xf>
    <xf numFmtId="0" fontId="9" fillId="21" borderId="3" xfId="5" applyFont="1" applyFill="1" applyBorder="1" applyAlignment="1">
      <alignment horizontal="center" vertical="center"/>
    </xf>
    <xf numFmtId="0" fontId="9" fillId="21" borderId="54" xfId="5" applyFont="1" applyFill="1" applyBorder="1" applyAlignment="1">
      <alignment horizontal="center" vertical="center"/>
    </xf>
    <xf numFmtId="0" fontId="9" fillId="21" borderId="16" xfId="5" applyFont="1" applyFill="1" applyBorder="1" applyAlignment="1">
      <alignment horizontal="center" vertical="center"/>
    </xf>
    <xf numFmtId="0" fontId="50" fillId="16" borderId="35" xfId="5" applyFont="1" applyFill="1" applyBorder="1" applyAlignment="1">
      <alignment horizontal="center" vertical="center"/>
    </xf>
    <xf numFmtId="0" fontId="9" fillId="21" borderId="12" xfId="5" applyFont="1" applyFill="1" applyBorder="1" applyAlignment="1">
      <alignment horizontal="center" vertical="center"/>
    </xf>
    <xf numFmtId="0" fontId="9" fillId="21" borderId="35" xfId="5" applyFont="1" applyFill="1" applyBorder="1" applyAlignment="1">
      <alignment horizontal="center" vertical="center"/>
    </xf>
    <xf numFmtId="0" fontId="9" fillId="21" borderId="36" xfId="5" applyFont="1" applyFill="1" applyBorder="1" applyAlignment="1">
      <alignment horizontal="center" vertical="center"/>
    </xf>
    <xf numFmtId="0" fontId="9" fillId="0" borderId="4" xfId="5" applyFont="1" applyBorder="1" applyAlignment="1">
      <alignment horizontal="center" vertical="center"/>
    </xf>
    <xf numFmtId="0" fontId="9" fillId="0" borderId="11" xfId="5" applyFont="1" applyBorder="1" applyAlignment="1">
      <alignment horizontal="center" vertical="center"/>
    </xf>
    <xf numFmtId="0" fontId="9" fillId="0" borderId="4"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4" xfId="5" applyFont="1" applyBorder="1" applyAlignment="1">
      <alignment horizontal="justify" vertical="center" wrapText="1"/>
    </xf>
    <xf numFmtId="0" fontId="9" fillId="0" borderId="11" xfId="5" applyFont="1" applyBorder="1" applyAlignment="1">
      <alignment horizontal="justify" vertical="center" wrapText="1"/>
    </xf>
    <xf numFmtId="0" fontId="47" fillId="0" borderId="4" xfId="5" applyFont="1" applyBorder="1" applyAlignment="1">
      <alignment horizontal="center" vertical="center"/>
    </xf>
    <xf numFmtId="0" fontId="47" fillId="0" borderId="11" xfId="5" applyFont="1" applyBorder="1" applyAlignment="1">
      <alignment horizontal="center" vertical="center"/>
    </xf>
    <xf numFmtId="0" fontId="41" fillId="20" borderId="10" xfId="4" applyFont="1" applyFill="1" applyBorder="1" applyAlignment="1">
      <alignment horizontal="center" vertical="center" wrapText="1"/>
    </xf>
    <xf numFmtId="0" fontId="41" fillId="20" borderId="5" xfId="4" applyFont="1" applyFill="1" applyBorder="1" applyAlignment="1">
      <alignment horizontal="center" vertical="center" wrapText="1"/>
    </xf>
    <xf numFmtId="0" fontId="41" fillId="14" borderId="57" xfId="4" applyFont="1" applyFill="1" applyBorder="1" applyAlignment="1">
      <alignment horizontal="center" vertical="center" wrapText="1"/>
    </xf>
    <xf numFmtId="0" fontId="41" fillId="14" borderId="58" xfId="4" applyFont="1" applyFill="1" applyBorder="1" applyAlignment="1">
      <alignment horizontal="center" vertical="center" wrapText="1"/>
    </xf>
    <xf numFmtId="0" fontId="41" fillId="14" borderId="42" xfId="4" applyFont="1" applyFill="1" applyBorder="1" applyAlignment="1">
      <alignment horizontal="center" vertical="center" wrapText="1"/>
    </xf>
    <xf numFmtId="0" fontId="41" fillId="20" borderId="11" xfId="4" applyFont="1" applyFill="1" applyBorder="1" applyAlignment="1">
      <alignment horizontal="center" vertical="center" wrapText="1"/>
    </xf>
    <xf numFmtId="0" fontId="9" fillId="12" borderId="1" xfId="5" applyFont="1" applyFill="1" applyBorder="1" applyAlignment="1">
      <alignment horizontal="justify" vertical="center" wrapText="1"/>
    </xf>
    <xf numFmtId="0" fontId="48" fillId="20" borderId="55" xfId="4" applyFont="1" applyFill="1" applyBorder="1" applyAlignment="1">
      <alignment horizontal="left" vertical="center" wrapText="1"/>
    </xf>
    <xf numFmtId="0" fontId="48" fillId="20" borderId="56" xfId="4" applyFont="1" applyFill="1" applyBorder="1" applyAlignment="1">
      <alignment horizontal="left" vertical="center" wrapText="1"/>
    </xf>
    <xf numFmtId="0" fontId="48" fillId="20" borderId="43" xfId="4" applyFont="1" applyFill="1" applyBorder="1" applyAlignment="1">
      <alignment horizontal="left" vertical="center" wrapText="1"/>
    </xf>
    <xf numFmtId="0" fontId="9" fillId="21" borderId="7" xfId="5" applyFont="1" applyFill="1" applyBorder="1" applyAlignment="1">
      <alignment horizontal="center" vertical="center"/>
    </xf>
    <xf numFmtId="0" fontId="9" fillId="21" borderId="0" xfId="5" applyFont="1" applyFill="1" applyAlignment="1">
      <alignment horizontal="center" vertical="center"/>
    </xf>
    <xf numFmtId="0" fontId="9" fillId="21" borderId="53" xfId="5" applyFont="1" applyFill="1" applyBorder="1" applyAlignment="1">
      <alignment horizontal="center" vertical="center"/>
    </xf>
    <xf numFmtId="0" fontId="7" fillId="0" borderId="4" xfId="5" applyFont="1" applyBorder="1" applyAlignment="1">
      <alignment horizontal="left" vertical="center" wrapText="1"/>
    </xf>
    <xf numFmtId="0" fontId="7" fillId="0" borderId="5" xfId="5" applyFont="1" applyBorder="1" applyAlignment="1">
      <alignment horizontal="left" vertical="center" wrapText="1"/>
    </xf>
    <xf numFmtId="0" fontId="7" fillId="0" borderId="11" xfId="5" applyFont="1" applyBorder="1" applyAlignment="1">
      <alignment horizontal="left" vertical="center" wrapText="1"/>
    </xf>
    <xf numFmtId="0" fontId="9" fillId="12" borderId="1" xfId="5" applyFont="1" applyFill="1" applyBorder="1" applyAlignment="1">
      <alignment horizontal="center" vertical="center"/>
    </xf>
    <xf numFmtId="0" fontId="9" fillId="0" borderId="2" xfId="5" applyFont="1" applyBorder="1" applyAlignment="1">
      <alignment horizontal="center" vertical="center" wrapText="1"/>
    </xf>
    <xf numFmtId="0" fontId="4" fillId="0" borderId="4" xfId="5" applyFont="1" applyBorder="1" applyAlignment="1">
      <alignment horizontal="justify" vertical="center" wrapText="1"/>
    </xf>
    <xf numFmtId="0" fontId="4" fillId="0" borderId="11" xfId="5" applyFont="1" applyBorder="1" applyAlignment="1">
      <alignment horizontal="justify" vertical="center" wrapText="1"/>
    </xf>
    <xf numFmtId="0" fontId="4" fillId="0" borderId="4"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5" xfId="5" applyFont="1" applyBorder="1" applyAlignment="1">
      <alignment horizontal="justify" vertical="center" wrapText="1"/>
    </xf>
    <xf numFmtId="0" fontId="41" fillId="20" borderId="1" xfId="4" applyFont="1" applyFill="1" applyBorder="1" applyAlignment="1">
      <alignment horizontal="center" vertical="center" wrapText="1"/>
    </xf>
    <xf numFmtId="0" fontId="41" fillId="14" borderId="1" xfId="4" applyFont="1" applyFill="1" applyBorder="1" applyAlignment="1">
      <alignment horizontal="center" vertical="center" wrapText="1"/>
    </xf>
    <xf numFmtId="0" fontId="4" fillId="0" borderId="7" xfId="4" applyBorder="1" applyAlignment="1">
      <alignment horizontal="center" vertical="center" wrapText="1"/>
    </xf>
    <xf numFmtId="0" fontId="4" fillId="0" borderId="53" xfId="4" applyBorder="1" applyAlignment="1">
      <alignment horizontal="center" vertical="center" wrapText="1"/>
    </xf>
    <xf numFmtId="0" fontId="4" fillId="0" borderId="12" xfId="4" applyBorder="1" applyAlignment="1">
      <alignment horizontal="center" vertical="center" wrapText="1"/>
    </xf>
    <xf numFmtId="0" fontId="4" fillId="0" borderId="35" xfId="4" applyBorder="1" applyAlignment="1">
      <alignment horizontal="center" vertical="center" wrapText="1"/>
    </xf>
    <xf numFmtId="0" fontId="4" fillId="0" borderId="36" xfId="4" applyBorder="1" applyAlignment="1">
      <alignment horizontal="center" vertical="center" wrapText="1"/>
    </xf>
    <xf numFmtId="0" fontId="40" fillId="0" borderId="13" xfId="4" applyFont="1" applyBorder="1" applyAlignment="1">
      <alignment horizontal="center" vertical="center" wrapText="1"/>
    </xf>
    <xf numFmtId="0" fontId="40" fillId="0" borderId="0" xfId="4" applyFont="1" applyAlignment="1">
      <alignment horizontal="center" vertical="center" wrapText="1"/>
    </xf>
    <xf numFmtId="0" fontId="40" fillId="0" borderId="30" xfId="4" applyFont="1" applyBorder="1" applyAlignment="1">
      <alignment horizontal="center" vertical="center" wrapText="1"/>
    </xf>
    <xf numFmtId="0" fontId="16" fillId="16" borderId="1" xfId="5" applyFont="1" applyFill="1" applyBorder="1" applyAlignment="1">
      <alignment horizontal="center" vertical="center"/>
    </xf>
    <xf numFmtId="0" fontId="47" fillId="12" borderId="4" xfId="5" applyFont="1" applyFill="1" applyBorder="1" applyAlignment="1">
      <alignment horizontal="justify" vertical="center" wrapText="1"/>
    </xf>
    <xf numFmtId="0" fontId="47" fillId="12" borderId="5" xfId="5" applyFont="1" applyFill="1" applyBorder="1" applyAlignment="1">
      <alignment horizontal="justify" vertical="center" wrapText="1"/>
    </xf>
    <xf numFmtId="0" fontId="47" fillId="12" borderId="4" xfId="5" applyFont="1" applyFill="1" applyBorder="1" applyAlignment="1">
      <alignment horizontal="center" vertical="center"/>
    </xf>
    <xf numFmtId="0" fontId="47" fillId="12" borderId="5" xfId="5" applyFont="1" applyFill="1" applyBorder="1" applyAlignment="1">
      <alignment horizontal="center" vertical="center"/>
    </xf>
    <xf numFmtId="0" fontId="47" fillId="6" borderId="29" xfId="5" applyFont="1" applyFill="1" applyBorder="1" applyAlignment="1">
      <alignment horizontal="center" vertical="center"/>
    </xf>
    <xf numFmtId="0" fontId="47" fillId="6" borderId="0" xfId="5" applyFont="1" applyFill="1" applyAlignment="1">
      <alignment horizontal="center" vertical="center"/>
    </xf>
    <xf numFmtId="0" fontId="47" fillId="6" borderId="44" xfId="5" applyFont="1" applyFill="1" applyBorder="1" applyAlignment="1">
      <alignment horizontal="center" vertical="center"/>
    </xf>
    <xf numFmtId="0" fontId="7" fillId="20" borderId="11" xfId="4" applyFont="1" applyFill="1" applyBorder="1" applyAlignment="1">
      <alignment horizontal="center" vertical="center" wrapText="1"/>
    </xf>
    <xf numFmtId="0" fontId="7" fillId="20" borderId="4" xfId="4" applyFont="1" applyFill="1" applyBorder="1" applyAlignment="1">
      <alignment horizontal="center" vertical="center" wrapText="1"/>
    </xf>
    <xf numFmtId="0" fontId="7" fillId="14" borderId="11" xfId="4" applyFont="1" applyFill="1" applyBorder="1" applyAlignment="1">
      <alignment horizontal="center" vertical="center" wrapText="1"/>
    </xf>
    <xf numFmtId="0" fontId="47" fillId="5" borderId="29" xfId="5" applyFont="1" applyFill="1" applyBorder="1" applyAlignment="1">
      <alignment horizontal="center" vertical="center"/>
    </xf>
    <xf numFmtId="0" fontId="47" fillId="5" borderId="0" xfId="5" applyFont="1" applyFill="1" applyAlignment="1">
      <alignment horizontal="center" vertical="center"/>
    </xf>
    <xf numFmtId="0" fontId="47" fillId="5" borderId="44" xfId="5" applyFont="1" applyFill="1" applyBorder="1" applyAlignment="1">
      <alignment horizontal="center" vertical="center"/>
    </xf>
    <xf numFmtId="0" fontId="47" fillId="12" borderId="1" xfId="5" applyFont="1" applyFill="1" applyBorder="1" applyAlignment="1">
      <alignment horizontal="center" vertical="center"/>
    </xf>
    <xf numFmtId="0" fontId="47" fillId="12" borderId="1" xfId="5" applyFont="1" applyFill="1" applyBorder="1" applyAlignment="1">
      <alignment horizontal="center" vertical="center" wrapText="1"/>
    </xf>
    <xf numFmtId="0" fontId="47" fillId="12" borderId="1" xfId="5" applyFont="1" applyFill="1" applyBorder="1" applyAlignment="1">
      <alignment horizontal="left" vertical="center" wrapText="1"/>
    </xf>
    <xf numFmtId="0" fontId="47" fillId="12" borderId="4" xfId="5" applyFont="1" applyFill="1" applyBorder="1" applyAlignment="1">
      <alignment horizontal="center" vertical="center" wrapText="1"/>
    </xf>
    <xf numFmtId="0" fontId="47" fillId="12" borderId="11" xfId="5" applyFont="1" applyFill="1" applyBorder="1" applyAlignment="1">
      <alignment horizontal="center" vertical="center" wrapText="1"/>
    </xf>
    <xf numFmtId="0" fontId="9" fillId="6" borderId="8" xfId="5" applyFont="1" applyFill="1" applyBorder="1" applyAlignment="1">
      <alignment horizontal="center" vertical="center"/>
    </xf>
    <xf numFmtId="0" fontId="9" fillId="6" borderId="9" xfId="5" applyFont="1" applyFill="1" applyBorder="1" applyAlignment="1">
      <alignment horizontal="center" vertical="center"/>
    </xf>
    <xf numFmtId="0" fontId="9" fillId="6" borderId="17" xfId="5" applyFont="1" applyFill="1" applyBorder="1" applyAlignment="1">
      <alignment horizontal="center" vertical="center"/>
    </xf>
    <xf numFmtId="0" fontId="8" fillId="4" borderId="8" xfId="4" applyFont="1" applyFill="1" applyBorder="1" applyAlignment="1">
      <alignment horizontal="left" vertical="center" wrapText="1"/>
    </xf>
    <xf numFmtId="0" fontId="8" fillId="4" borderId="9" xfId="4" applyFont="1" applyFill="1" applyBorder="1" applyAlignment="1">
      <alignment horizontal="left" vertical="center" wrapText="1"/>
    </xf>
    <xf numFmtId="0" fontId="8" fillId="4" borderId="17" xfId="4" applyFont="1" applyFill="1" applyBorder="1" applyAlignment="1">
      <alignment horizontal="left" vertical="center" wrapText="1"/>
    </xf>
    <xf numFmtId="0" fontId="3" fillId="0" borderId="13" xfId="5" applyFont="1" applyBorder="1" applyAlignment="1">
      <alignment horizontal="center" vertical="center"/>
    </xf>
    <xf numFmtId="0" fontId="3" fillId="0" borderId="0" xfId="5" applyFont="1" applyAlignment="1">
      <alignment horizontal="center" vertical="center"/>
    </xf>
    <xf numFmtId="0" fontId="47" fillId="0" borderId="4" xfId="5" applyFont="1" applyBorder="1" applyAlignment="1">
      <alignment horizontal="center" vertical="center" wrapText="1"/>
    </xf>
    <xf numFmtId="0" fontId="47" fillId="0" borderId="5" xfId="5" applyFont="1" applyBorder="1" applyAlignment="1">
      <alignment horizontal="center" vertical="center" wrapText="1"/>
    </xf>
    <xf numFmtId="0" fontId="47" fillId="0" borderId="11" xfId="5" applyFont="1" applyBorder="1" applyAlignment="1">
      <alignment horizontal="center" vertical="center" wrapText="1"/>
    </xf>
    <xf numFmtId="0" fontId="47" fillId="12" borderId="5" xfId="5" applyFont="1" applyFill="1" applyBorder="1" applyAlignment="1">
      <alignment horizontal="center" vertical="center" wrapText="1"/>
    </xf>
    <xf numFmtId="0" fontId="47" fillId="5" borderId="8" xfId="5" applyFont="1" applyFill="1" applyBorder="1" applyAlignment="1">
      <alignment horizontal="center" vertical="center"/>
    </xf>
    <xf numFmtId="0" fontId="47" fillId="5" borderId="9" xfId="5" applyFont="1" applyFill="1" applyBorder="1" applyAlignment="1">
      <alignment horizontal="center" vertical="center"/>
    </xf>
    <xf numFmtId="0" fontId="47" fillId="5" borderId="19" xfId="5" applyFont="1" applyFill="1" applyBorder="1" applyAlignment="1">
      <alignment horizontal="center" vertical="center"/>
    </xf>
    <xf numFmtId="0" fontId="47" fillId="5" borderId="17" xfId="5" applyFont="1" applyFill="1" applyBorder="1" applyAlignment="1">
      <alignment horizontal="center" vertical="center"/>
    </xf>
    <xf numFmtId="0" fontId="47" fillId="12" borderId="4" xfId="5" applyFont="1" applyFill="1" applyBorder="1" applyAlignment="1">
      <alignment horizontal="justify" wrapText="1"/>
    </xf>
    <xf numFmtId="0" fontId="47" fillId="12" borderId="11" xfId="5" applyFont="1" applyFill="1" applyBorder="1" applyAlignment="1">
      <alignment horizontal="justify" wrapText="1"/>
    </xf>
    <xf numFmtId="9" fontId="47" fillId="12" borderId="4" xfId="6" applyFont="1" applyFill="1" applyBorder="1" applyAlignment="1">
      <alignment horizontal="center" vertical="center"/>
    </xf>
    <xf numFmtId="9" fontId="47" fillId="12" borderId="11" xfId="6" applyFont="1" applyFill="1" applyBorder="1" applyAlignment="1">
      <alignment horizontal="center" vertical="center"/>
    </xf>
    <xf numFmtId="0" fontId="7" fillId="12" borderId="4" xfId="4" applyFont="1" applyFill="1" applyBorder="1" applyAlignment="1">
      <alignment horizontal="left" vertical="center" wrapText="1"/>
    </xf>
    <xf numFmtId="0" fontId="7" fillId="12" borderId="5" xfId="4" applyFont="1" applyFill="1" applyBorder="1" applyAlignment="1">
      <alignment horizontal="left" vertical="center" wrapText="1"/>
    </xf>
    <xf numFmtId="0" fontId="7" fillId="12" borderId="6" xfId="4" applyFont="1" applyFill="1" applyBorder="1" applyAlignment="1">
      <alignment horizontal="left" vertical="center" wrapText="1"/>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50" fillId="0" borderId="4" xfId="5" applyFont="1" applyBorder="1" applyAlignment="1">
      <alignment horizontal="center" vertical="center" wrapText="1"/>
    </xf>
    <xf numFmtId="0" fontId="50" fillId="0" borderId="11" xfId="5" applyFont="1" applyBorder="1" applyAlignment="1">
      <alignment horizontal="center" vertical="center" wrapText="1"/>
    </xf>
    <xf numFmtId="14" fontId="47" fillId="0" borderId="4" xfId="5" applyNumberFormat="1" applyFont="1" applyBorder="1" applyAlignment="1">
      <alignment horizontal="center" vertical="center" wrapText="1"/>
    </xf>
    <xf numFmtId="14" fontId="47" fillId="0" borderId="11" xfId="5" applyNumberFormat="1" applyFont="1" applyBorder="1" applyAlignment="1">
      <alignment horizontal="center" vertical="center" wrapText="1"/>
    </xf>
    <xf numFmtId="15" fontId="47" fillId="0" borderId="4" xfId="5" applyNumberFormat="1" applyFont="1" applyBorder="1" applyAlignment="1">
      <alignment horizontal="center" vertical="center"/>
    </xf>
    <xf numFmtId="15" fontId="47" fillId="0" borderId="11" xfId="5" applyNumberFormat="1" applyFont="1" applyBorder="1" applyAlignment="1">
      <alignment horizontal="center" vertical="center"/>
    </xf>
    <xf numFmtId="0" fontId="47" fillId="12" borderId="6" xfId="5" applyFont="1" applyFill="1" applyBorder="1" applyAlignment="1">
      <alignment horizontal="center" vertical="center"/>
    </xf>
    <xf numFmtId="0" fontId="47" fillId="12" borderId="6" xfId="5" applyFont="1" applyFill="1" applyBorder="1" applyAlignment="1">
      <alignment horizontal="center" vertical="center" wrapText="1"/>
    </xf>
    <xf numFmtId="0" fontId="55" fillId="12" borderId="4" xfId="5" applyFont="1" applyFill="1" applyBorder="1" applyAlignment="1">
      <alignment horizontal="center" vertical="center" wrapText="1"/>
    </xf>
    <xf numFmtId="0" fontId="55" fillId="12" borderId="11" xfId="5" applyFont="1" applyFill="1" applyBorder="1" applyAlignment="1">
      <alignment horizontal="center" vertical="center" wrapText="1"/>
    </xf>
    <xf numFmtId="0" fontId="4" fillId="0" borderId="1" xfId="4" applyBorder="1" applyAlignment="1">
      <alignment horizontal="center" vertical="center" wrapText="1"/>
    </xf>
    <xf numFmtId="0" fontId="41" fillId="0" borderId="2" xfId="4" applyFont="1" applyBorder="1" applyAlignment="1">
      <alignment horizontal="center" vertical="center" wrapText="1"/>
    </xf>
    <xf numFmtId="0" fontId="53" fillId="0" borderId="3" xfId="4" applyFont="1" applyBorder="1" applyAlignment="1">
      <alignment horizontal="center" vertical="center" wrapText="1"/>
    </xf>
    <xf numFmtId="0" fontId="53" fillId="0" borderId="16" xfId="4" applyFont="1" applyBorder="1" applyAlignment="1">
      <alignment horizontal="center" vertical="center" wrapText="1"/>
    </xf>
    <xf numFmtId="0" fontId="4" fillId="0" borderId="2" xfId="4" applyBorder="1" applyAlignment="1">
      <alignment horizontal="center" vertical="center" wrapText="1"/>
    </xf>
    <xf numFmtId="0" fontId="4" fillId="0" borderId="3" xfId="4" applyBorder="1" applyAlignment="1">
      <alignment horizontal="center" vertical="center" wrapText="1"/>
    </xf>
    <xf numFmtId="0" fontId="4" fillId="0" borderId="16" xfId="4" applyBorder="1" applyAlignment="1">
      <alignment horizontal="center" vertical="center" wrapText="1"/>
    </xf>
    <xf numFmtId="0" fontId="54" fillId="0" borderId="1" xfId="4" applyFont="1" applyBorder="1" applyAlignment="1">
      <alignment horizontal="center" vertical="center" wrapText="1"/>
    </xf>
    <xf numFmtId="0" fontId="3" fillId="0" borderId="2" xfId="5" applyFont="1" applyBorder="1" applyAlignment="1">
      <alignment horizontal="center"/>
    </xf>
    <xf numFmtId="0" fontId="3" fillId="0" borderId="3" xfId="5" applyFont="1" applyBorder="1" applyAlignment="1">
      <alignment horizontal="center"/>
    </xf>
    <xf numFmtId="0" fontId="3" fillId="0" borderId="16" xfId="5" applyFont="1" applyBorder="1" applyAlignment="1">
      <alignment horizontal="center"/>
    </xf>
    <xf numFmtId="0" fontId="50" fillId="16" borderId="60" xfId="5" applyFont="1" applyFill="1" applyBorder="1" applyAlignment="1">
      <alignment horizontal="center" vertical="center"/>
    </xf>
    <xf numFmtId="0" fontId="50" fillId="16" borderId="61" xfId="5" applyFont="1" applyFill="1" applyBorder="1" applyAlignment="1">
      <alignment horizontal="center" vertical="center"/>
    </xf>
    <xf numFmtId="0" fontId="50" fillId="26" borderId="60" xfId="5" applyFont="1" applyFill="1" applyBorder="1" applyAlignment="1">
      <alignment horizontal="center" vertical="center"/>
    </xf>
    <xf numFmtId="0" fontId="50" fillId="26" borderId="61" xfId="5" applyFont="1" applyFill="1" applyBorder="1" applyAlignment="1">
      <alignment horizontal="center" vertical="center"/>
    </xf>
    <xf numFmtId="0" fontId="50" fillId="26" borderId="35" xfId="5" applyFont="1" applyFill="1" applyBorder="1" applyAlignment="1">
      <alignment horizontal="center" vertical="center"/>
    </xf>
    <xf numFmtId="0" fontId="1" fillId="0" borderId="11" xfId="5" applyBorder="1" applyAlignment="1">
      <alignment horizontal="center" vertical="center"/>
    </xf>
    <xf numFmtId="0" fontId="1" fillId="0" borderId="1" xfId="5" applyBorder="1" applyAlignment="1">
      <alignment horizontal="center" vertical="center"/>
    </xf>
    <xf numFmtId="0" fontId="1" fillId="0" borderId="11" xfId="5" applyBorder="1" applyAlignment="1">
      <alignment horizontal="center" vertical="center" wrapText="1"/>
    </xf>
    <xf numFmtId="0" fontId="1" fillId="0" borderId="1" xfId="5" applyBorder="1" applyAlignment="1">
      <alignment horizontal="center" vertical="center" wrapText="1"/>
    </xf>
    <xf numFmtId="0" fontId="9" fillId="0" borderId="11" xfId="5" applyFont="1" applyBorder="1" applyAlignment="1">
      <alignment horizontal="left" vertical="center" wrapText="1"/>
    </xf>
    <xf numFmtId="0" fontId="9" fillId="0" borderId="1" xfId="5" applyFont="1" applyBorder="1" applyAlignment="1">
      <alignment horizontal="left" vertical="center" wrapText="1"/>
    </xf>
    <xf numFmtId="0" fontId="1" fillId="0" borderId="5" xfId="5" applyBorder="1" applyAlignment="1">
      <alignment horizontal="center" vertical="center"/>
    </xf>
    <xf numFmtId="0" fontId="50" fillId="16" borderId="45" xfId="5" applyFont="1" applyFill="1" applyBorder="1" applyAlignment="1">
      <alignment horizontal="center" vertical="center"/>
    </xf>
    <xf numFmtId="0" fontId="50" fillId="16" borderId="47" xfId="5" applyFont="1" applyFill="1" applyBorder="1" applyAlignment="1">
      <alignment horizontal="center" vertical="center"/>
    </xf>
    <xf numFmtId="0" fontId="50" fillId="26" borderId="45" xfId="5" applyFont="1" applyFill="1" applyBorder="1" applyAlignment="1">
      <alignment horizontal="center" vertical="center"/>
    </xf>
    <xf numFmtId="0" fontId="50" fillId="26" borderId="47" xfId="5" applyFont="1" applyFill="1" applyBorder="1" applyAlignment="1">
      <alignment horizontal="center" vertical="center"/>
    </xf>
    <xf numFmtId="0" fontId="50" fillId="26" borderId="58" xfId="5" applyFont="1" applyFill="1" applyBorder="1" applyAlignment="1">
      <alignment horizontal="center" vertical="center"/>
    </xf>
    <xf numFmtId="0" fontId="13" fillId="26" borderId="45" xfId="5" applyFont="1" applyFill="1" applyBorder="1" applyAlignment="1">
      <alignment horizontal="center"/>
    </xf>
    <xf numFmtId="0" fontId="13" fillId="26" borderId="47" xfId="5" applyFont="1" applyFill="1" applyBorder="1" applyAlignment="1">
      <alignment horizontal="center"/>
    </xf>
    <xf numFmtId="0" fontId="1" fillId="0" borderId="4" xfId="5" applyBorder="1" applyAlignment="1">
      <alignment horizontal="center" vertical="center"/>
    </xf>
    <xf numFmtId="0" fontId="1" fillId="0" borderId="4" xfId="5" applyBorder="1" applyAlignment="1">
      <alignment horizontal="center" vertical="center" wrapText="1"/>
    </xf>
    <xf numFmtId="0" fontId="9" fillId="0" borderId="4" xfId="5" applyFont="1" applyBorder="1" applyAlignment="1">
      <alignment horizontal="left" vertical="center" wrapText="1"/>
    </xf>
    <xf numFmtId="9" fontId="9" fillId="0" borderId="5" xfId="6" applyFont="1" applyBorder="1" applyAlignment="1">
      <alignment horizontal="center" vertical="center" wrapText="1"/>
    </xf>
    <xf numFmtId="9" fontId="9" fillId="0" borderId="6" xfId="6"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17" fontId="43" fillId="0" borderId="5" xfId="5" applyNumberFormat="1" applyFont="1" applyBorder="1" applyAlignment="1">
      <alignment horizontal="left" vertical="center" wrapText="1"/>
    </xf>
    <xf numFmtId="0" fontId="9" fillId="0" borderId="6" xfId="5" applyFont="1" applyBorder="1" applyAlignment="1">
      <alignment horizontal="left" vertical="center"/>
    </xf>
    <xf numFmtId="165" fontId="9" fillId="0" borderId="10" xfId="5" applyNumberFormat="1" applyFont="1" applyBorder="1" applyAlignment="1">
      <alignment horizontal="center" vertical="center"/>
    </xf>
    <xf numFmtId="165" fontId="9" fillId="0" borderId="11" xfId="5" applyNumberFormat="1" applyFont="1" applyBorder="1" applyAlignment="1">
      <alignment horizontal="center" vertical="center"/>
    </xf>
    <xf numFmtId="14" fontId="9" fillId="0" borderId="5" xfId="5" applyNumberFormat="1" applyFont="1" applyBorder="1" applyAlignment="1">
      <alignment horizontal="center" vertical="center"/>
    </xf>
    <xf numFmtId="14" fontId="9" fillId="0" borderId="6" xfId="5" applyNumberFormat="1" applyFont="1" applyBorder="1" applyAlignment="1">
      <alignment horizontal="center" vertical="center"/>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9" fillId="0" borderId="5" xfId="5" applyFont="1" applyBorder="1" applyAlignment="1">
      <alignment horizontal="left" vertical="center" wrapText="1"/>
    </xf>
    <xf numFmtId="0" fontId="63" fillId="20" borderId="4" xfId="4" applyFont="1" applyFill="1" applyBorder="1" applyAlignment="1">
      <alignment horizontal="center" vertical="center" wrapText="1"/>
    </xf>
    <xf numFmtId="0" fontId="65" fillId="12" borderId="22" xfId="5" applyFont="1" applyFill="1" applyBorder="1" applyAlignment="1">
      <alignment horizontal="center" vertical="center"/>
    </xf>
    <xf numFmtId="0" fontId="1" fillId="12" borderId="1" xfId="5" applyFill="1" applyBorder="1" applyAlignment="1">
      <alignment horizontal="center" vertical="center" wrapText="1"/>
    </xf>
    <xf numFmtId="0" fontId="65" fillId="12" borderId="1" xfId="5" applyFont="1" applyFill="1" applyBorder="1" applyAlignment="1">
      <alignment horizontal="center" vertical="center"/>
    </xf>
    <xf numFmtId="0" fontId="2" fillId="0" borderId="1" xfId="5" applyFont="1" applyBorder="1" applyAlignment="1" applyProtection="1">
      <alignment horizontal="center" vertical="center" wrapText="1"/>
      <protection locked="0"/>
    </xf>
    <xf numFmtId="0" fontId="65" fillId="0" borderId="4" xfId="5" applyFont="1" applyBorder="1" applyAlignment="1">
      <alignment horizontal="center" vertical="center"/>
    </xf>
    <xf numFmtId="0" fontId="65" fillId="0" borderId="11" xfId="5" applyFont="1" applyBorder="1" applyAlignment="1">
      <alignment horizontal="center" vertical="center"/>
    </xf>
    <xf numFmtId="0" fontId="65" fillId="12" borderId="23" xfId="5" applyFont="1" applyFill="1" applyBorder="1" applyAlignment="1">
      <alignment horizontal="center" vertical="center"/>
    </xf>
    <xf numFmtId="0" fontId="1" fillId="12" borderId="24" xfId="5" applyFill="1" applyBorder="1" applyAlignment="1">
      <alignment horizontal="center" vertical="center" wrapText="1"/>
    </xf>
    <xf numFmtId="0" fontId="65" fillId="12" borderId="24" xfId="5" applyFont="1" applyFill="1" applyBorder="1" applyAlignment="1">
      <alignment horizontal="center" vertical="center"/>
    </xf>
    <xf numFmtId="0" fontId="2" fillId="0" borderId="24" xfId="5" applyFont="1" applyBorder="1" applyAlignment="1" applyProtection="1">
      <alignment horizontal="center" vertical="center" wrapText="1"/>
      <protection locked="0"/>
    </xf>
    <xf numFmtId="0" fontId="1" fillId="0" borderId="24" xfId="5" applyBorder="1" applyAlignment="1">
      <alignment horizontal="center" vertical="center"/>
    </xf>
    <xf numFmtId="0" fontId="9" fillId="12" borderId="22" xfId="5" applyFont="1" applyFill="1" applyBorder="1" applyAlignment="1">
      <alignment horizontal="center" vertical="center"/>
    </xf>
    <xf numFmtId="0" fontId="9" fillId="12" borderId="1" xfId="5" applyFont="1" applyFill="1" applyBorder="1" applyAlignment="1">
      <alignment horizontal="center" vertical="center" wrapText="1"/>
    </xf>
    <xf numFmtId="0" fontId="9" fillId="0" borderId="10" xfId="5" applyFont="1" applyBorder="1" applyAlignment="1">
      <alignment horizontal="center" vertical="center"/>
    </xf>
    <xf numFmtId="0" fontId="11" fillId="12" borderId="1" xfId="5" applyFont="1" applyFill="1" applyBorder="1" applyAlignment="1">
      <alignment horizontal="left" vertical="top" wrapText="1"/>
    </xf>
    <xf numFmtId="0" fontId="9" fillId="12" borderId="1" xfId="5" applyFont="1" applyFill="1" applyBorder="1" applyAlignment="1">
      <alignment horizontal="left" vertical="top"/>
    </xf>
    <xf numFmtId="0" fontId="1" fillId="24" borderId="59" xfId="5" applyFill="1" applyBorder="1" applyAlignment="1">
      <alignment horizontal="center" vertical="center" wrapText="1"/>
    </xf>
    <xf numFmtId="0" fontId="1" fillId="24" borderId="3" xfId="5" applyFill="1" applyBorder="1" applyAlignment="1">
      <alignment horizontal="center" vertical="center" wrapText="1"/>
    </xf>
    <xf numFmtId="0" fontId="1" fillId="0" borderId="1" xfId="5" applyBorder="1" applyAlignment="1">
      <alignment horizontal="center"/>
    </xf>
    <xf numFmtId="0" fontId="62" fillId="0" borderId="7" xfId="5" applyFont="1" applyBorder="1" applyAlignment="1">
      <alignment horizontal="center" vertical="center"/>
    </xf>
    <xf numFmtId="0" fontId="62" fillId="0" borderId="54" xfId="5" applyFont="1" applyBorder="1" applyAlignment="1">
      <alignment horizontal="center" vertical="center"/>
    </xf>
    <xf numFmtId="0" fontId="62" fillId="0" borderId="53" xfId="5" applyFont="1" applyBorder="1" applyAlignment="1">
      <alignment horizontal="center" vertical="center"/>
    </xf>
    <xf numFmtId="0" fontId="62" fillId="0" borderId="13" xfId="5" applyFont="1" applyBorder="1" applyAlignment="1">
      <alignment horizontal="center" vertical="center"/>
    </xf>
    <xf numFmtId="0" fontId="62" fillId="0" borderId="0" xfId="5" applyFont="1" applyAlignment="1">
      <alignment horizontal="center" vertical="center"/>
    </xf>
    <xf numFmtId="0" fontId="62" fillId="0" borderId="30" xfId="5" applyFont="1" applyBorder="1" applyAlignment="1">
      <alignment horizontal="center" vertical="center"/>
    </xf>
    <xf numFmtId="0" fontId="62" fillId="0" borderId="12" xfId="5" applyFont="1" applyBorder="1" applyAlignment="1">
      <alignment horizontal="center" vertical="center"/>
    </xf>
    <xf numFmtId="0" fontId="62" fillId="0" borderId="35" xfId="5" applyFont="1" applyBorder="1" applyAlignment="1">
      <alignment horizontal="center" vertical="center"/>
    </xf>
    <xf numFmtId="0" fontId="62" fillId="0" borderId="36" xfId="5" applyFont="1" applyBorder="1" applyAlignment="1">
      <alignment horizontal="center" vertical="center"/>
    </xf>
    <xf numFmtId="0" fontId="5" fillId="19" borderId="4" xfId="4" applyFont="1" applyFill="1" applyBorder="1" applyAlignment="1">
      <alignment horizontal="center" vertical="center" wrapText="1"/>
    </xf>
    <xf numFmtId="0" fontId="5" fillId="19" borderId="11" xfId="4" applyFont="1" applyFill="1" applyBorder="1" applyAlignment="1">
      <alignment horizontal="center" vertical="center" wrapText="1"/>
    </xf>
    <xf numFmtId="0" fontId="50" fillId="16" borderId="35" xfId="5" applyFont="1" applyFill="1" applyBorder="1" applyAlignment="1">
      <alignment horizontal="center"/>
    </xf>
    <xf numFmtId="0" fontId="60" fillId="20" borderId="1" xfId="4" applyFont="1" applyFill="1" applyBorder="1" applyAlignment="1">
      <alignment horizontal="center" vertical="center" wrapText="1"/>
    </xf>
    <xf numFmtId="0" fontId="60" fillId="20" borderId="4" xfId="4" applyFont="1" applyFill="1" applyBorder="1" applyAlignment="1">
      <alignment horizontal="center" vertical="center" wrapText="1"/>
    </xf>
    <xf numFmtId="0" fontId="7" fillId="14" borderId="2" xfId="4" applyFont="1" applyFill="1" applyBorder="1" applyAlignment="1">
      <alignment horizontal="center" vertical="center" wrapText="1"/>
    </xf>
    <xf numFmtId="0" fontId="7" fillId="14" borderId="3" xfId="4" applyFont="1" applyFill="1" applyBorder="1" applyAlignment="1">
      <alignment horizontal="center" vertical="center" wrapText="1"/>
    </xf>
    <xf numFmtId="0" fontId="7" fillId="14" borderId="16" xfId="4" applyFont="1" applyFill="1" applyBorder="1" applyAlignment="1">
      <alignment horizontal="center" vertical="center" wrapText="1"/>
    </xf>
    <xf numFmtId="0" fontId="41" fillId="0" borderId="1" xfId="5" applyFont="1" applyBorder="1" applyAlignment="1">
      <alignment horizontal="center" vertical="center"/>
    </xf>
    <xf numFmtId="0" fontId="8" fillId="27" borderId="12" xfId="5" applyFont="1" applyFill="1" applyBorder="1" applyAlignment="1">
      <alignment horizontal="left" vertical="center"/>
    </xf>
    <xf numFmtId="0" fontId="8" fillId="27" borderId="35" xfId="5" applyFont="1" applyFill="1" applyBorder="1" applyAlignment="1">
      <alignment horizontal="left" vertical="center"/>
    </xf>
    <xf numFmtId="0" fontId="60" fillId="20" borderId="5" xfId="4" applyFont="1" applyFill="1" applyBorder="1" applyAlignment="1">
      <alignment horizontal="center" vertical="center" wrapText="1"/>
    </xf>
    <xf numFmtId="0" fontId="15" fillId="0" borderId="1" xfId="5" applyFont="1" applyBorder="1" applyAlignment="1">
      <alignment horizontal="center" vertical="center"/>
    </xf>
    <xf numFmtId="14" fontId="15" fillId="0" borderId="1" xfId="5" applyNumberFormat="1" applyFont="1" applyBorder="1" applyAlignment="1">
      <alignment horizontal="center" vertical="center"/>
    </xf>
    <xf numFmtId="0" fontId="53" fillId="0" borderId="1" xfId="5" applyFont="1" applyBorder="1" applyAlignment="1">
      <alignment horizontal="left" vertical="center" wrapText="1"/>
    </xf>
    <xf numFmtId="9" fontId="53" fillId="0" borderId="1" xfId="5" applyNumberFormat="1" applyFont="1" applyBorder="1" applyAlignment="1">
      <alignment horizontal="center" vertical="center"/>
    </xf>
    <xf numFmtId="0" fontId="15" fillId="0" borderId="1" xfId="5" applyFont="1" applyBorder="1" applyAlignment="1">
      <alignment horizontal="center" vertical="center" wrapText="1"/>
    </xf>
    <xf numFmtId="0" fontId="53" fillId="0" borderId="1" xfId="5" applyFont="1" applyBorder="1" applyAlignment="1" applyProtection="1">
      <alignment horizontal="center" vertical="center" wrapText="1"/>
      <protection locked="0"/>
    </xf>
    <xf numFmtId="14" fontId="15" fillId="0" borderId="1" xfId="5" applyNumberFormat="1" applyFont="1" applyBorder="1" applyAlignment="1">
      <alignment horizontal="center" vertical="center" wrapText="1"/>
    </xf>
    <xf numFmtId="165" fontId="53" fillId="0" borderId="1" xfId="5" applyNumberFormat="1" applyFont="1" applyBorder="1" applyAlignment="1">
      <alignment horizontal="center" vertical="center" wrapText="1"/>
    </xf>
    <xf numFmtId="0" fontId="53" fillId="0" borderId="18" xfId="5" applyFont="1" applyBorder="1" applyAlignment="1">
      <alignment horizontal="center" vertical="center"/>
    </xf>
    <xf numFmtId="0" fontId="53" fillId="0" borderId="19" xfId="5" applyFont="1" applyBorder="1" applyAlignment="1">
      <alignment horizontal="center" vertical="center"/>
    </xf>
    <xf numFmtId="0" fontId="53" fillId="0" borderId="1" xfId="5" applyFont="1" applyBorder="1" applyAlignment="1">
      <alignment horizontal="center" vertical="center" wrapText="1"/>
    </xf>
    <xf numFmtId="0" fontId="53" fillId="0" borderId="1" xfId="5" applyFont="1" applyBorder="1" applyAlignment="1">
      <alignment horizontal="center" vertical="center"/>
    </xf>
    <xf numFmtId="9" fontId="15" fillId="0" borderId="1" xfId="6" applyFont="1" applyFill="1" applyBorder="1" applyAlignment="1">
      <alignment horizontal="center" vertical="center"/>
    </xf>
    <xf numFmtId="0" fontId="16" fillId="0" borderId="1" xfId="5" applyFont="1" applyBorder="1" applyAlignment="1">
      <alignment horizontal="center" vertical="center"/>
    </xf>
    <xf numFmtId="0" fontId="15" fillId="0" borderId="1" xfId="5" applyFont="1" applyBorder="1" applyAlignment="1">
      <alignment horizontal="left" vertical="center" wrapText="1"/>
    </xf>
    <xf numFmtId="0" fontId="53" fillId="0" borderId="2" xfId="5" applyFont="1" applyBorder="1" applyAlignment="1" applyProtection="1">
      <alignment horizontal="justify" vertical="center" wrapText="1"/>
      <protection locked="0"/>
    </xf>
    <xf numFmtId="0" fontId="53" fillId="0" borderId="3" xfId="5" applyFont="1" applyBorder="1" applyAlignment="1" applyProtection="1">
      <alignment horizontal="justify" vertical="center" wrapText="1"/>
      <protection locked="0"/>
    </xf>
    <xf numFmtId="0" fontId="53" fillId="0" borderId="16" xfId="5" applyFont="1" applyBorder="1" applyAlignment="1" applyProtection="1">
      <alignment horizontal="justify" vertical="center" wrapText="1"/>
      <protection locked="0"/>
    </xf>
    <xf numFmtId="0" fontId="53" fillId="0" borderId="37" xfId="5" applyFont="1" applyBorder="1" applyAlignment="1" applyProtection="1">
      <alignment horizontal="left" vertical="center" wrapText="1"/>
      <protection locked="0"/>
    </xf>
    <xf numFmtId="14" fontId="53" fillId="0" borderId="1" xfId="5" applyNumberFormat="1" applyFont="1" applyBorder="1" applyAlignment="1">
      <alignment horizontal="center" vertical="center"/>
    </xf>
    <xf numFmtId="0" fontId="55" fillId="0" borderId="7" xfId="5" applyFont="1" applyBorder="1" applyAlignment="1" applyProtection="1">
      <alignment horizontal="justify" vertical="center" wrapText="1"/>
      <protection locked="0"/>
    </xf>
    <xf numFmtId="0" fontId="55" fillId="0" borderId="54" xfId="5" applyFont="1" applyBorder="1" applyAlignment="1" applyProtection="1">
      <alignment horizontal="justify" vertical="center" wrapText="1"/>
      <protection locked="0"/>
    </xf>
    <xf numFmtId="0" fontId="55" fillId="0" borderId="53" xfId="5" applyFont="1" applyBorder="1" applyAlignment="1" applyProtection="1">
      <alignment horizontal="justify" vertical="center" wrapText="1"/>
      <protection locked="0"/>
    </xf>
    <xf numFmtId="0" fontId="9" fillId="12" borderId="4" xfId="5" applyFont="1" applyFill="1" applyBorder="1" applyAlignment="1">
      <alignment horizontal="center" vertical="center" wrapText="1"/>
    </xf>
    <xf numFmtId="0" fontId="9" fillId="12" borderId="11" xfId="5" applyFont="1" applyFill="1" applyBorder="1" applyAlignment="1">
      <alignment horizontal="center" vertical="center" wrapText="1"/>
    </xf>
    <xf numFmtId="0" fontId="53" fillId="0" borderId="4" xfId="5" applyFont="1" applyBorder="1" applyAlignment="1">
      <alignment horizontal="center" vertical="center" wrapText="1"/>
    </xf>
    <xf numFmtId="0" fontId="53" fillId="0" borderId="11" xfId="5" applyFont="1" applyBorder="1" applyAlignment="1">
      <alignment horizontal="center" vertical="center" wrapText="1"/>
    </xf>
    <xf numFmtId="0" fontId="53" fillId="0" borderId="4" xfId="5" applyFont="1" applyBorder="1" applyAlignment="1">
      <alignment horizontal="center" vertical="center"/>
    </xf>
    <xf numFmtId="0" fontId="53" fillId="0" borderId="11" xfId="5" applyFont="1" applyBorder="1" applyAlignment="1">
      <alignment horizontal="center" vertical="center"/>
    </xf>
    <xf numFmtId="0" fontId="53" fillId="0" borderId="4" xfId="5" applyFont="1" applyBorder="1" applyAlignment="1" applyProtection="1">
      <alignment horizontal="center" vertical="center" wrapText="1"/>
      <protection locked="0"/>
    </xf>
    <xf numFmtId="0" fontId="53" fillId="0" borderId="11" xfId="5" applyFont="1" applyBorder="1" applyAlignment="1" applyProtection="1">
      <alignment horizontal="center" vertical="center" wrapText="1"/>
      <protection locked="0"/>
    </xf>
    <xf numFmtId="0" fontId="53" fillId="0" borderId="46" xfId="5" applyFont="1" applyBorder="1" applyAlignment="1">
      <alignment horizontal="justify" vertical="top" wrapText="1"/>
    </xf>
    <xf numFmtId="0" fontId="53" fillId="0" borderId="64" xfId="5" applyFont="1" applyBorder="1" applyAlignment="1">
      <alignment horizontal="justify" vertical="top" wrapText="1"/>
    </xf>
    <xf numFmtId="0" fontId="53" fillId="0" borderId="48" xfId="5" applyFont="1" applyBorder="1" applyAlignment="1">
      <alignment horizontal="justify" vertical="top" wrapText="1"/>
    </xf>
    <xf numFmtId="9" fontId="15" fillId="0" borderId="63" xfId="6" applyFont="1" applyFill="1" applyBorder="1" applyAlignment="1">
      <alignment horizontal="center" vertical="center"/>
    </xf>
    <xf numFmtId="9" fontId="15" fillId="0" borderId="65" xfId="6" applyFont="1" applyFill="1" applyBorder="1" applyAlignment="1">
      <alignment horizontal="center" vertical="center"/>
    </xf>
    <xf numFmtId="9" fontId="15" fillId="0" borderId="50" xfId="6" applyFont="1" applyFill="1" applyBorder="1" applyAlignment="1">
      <alignment horizontal="center" vertical="center"/>
    </xf>
    <xf numFmtId="0" fontId="16" fillId="0" borderId="63" xfId="5" applyFont="1" applyBorder="1" applyAlignment="1">
      <alignment horizontal="center" vertical="center"/>
    </xf>
    <xf numFmtId="0" fontId="16" fillId="0" borderId="65" xfId="5" applyFont="1" applyBorder="1" applyAlignment="1">
      <alignment horizontal="center" vertical="center"/>
    </xf>
    <xf numFmtId="0" fontId="16" fillId="0" borderId="50" xfId="5" applyFont="1" applyBorder="1" applyAlignment="1">
      <alignment horizontal="center" vertical="center"/>
    </xf>
    <xf numFmtId="0" fontId="15" fillId="0" borderId="63" xfId="5" applyFont="1" applyBorder="1" applyAlignment="1">
      <alignment horizontal="justify" vertical="center" wrapText="1"/>
    </xf>
    <xf numFmtId="0" fontId="15" fillId="0" borderId="65" xfId="5" applyFont="1" applyBorder="1" applyAlignment="1">
      <alignment horizontal="justify" vertical="center" wrapText="1"/>
    </xf>
    <xf numFmtId="0" fontId="15" fillId="0" borderId="50" xfId="5" applyFont="1" applyBorder="1" applyAlignment="1">
      <alignment horizontal="justify" vertical="center" wrapText="1"/>
    </xf>
    <xf numFmtId="0" fontId="16" fillId="0" borderId="46" xfId="5" applyFont="1" applyBorder="1" applyAlignment="1">
      <alignment horizontal="center" vertical="center"/>
    </xf>
    <xf numFmtId="0" fontId="16" fillId="0" borderId="64" xfId="5" applyFont="1" applyBorder="1" applyAlignment="1">
      <alignment horizontal="center" vertical="center"/>
    </xf>
    <xf numFmtId="0" fontId="16" fillId="0" borderId="48" xfId="5" applyFont="1" applyBorder="1" applyAlignment="1">
      <alignment horizontal="center" vertical="center"/>
    </xf>
    <xf numFmtId="0" fontId="55" fillId="12" borderId="37" xfId="5" applyFont="1" applyFill="1" applyBorder="1" applyAlignment="1" applyProtection="1">
      <alignment horizontal="justify" vertical="center" wrapText="1"/>
      <protection locked="0"/>
    </xf>
    <xf numFmtId="0" fontId="16" fillId="27" borderId="62" xfId="5" applyFont="1" applyFill="1" applyBorder="1" applyAlignment="1">
      <alignment horizontal="left" vertical="center"/>
    </xf>
    <xf numFmtId="0" fontId="16" fillId="27" borderId="54" xfId="5" applyFont="1" applyFill="1" applyBorder="1" applyAlignment="1">
      <alignment horizontal="left" vertical="center"/>
    </xf>
    <xf numFmtId="0" fontId="16" fillId="27" borderId="53" xfId="5" applyFont="1" applyFill="1" applyBorder="1" applyAlignment="1">
      <alignment horizontal="left" vertical="center"/>
    </xf>
    <xf numFmtId="0" fontId="53" fillId="0" borderId="46" xfId="5" applyFont="1" applyBorder="1" applyAlignment="1">
      <alignment horizontal="center" vertical="center"/>
    </xf>
    <xf numFmtId="0" fontId="53" fillId="0" borderId="64" xfId="5" applyFont="1" applyBorder="1" applyAlignment="1">
      <alignment horizontal="center" vertical="center"/>
    </xf>
    <xf numFmtId="0" fontId="53" fillId="0" borderId="48" xfId="5" applyFont="1" applyBorder="1" applyAlignment="1">
      <alignment horizontal="center" vertical="center"/>
    </xf>
    <xf numFmtId="0" fontId="53" fillId="0" borderId="46" xfId="5" applyFont="1" applyBorder="1" applyAlignment="1">
      <alignment horizontal="center" vertical="center" wrapText="1"/>
    </xf>
    <xf numFmtId="0" fontId="53" fillId="0" borderId="64" xfId="5" applyFont="1" applyBorder="1" applyAlignment="1">
      <alignment horizontal="center" vertical="center" wrapText="1"/>
    </xf>
    <xf numFmtId="0" fontId="53" fillId="0" borderId="48" xfId="5" applyFont="1" applyBorder="1" applyAlignment="1">
      <alignment horizontal="center" vertical="center" wrapText="1"/>
    </xf>
    <xf numFmtId="0" fontId="53" fillId="0" borderId="46" xfId="5" applyFont="1" applyBorder="1" applyAlignment="1" applyProtection="1">
      <alignment horizontal="justify" vertical="center" wrapText="1"/>
      <protection locked="0"/>
    </xf>
    <xf numFmtId="0" fontId="53" fillId="0" borderId="64" xfId="5" applyFont="1" applyBorder="1" applyAlignment="1" applyProtection="1">
      <alignment horizontal="justify" vertical="center" wrapText="1"/>
      <protection locked="0"/>
    </xf>
    <xf numFmtId="0" fontId="53" fillId="0" borderId="48" xfId="5" applyFont="1" applyBorder="1" applyAlignment="1" applyProtection="1">
      <alignment horizontal="justify" vertical="center" wrapText="1"/>
      <protection locked="0"/>
    </xf>
    <xf numFmtId="0" fontId="55" fillId="0" borderId="46" xfId="5" applyFont="1" applyBorder="1" applyAlignment="1" applyProtection="1">
      <alignment horizontal="justify" vertical="center" wrapText="1"/>
      <protection locked="0"/>
    </xf>
    <xf numFmtId="0" fontId="55" fillId="0" borderId="64" xfId="5" applyFont="1" applyBorder="1" applyAlignment="1" applyProtection="1">
      <alignment horizontal="justify" vertical="center" wrapText="1"/>
      <protection locked="0"/>
    </xf>
    <xf numFmtId="0" fontId="55" fillId="0" borderId="48" xfId="5" applyFont="1" applyBorder="1" applyAlignment="1" applyProtection="1">
      <alignment horizontal="justify" vertical="center" wrapText="1"/>
      <protection locked="0"/>
    </xf>
    <xf numFmtId="14" fontId="15" fillId="0" borderId="46" xfId="5" applyNumberFormat="1" applyFont="1" applyBorder="1" applyAlignment="1">
      <alignment horizontal="center" vertical="center" wrapText="1"/>
    </xf>
    <xf numFmtId="14" fontId="15" fillId="0" borderId="64" xfId="5" applyNumberFormat="1" applyFont="1" applyBorder="1" applyAlignment="1">
      <alignment horizontal="center" vertical="center" wrapText="1"/>
    </xf>
    <xf numFmtId="14" fontId="15" fillId="0" borderId="48" xfId="5" applyNumberFormat="1" applyFont="1" applyBorder="1" applyAlignment="1">
      <alignment horizontal="center" vertical="center" wrapText="1"/>
    </xf>
    <xf numFmtId="0" fontId="15" fillId="0" borderId="46" xfId="5" applyFont="1" applyBorder="1" applyAlignment="1">
      <alignment horizontal="center" vertical="center"/>
    </xf>
    <xf numFmtId="0" fontId="15" fillId="0" borderId="64" xfId="5" applyFont="1" applyBorder="1" applyAlignment="1">
      <alignment horizontal="center" vertical="center"/>
    </xf>
    <xf numFmtId="0" fontId="15" fillId="0" borderId="48" xfId="5" applyFont="1" applyBorder="1" applyAlignment="1">
      <alignment horizontal="center" vertical="center"/>
    </xf>
    <xf numFmtId="14" fontId="15" fillId="0" borderId="46" xfId="5" applyNumberFormat="1" applyFont="1" applyBorder="1" applyAlignment="1">
      <alignment horizontal="center" vertical="center"/>
    </xf>
    <xf numFmtId="14" fontId="15" fillId="0" borderId="64" xfId="5" applyNumberFormat="1" applyFont="1" applyBorder="1" applyAlignment="1">
      <alignment horizontal="center" vertical="center"/>
    </xf>
    <xf numFmtId="14" fontId="15" fillId="0" borderId="48" xfId="5" applyNumberFormat="1" applyFont="1" applyBorder="1" applyAlignment="1">
      <alignment horizontal="center" vertical="center"/>
    </xf>
    <xf numFmtId="0" fontId="7" fillId="15" borderId="4" xfId="4" applyFont="1" applyFill="1" applyBorder="1" applyAlignment="1">
      <alignment horizontal="center" vertical="center" wrapText="1"/>
    </xf>
    <xf numFmtId="0" fontId="7" fillId="15" borderId="11" xfId="4" applyFont="1" applyFill="1" applyBorder="1" applyAlignment="1">
      <alignment horizontal="center" vertical="center" wrapText="1"/>
    </xf>
    <xf numFmtId="0" fontId="7" fillId="0" borderId="2" xfId="4" applyFont="1" applyBorder="1" applyAlignment="1">
      <alignment horizontal="center" vertical="center" wrapText="1"/>
    </xf>
    <xf numFmtId="0" fontId="7" fillId="0" borderId="3" xfId="4" applyFont="1" applyBorder="1" applyAlignment="1">
      <alignment horizontal="center" vertical="center" wrapText="1"/>
    </xf>
    <xf numFmtId="0" fontId="7" fillId="0" borderId="16" xfId="4" applyFont="1" applyBorder="1" applyAlignment="1">
      <alignment horizontal="center" vertical="center" wrapText="1"/>
    </xf>
    <xf numFmtId="0" fontId="9" fillId="0" borderId="1" xfId="5" applyFont="1" applyBorder="1" applyAlignment="1">
      <alignment horizontal="center"/>
    </xf>
    <xf numFmtId="0" fontId="77" fillId="19" borderId="1" xfId="5" applyFont="1" applyFill="1" applyBorder="1" applyAlignment="1">
      <alignment horizontal="center" vertical="center"/>
    </xf>
    <xf numFmtId="0" fontId="74" fillId="0" borderId="4" xfId="5" applyFont="1" applyBorder="1" applyAlignment="1">
      <alignment horizontal="center" vertical="center"/>
    </xf>
    <xf numFmtId="0" fontId="74" fillId="0" borderId="11" xfId="5" applyFont="1" applyBorder="1" applyAlignment="1">
      <alignment horizontal="center" vertical="center"/>
    </xf>
    <xf numFmtId="0" fontId="74" fillId="28" borderId="3" xfId="5" applyFont="1" applyFill="1" applyBorder="1" applyAlignment="1">
      <alignment horizontal="center" vertical="center"/>
    </xf>
    <xf numFmtId="0" fontId="74" fillId="28" borderId="16" xfId="5" applyFont="1" applyFill="1" applyBorder="1" applyAlignment="1">
      <alignment horizontal="center" vertical="center"/>
    </xf>
    <xf numFmtId="0" fontId="1" fillId="0" borderId="5" xfId="5" applyBorder="1" applyAlignment="1">
      <alignment horizontal="center" vertical="center" wrapText="1"/>
    </xf>
    <xf numFmtId="0" fontId="74" fillId="0" borderId="4" xfId="5" applyFont="1" applyBorder="1" applyAlignment="1">
      <alignment horizontal="left" vertical="center" wrapText="1"/>
    </xf>
    <xf numFmtId="0" fontId="74" fillId="0" borderId="5" xfId="5" applyFont="1" applyBorder="1" applyAlignment="1">
      <alignment horizontal="left" vertical="center"/>
    </xf>
    <xf numFmtId="0" fontId="74" fillId="0" borderId="11" xfId="5" applyFont="1" applyBorder="1" applyAlignment="1">
      <alignment horizontal="left" vertical="center"/>
    </xf>
    <xf numFmtId="0" fontId="74" fillId="0" borderId="5" xfId="5" applyFont="1" applyBorder="1" applyAlignment="1">
      <alignment horizontal="center" vertical="center"/>
    </xf>
    <xf numFmtId="0" fontId="74" fillId="0" borderId="4" xfId="5" applyFont="1" applyBorder="1" applyAlignment="1">
      <alignment horizontal="center" vertical="center" wrapText="1"/>
    </xf>
    <xf numFmtId="0" fontId="74" fillId="0" borderId="5" xfId="5" applyFont="1" applyBorder="1" applyAlignment="1">
      <alignment horizontal="center" vertical="center" wrapText="1"/>
    </xf>
    <xf numFmtId="0" fontId="74" fillId="0" borderId="11" xfId="5" applyFont="1" applyBorder="1" applyAlignment="1">
      <alignment horizontal="center" vertical="center" wrapText="1"/>
    </xf>
    <xf numFmtId="0" fontId="5" fillId="20" borderId="1" xfId="4" applyFont="1" applyFill="1" applyBorder="1" applyAlignment="1">
      <alignment horizontal="center" vertical="center" wrapText="1"/>
    </xf>
    <xf numFmtId="0" fontId="5" fillId="14" borderId="1" xfId="4" applyFont="1" applyFill="1" applyBorder="1" applyAlignment="1">
      <alignment horizontal="center" vertical="center" wrapText="1"/>
    </xf>
    <xf numFmtId="0" fontId="74" fillId="0" borderId="7" xfId="5" applyFont="1" applyBorder="1" applyAlignment="1">
      <alignment horizontal="center" vertical="center"/>
    </xf>
    <xf numFmtId="0" fontId="74" fillId="0" borderId="13" xfId="5" applyFont="1" applyBorder="1" applyAlignment="1">
      <alignment horizontal="center" vertical="center"/>
    </xf>
    <xf numFmtId="0" fontId="74" fillId="0" borderId="12" xfId="5" applyFont="1" applyBorder="1" applyAlignment="1">
      <alignment horizontal="center" vertical="center"/>
    </xf>
    <xf numFmtId="0" fontId="15" fillId="0" borderId="66" xfId="5" applyFont="1" applyBorder="1" applyAlignment="1">
      <alignment horizontal="center"/>
    </xf>
    <xf numFmtId="0" fontId="15" fillId="0" borderId="67" xfId="5" applyFont="1" applyBorder="1" applyAlignment="1">
      <alignment horizontal="center"/>
    </xf>
    <xf numFmtId="0" fontId="15" fillId="0" borderId="68" xfId="5" applyFont="1" applyBorder="1" applyAlignment="1">
      <alignment horizontal="center"/>
    </xf>
    <xf numFmtId="0" fontId="15" fillId="0" borderId="69" xfId="5" applyFont="1" applyBorder="1" applyAlignment="1">
      <alignment horizontal="center"/>
    </xf>
    <xf numFmtId="0" fontId="15" fillId="0" borderId="0" xfId="5" applyFont="1" applyAlignment="1">
      <alignment horizontal="center"/>
    </xf>
    <xf numFmtId="0" fontId="15" fillId="0" borderId="70" xfId="5" applyFont="1" applyBorder="1" applyAlignment="1">
      <alignment horizontal="center"/>
    </xf>
    <xf numFmtId="0" fontId="6" fillId="0" borderId="7" xfId="4" applyFont="1" applyBorder="1" applyAlignment="1">
      <alignment horizontal="center" vertical="center" wrapText="1"/>
    </xf>
    <xf numFmtId="0" fontId="6" fillId="0" borderId="54" xfId="4" applyFont="1" applyBorder="1" applyAlignment="1">
      <alignment horizontal="center" vertical="center" wrapText="1"/>
    </xf>
    <xf numFmtId="0" fontId="6" fillId="0" borderId="53" xfId="4" applyFont="1" applyBorder="1" applyAlignment="1">
      <alignment horizontal="center" vertical="center" wrapText="1"/>
    </xf>
    <xf numFmtId="0" fontId="6" fillId="0" borderId="13" xfId="4" applyFont="1" applyBorder="1" applyAlignment="1">
      <alignment horizontal="center" vertical="center" wrapText="1"/>
    </xf>
    <xf numFmtId="0" fontId="6" fillId="0" borderId="0" xfId="4" applyFont="1" applyAlignment="1">
      <alignment horizontal="center" vertical="center" wrapText="1"/>
    </xf>
    <xf numFmtId="0" fontId="6" fillId="0" borderId="30"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36" xfId="4" applyFont="1" applyBorder="1" applyAlignment="1">
      <alignment horizontal="center" vertical="center" wrapText="1"/>
    </xf>
    <xf numFmtId="0" fontId="5" fillId="0" borderId="72" xfId="4" applyFont="1" applyBorder="1" applyAlignment="1">
      <alignment horizontal="center" vertical="center" wrapText="1"/>
    </xf>
    <xf numFmtId="0" fontId="5" fillId="0" borderId="14" xfId="4" applyFont="1" applyBorder="1" applyAlignment="1">
      <alignment horizontal="center" vertical="center" wrapText="1"/>
    </xf>
    <xf numFmtId="0" fontId="6" fillId="0" borderId="27" xfId="4" applyFont="1" applyFill="1" applyBorder="1" applyAlignment="1">
      <alignment horizontal="center" vertical="center" wrapText="1"/>
    </xf>
    <xf numFmtId="0" fontId="6" fillId="0" borderId="73" xfId="4" applyFont="1" applyFill="1" applyBorder="1" applyAlignment="1">
      <alignment horizontal="center" vertical="center" wrapText="1"/>
    </xf>
    <xf numFmtId="0" fontId="6" fillId="0" borderId="51" xfId="4" applyFont="1" applyFill="1" applyBorder="1" applyAlignment="1">
      <alignment horizontal="center" vertical="center" wrapText="1"/>
    </xf>
    <xf numFmtId="0" fontId="5" fillId="0" borderId="74" xfId="4" applyFont="1" applyBorder="1" applyAlignment="1">
      <alignment horizontal="center" vertical="center" wrapText="1"/>
    </xf>
    <xf numFmtId="0" fontId="5" fillId="0" borderId="15" xfId="4" applyFont="1" applyBorder="1" applyAlignment="1">
      <alignment horizontal="center" vertical="center" wrapText="1"/>
    </xf>
    <xf numFmtId="0" fontId="6" fillId="0" borderId="75" xfId="4" applyFont="1" applyFill="1" applyBorder="1" applyAlignment="1">
      <alignment horizontal="center" vertical="center" wrapText="1"/>
    </xf>
  </cellXfs>
  <cellStyles count="7">
    <cellStyle name="Hipervínculo" xfId="3" builtinId="8"/>
    <cellStyle name="Moneda [0]" xfId="2" builtinId="7"/>
    <cellStyle name="Normal" xfId="0" builtinId="0"/>
    <cellStyle name="Normal 2" xfId="4" xr:uid="{00000000-0005-0000-0000-000031000000}"/>
    <cellStyle name="Normal 3" xfId="5" xr:uid="{87D4B0A0-45A1-45ED-81EA-135C50CE3C6C}"/>
    <cellStyle name="Porcentaje" xfId="1" builtinId="5"/>
    <cellStyle name="Porcentaje 2" xfId="6" xr:uid="{5199BEA8-EF51-4AFD-8F7B-79EFFF561353}"/>
  </cellStyles>
  <dxfs count="44">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8" tint="0.39994506668294322"/>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8" tint="0.39994506668294322"/>
        </patternFill>
      </fill>
    </dxf>
    <dxf>
      <fill>
        <patternFill>
          <bgColor rgb="FFFFC000"/>
        </patternFill>
      </fill>
    </dxf>
    <dxf>
      <fill>
        <patternFill>
          <bgColor rgb="FFFF0000"/>
        </patternFill>
      </fill>
    </dxf>
    <dxf>
      <fill>
        <patternFill>
          <bgColor rgb="FFFF0000"/>
        </patternFill>
      </fill>
    </dxf>
    <dxf>
      <font>
        <b/>
        <i val="0"/>
      </font>
      <fill>
        <patternFill>
          <bgColor theme="0"/>
        </patternFill>
      </fill>
    </dxf>
    <dxf>
      <font>
        <b/>
        <i val="0"/>
      </font>
      <fill>
        <patternFill>
          <bgColor theme="9" tint="0.39994506668294322"/>
        </patternFill>
      </fill>
    </dxf>
    <dxf>
      <font>
        <b/>
        <i val="0"/>
      </font>
      <fill>
        <patternFill>
          <bgColor theme="0"/>
        </patternFill>
      </fill>
    </dxf>
    <dxf>
      <font>
        <b/>
        <i val="0"/>
      </font>
      <fill>
        <patternFill>
          <bgColor theme="9" tint="0.39994506668294322"/>
        </patternFill>
      </fill>
    </dxf>
    <dxf>
      <font>
        <b/>
        <i val="0"/>
      </font>
      <fill>
        <patternFill>
          <bgColor theme="8" tint="0.39994506668294322"/>
        </patternFill>
      </fill>
    </dxf>
    <dxf>
      <font>
        <b/>
        <i val="0"/>
      </font>
      <fill>
        <patternFill>
          <bgColor rgb="FFFFC000"/>
        </patternFill>
      </fill>
    </dxf>
    <dxf>
      <font>
        <b/>
        <i val="0"/>
      </font>
      <fill>
        <patternFill>
          <bgColor rgb="FFFF0000"/>
        </patternFill>
      </fill>
    </dxf>
    <dxf>
      <font>
        <b/>
        <i val="0"/>
      </font>
      <fill>
        <patternFill>
          <bgColor rgb="FFFF0000"/>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8" tint="0.39994506668294322"/>
        </patternFill>
      </fill>
    </dxf>
    <dxf>
      <fill>
        <patternFill>
          <bgColor rgb="FFFFC000"/>
        </patternFill>
      </fill>
    </dxf>
    <dxf>
      <fill>
        <patternFill>
          <bgColor rgb="FFFF0000"/>
        </patternFill>
      </fill>
    </dxf>
    <dxf>
      <fill>
        <patternFill>
          <bgColor rgb="FFFF0000"/>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xdr:rowOff>
    </xdr:from>
    <xdr:to>
      <xdr:col>2</xdr:col>
      <xdr:colOff>968829</xdr:colOff>
      <xdr:row>4</xdr:row>
      <xdr:rowOff>43790</xdr:rowOff>
    </xdr:to>
    <xdr:pic>
      <xdr:nvPicPr>
        <xdr:cNvPr id="2" name="Imagen 1" descr="Logotipo&#10;&#10;El contenido generado por IA puede ser incorrecto.">
          <a:extLst>
            <a:ext uri="{FF2B5EF4-FFF2-40B4-BE49-F238E27FC236}">
              <a16:creationId xmlns:a16="http://schemas.microsoft.com/office/drawing/2014/main" id="{03271790-1C85-47AC-8195-2638DB7165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228600" y="1"/>
          <a:ext cx="1763486" cy="84933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857249</xdr:colOff>
      <xdr:row>0</xdr:row>
      <xdr:rowOff>95249</xdr:rowOff>
    </xdr:from>
    <xdr:to>
      <xdr:col>3</xdr:col>
      <xdr:colOff>263979</xdr:colOff>
      <xdr:row>3</xdr:row>
      <xdr:rowOff>182938</xdr:rowOff>
    </xdr:to>
    <xdr:pic>
      <xdr:nvPicPr>
        <xdr:cNvPr id="2" name="Imagen 1" descr="Logotipo&#10;&#10;El contenido generado por IA puede ser incorrecto.">
          <a:extLst>
            <a:ext uri="{FF2B5EF4-FFF2-40B4-BE49-F238E27FC236}">
              <a16:creationId xmlns:a16="http://schemas.microsoft.com/office/drawing/2014/main" id="{7363269C-E6B1-4244-87A3-24B74DA526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2051049" y="95249"/>
          <a:ext cx="2130880" cy="100208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1833924</xdr:colOff>
      <xdr:row>0</xdr:row>
      <xdr:rowOff>0</xdr:rowOff>
    </xdr:from>
    <xdr:to>
      <xdr:col>2</xdr:col>
      <xdr:colOff>424543</xdr:colOff>
      <xdr:row>2</xdr:row>
      <xdr:rowOff>41595</xdr:rowOff>
    </xdr:to>
    <xdr:pic>
      <xdr:nvPicPr>
        <xdr:cNvPr id="2" name="Imagen 1" descr="Logotipo&#10;&#10;El contenido generado por IA puede ser incorrecto.">
          <a:extLst>
            <a:ext uri="{FF2B5EF4-FFF2-40B4-BE49-F238E27FC236}">
              <a16:creationId xmlns:a16="http://schemas.microsoft.com/office/drawing/2014/main" id="{1E3FA7AB-1822-466B-A331-A428D65F1D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1833924" y="0"/>
          <a:ext cx="2279969" cy="1070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2017059</xdr:colOff>
      <xdr:row>3</xdr:row>
      <xdr:rowOff>44824</xdr:rowOff>
    </xdr:from>
    <xdr:to>
      <xdr:col>16</xdr:col>
      <xdr:colOff>3978088</xdr:colOff>
      <xdr:row>3</xdr:row>
      <xdr:rowOff>652103</xdr:rowOff>
    </xdr:to>
    <xdr:pic>
      <xdr:nvPicPr>
        <xdr:cNvPr id="2" name="Imagen 1">
          <a:extLst>
            <a:ext uri="{FF2B5EF4-FFF2-40B4-BE49-F238E27FC236}">
              <a16:creationId xmlns:a16="http://schemas.microsoft.com/office/drawing/2014/main" id="{99F272D1-53CE-4B39-8020-9F41123ECD73}"/>
            </a:ext>
          </a:extLst>
        </xdr:cNvPr>
        <xdr:cNvPicPr>
          <a:picLocks noChangeAspect="1"/>
        </xdr:cNvPicPr>
      </xdr:nvPicPr>
      <xdr:blipFill>
        <a:blip xmlns:r="http://schemas.openxmlformats.org/officeDocument/2006/relationships" r:embed="rId1"/>
        <a:stretch>
          <a:fillRect/>
        </a:stretch>
      </xdr:blipFill>
      <xdr:spPr>
        <a:xfrm>
          <a:off x="41355309" y="44824"/>
          <a:ext cx="1961029" cy="607279"/>
        </a:xfrm>
        <a:prstGeom prst="rect">
          <a:avLst/>
        </a:prstGeom>
      </xdr:spPr>
    </xdr:pic>
    <xdr:clientData/>
  </xdr:twoCellAnchor>
  <xdr:twoCellAnchor editAs="oneCell">
    <xdr:from>
      <xdr:col>2</xdr:col>
      <xdr:colOff>526678</xdr:colOff>
      <xdr:row>0</xdr:row>
      <xdr:rowOff>0</xdr:rowOff>
    </xdr:from>
    <xdr:to>
      <xdr:col>3</xdr:col>
      <xdr:colOff>818030</xdr:colOff>
      <xdr:row>3</xdr:row>
      <xdr:rowOff>633244</xdr:rowOff>
    </xdr:to>
    <xdr:pic>
      <xdr:nvPicPr>
        <xdr:cNvPr id="3" name="Imagen 2">
          <a:extLst>
            <a:ext uri="{FF2B5EF4-FFF2-40B4-BE49-F238E27FC236}">
              <a16:creationId xmlns:a16="http://schemas.microsoft.com/office/drawing/2014/main" id="{E3D43B3D-9174-4365-B3F0-293B8916D1F7}"/>
            </a:ext>
          </a:extLst>
        </xdr:cNvPr>
        <xdr:cNvPicPr>
          <a:picLocks noChangeAspect="1"/>
        </xdr:cNvPicPr>
      </xdr:nvPicPr>
      <xdr:blipFill>
        <a:blip xmlns:r="http://schemas.openxmlformats.org/officeDocument/2006/relationships" r:embed="rId2"/>
        <a:stretch>
          <a:fillRect/>
        </a:stretch>
      </xdr:blipFill>
      <xdr:spPr>
        <a:xfrm>
          <a:off x="3841378" y="0"/>
          <a:ext cx="1529602" cy="633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1316181</xdr:colOff>
      <xdr:row>0</xdr:row>
      <xdr:rowOff>173180</xdr:rowOff>
    </xdr:from>
    <xdr:to>
      <xdr:col>3</xdr:col>
      <xdr:colOff>211281</xdr:colOff>
      <xdr:row>3</xdr:row>
      <xdr:rowOff>294409</xdr:rowOff>
    </xdr:to>
    <xdr:pic>
      <xdr:nvPicPr>
        <xdr:cNvPr id="2" name="Imagen 1" descr="Logotipo&#10;&#10;El contenido generado por IA puede ser incorrecto.">
          <a:extLst>
            <a:ext uri="{FF2B5EF4-FFF2-40B4-BE49-F238E27FC236}">
              <a16:creationId xmlns:a16="http://schemas.microsoft.com/office/drawing/2014/main" id="{2A95751C-0BC0-49ED-BD8A-6470A35E1C1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1316181" y="173180"/>
          <a:ext cx="3378200" cy="1257879"/>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5262562</xdr:colOff>
      <xdr:row>0</xdr:row>
      <xdr:rowOff>47625</xdr:rowOff>
    </xdr:from>
    <xdr:to>
      <xdr:col>14</xdr:col>
      <xdr:colOff>7666089</xdr:colOff>
      <xdr:row>0</xdr:row>
      <xdr:rowOff>695383</xdr:rowOff>
    </xdr:to>
    <xdr:pic>
      <xdr:nvPicPr>
        <xdr:cNvPr id="2" name="Imagen 1">
          <a:extLst>
            <a:ext uri="{FF2B5EF4-FFF2-40B4-BE49-F238E27FC236}">
              <a16:creationId xmlns:a16="http://schemas.microsoft.com/office/drawing/2014/main" id="{55EFD2FF-D6FB-46A4-94B8-DFE7D8A97B9F}"/>
            </a:ext>
          </a:extLst>
        </xdr:cNvPr>
        <xdr:cNvPicPr>
          <a:picLocks noChangeAspect="1"/>
        </xdr:cNvPicPr>
      </xdr:nvPicPr>
      <xdr:blipFill>
        <a:blip xmlns:r="http://schemas.openxmlformats.org/officeDocument/2006/relationships" r:embed="rId1"/>
        <a:stretch>
          <a:fillRect/>
        </a:stretch>
      </xdr:blipFill>
      <xdr:spPr>
        <a:xfrm>
          <a:off x="31754762" y="47625"/>
          <a:ext cx="2403527" cy="647758"/>
        </a:xfrm>
        <a:prstGeom prst="rect">
          <a:avLst/>
        </a:prstGeom>
      </xdr:spPr>
    </xdr:pic>
    <xdr:clientData/>
  </xdr:twoCellAnchor>
  <xdr:twoCellAnchor editAs="oneCell">
    <xdr:from>
      <xdr:col>1</xdr:col>
      <xdr:colOff>1061359</xdr:colOff>
      <xdr:row>0</xdr:row>
      <xdr:rowOff>0</xdr:rowOff>
    </xdr:from>
    <xdr:to>
      <xdr:col>3</xdr:col>
      <xdr:colOff>299358</xdr:colOff>
      <xdr:row>0</xdr:row>
      <xdr:rowOff>692790</xdr:rowOff>
    </xdr:to>
    <xdr:pic>
      <xdr:nvPicPr>
        <xdr:cNvPr id="3" name="Imagen 2">
          <a:extLst>
            <a:ext uri="{FF2B5EF4-FFF2-40B4-BE49-F238E27FC236}">
              <a16:creationId xmlns:a16="http://schemas.microsoft.com/office/drawing/2014/main" id="{B0F1E612-15EB-418B-925B-869858FA56FC}"/>
            </a:ext>
          </a:extLst>
        </xdr:cNvPr>
        <xdr:cNvPicPr>
          <a:picLocks noChangeAspect="1"/>
        </xdr:cNvPicPr>
      </xdr:nvPicPr>
      <xdr:blipFill>
        <a:blip xmlns:r="http://schemas.openxmlformats.org/officeDocument/2006/relationships" r:embed="rId2"/>
        <a:stretch>
          <a:fillRect/>
        </a:stretch>
      </xdr:blipFill>
      <xdr:spPr>
        <a:xfrm>
          <a:off x="2090059" y="0"/>
          <a:ext cx="1714499" cy="6927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349249</xdr:colOff>
      <xdr:row>6</xdr:row>
      <xdr:rowOff>95250</xdr:rowOff>
    </xdr:from>
    <xdr:to>
      <xdr:col>3</xdr:col>
      <xdr:colOff>412750</xdr:colOff>
      <xdr:row>7</xdr:row>
      <xdr:rowOff>571500</xdr:rowOff>
    </xdr:to>
    <xdr:pic>
      <xdr:nvPicPr>
        <xdr:cNvPr id="2" name="Imagen 1" descr="Logotipo&#10;&#10;El contenido generado por IA puede ser incorrecto.">
          <a:extLst>
            <a:ext uri="{FF2B5EF4-FFF2-40B4-BE49-F238E27FC236}">
              <a16:creationId xmlns:a16="http://schemas.microsoft.com/office/drawing/2014/main" id="{C8856E33-481E-42CC-B85D-C9CE3CC4AC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1644649" y="95250"/>
          <a:ext cx="2222501" cy="99695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adrgov-my.sharepoint.com\Users\mac\Library\Containers\com.microsoft.Excel\Data\Documents\about:blank"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adrgov-my.sharepoint.com\Unacional33\meci\CONTROL%20INTERNO%20CGC\TALLER\GESTION%20DEL%20RIESG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drgov-my.sharepoint.com/sdht-serv-01/sig/CESA%20INCOLDA%2009/SARLAFT/TALLER/ARLA%20Ver%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adrgov-my.sharepoint.com\sdht-serv-01\sig\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drgov-my.sharepoint.com/Unacional33/meci/Documents%20and%20Settings/JENITH%20%20LINARES/Mis%20documentos/CONTROL%20INTERNO%20CGC/TALLER/GESTION%20DEL%20RIESGO%20Y%20CONTROL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ttps:\adrgov-my.sharepoint.com\Unacional33\meci\Documents%20and%20Settings\JENITH%20%20LINARES\Mis%20documentos\CONTROL%20INTERNO%20CGC\TALLER\GESTION%20DEL%20RIESGO%20Y%20CONTRO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rgov-my.sharepoint.com/sdht-serv-01/sig/2009%20final/LIBERTY%20SEGUROS%20SCI/CONTROLES/CLASIFICACION%20Y%20CALIFICACIO%20CONTROLES%20LIBERTY%20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drgov-my.sharepoint.com/Users/mac/Library/Containers/com.microsoft.Excel/Data/Documents/about:blan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adrgov-my.sharepoint.com\sdht-serv-01\sig\2009%20final\LIBERTY%20SEGUROS%20SCI\CONTROLES\CLASIFICACION%20Y%20CALIFICACIO%20CONTROLES%20LIBERTY%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drgov-my.sharepoint.com/sdht-serv-01/sig/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adrgov-my.sharepoint.com\sdht-serv-01\sig\Documents%20and%20Settings\JENITH\Mis%20documentos\LIBERTY%20SEGUROS\AVANCE%202\PROPUESTA%20METODOLOGICA%20JELGA%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adrgov-my.sharepoint.com/Unacional33/meci/CONTROL%20INTERNO%20CGC/TALLER/GESTION%20DEL%20RIES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CULTAR"/>
      <sheetName val="DATOS"/>
      <sheetName val="CAUSAS"/>
      <sheetName val="NO BORRAR"/>
      <sheetName val="FUENTES"/>
      <sheetName val="Lis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 val="Objetivos"/>
      <sheetName val="Tormenta riesgos"/>
      <sheetName val="Afinidad riesgos"/>
      <sheetName val="Riesgos vs. objetivos"/>
      <sheetName val="VALORACION"/>
      <sheetName val="CALIFICACION"/>
      <sheetName val="MAPA"/>
      <sheetName val="IMPACTO"/>
      <sheetName val="ARE"/>
      <sheetName val="ACC"/>
      <sheetName val="EVALUACIÓN RIESGOS Y CONTROLES"/>
      <sheetName val="Verific riesgos auditoria 1"/>
      <sheetName val="MATRIZ DE RIESGO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ENTES"/>
      <sheetName val="IDR"/>
      <sheetName val="MED"/>
      <sheetName val="CAL"/>
      <sheetName val="MR"/>
      <sheetName val="ACC"/>
      <sheetName val="MAPEO"/>
    </sheetNames>
    <sheetDataSet>
      <sheetData sheetId="0" refreshError="1">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ENTES"/>
      <sheetName val="IDR"/>
      <sheetName val="MED"/>
      <sheetName val="CAL"/>
      <sheetName val="MR"/>
      <sheetName val="ACC"/>
      <sheetName val="MAPE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 val="Objetivos"/>
      <sheetName val="Tormenta riesgos"/>
      <sheetName val="Afinidad riesgos"/>
      <sheetName val="Riesgos vs. objetivos"/>
      <sheetName val="VALORACION"/>
      <sheetName val="CALIFICACION"/>
      <sheetName val="MAPA"/>
      <sheetName val="CAUSAS"/>
      <sheetName val="IMPACTO"/>
      <sheetName val="ARE"/>
      <sheetName val="ACC"/>
    </sheetNames>
    <sheetDataSet>
      <sheetData sheetId="0" refreshError="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 val="Objetivos"/>
      <sheetName val="Tormenta riesgos"/>
      <sheetName val="Afinidad riesgos"/>
      <sheetName val="Riesgos vs. objetivos"/>
      <sheetName val="VALORACION"/>
      <sheetName val="CALIFICACION"/>
      <sheetName val="MAPA"/>
      <sheetName val="CAUSAS"/>
      <sheetName val="IMPACTO"/>
      <sheetName val="ARE"/>
      <sheetName val="ACC"/>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CULTAR"/>
      <sheetName val="CONTROLES"/>
      <sheetName val="Hoja1"/>
    </sheetNames>
    <sheetDataSet>
      <sheetData sheetId="0" refreshError="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CULTAR"/>
      <sheetName val="DATOS"/>
      <sheetName val="CAUSAS"/>
      <sheetName val="NO BORRAR"/>
      <sheetName val="FUENTES"/>
      <sheetName val="Lis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CULTAR"/>
      <sheetName val="CONTROLES"/>
      <sheetName val="Hoja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DEA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refreshError="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DEA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 val="Objetivos"/>
      <sheetName val="Tormenta riesgos"/>
      <sheetName val="Afinidad riesgos"/>
      <sheetName val="Riesgos vs. objetivos"/>
      <sheetName val="VALORACION"/>
      <sheetName val="CALIFICACION"/>
      <sheetName val="MAPA"/>
      <sheetName val="IMPACTO"/>
      <sheetName val="ARE"/>
      <sheetName val="ACC"/>
      <sheetName val="EVALUACIÓN RIESGOS Y CONTROLES"/>
      <sheetName val="Verific riesgos auditoria 1"/>
      <sheetName val="MATRIZ DE RIESGOS (2)"/>
    </sheetNames>
    <sheetDataSet>
      <sheetData sheetId="0"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G1">
            <v>0</v>
          </cell>
        </row>
      </sheetData>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showGridLines="0" tabSelected="1" zoomScale="90" zoomScaleNormal="90" workbookViewId="0">
      <selection activeCell="L34" sqref="L34"/>
    </sheetView>
  </sheetViews>
  <sheetFormatPr baseColWidth="10" defaultColWidth="11.44140625" defaultRowHeight="12.6"/>
  <cols>
    <col min="1" max="1" width="3.44140625" style="196" customWidth="1"/>
    <col min="2" max="2" width="11.44140625" style="196"/>
    <col min="3" max="3" width="19.5546875" style="196" customWidth="1"/>
    <col min="4" max="4" width="6.5546875" style="196" customWidth="1"/>
    <col min="5" max="5" width="13.44140625" style="196" bestFit="1" customWidth="1"/>
    <col min="6" max="6" width="17.88671875" style="196" customWidth="1"/>
    <col min="7" max="7" width="22" style="196" bestFit="1" customWidth="1"/>
    <col min="8" max="8" width="9.88671875" style="196" bestFit="1" customWidth="1"/>
    <col min="9" max="9" width="14.5546875" style="196" bestFit="1" customWidth="1"/>
    <col min="10" max="10" width="11.6640625" style="196" bestFit="1" customWidth="1"/>
    <col min="11" max="11" width="14.6640625" style="196" bestFit="1" customWidth="1"/>
    <col min="12" max="12" width="17.33203125" style="196" customWidth="1"/>
    <col min="13" max="13" width="10.21875" style="196" bestFit="1" customWidth="1"/>
    <col min="14" max="14" width="11.6640625" style="196" bestFit="1" customWidth="1"/>
    <col min="15" max="15" width="12.88671875" style="196" bestFit="1" customWidth="1"/>
    <col min="16" max="16384" width="11.44140625" style="196"/>
  </cols>
  <sheetData>
    <row r="1" spans="1:16" s="194" customFormat="1" ht="15.75" customHeight="1">
      <c r="A1" s="589"/>
      <c r="B1" s="590"/>
      <c r="C1" s="590"/>
      <c r="D1" s="595" t="s">
        <v>0</v>
      </c>
      <c r="E1" s="595"/>
      <c r="F1" s="595"/>
      <c r="G1" s="595"/>
      <c r="H1" s="595"/>
      <c r="I1" s="595"/>
      <c r="J1" s="595"/>
      <c r="K1" s="595"/>
      <c r="L1" s="595"/>
      <c r="M1" s="983" t="s">
        <v>406</v>
      </c>
      <c r="N1" s="984"/>
      <c r="O1" s="985" t="s">
        <v>407</v>
      </c>
    </row>
    <row r="2" spans="1:16" s="194" customFormat="1" ht="16.5" customHeight="1">
      <c r="A2" s="591"/>
      <c r="B2" s="592"/>
      <c r="C2" s="592"/>
      <c r="D2" s="596"/>
      <c r="E2" s="596"/>
      <c r="F2" s="596"/>
      <c r="G2" s="596"/>
      <c r="H2" s="596"/>
      <c r="I2" s="596"/>
      <c r="J2" s="596"/>
      <c r="K2" s="596"/>
      <c r="L2" s="596"/>
      <c r="M2" s="981"/>
      <c r="N2" s="982"/>
      <c r="O2" s="986"/>
    </row>
    <row r="3" spans="1:16" s="194" customFormat="1" ht="16.5" customHeight="1">
      <c r="A3" s="591"/>
      <c r="B3" s="592"/>
      <c r="C3" s="592"/>
      <c r="D3" s="596"/>
      <c r="E3" s="596"/>
      <c r="F3" s="596"/>
      <c r="G3" s="596"/>
      <c r="H3" s="596"/>
      <c r="I3" s="596"/>
      <c r="J3" s="596"/>
      <c r="K3" s="596"/>
      <c r="L3" s="596"/>
      <c r="M3" s="676" t="s">
        <v>408</v>
      </c>
      <c r="N3" s="678"/>
      <c r="O3" s="987">
        <v>6</v>
      </c>
    </row>
    <row r="4" spans="1:16" s="194" customFormat="1" ht="15" customHeight="1" thickBot="1">
      <c r="A4" s="593"/>
      <c r="B4" s="594"/>
      <c r="C4" s="594"/>
      <c r="D4" s="597"/>
      <c r="E4" s="597"/>
      <c r="F4" s="597"/>
      <c r="G4" s="597"/>
      <c r="H4" s="597"/>
      <c r="I4" s="597"/>
      <c r="J4" s="597"/>
      <c r="K4" s="597"/>
      <c r="L4" s="597"/>
      <c r="M4" s="988"/>
      <c r="N4" s="989"/>
      <c r="O4" s="990"/>
    </row>
    <row r="5" spans="1:16" s="194" customFormat="1" ht="13.2" thickBot="1">
      <c r="A5" s="197"/>
      <c r="B5" s="198"/>
      <c r="C5" s="198"/>
      <c r="D5" s="198"/>
      <c r="E5" s="198"/>
      <c r="F5" s="198"/>
      <c r="G5" s="198"/>
      <c r="H5" s="198"/>
      <c r="I5" s="198"/>
      <c r="J5" s="198"/>
      <c r="K5" s="198"/>
      <c r="L5" s="198"/>
      <c r="M5" s="198"/>
      <c r="N5" s="198"/>
      <c r="O5" s="198"/>
    </row>
    <row r="6" spans="1:16" s="194" customFormat="1" ht="13.2">
      <c r="A6" s="598" t="s">
        <v>1</v>
      </c>
      <c r="B6" s="599"/>
      <c r="C6" s="599"/>
      <c r="D6" s="600"/>
      <c r="E6" s="611" t="s">
        <v>2</v>
      </c>
      <c r="F6" s="613" t="s">
        <v>3</v>
      </c>
      <c r="G6" s="615" t="s">
        <v>4</v>
      </c>
      <c r="H6" s="637" t="s">
        <v>5</v>
      </c>
      <c r="I6" s="638"/>
      <c r="J6" s="638"/>
      <c r="K6" s="638"/>
      <c r="L6" s="638"/>
      <c r="M6" s="639"/>
      <c r="N6" s="640" t="s">
        <v>6</v>
      </c>
      <c r="O6" s="641"/>
    </row>
    <row r="7" spans="1:16" s="194" customFormat="1" ht="13.2">
      <c r="A7" s="601"/>
      <c r="B7" s="602"/>
      <c r="C7" s="602"/>
      <c r="D7" s="603"/>
      <c r="E7" s="612"/>
      <c r="F7" s="614"/>
      <c r="G7" s="616"/>
      <c r="H7" s="642" t="s">
        <v>7</v>
      </c>
      <c r="I7" s="643"/>
      <c r="J7" s="643"/>
      <c r="K7" s="617" t="s">
        <v>8</v>
      </c>
      <c r="L7" s="617" t="s">
        <v>9</v>
      </c>
      <c r="M7" s="619" t="s">
        <v>10</v>
      </c>
      <c r="N7" s="620" t="s">
        <v>11</v>
      </c>
      <c r="O7" s="622" t="s">
        <v>12</v>
      </c>
    </row>
    <row r="8" spans="1:16" s="194" customFormat="1" ht="26.4">
      <c r="A8" s="601"/>
      <c r="B8" s="602"/>
      <c r="C8" s="602"/>
      <c r="D8" s="603"/>
      <c r="E8" s="612"/>
      <c r="F8" s="614"/>
      <c r="G8" s="616"/>
      <c r="H8" s="207" t="s">
        <v>13</v>
      </c>
      <c r="I8" s="208" t="s">
        <v>14</v>
      </c>
      <c r="J8" s="209" t="s">
        <v>15</v>
      </c>
      <c r="K8" s="618"/>
      <c r="L8" s="618"/>
      <c r="M8" s="618"/>
      <c r="N8" s="621"/>
      <c r="O8" s="623"/>
    </row>
    <row r="9" spans="1:16" ht="13.2">
      <c r="A9" s="610">
        <v>1</v>
      </c>
      <c r="B9" s="604" t="s">
        <v>16</v>
      </c>
      <c r="C9" s="604"/>
      <c r="D9" s="604"/>
      <c r="E9" s="205" t="s">
        <v>17</v>
      </c>
      <c r="F9" s="203">
        <v>14</v>
      </c>
      <c r="G9" s="203">
        <f>+'UTT No. 1 - SANTA MARTA'!E104</f>
        <v>40</v>
      </c>
      <c r="H9" s="203">
        <f>+'UTT No. 1 - SANTA MARTA'!E99</f>
        <v>31</v>
      </c>
      <c r="I9" s="203">
        <f>+'UTT No. 1 - SANTA MARTA'!E100</f>
        <v>8</v>
      </c>
      <c r="J9" s="203">
        <f>+'UTT No. 1 - SANTA MARTA'!E101</f>
        <v>0</v>
      </c>
      <c r="K9" s="203">
        <f>+'UTT No. 1 - SANTA MARTA'!E103</f>
        <v>0</v>
      </c>
      <c r="L9" s="203">
        <f>+'UTT No. 1 - SANTA MARTA'!E102</f>
        <v>1</v>
      </c>
      <c r="M9" s="203">
        <f>+'UTT No. 1 - SANTA MARTA'!E98</f>
        <v>0</v>
      </c>
      <c r="N9" s="203">
        <f>+'UTT No. 1 - SANTA MARTA'!E108</f>
        <v>11</v>
      </c>
      <c r="O9" s="203">
        <f>+'UTT No. 1 - SANTA MARTA'!E107</f>
        <v>3</v>
      </c>
      <c r="P9" s="202"/>
    </row>
    <row r="10" spans="1:16" ht="13.2">
      <c r="A10" s="610"/>
      <c r="B10" s="604"/>
      <c r="C10" s="604"/>
      <c r="D10" s="604"/>
      <c r="E10" s="205" t="s">
        <v>18</v>
      </c>
      <c r="F10" s="203">
        <v>4</v>
      </c>
      <c r="G10" s="203">
        <v>3</v>
      </c>
      <c r="H10" s="203">
        <v>1</v>
      </c>
      <c r="I10" s="203">
        <f>+'UTT No. 1 - SANTA MARTA'!G100</f>
        <v>1</v>
      </c>
      <c r="J10" s="203">
        <f>+'UTT No. 1 - SANTA MARTA'!G101</f>
        <v>0</v>
      </c>
      <c r="K10" s="203">
        <f>+'UTT No. 1 - SANTA MARTA'!G103</f>
        <v>0</v>
      </c>
      <c r="L10" s="203">
        <f>+'UTT No. 1 - SANTA MARTA'!G102</f>
        <v>1</v>
      </c>
      <c r="M10" s="203">
        <f>+'UTT No. 1 - SANTA MARTA'!G98</f>
        <v>0</v>
      </c>
      <c r="N10" s="203">
        <f>+'UTT No. 1 - SANTA MARTA'!G108</f>
        <v>3</v>
      </c>
      <c r="O10" s="203">
        <f>+'UTT No. 1 - SANTA MARTA'!G107</f>
        <v>1</v>
      </c>
      <c r="P10" s="202"/>
    </row>
    <row r="11" spans="1:16" ht="13.2">
      <c r="A11" s="610"/>
      <c r="B11" s="604"/>
      <c r="C11" s="604"/>
      <c r="D11" s="604"/>
      <c r="E11" s="205" t="s">
        <v>19</v>
      </c>
      <c r="F11" s="203">
        <v>2</v>
      </c>
      <c r="G11" s="203">
        <f>+'UTT No. 1 - SANTA MARTA'!I104</f>
        <v>12</v>
      </c>
      <c r="H11" s="203">
        <f>+'UTT No. 1 - SANTA MARTA'!I99</f>
        <v>0</v>
      </c>
      <c r="I11" s="203">
        <f>+'UTT No. 1 - SANTA MARTA'!I100</f>
        <v>5</v>
      </c>
      <c r="J11" s="203">
        <f>+'UTT No. 1 - SANTA MARTA'!I101</f>
        <v>0</v>
      </c>
      <c r="K11" s="203">
        <f>+'UTT No. 1 - SANTA MARTA'!I103</f>
        <v>0</v>
      </c>
      <c r="L11" s="203">
        <f>+'UTT No. 1 - SANTA MARTA'!I102</f>
        <v>7</v>
      </c>
      <c r="M11" s="203">
        <f>+'UTT No. 1 - SANTA MARTA'!I98</f>
        <v>0</v>
      </c>
      <c r="N11" s="203">
        <f>+'UTT No. 1 - SANTA MARTA'!I108</f>
        <v>0</v>
      </c>
      <c r="O11" s="203">
        <f>+'UTT No. 1 - SANTA MARTA'!I107</f>
        <v>2</v>
      </c>
      <c r="P11" s="202"/>
    </row>
    <row r="12" spans="1:16" ht="13.2">
      <c r="A12" s="605">
        <v>2</v>
      </c>
      <c r="B12" s="604" t="s">
        <v>405</v>
      </c>
      <c r="C12" s="604"/>
      <c r="D12" s="604"/>
      <c r="E12" s="206" t="s">
        <v>404</v>
      </c>
      <c r="F12" s="21">
        <v>8</v>
      </c>
      <c r="G12" s="21">
        <v>15</v>
      </c>
      <c r="H12" s="21">
        <v>12</v>
      </c>
      <c r="I12" s="21">
        <v>0</v>
      </c>
      <c r="J12" s="21">
        <v>3</v>
      </c>
      <c r="K12" s="21">
        <v>0</v>
      </c>
      <c r="L12" s="21">
        <v>0</v>
      </c>
      <c r="M12" s="21">
        <v>0</v>
      </c>
      <c r="N12" s="21">
        <v>6</v>
      </c>
      <c r="O12" s="21">
        <v>2</v>
      </c>
      <c r="P12" s="202"/>
    </row>
    <row r="13" spans="1:16" ht="13.5" customHeight="1">
      <c r="A13" s="606"/>
      <c r="B13" s="604"/>
      <c r="C13" s="604"/>
      <c r="D13" s="604"/>
      <c r="E13" s="206" t="s">
        <v>18</v>
      </c>
      <c r="F13" s="21">
        <v>3</v>
      </c>
      <c r="G13" s="21">
        <v>4</v>
      </c>
      <c r="H13" s="21">
        <v>3</v>
      </c>
      <c r="I13" s="21">
        <v>1</v>
      </c>
      <c r="J13" s="21">
        <v>0</v>
      </c>
      <c r="K13" s="21">
        <v>0</v>
      </c>
      <c r="L13" s="21">
        <v>0</v>
      </c>
      <c r="M13" s="21">
        <v>0</v>
      </c>
      <c r="N13" s="21">
        <v>2</v>
      </c>
      <c r="O13" s="21">
        <v>1</v>
      </c>
      <c r="P13" s="202"/>
    </row>
    <row r="14" spans="1:16" ht="13.2">
      <c r="A14" s="624">
        <v>3</v>
      </c>
      <c r="B14" s="604" t="s">
        <v>584</v>
      </c>
      <c r="C14" s="604"/>
      <c r="D14" s="604"/>
      <c r="E14" s="206" t="s">
        <v>18</v>
      </c>
      <c r="F14" s="203">
        <v>3</v>
      </c>
      <c r="G14" s="203">
        <v>9</v>
      </c>
      <c r="H14" s="203">
        <v>1</v>
      </c>
      <c r="I14" s="203">
        <v>1</v>
      </c>
      <c r="J14" s="203">
        <v>0</v>
      </c>
      <c r="K14" s="203">
        <v>0</v>
      </c>
      <c r="L14" s="203">
        <v>0</v>
      </c>
      <c r="M14" s="203">
        <v>7</v>
      </c>
      <c r="N14" s="203">
        <v>1</v>
      </c>
      <c r="O14" s="203">
        <v>2</v>
      </c>
      <c r="P14" s="202"/>
    </row>
    <row r="15" spans="1:16" ht="13.2">
      <c r="A15" s="625"/>
      <c r="B15" s="604"/>
      <c r="C15" s="604"/>
      <c r="D15" s="604"/>
      <c r="E15" s="205" t="s">
        <v>19</v>
      </c>
      <c r="F15" s="203">
        <v>2</v>
      </c>
      <c r="G15" s="203">
        <v>3</v>
      </c>
      <c r="H15" s="203">
        <v>0</v>
      </c>
      <c r="I15" s="203">
        <v>1</v>
      </c>
      <c r="J15" s="203">
        <v>0</v>
      </c>
      <c r="K15" s="203">
        <v>0</v>
      </c>
      <c r="L15" s="203">
        <v>0</v>
      </c>
      <c r="M15" s="203">
        <v>2</v>
      </c>
      <c r="N15" s="203">
        <v>0</v>
      </c>
      <c r="O15" s="203">
        <v>2</v>
      </c>
      <c r="P15" s="202"/>
    </row>
    <row r="16" spans="1:16" ht="13.2">
      <c r="A16" s="635">
        <v>4</v>
      </c>
      <c r="B16" s="626" t="s">
        <v>586</v>
      </c>
      <c r="C16" s="627"/>
      <c r="D16" s="628"/>
      <c r="E16" s="205" t="s">
        <v>585</v>
      </c>
      <c r="F16" s="203">
        <v>6</v>
      </c>
      <c r="G16" s="203">
        <v>24</v>
      </c>
      <c r="H16" s="203">
        <v>11</v>
      </c>
      <c r="I16" s="203">
        <v>0</v>
      </c>
      <c r="J16" s="203">
        <v>0</v>
      </c>
      <c r="K16" s="203">
        <v>0</v>
      </c>
      <c r="L16" s="203">
        <v>13</v>
      </c>
      <c r="M16" s="203">
        <v>0</v>
      </c>
      <c r="N16" s="203">
        <v>3</v>
      </c>
      <c r="O16" s="203">
        <v>3</v>
      </c>
      <c r="P16" s="202"/>
    </row>
    <row r="17" spans="1:16" ht="13.2">
      <c r="A17" s="636"/>
      <c r="B17" s="629"/>
      <c r="C17" s="630"/>
      <c r="D17" s="631"/>
      <c r="E17" s="205" t="s">
        <v>18</v>
      </c>
      <c r="F17" s="203">
        <v>2</v>
      </c>
      <c r="G17" s="203">
        <v>2</v>
      </c>
      <c r="H17" s="203">
        <v>0</v>
      </c>
      <c r="I17" s="203">
        <v>0</v>
      </c>
      <c r="J17" s="203">
        <v>0</v>
      </c>
      <c r="K17" s="203">
        <v>0</v>
      </c>
      <c r="L17" s="203">
        <v>2</v>
      </c>
      <c r="M17" s="203">
        <v>0</v>
      </c>
      <c r="N17" s="203">
        <v>0</v>
      </c>
      <c r="O17" s="203">
        <v>2</v>
      </c>
      <c r="P17" s="202"/>
    </row>
    <row r="18" spans="1:16" ht="13.2">
      <c r="A18" s="636"/>
      <c r="B18" s="632"/>
      <c r="C18" s="633"/>
      <c r="D18" s="634"/>
      <c r="E18" s="205" t="s">
        <v>19</v>
      </c>
      <c r="F18" s="203">
        <v>2</v>
      </c>
      <c r="G18" s="203">
        <v>13</v>
      </c>
      <c r="H18" s="203">
        <v>0</v>
      </c>
      <c r="I18" s="203">
        <v>0</v>
      </c>
      <c r="J18" s="203">
        <v>0</v>
      </c>
      <c r="K18" s="203">
        <v>0</v>
      </c>
      <c r="L18" s="203">
        <v>13</v>
      </c>
      <c r="M18" s="203">
        <v>0</v>
      </c>
      <c r="N18" s="203">
        <v>0</v>
      </c>
      <c r="O18" s="203">
        <v>2</v>
      </c>
      <c r="P18" s="202"/>
    </row>
    <row r="19" spans="1:16" ht="13.2">
      <c r="A19" s="189">
        <v>5</v>
      </c>
      <c r="B19" s="626" t="s">
        <v>906</v>
      </c>
      <c r="C19" s="627"/>
      <c r="D19" s="628"/>
      <c r="E19" s="205" t="s">
        <v>792</v>
      </c>
      <c r="F19" s="203">
        <v>14</v>
      </c>
      <c r="G19" s="203">
        <v>14</v>
      </c>
      <c r="H19" s="203">
        <v>12</v>
      </c>
      <c r="I19" s="203">
        <v>1</v>
      </c>
      <c r="J19" s="203">
        <v>0</v>
      </c>
      <c r="K19" s="203">
        <v>1</v>
      </c>
      <c r="L19" s="203">
        <v>0</v>
      </c>
      <c r="M19" s="203">
        <v>0</v>
      </c>
      <c r="N19" s="203">
        <v>12</v>
      </c>
      <c r="O19" s="203">
        <v>2</v>
      </c>
      <c r="P19" s="202"/>
    </row>
    <row r="20" spans="1:16" ht="13.2">
      <c r="A20" s="315">
        <v>6</v>
      </c>
      <c r="B20" s="604" t="s">
        <v>964</v>
      </c>
      <c r="C20" s="604"/>
      <c r="D20" s="604"/>
      <c r="E20" s="205" t="s">
        <v>18</v>
      </c>
      <c r="F20" s="203">
        <v>5</v>
      </c>
      <c r="G20" s="203">
        <v>13</v>
      </c>
      <c r="H20" s="203">
        <v>0</v>
      </c>
      <c r="I20" s="203">
        <v>0</v>
      </c>
      <c r="J20" s="203">
        <v>0</v>
      </c>
      <c r="K20" s="203">
        <v>0</v>
      </c>
      <c r="L20" s="203">
        <v>11</v>
      </c>
      <c r="M20" s="203">
        <v>2</v>
      </c>
      <c r="N20" s="203">
        <v>0</v>
      </c>
      <c r="O20" s="203">
        <v>5</v>
      </c>
      <c r="P20" s="202"/>
    </row>
    <row r="21" spans="1:16" ht="13.2">
      <c r="A21" s="610">
        <v>7</v>
      </c>
      <c r="B21" s="604" t="s">
        <v>966</v>
      </c>
      <c r="C21" s="604"/>
      <c r="D21" s="604"/>
      <c r="E21" s="205" t="s">
        <v>965</v>
      </c>
      <c r="F21" s="203">
        <v>13</v>
      </c>
      <c r="G21" s="203">
        <v>30</v>
      </c>
      <c r="H21" s="203">
        <v>20</v>
      </c>
      <c r="I21" s="203">
        <v>5</v>
      </c>
      <c r="J21" s="203">
        <v>0</v>
      </c>
      <c r="K21" s="203">
        <v>0</v>
      </c>
      <c r="L21" s="203">
        <v>5</v>
      </c>
      <c r="M21" s="203">
        <v>0</v>
      </c>
      <c r="N21" s="203">
        <v>7</v>
      </c>
      <c r="O21" s="203">
        <v>6</v>
      </c>
      <c r="P21" s="202"/>
    </row>
    <row r="22" spans="1:16" ht="13.8" thickBot="1">
      <c r="A22" s="605"/>
      <c r="B22" s="649"/>
      <c r="C22" s="649"/>
      <c r="D22" s="649"/>
      <c r="E22" s="585" t="s">
        <v>18</v>
      </c>
      <c r="F22" s="204">
        <v>4</v>
      </c>
      <c r="G22" s="204">
        <v>10</v>
      </c>
      <c r="H22" s="204">
        <v>4</v>
      </c>
      <c r="I22" s="204">
        <v>2</v>
      </c>
      <c r="J22" s="204">
        <v>2</v>
      </c>
      <c r="K22" s="204">
        <v>0</v>
      </c>
      <c r="L22" s="204">
        <v>2</v>
      </c>
      <c r="M22" s="204">
        <v>0</v>
      </c>
      <c r="N22" s="204">
        <v>2</v>
      </c>
      <c r="O22" s="204">
        <v>2</v>
      </c>
      <c r="P22" s="202"/>
    </row>
    <row r="23" spans="1:16" s="195" customFormat="1" ht="16.8" thickBot="1">
      <c r="A23" s="644" t="s">
        <v>20</v>
      </c>
      <c r="B23" s="645"/>
      <c r="C23" s="645"/>
      <c r="D23" s="645"/>
      <c r="E23" s="646"/>
      <c r="F23" s="586">
        <f>SUM(F9:F22)</f>
        <v>82</v>
      </c>
      <c r="G23" s="587">
        <f>SUM(G9:G22)</f>
        <v>192</v>
      </c>
      <c r="H23" s="587">
        <f>SUM(H9:H22)</f>
        <v>95</v>
      </c>
      <c r="I23" s="587">
        <f t="shared" ref="I23:O23" si="0">SUM(I9:I22)</f>
        <v>25</v>
      </c>
      <c r="J23" s="587">
        <f t="shared" si="0"/>
        <v>5</v>
      </c>
      <c r="K23" s="587">
        <f t="shared" si="0"/>
        <v>1</v>
      </c>
      <c r="L23" s="587">
        <f t="shared" si="0"/>
        <v>55</v>
      </c>
      <c r="M23" s="587">
        <f t="shared" si="0"/>
        <v>11</v>
      </c>
      <c r="N23" s="587">
        <f t="shared" si="0"/>
        <v>47</v>
      </c>
      <c r="O23" s="588">
        <f t="shared" si="0"/>
        <v>35</v>
      </c>
      <c r="P23" s="202"/>
    </row>
    <row r="24" spans="1:16" s="194" customFormat="1" ht="13.2" thickBot="1">
      <c r="A24" s="647"/>
      <c r="B24" s="648"/>
      <c r="C24" s="648"/>
      <c r="D24" s="648"/>
      <c r="E24" s="648"/>
      <c r="F24" s="199"/>
      <c r="G24" s="199"/>
      <c r="H24" s="199"/>
      <c r="I24" s="199"/>
      <c r="J24" s="199"/>
      <c r="K24" s="199"/>
      <c r="L24" s="199"/>
      <c r="M24" s="199"/>
      <c r="N24" s="199"/>
      <c r="O24" s="584"/>
    </row>
    <row r="25" spans="1:16" ht="16.5" customHeight="1" thickBot="1">
      <c r="A25" s="607" t="s">
        <v>21</v>
      </c>
      <c r="B25" s="608"/>
      <c r="C25" s="608"/>
      <c r="D25" s="608"/>
      <c r="E25" s="608"/>
      <c r="F25" s="608"/>
      <c r="G25" s="608"/>
      <c r="H25" s="608"/>
      <c r="I25" s="608"/>
      <c r="J25" s="608"/>
      <c r="K25" s="608"/>
      <c r="L25" s="608"/>
      <c r="M25" s="608"/>
      <c r="N25" s="608"/>
      <c r="O25" s="609"/>
    </row>
    <row r="29" spans="1:16">
      <c r="K29" s="202"/>
    </row>
    <row r="31" spans="1:16">
      <c r="B31" s="200"/>
    </row>
    <row r="32" spans="1:16">
      <c r="B32" s="200"/>
    </row>
    <row r="33" spans="2:2">
      <c r="B33" s="200"/>
    </row>
    <row r="34" spans="2:2">
      <c r="B34" s="200"/>
    </row>
    <row r="35" spans="2:2">
      <c r="B35" s="200"/>
    </row>
    <row r="36" spans="2:2">
      <c r="B36" s="200"/>
    </row>
    <row r="41" spans="2:2">
      <c r="B41" s="201"/>
    </row>
  </sheetData>
  <mergeCells count="33">
    <mergeCell ref="A23:E23"/>
    <mergeCell ref="A24:E24"/>
    <mergeCell ref="B20:D20"/>
    <mergeCell ref="A21:A22"/>
    <mergeCell ref="B21:D22"/>
    <mergeCell ref="A25:O25"/>
    <mergeCell ref="A9:A11"/>
    <mergeCell ref="E6:E8"/>
    <mergeCell ref="F6:F8"/>
    <mergeCell ref="G6:G8"/>
    <mergeCell ref="K7:K8"/>
    <mergeCell ref="L7:L8"/>
    <mergeCell ref="M7:M8"/>
    <mergeCell ref="N7:N8"/>
    <mergeCell ref="O7:O8"/>
    <mergeCell ref="B9:D11"/>
    <mergeCell ref="A14:A15"/>
    <mergeCell ref="B14:D15"/>
    <mergeCell ref="B16:D18"/>
    <mergeCell ref="A16:A18"/>
    <mergeCell ref="B19:D19"/>
    <mergeCell ref="A1:C4"/>
    <mergeCell ref="D1:L4"/>
    <mergeCell ref="A6:D8"/>
    <mergeCell ref="B12:D13"/>
    <mergeCell ref="A12:A13"/>
    <mergeCell ref="H6:M6"/>
    <mergeCell ref="N6:O6"/>
    <mergeCell ref="H7:J7"/>
    <mergeCell ref="O1:O2"/>
    <mergeCell ref="O3:O4"/>
    <mergeCell ref="M1:N2"/>
    <mergeCell ref="M3:N4"/>
  </mergeCells>
  <dataValidations disablePrompts="1" count="1">
    <dataValidation type="list" allowBlank="1" showInputMessage="1" showErrorMessage="1" sqref="O1 O3" xr:uid="{125D3FBC-DC58-4685-A83A-A60DB3B08E23}">
      <formula1>$A$81:$A$82</formula1>
    </dataValidation>
  </dataValidations>
  <hyperlinks>
    <hyperlink ref="E9" location="'UTT No. 1 - SANTA MARTA'!A1" display="OCI-2020-034" xr:uid="{00000000-0004-0000-0000-000000000000}"/>
    <hyperlink ref="E10" location="'UTT No. 1 - SANTA MARTA'!A76" display="OCI-2022-014" xr:uid="{00000000-0004-0000-0000-000001000000}"/>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260C-EBDD-4CC2-A4B9-54F193618D25}">
  <dimension ref="A1:S83"/>
  <sheetViews>
    <sheetView showGridLines="0" topLeftCell="J1" zoomScale="55" zoomScaleNormal="70" workbookViewId="0">
      <selection activeCell="Q1" sqref="Q1:R4"/>
    </sheetView>
  </sheetViews>
  <sheetFormatPr baseColWidth="10" defaultColWidth="11.44140625" defaultRowHeight="13.2" outlineLevelRow="2"/>
  <cols>
    <col min="1" max="1" width="17.109375" style="212" customWidth="1"/>
    <col min="2" max="2" width="21" style="212" customWidth="1"/>
    <col min="3" max="3" width="18" style="212" customWidth="1"/>
    <col min="4" max="4" width="40.88671875" style="212" customWidth="1"/>
    <col min="5" max="5" width="51.33203125" style="583" customWidth="1"/>
    <col min="6" max="6" width="75.44140625" style="212" customWidth="1"/>
    <col min="7" max="7" width="57" style="212" customWidth="1"/>
    <col min="8" max="8" width="22.44140625" style="212" customWidth="1"/>
    <col min="9" max="9" width="27" style="212" customWidth="1"/>
    <col min="10" max="10" width="13.44140625" style="212" bestFit="1" customWidth="1"/>
    <col min="11" max="11" width="30.88671875" style="212" customWidth="1"/>
    <col min="12" max="12" width="13.44140625" style="212" bestFit="1" customWidth="1"/>
    <col min="13" max="13" width="21.5546875" style="212" customWidth="1"/>
    <col min="14" max="14" width="89.77734375" style="212" customWidth="1"/>
    <col min="15" max="15" width="23.109375" style="212" customWidth="1"/>
    <col min="16" max="16" width="20.109375" style="580" customWidth="1"/>
    <col min="17" max="17" width="120.6640625" style="212" customWidth="1"/>
    <col min="18" max="18" width="16.44140625" style="212" bestFit="1" customWidth="1"/>
    <col min="19" max="16384" width="11.44140625" style="212"/>
  </cols>
  <sheetData>
    <row r="1" spans="1:18" ht="24" customHeight="1">
      <c r="A1" s="671"/>
      <c r="B1" s="671"/>
      <c r="C1" s="671"/>
      <c r="D1" s="671"/>
      <c r="E1" s="673" t="s">
        <v>22</v>
      </c>
      <c r="F1" s="674"/>
      <c r="G1" s="674"/>
      <c r="H1" s="674"/>
      <c r="I1" s="674"/>
      <c r="J1" s="674"/>
      <c r="K1" s="674"/>
      <c r="L1" s="674"/>
      <c r="M1" s="674"/>
      <c r="N1" s="674"/>
      <c r="O1" s="674"/>
      <c r="P1" s="675"/>
      <c r="Q1" s="679" t="s">
        <v>406</v>
      </c>
      <c r="R1" s="680" t="s">
        <v>407</v>
      </c>
    </row>
    <row r="2" spans="1:18" ht="24" customHeight="1">
      <c r="A2" s="672"/>
      <c r="B2" s="672"/>
      <c r="C2" s="672"/>
      <c r="D2" s="672"/>
      <c r="E2" s="676"/>
      <c r="F2" s="677"/>
      <c r="G2" s="677"/>
      <c r="H2" s="677"/>
      <c r="I2" s="677"/>
      <c r="J2" s="677"/>
      <c r="K2" s="677"/>
      <c r="L2" s="677"/>
      <c r="M2" s="677"/>
      <c r="N2" s="677"/>
      <c r="O2" s="677"/>
      <c r="P2" s="678"/>
      <c r="Q2" s="679"/>
      <c r="R2" s="681"/>
    </row>
    <row r="3" spans="1:18" ht="24" customHeight="1">
      <c r="A3" s="672"/>
      <c r="B3" s="672"/>
      <c r="C3" s="672"/>
      <c r="D3" s="672"/>
      <c r="E3" s="676"/>
      <c r="F3" s="677"/>
      <c r="G3" s="677"/>
      <c r="H3" s="677"/>
      <c r="I3" s="677"/>
      <c r="J3" s="677"/>
      <c r="K3" s="677"/>
      <c r="L3" s="677"/>
      <c r="M3" s="677"/>
      <c r="N3" s="677"/>
      <c r="O3" s="677"/>
      <c r="P3" s="678"/>
      <c r="Q3" s="679" t="s">
        <v>408</v>
      </c>
      <c r="R3" s="680">
        <v>6</v>
      </c>
    </row>
    <row r="4" spans="1:18" ht="24" customHeight="1">
      <c r="A4" s="672"/>
      <c r="B4" s="672"/>
      <c r="C4" s="672"/>
      <c r="D4" s="672"/>
      <c r="E4" s="676"/>
      <c r="F4" s="677"/>
      <c r="G4" s="677"/>
      <c r="H4" s="677"/>
      <c r="I4" s="677"/>
      <c r="J4" s="677"/>
      <c r="K4" s="677"/>
      <c r="L4" s="677"/>
      <c r="M4" s="677"/>
      <c r="N4" s="677"/>
      <c r="O4" s="677"/>
      <c r="P4" s="678"/>
      <c r="Q4" s="682"/>
      <c r="R4" s="683"/>
    </row>
    <row r="5" spans="1:18" ht="23.25" customHeight="1">
      <c r="A5" s="670" t="s">
        <v>967</v>
      </c>
      <c r="B5" s="670"/>
      <c r="C5" s="670"/>
      <c r="D5" s="670"/>
      <c r="E5" s="670"/>
      <c r="F5" s="670"/>
      <c r="G5" s="670"/>
      <c r="H5" s="670"/>
      <c r="I5" s="670"/>
      <c r="J5" s="670"/>
      <c r="K5" s="670"/>
      <c r="L5" s="670"/>
      <c r="M5" s="670"/>
      <c r="N5" s="670"/>
      <c r="O5" s="670"/>
      <c r="P5" s="670"/>
      <c r="Q5" s="670"/>
      <c r="R5" s="670"/>
    </row>
    <row r="6" spans="1:18">
      <c r="A6" s="663" t="s">
        <v>26</v>
      </c>
      <c r="B6" s="663" t="s">
        <v>27</v>
      </c>
      <c r="C6" s="663" t="s">
        <v>28</v>
      </c>
      <c r="D6" s="663" t="s">
        <v>29</v>
      </c>
      <c r="E6" s="663" t="s">
        <v>30</v>
      </c>
      <c r="F6" s="663" t="s">
        <v>31</v>
      </c>
      <c r="G6" s="663" t="s">
        <v>32</v>
      </c>
      <c r="H6" s="663" t="s">
        <v>33</v>
      </c>
      <c r="I6" s="663" t="s">
        <v>34</v>
      </c>
      <c r="J6" s="663" t="s">
        <v>35</v>
      </c>
      <c r="K6" s="663" t="s">
        <v>36</v>
      </c>
      <c r="L6" s="664" t="s">
        <v>968</v>
      </c>
      <c r="M6" s="664"/>
      <c r="N6" s="664"/>
      <c r="O6" s="664"/>
      <c r="P6" s="664"/>
      <c r="Q6" s="664"/>
      <c r="R6" s="664"/>
    </row>
    <row r="7" spans="1:18" ht="78" customHeight="1">
      <c r="A7" s="663"/>
      <c r="B7" s="663"/>
      <c r="C7" s="663"/>
      <c r="D7" s="663"/>
      <c r="E7" s="663"/>
      <c r="F7" s="663"/>
      <c r="G7" s="663"/>
      <c r="H7" s="663"/>
      <c r="I7" s="663"/>
      <c r="J7" s="663"/>
      <c r="K7" s="663"/>
      <c r="L7" s="276" t="s">
        <v>38</v>
      </c>
      <c r="M7" s="276" t="s">
        <v>39</v>
      </c>
      <c r="N7" s="276" t="s">
        <v>40</v>
      </c>
      <c r="O7" s="276" t="s">
        <v>969</v>
      </c>
      <c r="P7" s="276" t="s">
        <v>43</v>
      </c>
      <c r="Q7" s="276" t="s">
        <v>44</v>
      </c>
      <c r="R7" s="563" t="s">
        <v>45</v>
      </c>
    </row>
    <row r="8" spans="1:18" s="228" customFormat="1" ht="356.4" customHeight="1" outlineLevel="1">
      <c r="A8" s="657" t="s">
        <v>965</v>
      </c>
      <c r="B8" s="658" t="s">
        <v>970</v>
      </c>
      <c r="C8" s="657">
        <v>1</v>
      </c>
      <c r="D8" s="667" t="s">
        <v>971</v>
      </c>
      <c r="E8" s="661" t="s">
        <v>972</v>
      </c>
      <c r="F8" s="321" t="s">
        <v>973</v>
      </c>
      <c r="G8" s="321" t="s">
        <v>974</v>
      </c>
      <c r="H8" s="231" t="s">
        <v>52</v>
      </c>
      <c r="I8" s="232" t="s">
        <v>975</v>
      </c>
      <c r="J8" s="322">
        <v>44027</v>
      </c>
      <c r="K8" s="322">
        <v>44408</v>
      </c>
      <c r="L8" s="564" t="s">
        <v>976</v>
      </c>
      <c r="M8" s="224" t="s">
        <v>977</v>
      </c>
      <c r="N8" s="565" t="s">
        <v>978</v>
      </c>
      <c r="O8" s="566">
        <v>1</v>
      </c>
      <c r="P8" s="216" t="s">
        <v>145</v>
      </c>
      <c r="Q8" s="246" t="s">
        <v>979</v>
      </c>
      <c r="R8" s="669" t="s">
        <v>12</v>
      </c>
    </row>
    <row r="9" spans="1:18" s="228" customFormat="1" ht="235.2" customHeight="1" outlineLevel="1">
      <c r="A9" s="657"/>
      <c r="B9" s="658"/>
      <c r="C9" s="657"/>
      <c r="D9" s="667"/>
      <c r="E9" s="661"/>
      <c r="F9" s="321" t="s">
        <v>980</v>
      </c>
      <c r="G9" s="321" t="s">
        <v>981</v>
      </c>
      <c r="H9" s="231" t="s">
        <v>52</v>
      </c>
      <c r="I9" s="232" t="s">
        <v>982</v>
      </c>
      <c r="J9" s="322">
        <v>43983</v>
      </c>
      <c r="K9" s="322">
        <v>44074</v>
      </c>
      <c r="L9" s="564" t="s">
        <v>976</v>
      </c>
      <c r="M9" s="224" t="s">
        <v>977</v>
      </c>
      <c r="N9" s="565" t="s">
        <v>983</v>
      </c>
      <c r="O9" s="566">
        <v>1</v>
      </c>
      <c r="P9" s="216" t="s">
        <v>145</v>
      </c>
      <c r="Q9" s="212" t="s">
        <v>984</v>
      </c>
      <c r="R9" s="669"/>
    </row>
    <row r="10" spans="1:18" s="228" customFormat="1" ht="258" customHeight="1" outlineLevel="1">
      <c r="A10" s="657"/>
      <c r="B10" s="658"/>
      <c r="C10" s="657"/>
      <c r="D10" s="667"/>
      <c r="E10" s="661" t="s">
        <v>985</v>
      </c>
      <c r="F10" s="321" t="s">
        <v>986</v>
      </c>
      <c r="G10" s="321" t="s">
        <v>987</v>
      </c>
      <c r="H10" s="231" t="s">
        <v>52</v>
      </c>
      <c r="I10" s="232" t="s">
        <v>988</v>
      </c>
      <c r="J10" s="322">
        <v>44013</v>
      </c>
      <c r="K10" s="322">
        <v>44377</v>
      </c>
      <c r="L10" s="564" t="s">
        <v>989</v>
      </c>
      <c r="M10" s="224" t="s">
        <v>990</v>
      </c>
      <c r="N10" s="567" t="s">
        <v>991</v>
      </c>
      <c r="O10" s="566">
        <v>0.75</v>
      </c>
      <c r="P10" s="216" t="s">
        <v>278</v>
      </c>
      <c r="Q10" s="277" t="s">
        <v>992</v>
      </c>
      <c r="R10" s="669"/>
    </row>
    <row r="11" spans="1:18" s="228" customFormat="1" ht="240" customHeight="1" outlineLevel="1">
      <c r="A11" s="657"/>
      <c r="B11" s="658"/>
      <c r="C11" s="657"/>
      <c r="D11" s="667"/>
      <c r="E11" s="661"/>
      <c r="F11" s="321" t="s">
        <v>993</v>
      </c>
      <c r="G11" s="321" t="s">
        <v>994</v>
      </c>
      <c r="H11" s="231" t="s">
        <v>52</v>
      </c>
      <c r="I11" s="232" t="s">
        <v>995</v>
      </c>
      <c r="J11" s="322">
        <v>43983</v>
      </c>
      <c r="K11" s="322">
        <v>44195</v>
      </c>
      <c r="L11" s="564" t="s">
        <v>976</v>
      </c>
      <c r="M11" s="224" t="s">
        <v>977</v>
      </c>
      <c r="N11" s="568" t="s">
        <v>996</v>
      </c>
      <c r="O11" s="566">
        <v>1</v>
      </c>
      <c r="P11" s="216" t="s">
        <v>58</v>
      </c>
      <c r="Q11" s="565" t="s">
        <v>997</v>
      </c>
      <c r="R11" s="669"/>
    </row>
    <row r="12" spans="1:18" s="228" customFormat="1" ht="195.75" customHeight="1" outlineLevel="1">
      <c r="A12" s="665"/>
      <c r="B12" s="666"/>
      <c r="C12" s="665"/>
      <c r="D12" s="668"/>
      <c r="E12" s="661"/>
      <c r="F12" s="321" t="s">
        <v>998</v>
      </c>
      <c r="G12" s="321" t="s">
        <v>999</v>
      </c>
      <c r="H12" s="231" t="s">
        <v>63</v>
      </c>
      <c r="I12" s="232" t="s">
        <v>982</v>
      </c>
      <c r="J12" s="322">
        <v>43952</v>
      </c>
      <c r="K12" s="322">
        <v>44043</v>
      </c>
      <c r="L12" s="564" t="s">
        <v>976</v>
      </c>
      <c r="M12" s="224" t="s">
        <v>977</v>
      </c>
      <c r="N12" s="321" t="s">
        <v>1000</v>
      </c>
      <c r="O12" s="566">
        <v>1</v>
      </c>
      <c r="P12" s="232" t="s">
        <v>58</v>
      </c>
      <c r="Q12" s="224" t="s">
        <v>1001</v>
      </c>
      <c r="R12" s="669"/>
    </row>
    <row r="13" spans="1:18" s="228" customFormat="1" ht="354.75" customHeight="1" outlineLevel="1">
      <c r="A13" s="657"/>
      <c r="B13" s="658"/>
      <c r="C13" s="657"/>
      <c r="D13" s="667"/>
      <c r="E13" s="337" t="s">
        <v>1002</v>
      </c>
      <c r="F13" s="321" t="s">
        <v>1003</v>
      </c>
      <c r="G13" s="321" t="s">
        <v>1004</v>
      </c>
      <c r="H13" s="231" t="s">
        <v>63</v>
      </c>
      <c r="I13" s="232" t="s">
        <v>982</v>
      </c>
      <c r="J13" s="322">
        <v>43952</v>
      </c>
      <c r="K13" s="322">
        <v>44012</v>
      </c>
      <c r="L13" s="564" t="s">
        <v>976</v>
      </c>
      <c r="M13" s="224" t="s">
        <v>977</v>
      </c>
      <c r="N13" s="321" t="s">
        <v>1005</v>
      </c>
      <c r="O13" s="566">
        <v>1</v>
      </c>
      <c r="P13" s="216" t="s">
        <v>58</v>
      </c>
      <c r="Q13" s="217" t="s">
        <v>1006</v>
      </c>
      <c r="R13" s="669"/>
    </row>
    <row r="14" spans="1:18" s="228" customFormat="1" ht="267.75" customHeight="1" outlineLevel="1">
      <c r="A14" s="657"/>
      <c r="B14" s="658"/>
      <c r="C14" s="657"/>
      <c r="D14" s="667"/>
      <c r="E14" s="321" t="s">
        <v>1007</v>
      </c>
      <c r="F14" s="321" t="s">
        <v>1008</v>
      </c>
      <c r="G14" s="321" t="s">
        <v>1009</v>
      </c>
      <c r="H14" s="231" t="s">
        <v>52</v>
      </c>
      <c r="I14" s="232" t="s">
        <v>1010</v>
      </c>
      <c r="J14" s="322">
        <v>43983</v>
      </c>
      <c r="K14" s="322">
        <v>44104</v>
      </c>
      <c r="L14" s="564" t="s">
        <v>976</v>
      </c>
      <c r="M14" s="224" t="s">
        <v>977</v>
      </c>
      <c r="N14" s="321" t="s">
        <v>1011</v>
      </c>
      <c r="O14" s="569">
        <v>1</v>
      </c>
      <c r="P14" s="216" t="s">
        <v>58</v>
      </c>
      <c r="Q14" s="217" t="s">
        <v>1012</v>
      </c>
      <c r="R14" s="669"/>
    </row>
    <row r="15" spans="1:18" s="441" customFormat="1">
      <c r="A15" s="469"/>
      <c r="B15" s="469"/>
      <c r="C15" s="469"/>
      <c r="D15" s="469"/>
      <c r="E15" s="570"/>
      <c r="F15" s="469"/>
      <c r="G15" s="469"/>
      <c r="H15" s="469"/>
      <c r="I15" s="469"/>
      <c r="J15" s="469"/>
      <c r="K15" s="469"/>
      <c r="L15" s="469"/>
      <c r="M15" s="469"/>
      <c r="N15" s="469"/>
      <c r="O15" s="469"/>
      <c r="P15" s="570"/>
      <c r="Q15" s="469"/>
      <c r="R15" s="469"/>
    </row>
    <row r="16" spans="1:18" s="228" customFormat="1" ht="154.5" customHeight="1" outlineLevel="1">
      <c r="A16" s="657" t="s">
        <v>965</v>
      </c>
      <c r="B16" s="658" t="s">
        <v>1013</v>
      </c>
      <c r="C16" s="657">
        <v>2</v>
      </c>
      <c r="D16" s="662" t="s">
        <v>1014</v>
      </c>
      <c r="E16" s="321" t="s">
        <v>1015</v>
      </c>
      <c r="F16" s="321" t="s">
        <v>1016</v>
      </c>
      <c r="G16" s="321" t="s">
        <v>1017</v>
      </c>
      <c r="H16" s="231" t="s">
        <v>52</v>
      </c>
      <c r="I16" s="232" t="s">
        <v>1018</v>
      </c>
      <c r="J16" s="322">
        <v>43983</v>
      </c>
      <c r="K16" s="322">
        <v>44195</v>
      </c>
      <c r="L16" s="564" t="s">
        <v>976</v>
      </c>
      <c r="M16" s="224" t="s">
        <v>977</v>
      </c>
      <c r="N16" s="224" t="s">
        <v>1019</v>
      </c>
      <c r="O16" s="566">
        <v>1</v>
      </c>
      <c r="P16" s="216" t="s">
        <v>58</v>
      </c>
      <c r="Q16" s="224" t="s">
        <v>1020</v>
      </c>
      <c r="R16" s="658" t="s">
        <v>11</v>
      </c>
    </row>
    <row r="17" spans="1:18" s="228" customFormat="1" ht="159" customHeight="1" outlineLevel="1">
      <c r="A17" s="657"/>
      <c r="B17" s="658"/>
      <c r="C17" s="657"/>
      <c r="D17" s="662"/>
      <c r="E17" s="661" t="s">
        <v>1021</v>
      </c>
      <c r="F17" s="321" t="s">
        <v>1022</v>
      </c>
      <c r="G17" s="321" t="s">
        <v>1023</v>
      </c>
      <c r="H17" s="231" t="s">
        <v>52</v>
      </c>
      <c r="I17" s="232" t="s">
        <v>1018</v>
      </c>
      <c r="J17" s="322">
        <v>43952</v>
      </c>
      <c r="K17" s="322">
        <v>44195</v>
      </c>
      <c r="L17" s="564" t="s">
        <v>976</v>
      </c>
      <c r="M17" s="224" t="s">
        <v>977</v>
      </c>
      <c r="N17" s="321" t="s">
        <v>1024</v>
      </c>
      <c r="O17" s="566">
        <v>1</v>
      </c>
      <c r="P17" s="216" t="s">
        <v>58</v>
      </c>
      <c r="Q17" s="224" t="s">
        <v>1025</v>
      </c>
      <c r="R17" s="658"/>
    </row>
    <row r="18" spans="1:18" s="228" customFormat="1" ht="248.25" customHeight="1" outlineLevel="1">
      <c r="A18" s="657"/>
      <c r="B18" s="658"/>
      <c r="C18" s="657"/>
      <c r="D18" s="662"/>
      <c r="E18" s="661"/>
      <c r="F18" s="321" t="s">
        <v>1026</v>
      </c>
      <c r="G18" s="321" t="s">
        <v>1027</v>
      </c>
      <c r="H18" s="231" t="s">
        <v>52</v>
      </c>
      <c r="I18" s="232" t="s">
        <v>1028</v>
      </c>
      <c r="J18" s="322">
        <v>43952</v>
      </c>
      <c r="K18" s="322">
        <v>44195</v>
      </c>
      <c r="L18" s="564" t="s">
        <v>976</v>
      </c>
      <c r="M18" s="224" t="s">
        <v>977</v>
      </c>
      <c r="N18" s="321" t="s">
        <v>1029</v>
      </c>
      <c r="O18" s="566">
        <v>1</v>
      </c>
      <c r="P18" s="216" t="s">
        <v>58</v>
      </c>
      <c r="Q18" s="321" t="s">
        <v>1030</v>
      </c>
      <c r="R18" s="658"/>
    </row>
    <row r="19" spans="1:18" s="441" customFormat="1">
      <c r="A19" s="469"/>
      <c r="B19" s="469"/>
      <c r="C19" s="469"/>
      <c r="D19" s="469"/>
      <c r="E19" s="570"/>
      <c r="F19" s="469"/>
      <c r="G19" s="469"/>
      <c r="H19" s="469"/>
      <c r="I19" s="469"/>
      <c r="J19" s="469"/>
      <c r="K19" s="469"/>
      <c r="L19" s="469"/>
      <c r="M19" s="469"/>
      <c r="N19" s="469"/>
      <c r="O19" s="469"/>
      <c r="P19" s="570"/>
      <c r="Q19" s="469"/>
      <c r="R19" s="469"/>
    </row>
    <row r="20" spans="1:18" s="228" customFormat="1" ht="195.75" customHeight="1" outlineLevel="1">
      <c r="A20" s="657" t="s">
        <v>965</v>
      </c>
      <c r="B20" s="658" t="s">
        <v>1013</v>
      </c>
      <c r="C20" s="657">
        <v>3</v>
      </c>
      <c r="D20" s="659" t="s">
        <v>1031</v>
      </c>
      <c r="E20" s="661" t="s">
        <v>1032</v>
      </c>
      <c r="F20" s="321" t="s">
        <v>1033</v>
      </c>
      <c r="G20" s="321" t="s">
        <v>1034</v>
      </c>
      <c r="H20" s="231" t="s">
        <v>52</v>
      </c>
      <c r="I20" s="232" t="s">
        <v>1035</v>
      </c>
      <c r="J20" s="322">
        <v>43983</v>
      </c>
      <c r="K20" s="322">
        <v>44195</v>
      </c>
      <c r="L20" s="564" t="s">
        <v>976</v>
      </c>
      <c r="M20" s="224" t="s">
        <v>977</v>
      </c>
      <c r="N20" s="565" t="s">
        <v>1036</v>
      </c>
      <c r="O20" s="566">
        <v>1</v>
      </c>
      <c r="P20" s="216" t="s">
        <v>145</v>
      </c>
      <c r="Q20" s="217" t="s">
        <v>1037</v>
      </c>
      <c r="R20" s="650" t="s">
        <v>12</v>
      </c>
    </row>
    <row r="21" spans="1:18" s="228" customFormat="1" ht="240.6" customHeight="1" outlineLevel="1">
      <c r="A21" s="657"/>
      <c r="B21" s="658"/>
      <c r="C21" s="657"/>
      <c r="D21" s="659"/>
      <c r="E21" s="661"/>
      <c r="F21" s="321" t="s">
        <v>1038</v>
      </c>
      <c r="G21" s="321" t="s">
        <v>1039</v>
      </c>
      <c r="H21" s="231" t="s">
        <v>52</v>
      </c>
      <c r="I21" s="232" t="s">
        <v>1035</v>
      </c>
      <c r="J21" s="322">
        <v>43983</v>
      </c>
      <c r="K21" s="322">
        <v>44195</v>
      </c>
      <c r="L21" s="564" t="s">
        <v>976</v>
      </c>
      <c r="M21" s="224" t="s">
        <v>977</v>
      </c>
      <c r="N21" s="565" t="s">
        <v>1040</v>
      </c>
      <c r="O21" s="566">
        <v>0</v>
      </c>
      <c r="P21" s="216" t="s">
        <v>278</v>
      </c>
      <c r="Q21" s="571" t="s">
        <v>1041</v>
      </c>
      <c r="R21" s="650"/>
    </row>
    <row r="22" spans="1:18" s="441" customFormat="1">
      <c r="A22" s="469"/>
      <c r="B22" s="469"/>
      <c r="C22" s="469"/>
      <c r="D22" s="469"/>
      <c r="E22" s="570"/>
      <c r="F22" s="469"/>
      <c r="G22" s="469"/>
      <c r="H22" s="469"/>
      <c r="I22" s="469"/>
      <c r="J22" s="469"/>
      <c r="K22" s="469"/>
      <c r="L22" s="469"/>
      <c r="M22" s="469"/>
      <c r="N22" s="469"/>
      <c r="O22" s="469"/>
      <c r="P22" s="570"/>
      <c r="Q22" s="469"/>
      <c r="R22" s="469"/>
    </row>
    <row r="23" spans="1:18" s="228" customFormat="1" ht="408.6" customHeight="1" outlineLevel="1">
      <c r="A23" s="657" t="s">
        <v>965</v>
      </c>
      <c r="B23" s="658" t="s">
        <v>1013</v>
      </c>
      <c r="C23" s="657">
        <v>4</v>
      </c>
      <c r="D23" s="662" t="s">
        <v>1042</v>
      </c>
      <c r="E23" s="661" t="s">
        <v>1043</v>
      </c>
      <c r="F23" s="321" t="s">
        <v>1044</v>
      </c>
      <c r="G23" s="321" t="s">
        <v>1045</v>
      </c>
      <c r="H23" s="231" t="s">
        <v>52</v>
      </c>
      <c r="I23" s="232" t="s">
        <v>1046</v>
      </c>
      <c r="J23" s="322">
        <v>43983</v>
      </c>
      <c r="K23" s="322">
        <v>44195</v>
      </c>
      <c r="L23" s="564" t="s">
        <v>976</v>
      </c>
      <c r="M23" s="224" t="s">
        <v>977</v>
      </c>
      <c r="N23" s="565" t="s">
        <v>1047</v>
      </c>
      <c r="O23" s="566">
        <v>1</v>
      </c>
      <c r="P23" s="216" t="s">
        <v>145</v>
      </c>
      <c r="Q23" s="571" t="s">
        <v>1048</v>
      </c>
      <c r="R23" s="661" t="s">
        <v>12</v>
      </c>
    </row>
    <row r="24" spans="1:18" s="228" customFormat="1" ht="179.25" customHeight="1" outlineLevel="1">
      <c r="A24" s="657"/>
      <c r="B24" s="658"/>
      <c r="C24" s="657"/>
      <c r="D24" s="662"/>
      <c r="E24" s="661"/>
      <c r="F24" s="321" t="s">
        <v>1049</v>
      </c>
      <c r="G24" s="321" t="s">
        <v>1050</v>
      </c>
      <c r="H24" s="231" t="s">
        <v>52</v>
      </c>
      <c r="I24" s="232" t="s">
        <v>1046</v>
      </c>
      <c r="J24" s="322">
        <v>43952</v>
      </c>
      <c r="K24" s="322">
        <v>44074</v>
      </c>
      <c r="L24" s="564" t="s">
        <v>976</v>
      </c>
      <c r="M24" s="224" t="s">
        <v>977</v>
      </c>
      <c r="N24" s="321" t="s">
        <v>1051</v>
      </c>
      <c r="O24" s="566">
        <v>1</v>
      </c>
      <c r="P24" s="216" t="s">
        <v>58</v>
      </c>
      <c r="Q24" s="321" t="s">
        <v>1052</v>
      </c>
      <c r="R24" s="661"/>
    </row>
    <row r="25" spans="1:18" s="228" customFormat="1" ht="207" customHeight="1" outlineLevel="1">
      <c r="A25" s="657"/>
      <c r="B25" s="658"/>
      <c r="C25" s="657"/>
      <c r="D25" s="662"/>
      <c r="E25" s="661"/>
      <c r="F25" s="321" t="s">
        <v>1053</v>
      </c>
      <c r="G25" s="321" t="s">
        <v>1054</v>
      </c>
      <c r="H25" s="231" t="s">
        <v>52</v>
      </c>
      <c r="I25" s="232" t="s">
        <v>1046</v>
      </c>
      <c r="J25" s="322">
        <v>43983</v>
      </c>
      <c r="K25" s="322">
        <v>44074</v>
      </c>
      <c r="L25" s="564" t="s">
        <v>976</v>
      </c>
      <c r="M25" s="224" t="s">
        <v>977</v>
      </c>
      <c r="N25" s="321" t="s">
        <v>1055</v>
      </c>
      <c r="O25" s="566">
        <v>1</v>
      </c>
      <c r="P25" s="216" t="s">
        <v>58</v>
      </c>
      <c r="Q25" s="224" t="s">
        <v>1056</v>
      </c>
      <c r="R25" s="661"/>
    </row>
    <row r="26" spans="1:18" s="228" customFormat="1" ht="232.5" customHeight="1" outlineLevel="1">
      <c r="A26" s="657"/>
      <c r="B26" s="658"/>
      <c r="C26" s="657"/>
      <c r="D26" s="662"/>
      <c r="E26" s="658" t="s">
        <v>1043</v>
      </c>
      <c r="F26" s="321" t="s">
        <v>1057</v>
      </c>
      <c r="G26" s="321" t="s">
        <v>1058</v>
      </c>
      <c r="H26" s="231" t="s">
        <v>52</v>
      </c>
      <c r="I26" s="232" t="s">
        <v>1046</v>
      </c>
      <c r="J26" s="322">
        <v>43983</v>
      </c>
      <c r="K26" s="322">
        <v>44195</v>
      </c>
      <c r="L26" s="564" t="s">
        <v>976</v>
      </c>
      <c r="M26" s="224" t="s">
        <v>977</v>
      </c>
      <c r="N26" s="321" t="s">
        <v>1059</v>
      </c>
      <c r="O26" s="566">
        <v>1</v>
      </c>
      <c r="P26" s="216" t="s">
        <v>58</v>
      </c>
      <c r="Q26" s="224" t="s">
        <v>1060</v>
      </c>
      <c r="R26" s="661"/>
    </row>
    <row r="27" spans="1:18" s="228" customFormat="1" ht="103.5" customHeight="1" outlineLevel="1">
      <c r="A27" s="657"/>
      <c r="B27" s="658"/>
      <c r="C27" s="657"/>
      <c r="D27" s="662"/>
      <c r="E27" s="658"/>
      <c r="F27" s="321" t="s">
        <v>1061</v>
      </c>
      <c r="G27" s="321" t="s">
        <v>1062</v>
      </c>
      <c r="H27" s="231" t="s">
        <v>63</v>
      </c>
      <c r="I27" s="232" t="s">
        <v>1046</v>
      </c>
      <c r="J27" s="322">
        <v>43983</v>
      </c>
      <c r="K27" s="322">
        <v>44195</v>
      </c>
      <c r="L27" s="564" t="s">
        <v>976</v>
      </c>
      <c r="M27" s="224" t="s">
        <v>977</v>
      </c>
      <c r="N27" s="224" t="s">
        <v>1063</v>
      </c>
      <c r="O27" s="566">
        <v>1</v>
      </c>
      <c r="P27" s="216" t="s">
        <v>58</v>
      </c>
      <c r="Q27" s="244" t="s">
        <v>1064</v>
      </c>
      <c r="R27" s="661"/>
    </row>
    <row r="28" spans="1:18" s="441" customFormat="1">
      <c r="A28" s="469"/>
      <c r="B28" s="469"/>
      <c r="C28" s="469"/>
      <c r="D28" s="469"/>
      <c r="E28" s="570"/>
      <c r="F28" s="469"/>
      <c r="G28" s="469"/>
      <c r="H28" s="469"/>
      <c r="I28" s="469"/>
      <c r="J28" s="469"/>
      <c r="K28" s="469"/>
      <c r="L28" s="469"/>
      <c r="M28" s="469"/>
      <c r="N28" s="469"/>
      <c r="O28" s="469"/>
      <c r="P28" s="570"/>
      <c r="Q28" s="469"/>
      <c r="R28" s="469"/>
    </row>
    <row r="29" spans="1:18" s="228" customFormat="1" ht="316.8" outlineLevel="1">
      <c r="A29" s="231" t="s">
        <v>965</v>
      </c>
      <c r="B29" s="232" t="s">
        <v>1013</v>
      </c>
      <c r="C29" s="231">
        <v>5</v>
      </c>
      <c r="D29" s="337" t="s">
        <v>1065</v>
      </c>
      <c r="E29" s="337" t="s">
        <v>1066</v>
      </c>
      <c r="F29" s="321" t="s">
        <v>1067</v>
      </c>
      <c r="G29" s="321" t="s">
        <v>1068</v>
      </c>
      <c r="H29" s="231" t="s">
        <v>63</v>
      </c>
      <c r="I29" s="232" t="s">
        <v>1069</v>
      </c>
      <c r="J29" s="322">
        <v>43983</v>
      </c>
      <c r="K29" s="322">
        <v>44195</v>
      </c>
      <c r="L29" s="564" t="s">
        <v>976</v>
      </c>
      <c r="M29" s="224" t="s">
        <v>977</v>
      </c>
      <c r="N29" s="224" t="s">
        <v>1070</v>
      </c>
      <c r="O29" s="566">
        <v>1</v>
      </c>
      <c r="P29" s="216" t="s">
        <v>58</v>
      </c>
      <c r="Q29" s="224" t="s">
        <v>1071</v>
      </c>
      <c r="R29" s="231" t="s">
        <v>11</v>
      </c>
    </row>
    <row r="30" spans="1:18" s="441" customFormat="1">
      <c r="A30" s="469"/>
      <c r="B30" s="469"/>
      <c r="C30" s="469"/>
      <c r="D30" s="469"/>
      <c r="E30" s="570"/>
      <c r="F30" s="469"/>
      <c r="G30" s="469"/>
      <c r="H30" s="469"/>
      <c r="I30" s="469"/>
      <c r="J30" s="469"/>
      <c r="K30" s="469"/>
      <c r="L30" s="469"/>
      <c r="M30" s="469"/>
      <c r="N30" s="469"/>
      <c r="O30" s="469"/>
      <c r="P30" s="570"/>
      <c r="Q30" s="469"/>
      <c r="R30" s="469"/>
    </row>
    <row r="31" spans="1:18" s="228" customFormat="1" ht="179.25" customHeight="1" outlineLevel="1">
      <c r="A31" s="657" t="s">
        <v>965</v>
      </c>
      <c r="B31" s="658" t="s">
        <v>1013</v>
      </c>
      <c r="C31" s="657">
        <v>6</v>
      </c>
      <c r="D31" s="661" t="s">
        <v>1072</v>
      </c>
      <c r="E31" s="661" t="s">
        <v>1073</v>
      </c>
      <c r="F31" s="321" t="s">
        <v>1074</v>
      </c>
      <c r="G31" s="321" t="s">
        <v>1075</v>
      </c>
      <c r="H31" s="231" t="s">
        <v>52</v>
      </c>
      <c r="I31" s="232" t="s">
        <v>1046</v>
      </c>
      <c r="J31" s="322">
        <v>43983</v>
      </c>
      <c r="K31" s="322">
        <v>44195</v>
      </c>
      <c r="L31" s="564" t="s">
        <v>976</v>
      </c>
      <c r="M31" s="224" t="s">
        <v>977</v>
      </c>
      <c r="N31" s="224" t="s">
        <v>1076</v>
      </c>
      <c r="O31" s="566">
        <v>1</v>
      </c>
      <c r="P31" s="216" t="s">
        <v>58</v>
      </c>
      <c r="Q31" s="224" t="s">
        <v>1077</v>
      </c>
      <c r="R31" s="657" t="s">
        <v>11</v>
      </c>
    </row>
    <row r="32" spans="1:18" s="228" customFormat="1" ht="219.75" customHeight="1" outlineLevel="1">
      <c r="A32" s="657"/>
      <c r="B32" s="658"/>
      <c r="C32" s="657"/>
      <c r="D32" s="661"/>
      <c r="E32" s="661"/>
      <c r="F32" s="321" t="s">
        <v>1078</v>
      </c>
      <c r="G32" s="321" t="s">
        <v>1079</v>
      </c>
      <c r="H32" s="231" t="s">
        <v>52</v>
      </c>
      <c r="I32" s="232" t="s">
        <v>1080</v>
      </c>
      <c r="J32" s="322">
        <v>43983</v>
      </c>
      <c r="K32" s="322">
        <v>44195</v>
      </c>
      <c r="L32" s="564" t="s">
        <v>976</v>
      </c>
      <c r="M32" s="224" t="s">
        <v>977</v>
      </c>
      <c r="N32" s="224" t="s">
        <v>1081</v>
      </c>
      <c r="O32" s="566">
        <v>1</v>
      </c>
      <c r="P32" s="216" t="s">
        <v>58</v>
      </c>
      <c r="Q32" s="224" t="s">
        <v>1082</v>
      </c>
      <c r="R32" s="657"/>
    </row>
    <row r="33" spans="1:18" s="441" customFormat="1">
      <c r="A33" s="469"/>
      <c r="B33" s="469"/>
      <c r="C33" s="469"/>
      <c r="D33" s="469"/>
      <c r="E33" s="570"/>
      <c r="F33" s="469"/>
      <c r="G33" s="469"/>
      <c r="H33" s="469"/>
      <c r="I33" s="469"/>
      <c r="J33" s="469"/>
      <c r="K33" s="469"/>
      <c r="L33" s="469"/>
      <c r="M33" s="469"/>
      <c r="N33" s="469"/>
      <c r="O33" s="469"/>
      <c r="P33" s="570"/>
      <c r="Q33" s="469"/>
      <c r="R33" s="469"/>
    </row>
    <row r="34" spans="1:18" s="228" customFormat="1" ht="155.25" customHeight="1" outlineLevel="1">
      <c r="A34" s="231" t="s">
        <v>965</v>
      </c>
      <c r="B34" s="232" t="s">
        <v>1013</v>
      </c>
      <c r="C34" s="231">
        <v>7</v>
      </c>
      <c r="D34" s="224" t="s">
        <v>1083</v>
      </c>
      <c r="E34" s="321" t="s">
        <v>1084</v>
      </c>
      <c r="F34" s="321" t="s">
        <v>1085</v>
      </c>
      <c r="G34" s="321" t="s">
        <v>1086</v>
      </c>
      <c r="H34" s="231" t="s">
        <v>63</v>
      </c>
      <c r="I34" s="232" t="s">
        <v>1087</v>
      </c>
      <c r="J34" s="322">
        <v>45156</v>
      </c>
      <c r="K34" s="322">
        <v>45291</v>
      </c>
      <c r="L34" s="564">
        <v>45271</v>
      </c>
      <c r="M34" s="224" t="s">
        <v>330</v>
      </c>
      <c r="N34" s="217" t="s">
        <v>1088</v>
      </c>
      <c r="O34" s="566">
        <v>0</v>
      </c>
      <c r="P34" s="216" t="s">
        <v>278</v>
      </c>
      <c r="Q34" s="217" t="s">
        <v>1089</v>
      </c>
      <c r="R34" s="231" t="s">
        <v>12</v>
      </c>
    </row>
    <row r="35" spans="1:18" s="441" customFormat="1">
      <c r="A35" s="469"/>
      <c r="B35" s="469"/>
      <c r="C35" s="469"/>
      <c r="D35" s="469"/>
      <c r="E35" s="570"/>
      <c r="F35" s="469"/>
      <c r="G35" s="469"/>
      <c r="H35" s="469"/>
      <c r="I35" s="469"/>
      <c r="J35" s="469"/>
      <c r="K35" s="469"/>
      <c r="L35" s="469"/>
      <c r="M35" s="469"/>
      <c r="N35" s="469"/>
      <c r="O35" s="469"/>
      <c r="P35" s="570"/>
      <c r="Q35" s="469"/>
      <c r="R35" s="469"/>
    </row>
    <row r="36" spans="1:18" s="228" customFormat="1" ht="211.2" customHeight="1" outlineLevel="1">
      <c r="A36" s="657" t="s">
        <v>965</v>
      </c>
      <c r="B36" s="658" t="s">
        <v>1013</v>
      </c>
      <c r="C36" s="657">
        <v>8</v>
      </c>
      <c r="D36" s="661" t="s">
        <v>1090</v>
      </c>
      <c r="E36" s="321" t="s">
        <v>1091</v>
      </c>
      <c r="F36" s="321" t="s">
        <v>1092</v>
      </c>
      <c r="G36" s="321" t="s">
        <v>1093</v>
      </c>
      <c r="H36" s="231" t="s">
        <v>63</v>
      </c>
      <c r="I36" s="232" t="s">
        <v>1094</v>
      </c>
      <c r="J36" s="322">
        <v>43983</v>
      </c>
      <c r="K36" s="322">
        <v>44074</v>
      </c>
      <c r="L36" s="564" t="s">
        <v>976</v>
      </c>
      <c r="M36" s="224" t="s">
        <v>977</v>
      </c>
      <c r="N36" s="217" t="s">
        <v>1095</v>
      </c>
      <c r="O36" s="566">
        <v>0</v>
      </c>
      <c r="P36" s="216" t="s">
        <v>278</v>
      </c>
      <c r="Q36" s="217" t="s">
        <v>1096</v>
      </c>
      <c r="R36" s="658" t="s">
        <v>12</v>
      </c>
    </row>
    <row r="37" spans="1:18" s="228" customFormat="1" ht="217.2" customHeight="1" outlineLevel="1">
      <c r="A37" s="657"/>
      <c r="B37" s="658"/>
      <c r="C37" s="657"/>
      <c r="D37" s="661"/>
      <c r="E37" s="321" t="s">
        <v>1097</v>
      </c>
      <c r="F37" s="321" t="s">
        <v>1098</v>
      </c>
      <c r="G37" s="321" t="s">
        <v>1099</v>
      </c>
      <c r="H37" s="231" t="s">
        <v>52</v>
      </c>
      <c r="I37" s="232" t="s">
        <v>1046</v>
      </c>
      <c r="J37" s="322">
        <v>43983</v>
      </c>
      <c r="K37" s="322">
        <v>44195</v>
      </c>
      <c r="L37" s="564" t="s">
        <v>976</v>
      </c>
      <c r="M37" s="224" t="s">
        <v>977</v>
      </c>
      <c r="N37" s="246" t="s">
        <v>1100</v>
      </c>
      <c r="O37" s="566">
        <v>0</v>
      </c>
      <c r="P37" s="216" t="s">
        <v>278</v>
      </c>
      <c r="Q37" s="217" t="s">
        <v>1101</v>
      </c>
      <c r="R37" s="652"/>
    </row>
    <row r="38" spans="1:18" s="441" customFormat="1">
      <c r="A38" s="469"/>
      <c r="B38" s="469"/>
      <c r="C38" s="469"/>
      <c r="D38" s="469"/>
      <c r="E38" s="570"/>
      <c r="F38" s="469"/>
      <c r="G38" s="469"/>
      <c r="H38" s="469"/>
      <c r="I38" s="469"/>
      <c r="J38" s="469"/>
      <c r="K38" s="469"/>
      <c r="L38" s="469"/>
      <c r="M38" s="469"/>
      <c r="N38" s="469"/>
      <c r="O38" s="469"/>
      <c r="P38" s="570"/>
      <c r="Q38" s="469"/>
      <c r="R38" s="469"/>
    </row>
    <row r="39" spans="1:18" s="228" customFormat="1" ht="231" customHeight="1" outlineLevel="1">
      <c r="A39" s="231" t="s">
        <v>965</v>
      </c>
      <c r="B39" s="232" t="s">
        <v>1013</v>
      </c>
      <c r="C39" s="231">
        <v>9</v>
      </c>
      <c r="D39" s="337" t="s">
        <v>1102</v>
      </c>
      <c r="E39" s="321" t="s">
        <v>1103</v>
      </c>
      <c r="F39" s="321" t="s">
        <v>1104</v>
      </c>
      <c r="G39" s="321" t="s">
        <v>1105</v>
      </c>
      <c r="H39" s="231" t="s">
        <v>63</v>
      </c>
      <c r="I39" s="232" t="s">
        <v>1106</v>
      </c>
      <c r="J39" s="322">
        <v>43952</v>
      </c>
      <c r="K39" s="322">
        <v>44043</v>
      </c>
      <c r="L39" s="564" t="s">
        <v>976</v>
      </c>
      <c r="M39" s="224" t="s">
        <v>977</v>
      </c>
      <c r="N39" s="321" t="s">
        <v>1107</v>
      </c>
      <c r="O39" s="566">
        <v>1</v>
      </c>
      <c r="P39" s="216" t="s">
        <v>58</v>
      </c>
      <c r="Q39" s="224" t="s">
        <v>1108</v>
      </c>
      <c r="R39" s="231" t="s">
        <v>11</v>
      </c>
    </row>
    <row r="40" spans="1:18" s="441" customFormat="1">
      <c r="A40" s="469"/>
      <c r="B40" s="469"/>
      <c r="C40" s="469"/>
      <c r="D40" s="469"/>
      <c r="E40" s="570"/>
      <c r="F40" s="469"/>
      <c r="G40" s="469"/>
      <c r="H40" s="469"/>
      <c r="I40" s="469"/>
      <c r="J40" s="469"/>
      <c r="K40" s="469"/>
      <c r="L40" s="469"/>
      <c r="M40" s="469"/>
      <c r="N40" s="469"/>
      <c r="O40" s="469"/>
      <c r="P40" s="570"/>
      <c r="Q40" s="469"/>
      <c r="R40" s="469"/>
    </row>
    <row r="41" spans="1:18" s="228" customFormat="1" ht="123.75" customHeight="1" outlineLevel="1">
      <c r="A41" s="657" t="s">
        <v>965</v>
      </c>
      <c r="B41" s="658" t="s">
        <v>1013</v>
      </c>
      <c r="C41" s="657">
        <v>10</v>
      </c>
      <c r="D41" s="662" t="s">
        <v>1109</v>
      </c>
      <c r="E41" s="321" t="s">
        <v>1110</v>
      </c>
      <c r="F41" s="321" t="s">
        <v>1111</v>
      </c>
      <c r="G41" s="321" t="s">
        <v>1112</v>
      </c>
      <c r="H41" s="231" t="s">
        <v>52</v>
      </c>
      <c r="I41" s="232" t="s">
        <v>1113</v>
      </c>
      <c r="J41" s="322">
        <v>43983</v>
      </c>
      <c r="K41" s="322">
        <v>44195</v>
      </c>
      <c r="L41" s="564" t="s">
        <v>976</v>
      </c>
      <c r="M41" s="224" t="s">
        <v>977</v>
      </c>
      <c r="N41" s="224" t="s">
        <v>1114</v>
      </c>
      <c r="O41" s="566">
        <v>1</v>
      </c>
      <c r="P41" s="216" t="s">
        <v>58</v>
      </c>
      <c r="Q41" s="662" t="s">
        <v>1115</v>
      </c>
      <c r="R41" s="657" t="s">
        <v>11</v>
      </c>
    </row>
    <row r="42" spans="1:18" s="228" customFormat="1" ht="122.25" customHeight="1" outlineLevel="1">
      <c r="A42" s="657"/>
      <c r="B42" s="658"/>
      <c r="C42" s="657"/>
      <c r="D42" s="662"/>
      <c r="E42" s="658" t="s">
        <v>1116</v>
      </c>
      <c r="F42" s="321" t="s">
        <v>1117</v>
      </c>
      <c r="G42" s="321" t="s">
        <v>1118</v>
      </c>
      <c r="H42" s="231" t="s">
        <v>52</v>
      </c>
      <c r="I42" s="232" t="s">
        <v>1119</v>
      </c>
      <c r="J42" s="322">
        <v>43983</v>
      </c>
      <c r="K42" s="322">
        <v>44195</v>
      </c>
      <c r="L42" s="564" t="s">
        <v>976</v>
      </c>
      <c r="M42" s="224" t="s">
        <v>977</v>
      </c>
      <c r="N42" s="224" t="s">
        <v>1120</v>
      </c>
      <c r="O42" s="566">
        <v>1</v>
      </c>
      <c r="P42" s="216" t="s">
        <v>58</v>
      </c>
      <c r="Q42" s="662"/>
      <c r="R42" s="657"/>
    </row>
    <row r="43" spans="1:18" s="228" customFormat="1" ht="239.25" customHeight="1" outlineLevel="1">
      <c r="A43" s="657"/>
      <c r="B43" s="658"/>
      <c r="C43" s="657"/>
      <c r="D43" s="662"/>
      <c r="E43" s="658"/>
      <c r="F43" s="321" t="s">
        <v>1121</v>
      </c>
      <c r="G43" s="321" t="s">
        <v>1122</v>
      </c>
      <c r="H43" s="231" t="s">
        <v>52</v>
      </c>
      <c r="I43" s="232" t="s">
        <v>1123</v>
      </c>
      <c r="J43" s="322">
        <v>43983</v>
      </c>
      <c r="K43" s="322">
        <v>44195</v>
      </c>
      <c r="L43" s="564" t="s">
        <v>976</v>
      </c>
      <c r="M43" s="224" t="s">
        <v>977</v>
      </c>
      <c r="N43" s="224" t="s">
        <v>1124</v>
      </c>
      <c r="O43" s="566">
        <v>1</v>
      </c>
      <c r="P43" s="216" t="s">
        <v>58</v>
      </c>
      <c r="Q43" s="662"/>
      <c r="R43" s="657"/>
    </row>
    <row r="44" spans="1:18" s="441" customFormat="1">
      <c r="A44" s="469"/>
      <c r="B44" s="469"/>
      <c r="C44" s="469"/>
      <c r="D44" s="469"/>
      <c r="E44" s="570"/>
      <c r="F44" s="469"/>
      <c r="G44" s="469"/>
      <c r="H44" s="469"/>
      <c r="I44" s="469"/>
      <c r="J44" s="469"/>
      <c r="K44" s="469"/>
      <c r="L44" s="469"/>
      <c r="M44" s="469"/>
      <c r="N44" s="469"/>
      <c r="O44" s="469"/>
      <c r="P44" s="570"/>
      <c r="Q44" s="469"/>
      <c r="R44" s="469"/>
    </row>
    <row r="45" spans="1:18" s="228" customFormat="1" ht="235.5" customHeight="1" outlineLevel="1">
      <c r="A45" s="231" t="s">
        <v>965</v>
      </c>
      <c r="B45" s="232" t="s">
        <v>1013</v>
      </c>
      <c r="C45" s="231">
        <v>11</v>
      </c>
      <c r="D45" s="337" t="s">
        <v>872</v>
      </c>
      <c r="E45" s="659" t="s">
        <v>1125</v>
      </c>
      <c r="F45" s="659"/>
      <c r="G45" s="659"/>
      <c r="H45" s="659"/>
      <c r="I45" s="659"/>
      <c r="J45" s="659"/>
      <c r="K45" s="659"/>
      <c r="L45" s="564">
        <v>45271</v>
      </c>
      <c r="M45" s="224" t="s">
        <v>330</v>
      </c>
      <c r="N45" s="224" t="s">
        <v>1126</v>
      </c>
      <c r="O45" s="566" t="s">
        <v>91</v>
      </c>
      <c r="P45" s="232" t="s">
        <v>58</v>
      </c>
      <c r="Q45" s="224" t="s">
        <v>1127</v>
      </c>
      <c r="R45" s="231" t="s">
        <v>11</v>
      </c>
    </row>
    <row r="46" spans="1:18" s="441" customFormat="1">
      <c r="A46" s="469"/>
      <c r="B46" s="469"/>
      <c r="C46" s="469"/>
      <c r="D46" s="469"/>
      <c r="E46" s="570"/>
      <c r="F46" s="469"/>
      <c r="G46" s="469"/>
      <c r="H46" s="469"/>
      <c r="I46" s="469"/>
      <c r="J46" s="469"/>
      <c r="K46" s="469"/>
      <c r="L46" s="469"/>
      <c r="M46" s="469"/>
      <c r="N46" s="469"/>
      <c r="O46" s="469"/>
      <c r="P46" s="570"/>
      <c r="Q46" s="469"/>
      <c r="R46" s="469"/>
    </row>
    <row r="47" spans="1:18" s="228" customFormat="1" ht="216.75" customHeight="1" outlineLevel="1">
      <c r="A47" s="231" t="s">
        <v>965</v>
      </c>
      <c r="B47" s="232" t="s">
        <v>1013</v>
      </c>
      <c r="C47" s="231">
        <v>12</v>
      </c>
      <c r="D47" s="337" t="s">
        <v>1128</v>
      </c>
      <c r="E47" s="659" t="s">
        <v>1129</v>
      </c>
      <c r="F47" s="659"/>
      <c r="G47" s="659"/>
      <c r="H47" s="659"/>
      <c r="I47" s="659"/>
      <c r="J47" s="659"/>
      <c r="K47" s="659"/>
      <c r="L47" s="564">
        <v>45271</v>
      </c>
      <c r="M47" s="224" t="s">
        <v>330</v>
      </c>
      <c r="N47" s="224" t="s">
        <v>1130</v>
      </c>
      <c r="O47" s="566" t="s">
        <v>91</v>
      </c>
      <c r="P47" s="232" t="s">
        <v>58</v>
      </c>
      <c r="Q47" s="224" t="s">
        <v>1131</v>
      </c>
      <c r="R47" s="231" t="s">
        <v>11</v>
      </c>
    </row>
    <row r="48" spans="1:18" s="441" customFormat="1">
      <c r="A48" s="469"/>
      <c r="B48" s="469"/>
      <c r="C48" s="469"/>
      <c r="D48" s="469"/>
      <c r="E48" s="570"/>
      <c r="F48" s="469"/>
      <c r="G48" s="469"/>
      <c r="H48" s="469"/>
      <c r="I48" s="469"/>
      <c r="J48" s="469"/>
      <c r="K48" s="469"/>
      <c r="L48" s="469"/>
      <c r="M48" s="469"/>
      <c r="N48" s="469"/>
      <c r="O48" s="469"/>
      <c r="P48" s="570"/>
      <c r="Q48" s="469"/>
      <c r="R48" s="469"/>
    </row>
    <row r="49" spans="1:19" s="228" customFormat="1" ht="346.2" customHeight="1" outlineLevel="1">
      <c r="A49" s="231" t="s">
        <v>965</v>
      </c>
      <c r="B49" s="232" t="s">
        <v>1013</v>
      </c>
      <c r="C49" s="231">
        <v>13</v>
      </c>
      <c r="D49" s="337" t="s">
        <v>1132</v>
      </c>
      <c r="E49" s="337" t="s">
        <v>1133</v>
      </c>
      <c r="F49" s="321" t="s">
        <v>1134</v>
      </c>
      <c r="G49" s="321" t="s">
        <v>1135</v>
      </c>
      <c r="H49" s="231" t="s">
        <v>52</v>
      </c>
      <c r="I49" s="232" t="s">
        <v>1080</v>
      </c>
      <c r="J49" s="322">
        <v>43983</v>
      </c>
      <c r="K49" s="322" t="s">
        <v>1136</v>
      </c>
      <c r="L49" s="564" t="s">
        <v>1137</v>
      </c>
      <c r="M49" s="224" t="s">
        <v>1138</v>
      </c>
      <c r="N49" s="572" t="s">
        <v>1139</v>
      </c>
      <c r="O49" s="566">
        <v>1</v>
      </c>
      <c r="P49" s="573" t="s">
        <v>145</v>
      </c>
      <c r="Q49" s="567" t="s">
        <v>1140</v>
      </c>
      <c r="R49" s="657" t="s">
        <v>12</v>
      </c>
      <c r="S49" s="574"/>
    </row>
    <row r="50" spans="1:19" s="441" customFormat="1">
      <c r="A50" s="469"/>
      <c r="B50" s="469"/>
      <c r="C50" s="469"/>
      <c r="D50" s="469"/>
      <c r="E50" s="570"/>
      <c r="F50" s="469"/>
      <c r="G50" s="469"/>
      <c r="H50" s="469"/>
      <c r="I50" s="469"/>
      <c r="J50" s="469"/>
      <c r="K50" s="469"/>
      <c r="L50" s="469"/>
      <c r="M50" s="469"/>
      <c r="N50" s="469" t="s">
        <v>1141</v>
      </c>
      <c r="O50" s="575"/>
      <c r="P50" s="570"/>
      <c r="Q50" s="469"/>
      <c r="R50" s="657"/>
    </row>
    <row r="51" spans="1:19">
      <c r="A51" s="576"/>
      <c r="B51" s="576"/>
      <c r="C51" s="577"/>
      <c r="D51" s="576"/>
      <c r="E51" s="215"/>
      <c r="F51" s="576"/>
      <c r="G51" s="576"/>
      <c r="H51" s="576"/>
      <c r="I51" s="576"/>
      <c r="J51" s="576"/>
      <c r="K51" s="576"/>
      <c r="L51" s="576"/>
      <c r="M51" s="576"/>
      <c r="N51" s="576"/>
      <c r="O51" s="576"/>
      <c r="P51" s="578"/>
      <c r="Q51" s="576"/>
      <c r="R51" s="576"/>
    </row>
    <row r="52" spans="1:19" ht="25.8">
      <c r="A52" s="660" t="s">
        <v>280</v>
      </c>
      <c r="B52" s="660"/>
      <c r="C52" s="660"/>
      <c r="D52" s="660"/>
      <c r="E52" s="660"/>
      <c r="F52" s="660"/>
      <c r="G52" s="660"/>
      <c r="H52" s="660"/>
      <c r="I52" s="660"/>
      <c r="J52" s="660"/>
      <c r="K52" s="660"/>
      <c r="L52" s="660"/>
      <c r="M52" s="660"/>
      <c r="N52" s="660"/>
      <c r="O52" s="660"/>
      <c r="P52" s="660"/>
      <c r="Q52" s="660"/>
      <c r="R52" s="660"/>
    </row>
    <row r="53" spans="1:19" ht="14.4">
      <c r="A53" s="655" t="s">
        <v>26</v>
      </c>
      <c r="B53" s="655" t="s">
        <v>27</v>
      </c>
      <c r="C53" s="655" t="s">
        <v>28</v>
      </c>
      <c r="D53" s="655" t="s">
        <v>29</v>
      </c>
      <c r="E53" s="655" t="s">
        <v>30</v>
      </c>
      <c r="F53" s="655" t="s">
        <v>31</v>
      </c>
      <c r="G53" s="655" t="s">
        <v>32</v>
      </c>
      <c r="H53" s="655" t="s">
        <v>33</v>
      </c>
      <c r="I53" s="655" t="s">
        <v>34</v>
      </c>
      <c r="J53" s="655" t="s">
        <v>35</v>
      </c>
      <c r="K53" s="655" t="s">
        <v>36</v>
      </c>
      <c r="L53" s="656" t="s">
        <v>37</v>
      </c>
      <c r="M53" s="656"/>
      <c r="N53" s="656"/>
      <c r="O53" s="656"/>
      <c r="P53" s="656"/>
      <c r="Q53" s="656"/>
      <c r="R53" s="656"/>
    </row>
    <row r="54" spans="1:19" ht="57.6" hidden="1" outlineLevel="2">
      <c r="A54" s="655"/>
      <c r="B54" s="655"/>
      <c r="C54" s="655"/>
      <c r="D54" s="655"/>
      <c r="E54" s="655"/>
      <c r="F54" s="655"/>
      <c r="G54" s="655"/>
      <c r="H54" s="655"/>
      <c r="I54" s="655"/>
      <c r="J54" s="655"/>
      <c r="K54" s="655"/>
      <c r="L54" s="318" t="s">
        <v>281</v>
      </c>
      <c r="M54" s="318" t="s">
        <v>39</v>
      </c>
      <c r="N54" s="318" t="s">
        <v>40</v>
      </c>
      <c r="O54" s="318" t="s">
        <v>587</v>
      </c>
      <c r="P54" s="318" t="s">
        <v>43</v>
      </c>
      <c r="Q54" s="318" t="s">
        <v>44</v>
      </c>
      <c r="R54" s="320" t="s">
        <v>45</v>
      </c>
    </row>
    <row r="55" spans="1:19" ht="157.19999999999999" hidden="1" customHeight="1" outlineLevel="2">
      <c r="A55" s="650" t="s">
        <v>18</v>
      </c>
      <c r="B55" s="652" t="s">
        <v>1142</v>
      </c>
      <c r="C55" s="650">
        <v>1</v>
      </c>
      <c r="D55" s="652" t="s">
        <v>1143</v>
      </c>
      <c r="E55" s="217" t="s">
        <v>1144</v>
      </c>
      <c r="F55" s="217" t="s">
        <v>1145</v>
      </c>
      <c r="G55" s="216" t="s">
        <v>1146</v>
      </c>
      <c r="H55" s="216" t="s">
        <v>287</v>
      </c>
      <c r="I55" s="216" t="s">
        <v>1147</v>
      </c>
      <c r="J55" s="253">
        <v>44718</v>
      </c>
      <c r="K55" s="253">
        <v>44926</v>
      </c>
      <c r="L55" s="338">
        <v>45271</v>
      </c>
      <c r="M55" s="245" t="s">
        <v>311</v>
      </c>
      <c r="N55" s="224" t="s">
        <v>1148</v>
      </c>
      <c r="O55" s="250">
        <v>1</v>
      </c>
      <c r="P55" s="216" t="s">
        <v>145</v>
      </c>
      <c r="Q55" s="217" t="s">
        <v>1149</v>
      </c>
      <c r="R55" s="650" t="s">
        <v>12</v>
      </c>
    </row>
    <row r="56" spans="1:19" ht="346.2" hidden="1" customHeight="1" outlineLevel="2">
      <c r="A56" s="650"/>
      <c r="B56" s="652"/>
      <c r="C56" s="650"/>
      <c r="D56" s="652"/>
      <c r="E56" s="217" t="s">
        <v>1150</v>
      </c>
      <c r="F56" s="217" t="s">
        <v>1151</v>
      </c>
      <c r="G56" s="216" t="s">
        <v>1152</v>
      </c>
      <c r="H56" s="216" t="s">
        <v>287</v>
      </c>
      <c r="I56" s="216" t="s">
        <v>1153</v>
      </c>
      <c r="J56" s="253">
        <v>44718</v>
      </c>
      <c r="K56" s="253">
        <v>44926</v>
      </c>
      <c r="L56" s="338">
        <v>45271</v>
      </c>
      <c r="M56" s="245" t="s">
        <v>311</v>
      </c>
      <c r="N56" s="246" t="s">
        <v>1154</v>
      </c>
      <c r="O56" s="250">
        <v>0.75</v>
      </c>
      <c r="P56" s="216" t="s">
        <v>278</v>
      </c>
      <c r="Q56" s="212" t="s">
        <v>1155</v>
      </c>
      <c r="R56" s="650"/>
    </row>
    <row r="57" spans="1:19" ht="409.2" hidden="1" customHeight="1" outlineLevel="2">
      <c r="A57" s="650"/>
      <c r="B57" s="652"/>
      <c r="C57" s="650"/>
      <c r="D57" s="652"/>
      <c r="E57" s="217" t="s">
        <v>1156</v>
      </c>
      <c r="F57" s="217" t="s">
        <v>1157</v>
      </c>
      <c r="G57" s="216" t="s">
        <v>1158</v>
      </c>
      <c r="H57" s="216" t="s">
        <v>287</v>
      </c>
      <c r="I57" s="216" t="s">
        <v>1153</v>
      </c>
      <c r="J57" s="253">
        <v>44743</v>
      </c>
      <c r="K57" s="253">
        <v>44926</v>
      </c>
      <c r="L57" s="338">
        <v>45271</v>
      </c>
      <c r="M57" s="245" t="s">
        <v>311</v>
      </c>
      <c r="N57" s="246" t="s">
        <v>1159</v>
      </c>
      <c r="O57" s="250">
        <v>0.75</v>
      </c>
      <c r="P57" s="216" t="s">
        <v>278</v>
      </c>
      <c r="Q57" s="217" t="s">
        <v>1160</v>
      </c>
      <c r="R57" s="650"/>
    </row>
    <row r="58" spans="1:19" ht="303.60000000000002" hidden="1" outlineLevel="2">
      <c r="A58" s="650"/>
      <c r="B58" s="652"/>
      <c r="C58" s="650"/>
      <c r="D58" s="652"/>
      <c r="E58" s="217" t="s">
        <v>1161</v>
      </c>
      <c r="F58" s="217" t="s">
        <v>1162</v>
      </c>
      <c r="G58" s="216" t="s">
        <v>1163</v>
      </c>
      <c r="H58" s="216" t="s">
        <v>287</v>
      </c>
      <c r="I58" s="216" t="s">
        <v>1153</v>
      </c>
      <c r="J58" s="253">
        <v>44718</v>
      </c>
      <c r="K58" s="253">
        <v>44926</v>
      </c>
      <c r="L58" s="338">
        <v>45271</v>
      </c>
      <c r="M58" s="245" t="s">
        <v>311</v>
      </c>
      <c r="N58" s="246" t="s">
        <v>1164</v>
      </c>
      <c r="O58" s="250">
        <v>0</v>
      </c>
      <c r="P58" s="216" t="s">
        <v>145</v>
      </c>
      <c r="Q58" s="217" t="s">
        <v>1165</v>
      </c>
      <c r="R58" s="650"/>
    </row>
    <row r="59" spans="1:19" s="441" customFormat="1" collapsed="1">
      <c r="A59" s="469"/>
      <c r="B59" s="469"/>
      <c r="C59" s="469"/>
      <c r="D59" s="469"/>
      <c r="E59" s="570"/>
      <c r="F59" s="469"/>
      <c r="G59" s="469"/>
      <c r="H59" s="469"/>
      <c r="I59" s="469"/>
      <c r="J59" s="469"/>
      <c r="K59" s="469"/>
      <c r="L59" s="469"/>
      <c r="M59" s="469"/>
      <c r="N59" s="469"/>
      <c r="O59" s="469"/>
      <c r="P59" s="570"/>
      <c r="Q59" s="469"/>
      <c r="R59" s="469"/>
    </row>
    <row r="60" spans="1:19" ht="92.4" outlineLevel="1">
      <c r="A60" s="650" t="s">
        <v>18</v>
      </c>
      <c r="B60" s="652" t="s">
        <v>1142</v>
      </c>
      <c r="C60" s="650">
        <v>2</v>
      </c>
      <c r="D60" s="652" t="s">
        <v>1166</v>
      </c>
      <c r="E60" s="217" t="s">
        <v>1167</v>
      </c>
      <c r="F60" s="217" t="s">
        <v>1168</v>
      </c>
      <c r="G60" s="217" t="s">
        <v>1169</v>
      </c>
      <c r="H60" s="216" t="s">
        <v>328</v>
      </c>
      <c r="I60" s="216" t="s">
        <v>1170</v>
      </c>
      <c r="J60" s="253">
        <v>44719</v>
      </c>
      <c r="K60" s="253">
        <v>44926</v>
      </c>
      <c r="L60" s="338">
        <v>45271</v>
      </c>
      <c r="M60" s="245" t="s">
        <v>311</v>
      </c>
      <c r="N60" s="224" t="s">
        <v>1171</v>
      </c>
      <c r="O60" s="250">
        <v>1</v>
      </c>
      <c r="P60" s="216" t="s">
        <v>58</v>
      </c>
      <c r="Q60" s="224" t="s">
        <v>1172</v>
      </c>
      <c r="R60" s="650" t="s">
        <v>11</v>
      </c>
    </row>
    <row r="61" spans="1:19" ht="237.6" outlineLevel="1">
      <c r="A61" s="650"/>
      <c r="B61" s="652"/>
      <c r="C61" s="650"/>
      <c r="D61" s="652"/>
      <c r="E61" s="217" t="s">
        <v>1173</v>
      </c>
      <c r="F61" s="217" t="s">
        <v>1174</v>
      </c>
      <c r="G61" s="246" t="s">
        <v>1175</v>
      </c>
      <c r="H61" s="216" t="s">
        <v>328</v>
      </c>
      <c r="I61" s="216" t="s">
        <v>1170</v>
      </c>
      <c r="J61" s="253">
        <v>44719</v>
      </c>
      <c r="K61" s="253">
        <v>45291</v>
      </c>
      <c r="L61" s="338">
        <v>45271</v>
      </c>
      <c r="M61" s="245" t="s">
        <v>311</v>
      </c>
      <c r="N61" s="224" t="s">
        <v>1176</v>
      </c>
      <c r="O61" s="250">
        <v>1</v>
      </c>
      <c r="P61" s="216" t="s">
        <v>58</v>
      </c>
      <c r="Q61" s="224" t="s">
        <v>1177</v>
      </c>
      <c r="R61" s="650"/>
    </row>
    <row r="62" spans="1:19" s="441" customFormat="1">
      <c r="A62" s="469"/>
      <c r="B62" s="469"/>
      <c r="C62" s="469"/>
      <c r="D62" s="469"/>
      <c r="E62" s="570"/>
      <c r="F62" s="469"/>
      <c r="G62" s="469"/>
      <c r="H62" s="469"/>
      <c r="I62" s="469"/>
      <c r="J62" s="469"/>
      <c r="K62" s="469"/>
      <c r="L62" s="469"/>
      <c r="M62" s="469"/>
      <c r="N62" s="469"/>
      <c r="O62" s="469"/>
      <c r="P62" s="570"/>
      <c r="Q62" s="469"/>
      <c r="R62" s="469"/>
    </row>
    <row r="63" spans="1:19" ht="145.19999999999999" outlineLevel="1">
      <c r="A63" s="650" t="s">
        <v>18</v>
      </c>
      <c r="B63" s="652" t="s">
        <v>1142</v>
      </c>
      <c r="C63" s="650">
        <v>3</v>
      </c>
      <c r="D63" s="653" t="s">
        <v>1178</v>
      </c>
      <c r="E63" s="246" t="s">
        <v>1179</v>
      </c>
      <c r="F63" s="217" t="s">
        <v>1180</v>
      </c>
      <c r="G63" s="216" t="s">
        <v>1181</v>
      </c>
      <c r="H63" s="216" t="s">
        <v>287</v>
      </c>
      <c r="I63" s="216" t="s">
        <v>1182</v>
      </c>
      <c r="J63" s="216" t="s">
        <v>1183</v>
      </c>
      <c r="K63" s="216" t="s">
        <v>1183</v>
      </c>
      <c r="L63" s="338">
        <v>45271</v>
      </c>
      <c r="M63" s="245" t="s">
        <v>311</v>
      </c>
      <c r="N63" s="246" t="s">
        <v>1184</v>
      </c>
      <c r="O63" s="250">
        <v>1</v>
      </c>
      <c r="P63" s="216" t="s">
        <v>418</v>
      </c>
      <c r="Q63" s="579" t="s">
        <v>1185</v>
      </c>
      <c r="R63" s="650" t="s">
        <v>12</v>
      </c>
    </row>
    <row r="64" spans="1:19" ht="385.95" customHeight="1" outlineLevel="1">
      <c r="A64" s="650"/>
      <c r="B64" s="652"/>
      <c r="C64" s="650"/>
      <c r="D64" s="653"/>
      <c r="E64" s="217" t="s">
        <v>1186</v>
      </c>
      <c r="F64" s="217" t="s">
        <v>1187</v>
      </c>
      <c r="G64" s="216" t="s">
        <v>1188</v>
      </c>
      <c r="H64" s="216" t="s">
        <v>328</v>
      </c>
      <c r="I64" s="216" t="s">
        <v>1182</v>
      </c>
      <c r="J64" s="216" t="s">
        <v>1183</v>
      </c>
      <c r="K64" s="216" t="s">
        <v>1183</v>
      </c>
      <c r="L64" s="338">
        <v>45271</v>
      </c>
      <c r="M64" s="245" t="s">
        <v>311</v>
      </c>
      <c r="N64" s="246" t="s">
        <v>1189</v>
      </c>
      <c r="O64" s="250">
        <v>1</v>
      </c>
      <c r="P64" s="216" t="s">
        <v>418</v>
      </c>
      <c r="Q64" s="571" t="s">
        <v>1190</v>
      </c>
      <c r="R64" s="650"/>
    </row>
    <row r="65" spans="1:18" s="441" customFormat="1">
      <c r="A65" s="469"/>
      <c r="B65" s="469"/>
      <c r="C65" s="469"/>
      <c r="D65" s="469"/>
      <c r="E65" s="570"/>
      <c r="F65" s="469"/>
      <c r="G65" s="469"/>
      <c r="H65" s="469"/>
      <c r="I65" s="469"/>
      <c r="J65" s="469"/>
      <c r="K65" s="469"/>
      <c r="L65" s="469"/>
      <c r="M65" s="469"/>
      <c r="N65" s="469"/>
      <c r="O65" s="469"/>
      <c r="P65" s="570"/>
      <c r="Q65" s="469"/>
      <c r="R65" s="469"/>
    </row>
    <row r="66" spans="1:18" ht="52.8" outlineLevel="1">
      <c r="A66" s="650" t="s">
        <v>18</v>
      </c>
      <c r="B66" s="652" t="s">
        <v>1142</v>
      </c>
      <c r="C66" s="650">
        <v>4</v>
      </c>
      <c r="D66" s="652" t="s">
        <v>509</v>
      </c>
      <c r="E66" s="217" t="s">
        <v>1191</v>
      </c>
      <c r="F66" s="217" t="s">
        <v>1192</v>
      </c>
      <c r="G66" s="216" t="s">
        <v>1193</v>
      </c>
      <c r="H66" s="216" t="s">
        <v>287</v>
      </c>
      <c r="I66" s="216" t="s">
        <v>1194</v>
      </c>
      <c r="J66" s="253">
        <v>44718</v>
      </c>
      <c r="K66" s="253">
        <v>44772</v>
      </c>
      <c r="L66" s="338">
        <v>45271</v>
      </c>
      <c r="M66" s="245" t="s">
        <v>311</v>
      </c>
      <c r="N66" s="224" t="s">
        <v>1195</v>
      </c>
      <c r="O66" s="250">
        <v>1</v>
      </c>
      <c r="P66" s="216" t="s">
        <v>58</v>
      </c>
      <c r="Q66" s="654" t="s">
        <v>1196</v>
      </c>
      <c r="R66" s="650" t="s">
        <v>11</v>
      </c>
    </row>
    <row r="67" spans="1:18" ht="118.8" outlineLevel="1">
      <c r="A67" s="650"/>
      <c r="B67" s="652"/>
      <c r="C67" s="650"/>
      <c r="D67" s="652"/>
      <c r="E67" s="217" t="s">
        <v>1197</v>
      </c>
      <c r="F67" s="217" t="s">
        <v>1198</v>
      </c>
      <c r="G67" s="216" t="s">
        <v>1199</v>
      </c>
      <c r="H67" s="216" t="s">
        <v>328</v>
      </c>
      <c r="I67" s="216" t="s">
        <v>1200</v>
      </c>
      <c r="J67" s="253">
        <v>44718</v>
      </c>
      <c r="K67" s="253">
        <v>44926</v>
      </c>
      <c r="L67" s="338">
        <v>45271</v>
      </c>
      <c r="M67" s="245" t="s">
        <v>311</v>
      </c>
      <c r="N67" s="224" t="s">
        <v>1201</v>
      </c>
      <c r="O67" s="250">
        <v>1</v>
      </c>
      <c r="P67" s="216" t="s">
        <v>58</v>
      </c>
      <c r="Q67" s="654"/>
      <c r="R67" s="650"/>
    </row>
    <row r="68" spans="1:18" s="441" customFormat="1">
      <c r="A68" s="469"/>
      <c r="B68" s="469"/>
      <c r="C68" s="469"/>
      <c r="D68" s="469"/>
      <c r="E68" s="570"/>
      <c r="F68" s="469"/>
      <c r="G68" s="469"/>
      <c r="H68" s="469"/>
      <c r="I68" s="469"/>
      <c r="J68" s="469"/>
      <c r="K68" s="469"/>
      <c r="L68" s="469"/>
      <c r="M68" s="469"/>
      <c r="N68" s="469"/>
      <c r="O68" s="469"/>
      <c r="P68" s="570"/>
      <c r="Q68" s="469"/>
      <c r="R68" s="469"/>
    </row>
    <row r="72" spans="1:18">
      <c r="A72" s="651" t="s">
        <v>396</v>
      </c>
      <c r="B72" s="651"/>
      <c r="D72" s="651" t="s">
        <v>1202</v>
      </c>
      <c r="E72" s="651"/>
      <c r="F72" s="651" t="s">
        <v>398</v>
      </c>
      <c r="G72" s="651"/>
    </row>
    <row r="73" spans="1:18">
      <c r="A73" s="245" t="s">
        <v>518</v>
      </c>
      <c r="B73" s="576">
        <f>+COUNTIF($P$8:$P$94,"ABIERTA")</f>
        <v>0</v>
      </c>
      <c r="D73" s="245" t="s">
        <v>518</v>
      </c>
      <c r="E73" s="576">
        <f>+COUNTIF($P$8:$P$49,"ABIERTA")</f>
        <v>0</v>
      </c>
      <c r="F73" s="245" t="s">
        <v>518</v>
      </c>
      <c r="G73" s="576">
        <f>+COUNTIF($P$55:$P$67,"ABIERTA")</f>
        <v>0</v>
      </c>
    </row>
    <row r="74" spans="1:18">
      <c r="A74" s="245" t="s">
        <v>58</v>
      </c>
      <c r="B74" s="576">
        <f>+COUNTIF($P$8:$P$94,"CUMPLIDA - EFECTIVA")</f>
        <v>24</v>
      </c>
      <c r="D74" s="245" t="s">
        <v>58</v>
      </c>
      <c r="E74" s="576">
        <f>+COUNTIF($P$8:$P$49,"CUMPLIDA - EFECTIVA")</f>
        <v>20</v>
      </c>
      <c r="F74" s="245" t="s">
        <v>58</v>
      </c>
      <c r="G74" s="576">
        <f>+COUNTIF($P$55:$P$67,"CUMPLIDA - EFECTIVA")</f>
        <v>4</v>
      </c>
    </row>
    <row r="75" spans="1:18">
      <c r="A75" s="245" t="s">
        <v>145</v>
      </c>
      <c r="B75" s="576">
        <f>+COUNTIF($P$8:$P$94,"CUMPLIDA - PENDIENTE EFECTIVIDAD")</f>
        <v>7</v>
      </c>
      <c r="D75" s="245" t="s">
        <v>515</v>
      </c>
      <c r="E75" s="576">
        <f>+COUNTIF($P$8:$P$49,"CUMPLIDA - PENDIENTE EFECTIVIDAD")</f>
        <v>5</v>
      </c>
      <c r="F75" s="245" t="s">
        <v>515</v>
      </c>
      <c r="G75" s="576">
        <f>+COUNTIF($P$55:$P$67,"CUMPLIDA - PENDIENTE EFECTIVIDAD")</f>
        <v>2</v>
      </c>
    </row>
    <row r="76" spans="1:18">
      <c r="A76" s="245" t="s">
        <v>418</v>
      </c>
      <c r="B76" s="576">
        <f>+COUNTIF($P$8:$P$94,"CUMPLIDA INEFECTIVA")</f>
        <v>2</v>
      </c>
      <c r="D76" s="245" t="s">
        <v>418</v>
      </c>
      <c r="E76" s="576">
        <f>+COUNTIF($P$8:$P$49,"CUMPLIDA INEFECTIVA")</f>
        <v>0</v>
      </c>
      <c r="F76" s="245" t="s">
        <v>418</v>
      </c>
      <c r="G76" s="576">
        <f>+COUNTIF($P$55:$P$67,"CUMPLIDA INEFECTIVA")</f>
        <v>2</v>
      </c>
    </row>
    <row r="77" spans="1:18">
      <c r="A77" s="245" t="s">
        <v>278</v>
      </c>
      <c r="B77" s="576">
        <f>+COUNTIF($P$8:$P$94,"INCUMPLIDA - VENCIDA")</f>
        <v>7</v>
      </c>
      <c r="D77" s="245" t="s">
        <v>278</v>
      </c>
      <c r="E77" s="576">
        <f>+COUNTIF($P$8:$P$49,"INCUMPLIDA - VENCIDA")</f>
        <v>5</v>
      </c>
      <c r="F77" s="245" t="s">
        <v>278</v>
      </c>
      <c r="G77" s="576">
        <f>+COUNTIF($P$55:$P$67,"INCUMPLIDA - VENCIDA")</f>
        <v>2</v>
      </c>
    </row>
    <row r="78" spans="1:18">
      <c r="A78" s="245" t="s">
        <v>8</v>
      </c>
      <c r="B78" s="576">
        <f>+COUNTIF($P$8:$P$94,"INCALIFICABLE")</f>
        <v>0</v>
      </c>
      <c r="D78" s="245" t="s">
        <v>8</v>
      </c>
      <c r="E78" s="576">
        <f>+COUNTIF($P$8:$P$49,"INCALIFICABLE")</f>
        <v>0</v>
      </c>
      <c r="F78" s="245" t="s">
        <v>8</v>
      </c>
      <c r="G78" s="576">
        <f>+COUNTIF($P$55:$P$67,"INCALIFICABLE")</f>
        <v>0</v>
      </c>
    </row>
    <row r="79" spans="1:18">
      <c r="A79" s="245" t="s">
        <v>20</v>
      </c>
      <c r="B79" s="576">
        <f>SUM(B73:B78)</f>
        <v>40</v>
      </c>
      <c r="D79" s="581" t="s">
        <v>20</v>
      </c>
      <c r="E79" s="582">
        <f>SUM(E73:E78)</f>
        <v>30</v>
      </c>
      <c r="F79" s="581" t="s">
        <v>20</v>
      </c>
      <c r="G79" s="582">
        <f>SUM(G73:G78)</f>
        <v>10</v>
      </c>
    </row>
    <row r="80" spans="1:18">
      <c r="D80" s="531"/>
      <c r="E80" s="531"/>
      <c r="F80" s="531"/>
    </row>
    <row r="81" spans="1:7">
      <c r="A81" s="651" t="s">
        <v>402</v>
      </c>
      <c r="B81" s="651"/>
      <c r="D81" s="651" t="s">
        <v>403</v>
      </c>
      <c r="E81" s="651"/>
      <c r="F81" s="651" t="s">
        <v>403</v>
      </c>
      <c r="G81" s="651"/>
    </row>
    <row r="82" spans="1:7">
      <c r="A82" s="576" t="s">
        <v>12</v>
      </c>
      <c r="B82" s="576">
        <f>+COUNTIF($R$8:$R$94,"ABIERTO")</f>
        <v>8</v>
      </c>
      <c r="D82" s="576" t="s">
        <v>12</v>
      </c>
      <c r="E82" s="576">
        <f>+COUNTIF($R$8:$R$49,"ABIERTO")</f>
        <v>6</v>
      </c>
      <c r="F82" s="576" t="s">
        <v>12</v>
      </c>
      <c r="G82" s="576">
        <f>+COUNTIF($R$55:$R$67,"ABIERTO")</f>
        <v>2</v>
      </c>
    </row>
    <row r="83" spans="1:7">
      <c r="A83" s="576" t="s">
        <v>11</v>
      </c>
      <c r="B83" s="576">
        <f>+COUNTIF($R$8:$R117,"CERRADO")</f>
        <v>9</v>
      </c>
      <c r="D83" s="576" t="s">
        <v>11</v>
      </c>
      <c r="E83" s="576">
        <f>+COUNTIF($R$8:$R$49,"CERRADO")</f>
        <v>7</v>
      </c>
      <c r="F83" s="576" t="s">
        <v>11</v>
      </c>
      <c r="G83" s="576">
        <f>+COUNTIF($R$55:$R67,"CERRADO")</f>
        <v>2</v>
      </c>
    </row>
  </sheetData>
  <autoFilter ref="L7:R67" xr:uid="{00000000-0009-0000-0000-000001000000}"/>
  <mergeCells count="106">
    <mergeCell ref="A1:D4"/>
    <mergeCell ref="E1:P4"/>
    <mergeCell ref="Q1:Q2"/>
    <mergeCell ref="R1:R2"/>
    <mergeCell ref="Q3:Q4"/>
    <mergeCell ref="R3:R4"/>
    <mergeCell ref="A5:R5"/>
    <mergeCell ref="A6:A7"/>
    <mergeCell ref="B6:B7"/>
    <mergeCell ref="C6:C7"/>
    <mergeCell ref="D6:D7"/>
    <mergeCell ref="E6:E7"/>
    <mergeCell ref="F6:F7"/>
    <mergeCell ref="G6:G7"/>
    <mergeCell ref="H6:H7"/>
    <mergeCell ref="I6:I7"/>
    <mergeCell ref="J6:J7"/>
    <mergeCell ref="K6:K7"/>
    <mergeCell ref="L6:R6"/>
    <mergeCell ref="A8:A14"/>
    <mergeCell ref="B8:B14"/>
    <mergeCell ref="C8:C14"/>
    <mergeCell ref="D8:D14"/>
    <mergeCell ref="E8:E9"/>
    <mergeCell ref="R8:R14"/>
    <mergeCell ref="E10:E12"/>
    <mergeCell ref="A20:A21"/>
    <mergeCell ref="B20:B21"/>
    <mergeCell ref="C20:C21"/>
    <mergeCell ref="D20:D21"/>
    <mergeCell ref="E20:E21"/>
    <mergeCell ref="R20:R21"/>
    <mergeCell ref="A16:A18"/>
    <mergeCell ref="B16:B18"/>
    <mergeCell ref="C16:C18"/>
    <mergeCell ref="D16:D18"/>
    <mergeCell ref="R16:R18"/>
    <mergeCell ref="E17:E18"/>
    <mergeCell ref="A31:A32"/>
    <mergeCell ref="B31:B32"/>
    <mergeCell ref="C31:C32"/>
    <mergeCell ref="D31:D32"/>
    <mergeCell ref="E31:E32"/>
    <mergeCell ref="R31:R32"/>
    <mergeCell ref="A23:A27"/>
    <mergeCell ref="B23:B27"/>
    <mergeCell ref="C23:C27"/>
    <mergeCell ref="D23:D27"/>
    <mergeCell ref="E23:E25"/>
    <mergeCell ref="R23:R27"/>
    <mergeCell ref="E26:E27"/>
    <mergeCell ref="R41:R43"/>
    <mergeCell ref="E42:E43"/>
    <mergeCell ref="E45:K45"/>
    <mergeCell ref="E47:K47"/>
    <mergeCell ref="R49:R50"/>
    <mergeCell ref="A52:R52"/>
    <mergeCell ref="A36:A37"/>
    <mergeCell ref="B36:B37"/>
    <mergeCell ref="C36:C37"/>
    <mergeCell ref="D36:D37"/>
    <mergeCell ref="R36:R37"/>
    <mergeCell ref="A41:A43"/>
    <mergeCell ref="B41:B43"/>
    <mergeCell ref="C41:C43"/>
    <mergeCell ref="D41:D43"/>
    <mergeCell ref="Q41:Q43"/>
    <mergeCell ref="G53:G54"/>
    <mergeCell ref="H53:H54"/>
    <mergeCell ref="I53:I54"/>
    <mergeCell ref="J53:J54"/>
    <mergeCell ref="K53:K54"/>
    <mergeCell ref="L53:R53"/>
    <mergeCell ref="A53:A54"/>
    <mergeCell ref="B53:B54"/>
    <mergeCell ref="C53:C54"/>
    <mergeCell ref="D53:D54"/>
    <mergeCell ref="E53:E54"/>
    <mergeCell ref="F53:F54"/>
    <mergeCell ref="A55:A58"/>
    <mergeCell ref="B55:B58"/>
    <mergeCell ref="C55:C58"/>
    <mergeCell ref="D55:D58"/>
    <mergeCell ref="R55:R58"/>
    <mergeCell ref="A60:A61"/>
    <mergeCell ref="B60:B61"/>
    <mergeCell ref="C60:C61"/>
    <mergeCell ref="D60:D61"/>
    <mergeCell ref="R60:R61"/>
    <mergeCell ref="R66:R67"/>
    <mergeCell ref="A72:B72"/>
    <mergeCell ref="D72:E72"/>
    <mergeCell ref="F72:G72"/>
    <mergeCell ref="A81:B81"/>
    <mergeCell ref="D81:E81"/>
    <mergeCell ref="F81:G81"/>
    <mergeCell ref="A63:A64"/>
    <mergeCell ref="B63:B64"/>
    <mergeCell ref="C63:C64"/>
    <mergeCell ref="D63:D64"/>
    <mergeCell ref="R63:R64"/>
    <mergeCell ref="A66:A67"/>
    <mergeCell ref="B66:B67"/>
    <mergeCell ref="C66:C67"/>
    <mergeCell ref="D66:D67"/>
    <mergeCell ref="Q66:Q67"/>
  </mergeCells>
  <dataValidations count="3">
    <dataValidation type="list" allowBlank="1" showInputMessage="1" showErrorMessage="1" sqref="P5:P1048576" xr:uid="{E01026B4-649A-4897-8BC5-972A2464446D}">
      <formula1>$A$73:$A$78</formula1>
    </dataValidation>
    <dataValidation type="list" allowBlank="1" showInputMessage="1" showErrorMessage="1" sqref="R59:R60 R68:R1048576 R62:R63 R65:R66 R1 R3 R5:R55" xr:uid="{53AF50B3-E243-4524-96DF-82455CCF81E8}">
      <formula1>$A$82:$A$83</formula1>
    </dataValidation>
    <dataValidation type="list" allowBlank="1" showInputMessage="1" showErrorMessage="1" sqref="H8:H14 H49 H31:H32 H20:H21 H16:H18 H41:H43 H39 H29 H23:H27 H34 H36:H37" xr:uid="{2B0E2581-61AE-4156-BFFA-3EF8439FEC3F}">
      <formula1>$U$5:$U$7</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2AAF2C8-4EA5-4266-8C27-2359108CAE37}">
            <xm:f>NOT(ISERROR(SEARCH($A$78,P5)))</xm:f>
            <xm:f>$A$78</xm:f>
            <x14:dxf>
              <fill>
                <patternFill>
                  <bgColor rgb="FFFF0000"/>
                </patternFill>
              </fill>
            </x14:dxf>
          </x14:cfRule>
          <x14:cfRule type="containsText" priority="4" operator="containsText" id="{4A9D82FF-BDFB-4809-889B-BEDE579C747E}">
            <xm:f>NOT(ISERROR(SEARCH($A$77,P5)))</xm:f>
            <xm:f>$A$77</xm:f>
            <x14:dxf>
              <fill>
                <patternFill>
                  <bgColor rgb="FFFF0000"/>
                </patternFill>
              </fill>
            </x14:dxf>
          </x14:cfRule>
          <x14:cfRule type="containsText" priority="5" operator="containsText" id="{41969F16-CD32-45D4-B41B-74334B54CC9C}">
            <xm:f>NOT(ISERROR(SEARCH($A$76,P5)))</xm:f>
            <xm:f>$A$76</xm:f>
            <x14:dxf>
              <fill>
                <patternFill>
                  <bgColor rgb="FFFFC000"/>
                </patternFill>
              </fill>
            </x14:dxf>
          </x14:cfRule>
          <x14:cfRule type="containsText" priority="6" operator="containsText" id="{135293EF-FF82-42BE-89E2-9EC07C5C6465}">
            <xm:f>NOT(ISERROR(SEARCH($A$75,P5)))</xm:f>
            <xm:f>$A$75</xm:f>
            <x14:dxf>
              <fill>
                <patternFill>
                  <bgColor theme="8" tint="0.39994506668294322"/>
                </patternFill>
              </fill>
            </x14:dxf>
          </x14:cfRule>
          <x14:cfRule type="containsText" priority="7" operator="containsText" id="{E12FB646-1C84-4830-A432-471D8B3BA91E}">
            <xm:f>NOT(ISERROR(SEARCH($A$74,P5)))</xm:f>
            <xm:f>$A$74</xm:f>
            <x14:dxf>
              <fill>
                <patternFill>
                  <bgColor theme="9" tint="0.39994506668294322"/>
                </patternFill>
              </fill>
            </x14:dxf>
          </x14:cfRule>
          <x14:cfRule type="containsText" priority="8" operator="containsText" id="{2D32D6D0-818D-46D6-996D-E2AEF41D79F0}">
            <xm:f>NOT(ISERROR(SEARCH($A$73,P5)))</xm:f>
            <xm:f>$A$73</xm:f>
            <x14:dxf>
              <fill>
                <patternFill>
                  <bgColor theme="0"/>
                </patternFill>
              </fill>
            </x14:dxf>
          </x14:cfRule>
          <xm:sqref>P5:P1048576</xm:sqref>
        </x14:conditionalFormatting>
        <x14:conditionalFormatting xmlns:xm="http://schemas.microsoft.com/office/excel/2006/main">
          <x14:cfRule type="containsText" priority="1" operator="containsText" id="{593AA456-3E4E-47C1-8DF8-32227685E967}">
            <xm:f>NOT(ISERROR(SEARCH($A$83,R1)))</xm:f>
            <xm:f>$A$83</xm:f>
            <x14:dxf>
              <fill>
                <patternFill>
                  <bgColor theme="9" tint="0.39994506668294322"/>
                </patternFill>
              </fill>
            </x14:dxf>
          </x14:cfRule>
          <x14:cfRule type="containsText" priority="2" operator="containsText" id="{F3B21096-3983-4370-A476-205810C59CBF}">
            <xm:f>NOT(ISERROR(SEARCH($A$82,R1)))</xm:f>
            <xm:f>$A$82</xm:f>
            <x14:dxf>
              <fill>
                <patternFill>
                  <bgColor theme="0"/>
                </patternFill>
              </fill>
            </x14:dxf>
          </x14:cfRule>
          <xm:sqref>R1 R3 R5:R60 R62:R63 R65:R66 R68:R1048576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A501-206E-4B62-9B03-5D97378D1D0F}">
  <dimension ref="A1:S50"/>
  <sheetViews>
    <sheetView showGridLines="0" topLeftCell="B35" zoomScale="49" zoomScaleNormal="60" zoomScaleSheetLayoutView="90" workbookViewId="0">
      <selection activeCell="L5" sqref="L5"/>
    </sheetView>
  </sheetViews>
  <sheetFormatPr baseColWidth="10" defaultColWidth="11.44140625" defaultRowHeight="59.25" customHeight="1"/>
  <cols>
    <col min="1" max="1" width="31.88671875" style="212" customWidth="1"/>
    <col min="2" max="2" width="20.88671875" style="212" customWidth="1"/>
    <col min="3" max="3" width="13.6640625" style="212" customWidth="1"/>
    <col min="4" max="4" width="32.5546875" style="212" customWidth="1"/>
    <col min="5" max="5" width="38.109375" style="228" bestFit="1" customWidth="1"/>
    <col min="6" max="6" width="30.44140625" style="228" customWidth="1"/>
    <col min="7" max="7" width="18.6640625" style="228" customWidth="1"/>
    <col min="8" max="8" width="13.44140625" style="228" customWidth="1"/>
    <col min="9" max="9" width="21.21875" style="228" customWidth="1"/>
    <col min="10" max="10" width="11.6640625" style="228" customWidth="1"/>
    <col min="11" max="11" width="19.5546875" style="228" customWidth="1"/>
    <col min="12" max="12" width="21.6640625" style="228" customWidth="1"/>
    <col min="13" max="13" width="14.6640625" style="228" customWidth="1"/>
    <col min="14" max="14" width="92" style="228" customWidth="1"/>
    <col min="15" max="15" width="29.44140625" style="228" customWidth="1"/>
    <col min="16" max="16" width="25.44140625" style="259" customWidth="1"/>
    <col min="17" max="17" width="90.88671875" style="228" customWidth="1"/>
    <col min="18" max="18" width="21.33203125" style="228" customWidth="1"/>
    <col min="19" max="16384" width="11.44140625" style="212"/>
  </cols>
  <sheetData>
    <row r="1" spans="1:18" ht="48" customHeight="1">
      <c r="A1" s="725"/>
      <c r="B1" s="671"/>
      <c r="C1" s="671"/>
      <c r="D1" s="726"/>
      <c r="E1" s="730" t="s">
        <v>22</v>
      </c>
      <c r="F1" s="731"/>
      <c r="G1" s="731"/>
      <c r="H1" s="731"/>
      <c r="I1" s="731"/>
      <c r="J1" s="731"/>
      <c r="K1" s="731"/>
      <c r="L1" s="731"/>
      <c r="M1" s="731"/>
      <c r="N1" s="731"/>
      <c r="O1" s="731"/>
      <c r="P1" s="732"/>
      <c r="Q1" s="210" t="s">
        <v>406</v>
      </c>
      <c r="R1" s="211" t="s">
        <v>407</v>
      </c>
    </row>
    <row r="2" spans="1:18" ht="33" customHeight="1">
      <c r="A2" s="727"/>
      <c r="B2" s="728"/>
      <c r="C2" s="728"/>
      <c r="D2" s="729"/>
      <c r="E2" s="730"/>
      <c r="F2" s="731"/>
      <c r="G2" s="731"/>
      <c r="H2" s="731"/>
      <c r="I2" s="731"/>
      <c r="J2" s="731"/>
      <c r="K2" s="731"/>
      <c r="L2" s="731"/>
      <c r="M2" s="731"/>
      <c r="N2" s="731"/>
      <c r="O2" s="731"/>
      <c r="P2" s="732"/>
      <c r="Q2" s="210" t="s">
        <v>408</v>
      </c>
      <c r="R2" s="211">
        <v>6</v>
      </c>
    </row>
    <row r="3" spans="1:18" s="214" customFormat="1" ht="27" customHeight="1">
      <c r="A3" s="723" t="s">
        <v>26</v>
      </c>
      <c r="B3" s="723" t="s">
        <v>27</v>
      </c>
      <c r="C3" s="723" t="s">
        <v>28</v>
      </c>
      <c r="D3" s="723" t="s">
        <v>29</v>
      </c>
      <c r="E3" s="723" t="s">
        <v>30</v>
      </c>
      <c r="F3" s="723" t="s">
        <v>31</v>
      </c>
      <c r="G3" s="723" t="s">
        <v>32</v>
      </c>
      <c r="H3" s="723" t="s">
        <v>33</v>
      </c>
      <c r="I3" s="723" t="s">
        <v>34</v>
      </c>
      <c r="J3" s="723" t="s">
        <v>35</v>
      </c>
      <c r="K3" s="723" t="s">
        <v>36</v>
      </c>
      <c r="L3" s="724" t="s">
        <v>37</v>
      </c>
      <c r="M3" s="724"/>
      <c r="N3" s="724"/>
      <c r="O3" s="724"/>
      <c r="P3" s="724"/>
      <c r="Q3" s="724"/>
      <c r="R3" s="724"/>
    </row>
    <row r="4" spans="1:18" s="214" customFormat="1" ht="49.5" customHeight="1">
      <c r="A4" s="723"/>
      <c r="B4" s="723"/>
      <c r="C4" s="723"/>
      <c r="D4" s="723"/>
      <c r="E4" s="723"/>
      <c r="F4" s="723"/>
      <c r="G4" s="723"/>
      <c r="H4" s="723"/>
      <c r="I4" s="723"/>
      <c r="J4" s="723"/>
      <c r="K4" s="723"/>
      <c r="L4" s="213" t="s">
        <v>38</v>
      </c>
      <c r="M4" s="213" t="s">
        <v>39</v>
      </c>
      <c r="N4" s="213" t="s">
        <v>40</v>
      </c>
      <c r="O4" s="213" t="s">
        <v>409</v>
      </c>
      <c r="P4" s="213" t="s">
        <v>43</v>
      </c>
      <c r="Q4" s="213" t="s">
        <v>44</v>
      </c>
      <c r="R4" s="213" t="s">
        <v>12</v>
      </c>
    </row>
    <row r="5" spans="1:18" s="228" customFormat="1" ht="409.2" customHeight="1">
      <c r="A5" s="650" t="s">
        <v>404</v>
      </c>
      <c r="B5" s="650" t="s">
        <v>410</v>
      </c>
      <c r="C5" s="650">
        <v>5</v>
      </c>
      <c r="D5" s="652" t="s">
        <v>411</v>
      </c>
      <c r="E5" s="217" t="s">
        <v>412</v>
      </c>
      <c r="F5" s="217" t="s">
        <v>413</v>
      </c>
      <c r="G5" s="218" t="s">
        <v>414</v>
      </c>
      <c r="H5" s="219" t="s">
        <v>52</v>
      </c>
      <c r="I5" s="220" t="s">
        <v>415</v>
      </c>
      <c r="J5" s="221">
        <v>44218</v>
      </c>
      <c r="K5" s="222">
        <v>46111</v>
      </c>
      <c r="L5" s="223">
        <v>45952</v>
      </c>
      <c r="M5" s="221" t="s">
        <v>416</v>
      </c>
      <c r="N5" s="224" t="s">
        <v>417</v>
      </c>
      <c r="O5" s="225">
        <v>1</v>
      </c>
      <c r="P5" s="220" t="s">
        <v>418</v>
      </c>
      <c r="Q5" s="226" t="s">
        <v>419</v>
      </c>
      <c r="R5" s="720" t="s">
        <v>12</v>
      </c>
    </row>
    <row r="6" spans="1:18" s="230" customFormat="1" ht="343.2">
      <c r="A6" s="650"/>
      <c r="B6" s="650"/>
      <c r="C6" s="650"/>
      <c r="D6" s="652"/>
      <c r="E6" s="217" t="s">
        <v>420</v>
      </c>
      <c r="F6" s="217" t="s">
        <v>421</v>
      </c>
      <c r="G6" s="218" t="s">
        <v>422</v>
      </c>
      <c r="H6" s="219" t="s">
        <v>52</v>
      </c>
      <c r="I6" s="220" t="s">
        <v>423</v>
      </c>
      <c r="J6" s="221">
        <v>44218</v>
      </c>
      <c r="K6" s="222">
        <v>46111</v>
      </c>
      <c r="L6" s="223">
        <v>45952</v>
      </c>
      <c r="M6" s="221" t="s">
        <v>416</v>
      </c>
      <c r="N6" s="224" t="s">
        <v>424</v>
      </c>
      <c r="O6" s="225">
        <v>1</v>
      </c>
      <c r="P6" s="220" t="s">
        <v>418</v>
      </c>
      <c r="Q6" s="229" t="s">
        <v>425</v>
      </c>
      <c r="R6" s="721"/>
    </row>
    <row r="7" spans="1:18" ht="13.2">
      <c r="A7" s="684"/>
      <c r="B7" s="685"/>
      <c r="C7" s="685"/>
      <c r="D7" s="686"/>
      <c r="E7" s="686"/>
      <c r="F7" s="686"/>
      <c r="G7" s="686"/>
      <c r="H7" s="686"/>
      <c r="I7" s="686"/>
      <c r="J7" s="686"/>
      <c r="K7" s="686"/>
      <c r="L7" s="685"/>
      <c r="M7" s="685"/>
      <c r="N7" s="685"/>
      <c r="O7" s="685"/>
      <c r="P7" s="685"/>
      <c r="Q7" s="685"/>
      <c r="R7" s="687"/>
    </row>
    <row r="8" spans="1:18" s="235" customFormat="1" ht="382.8" hidden="1">
      <c r="A8" s="650" t="s">
        <v>404</v>
      </c>
      <c r="B8" s="650" t="s">
        <v>410</v>
      </c>
      <c r="C8" s="650">
        <v>6</v>
      </c>
      <c r="D8" s="224" t="s">
        <v>426</v>
      </c>
      <c r="E8" s="224" t="s">
        <v>427</v>
      </c>
      <c r="F8" s="224" t="s">
        <v>428</v>
      </c>
      <c r="G8" s="224" t="s">
        <v>429</v>
      </c>
      <c r="H8" s="231" t="s">
        <v>52</v>
      </c>
      <c r="I8" s="232" t="s">
        <v>430</v>
      </c>
      <c r="J8" s="233">
        <v>45352</v>
      </c>
      <c r="K8" s="233">
        <v>45535</v>
      </c>
      <c r="L8" s="234">
        <v>45583</v>
      </c>
      <c r="M8" s="221" t="s">
        <v>321</v>
      </c>
      <c r="N8" s="224" t="s">
        <v>431</v>
      </c>
      <c r="O8" s="225">
        <v>1</v>
      </c>
      <c r="P8" s="220" t="s">
        <v>58</v>
      </c>
      <c r="Q8" s="718" t="s">
        <v>432</v>
      </c>
      <c r="R8" s="716" t="s">
        <v>11</v>
      </c>
    </row>
    <row r="9" spans="1:18" s="235" customFormat="1" ht="264" hidden="1">
      <c r="A9" s="650"/>
      <c r="B9" s="650"/>
      <c r="C9" s="650"/>
      <c r="D9" s="217" t="s">
        <v>426</v>
      </c>
      <c r="E9" s="218" t="s">
        <v>433</v>
      </c>
      <c r="F9" s="218" t="s">
        <v>434</v>
      </c>
      <c r="G9" s="236" t="s">
        <v>435</v>
      </c>
      <c r="H9" s="219" t="s">
        <v>52</v>
      </c>
      <c r="I9" s="220" t="s">
        <v>430</v>
      </c>
      <c r="J9" s="221" t="s">
        <v>436</v>
      </c>
      <c r="K9" s="223">
        <v>44561</v>
      </c>
      <c r="L9" s="234"/>
      <c r="M9" s="221" t="s">
        <v>321</v>
      </c>
      <c r="N9" s="224" t="s">
        <v>437</v>
      </c>
      <c r="O9" s="225">
        <v>1</v>
      </c>
      <c r="P9" s="220" t="s">
        <v>58</v>
      </c>
      <c r="Q9" s="722"/>
      <c r="R9" s="716"/>
    </row>
    <row r="10" spans="1:18" s="235" customFormat="1" ht="343.2" hidden="1">
      <c r="A10" s="650"/>
      <c r="B10" s="650"/>
      <c r="C10" s="650"/>
      <c r="D10" s="217" t="s">
        <v>426</v>
      </c>
      <c r="E10" s="217" t="s">
        <v>438</v>
      </c>
      <c r="F10" s="217" t="s">
        <v>439</v>
      </c>
      <c r="G10" s="217" t="s">
        <v>440</v>
      </c>
      <c r="H10" s="219" t="s">
        <v>52</v>
      </c>
      <c r="I10" s="220" t="s">
        <v>430</v>
      </c>
      <c r="J10" s="221" t="s">
        <v>436</v>
      </c>
      <c r="K10" s="223">
        <v>44561</v>
      </c>
      <c r="L10" s="234"/>
      <c r="M10" s="221" t="s">
        <v>321</v>
      </c>
      <c r="N10" s="224" t="s">
        <v>424</v>
      </c>
      <c r="O10" s="225">
        <v>1</v>
      </c>
      <c r="P10" s="220" t="s">
        <v>58</v>
      </c>
      <c r="Q10" s="719"/>
      <c r="R10" s="716"/>
    </row>
    <row r="11" spans="1:18" ht="13.2" hidden="1">
      <c r="A11" s="684"/>
      <c r="B11" s="685"/>
      <c r="C11" s="685"/>
      <c r="D11" s="685"/>
      <c r="E11" s="685"/>
      <c r="F11" s="685"/>
      <c r="G11" s="685"/>
      <c r="H11" s="685"/>
      <c r="I11" s="685"/>
      <c r="J11" s="685"/>
      <c r="K11" s="685"/>
      <c r="L11" s="685"/>
      <c r="M11" s="685"/>
      <c r="N11" s="685"/>
      <c r="O11" s="685"/>
      <c r="P11" s="685"/>
      <c r="Q11" s="685"/>
      <c r="R11" s="687"/>
    </row>
    <row r="12" spans="1:18" ht="158.4" hidden="1">
      <c r="A12" s="650" t="s">
        <v>404</v>
      </c>
      <c r="B12" s="650" t="s">
        <v>410</v>
      </c>
      <c r="C12" s="650">
        <v>7</v>
      </c>
      <c r="D12" s="652" t="s">
        <v>441</v>
      </c>
      <c r="E12" s="237" t="s">
        <v>442</v>
      </c>
      <c r="F12" s="237" t="s">
        <v>443</v>
      </c>
      <c r="G12" s="238" t="s">
        <v>444</v>
      </c>
      <c r="H12" s="239" t="s">
        <v>52</v>
      </c>
      <c r="I12" s="240" t="s">
        <v>430</v>
      </c>
      <c r="J12" s="241">
        <v>44211</v>
      </c>
      <c r="K12" s="242">
        <v>44270</v>
      </c>
      <c r="L12" s="234">
        <v>45583</v>
      </c>
      <c r="M12" s="221" t="s">
        <v>311</v>
      </c>
      <c r="N12" s="224" t="s">
        <v>445</v>
      </c>
      <c r="O12" s="225">
        <v>1</v>
      </c>
      <c r="P12" s="220" t="s">
        <v>58</v>
      </c>
      <c r="Q12" s="718" t="s">
        <v>446</v>
      </c>
      <c r="R12" s="720" t="s">
        <v>11</v>
      </c>
    </row>
    <row r="13" spans="1:18" ht="382.8" hidden="1">
      <c r="A13" s="650"/>
      <c r="B13" s="650"/>
      <c r="C13" s="650"/>
      <c r="D13" s="717"/>
      <c r="E13" s="217" t="s">
        <v>427</v>
      </c>
      <c r="F13" s="217" t="s">
        <v>428</v>
      </c>
      <c r="G13" s="217" t="s">
        <v>429</v>
      </c>
      <c r="H13" s="215" t="s">
        <v>52</v>
      </c>
      <c r="I13" s="216" t="s">
        <v>430</v>
      </c>
      <c r="J13" s="243">
        <v>45352</v>
      </c>
      <c r="K13" s="243">
        <v>45535</v>
      </c>
      <c r="L13" s="234">
        <v>45583</v>
      </c>
      <c r="M13" s="221" t="s">
        <v>311</v>
      </c>
      <c r="N13" s="224" t="s">
        <v>431</v>
      </c>
      <c r="O13" s="225">
        <v>1</v>
      </c>
      <c r="P13" s="220" t="s">
        <v>58</v>
      </c>
      <c r="Q13" s="719"/>
      <c r="R13" s="721"/>
    </row>
    <row r="14" spans="1:18" ht="13.2" hidden="1">
      <c r="A14" s="710"/>
      <c r="B14" s="686"/>
      <c r="C14" s="686"/>
      <c r="D14" s="686"/>
      <c r="E14" s="711"/>
      <c r="F14" s="711"/>
      <c r="G14" s="711"/>
      <c r="H14" s="711"/>
      <c r="I14" s="711"/>
      <c r="J14" s="711"/>
      <c r="K14" s="711"/>
      <c r="L14" s="686"/>
      <c r="M14" s="686"/>
      <c r="N14" s="686"/>
      <c r="O14" s="686"/>
      <c r="P14" s="686"/>
      <c r="Q14" s="686"/>
      <c r="R14" s="712"/>
    </row>
    <row r="15" spans="1:18" s="235" customFormat="1" ht="105.6" hidden="1">
      <c r="A15" s="650" t="s">
        <v>404</v>
      </c>
      <c r="B15" s="650" t="s">
        <v>410</v>
      </c>
      <c r="C15" s="650">
        <v>8</v>
      </c>
      <c r="D15" s="652" t="s">
        <v>447</v>
      </c>
      <c r="E15" s="217" t="s">
        <v>448</v>
      </c>
      <c r="F15" s="217" t="s">
        <v>449</v>
      </c>
      <c r="G15" s="217" t="s">
        <v>450</v>
      </c>
      <c r="H15" s="215" t="s">
        <v>63</v>
      </c>
      <c r="I15" s="216" t="s">
        <v>430</v>
      </c>
      <c r="J15" s="243">
        <v>45352</v>
      </c>
      <c r="K15" s="243">
        <v>45535</v>
      </c>
      <c r="L15" s="223"/>
      <c r="M15" s="221" t="s">
        <v>321</v>
      </c>
      <c r="N15" s="224" t="s">
        <v>451</v>
      </c>
      <c r="O15" s="225">
        <v>1</v>
      </c>
      <c r="P15" s="220" t="s">
        <v>58</v>
      </c>
      <c r="Q15" s="713" t="s">
        <v>452</v>
      </c>
      <c r="R15" s="716" t="s">
        <v>11</v>
      </c>
    </row>
    <row r="16" spans="1:18" s="235" customFormat="1" ht="158.4" hidden="1">
      <c r="A16" s="650"/>
      <c r="B16" s="650"/>
      <c r="C16" s="650"/>
      <c r="D16" s="652"/>
      <c r="E16" s="218" t="s">
        <v>453</v>
      </c>
      <c r="F16" s="218" t="s">
        <v>454</v>
      </c>
      <c r="G16" s="220" t="s">
        <v>455</v>
      </c>
      <c r="H16" s="219" t="s">
        <v>63</v>
      </c>
      <c r="I16" s="220" t="s">
        <v>430</v>
      </c>
      <c r="J16" s="221">
        <v>44197</v>
      </c>
      <c r="K16" s="223">
        <v>44287</v>
      </c>
      <c r="L16" s="234">
        <v>45583</v>
      </c>
      <c r="M16" s="221" t="s">
        <v>321</v>
      </c>
      <c r="N16" s="224" t="s">
        <v>456</v>
      </c>
      <c r="O16" s="225">
        <v>1</v>
      </c>
      <c r="P16" s="220" t="s">
        <v>58</v>
      </c>
      <c r="Q16" s="714"/>
      <c r="R16" s="716"/>
    </row>
    <row r="17" spans="1:18" s="235" customFormat="1" ht="145.19999999999999" hidden="1">
      <c r="A17" s="650"/>
      <c r="B17" s="650"/>
      <c r="C17" s="650"/>
      <c r="D17" s="652"/>
      <c r="E17" s="218" t="s">
        <v>457</v>
      </c>
      <c r="F17" s="218" t="s">
        <v>458</v>
      </c>
      <c r="G17" s="218" t="s">
        <v>459</v>
      </c>
      <c r="H17" s="219" t="s">
        <v>63</v>
      </c>
      <c r="I17" s="220" t="s">
        <v>430</v>
      </c>
      <c r="J17" s="221">
        <v>44197</v>
      </c>
      <c r="K17" s="223">
        <v>44397</v>
      </c>
      <c r="L17" s="234">
        <v>45583</v>
      </c>
      <c r="M17" s="221" t="s">
        <v>321</v>
      </c>
      <c r="N17" s="224" t="s">
        <v>460</v>
      </c>
      <c r="O17" s="225">
        <v>1</v>
      </c>
      <c r="P17" s="220" t="s">
        <v>58</v>
      </c>
      <c r="Q17" s="714"/>
      <c r="R17" s="716"/>
    </row>
    <row r="18" spans="1:18" s="235" customFormat="1" ht="211.2" hidden="1">
      <c r="A18" s="650"/>
      <c r="B18" s="650"/>
      <c r="C18" s="650"/>
      <c r="D18" s="652"/>
      <c r="E18" s="218" t="s">
        <v>461</v>
      </c>
      <c r="F18" s="218" t="s">
        <v>462</v>
      </c>
      <c r="G18" s="236" t="s">
        <v>463</v>
      </c>
      <c r="H18" s="219" t="s">
        <v>63</v>
      </c>
      <c r="I18" s="220" t="s">
        <v>430</v>
      </c>
      <c r="J18" s="221">
        <v>44197</v>
      </c>
      <c r="K18" s="223">
        <v>44287</v>
      </c>
      <c r="L18" s="234">
        <v>45583</v>
      </c>
      <c r="M18" s="221" t="s">
        <v>321</v>
      </c>
      <c r="N18" s="224" t="s">
        <v>464</v>
      </c>
      <c r="O18" s="225">
        <v>1</v>
      </c>
      <c r="P18" s="220" t="s">
        <v>58</v>
      </c>
      <c r="Q18" s="715"/>
      <c r="R18" s="716"/>
    </row>
    <row r="19" spans="1:18" ht="13.2" hidden="1">
      <c r="A19" s="684"/>
      <c r="B19" s="685"/>
      <c r="C19" s="685"/>
      <c r="D19" s="685"/>
      <c r="E19" s="685"/>
      <c r="F19" s="685"/>
      <c r="G19" s="685"/>
      <c r="H19" s="685"/>
      <c r="I19" s="685"/>
      <c r="J19" s="685"/>
      <c r="K19" s="685"/>
      <c r="L19" s="685"/>
      <c r="M19" s="685"/>
      <c r="N19" s="685"/>
      <c r="O19" s="685"/>
      <c r="P19" s="685"/>
      <c r="Q19" s="685"/>
      <c r="R19" s="687"/>
    </row>
    <row r="20" spans="1:18" ht="356.4" hidden="1">
      <c r="A20" s="215" t="s">
        <v>404</v>
      </c>
      <c r="B20" s="215" t="s">
        <v>410</v>
      </c>
      <c r="C20" s="215">
        <v>9</v>
      </c>
      <c r="D20" s="216" t="s">
        <v>465</v>
      </c>
      <c r="E20" s="244" t="s">
        <v>466</v>
      </c>
      <c r="F20" s="217" t="s">
        <v>467</v>
      </c>
      <c r="G20" s="245" t="s">
        <v>468</v>
      </c>
      <c r="H20" s="219" t="s">
        <v>52</v>
      </c>
      <c r="I20" s="220" t="s">
        <v>430</v>
      </c>
      <c r="J20" s="221">
        <v>44197</v>
      </c>
      <c r="K20" s="223">
        <v>44287</v>
      </c>
      <c r="L20" s="223">
        <v>45583</v>
      </c>
      <c r="M20" s="221" t="s">
        <v>311</v>
      </c>
      <c r="N20" s="224" t="s">
        <v>469</v>
      </c>
      <c r="O20" s="225">
        <v>1</v>
      </c>
      <c r="P20" s="220" t="s">
        <v>58</v>
      </c>
      <c r="Q20" s="224" t="s">
        <v>470</v>
      </c>
      <c r="R20" s="219" t="s">
        <v>11</v>
      </c>
    </row>
    <row r="21" spans="1:18" ht="13.2" hidden="1">
      <c r="A21" s="684"/>
      <c r="B21" s="685"/>
      <c r="C21" s="685"/>
      <c r="D21" s="685"/>
      <c r="E21" s="685"/>
      <c r="F21" s="685"/>
      <c r="G21" s="685"/>
      <c r="H21" s="685"/>
      <c r="I21" s="685"/>
      <c r="J21" s="685"/>
      <c r="K21" s="685"/>
      <c r="L21" s="685"/>
      <c r="M21" s="685"/>
      <c r="N21" s="685"/>
      <c r="O21" s="685"/>
      <c r="P21" s="685"/>
      <c r="Q21" s="685"/>
      <c r="R21" s="687"/>
    </row>
    <row r="22" spans="1:18" s="235" customFormat="1" ht="409.6" hidden="1">
      <c r="A22" s="215" t="s">
        <v>404</v>
      </c>
      <c r="B22" s="215" t="s">
        <v>410</v>
      </c>
      <c r="C22" s="215">
        <v>10</v>
      </c>
      <c r="D22" s="216" t="s">
        <v>471</v>
      </c>
      <c r="E22" s="244" t="s">
        <v>472</v>
      </c>
      <c r="F22" s="217" t="s">
        <v>467</v>
      </c>
      <c r="G22" s="245" t="s">
        <v>473</v>
      </c>
      <c r="H22" s="219" t="s">
        <v>52</v>
      </c>
      <c r="I22" s="220" t="s">
        <v>430</v>
      </c>
      <c r="J22" s="221">
        <v>45352</v>
      </c>
      <c r="K22" s="223">
        <v>45535</v>
      </c>
      <c r="L22" s="223">
        <v>45583</v>
      </c>
      <c r="M22" s="221" t="s">
        <v>311</v>
      </c>
      <c r="N22" s="224" t="s">
        <v>469</v>
      </c>
      <c r="O22" s="225">
        <v>1</v>
      </c>
      <c r="P22" s="220" t="s">
        <v>58</v>
      </c>
      <c r="Q22" s="224" t="s">
        <v>474</v>
      </c>
      <c r="R22" s="219" t="s">
        <v>11</v>
      </c>
    </row>
    <row r="23" spans="1:18" ht="13.2">
      <c r="A23" s="684"/>
      <c r="B23" s="685"/>
      <c r="C23" s="685"/>
      <c r="D23" s="685"/>
      <c r="E23" s="686"/>
      <c r="F23" s="686"/>
      <c r="G23" s="686"/>
      <c r="H23" s="686"/>
      <c r="I23" s="686"/>
      <c r="J23" s="686"/>
      <c r="K23" s="686"/>
      <c r="L23" s="685"/>
      <c r="M23" s="685"/>
      <c r="N23" s="685"/>
      <c r="O23" s="685"/>
      <c r="P23" s="685"/>
      <c r="Q23" s="685"/>
      <c r="R23" s="687"/>
    </row>
    <row r="24" spans="1:18" ht="409.6">
      <c r="A24" s="219" t="s">
        <v>404</v>
      </c>
      <c r="B24" s="219" t="s">
        <v>410</v>
      </c>
      <c r="C24" s="219">
        <v>11</v>
      </c>
      <c r="D24" s="216" t="s">
        <v>475</v>
      </c>
      <c r="E24" s="217" t="s">
        <v>476</v>
      </c>
      <c r="F24" s="246" t="s">
        <v>477</v>
      </c>
      <c r="G24" s="246" t="s">
        <v>478</v>
      </c>
      <c r="H24" s="215" t="s">
        <v>63</v>
      </c>
      <c r="I24" s="216" t="s">
        <v>479</v>
      </c>
      <c r="J24" s="243">
        <v>45352</v>
      </c>
      <c r="K24" s="243">
        <v>46111</v>
      </c>
      <c r="L24" s="221" t="s">
        <v>480</v>
      </c>
      <c r="M24" s="221" t="s">
        <v>481</v>
      </c>
      <c r="N24" s="224" t="s">
        <v>482</v>
      </c>
      <c r="O24" s="225">
        <v>1</v>
      </c>
      <c r="P24" s="220" t="s">
        <v>418</v>
      </c>
      <c r="Q24" s="224" t="s">
        <v>483</v>
      </c>
      <c r="R24" s="227" t="s">
        <v>12</v>
      </c>
    </row>
    <row r="25" spans="1:18" ht="13.2">
      <c r="A25" s="684"/>
      <c r="B25" s="685"/>
      <c r="C25" s="685"/>
      <c r="D25" s="685"/>
      <c r="E25" s="690"/>
      <c r="F25" s="690"/>
      <c r="G25" s="690"/>
      <c r="H25" s="690"/>
      <c r="I25" s="690"/>
      <c r="J25" s="690"/>
      <c r="K25" s="690"/>
      <c r="L25" s="685"/>
      <c r="M25" s="685"/>
      <c r="N25" s="685"/>
      <c r="O25" s="685"/>
      <c r="P25" s="685"/>
      <c r="Q25" s="685"/>
      <c r="R25" s="687"/>
    </row>
    <row r="26" spans="1:18" ht="145.19999999999999" hidden="1">
      <c r="A26" s="236" t="s">
        <v>404</v>
      </c>
      <c r="B26" s="236" t="s">
        <v>410</v>
      </c>
      <c r="C26" s="219">
        <v>12</v>
      </c>
      <c r="D26" s="218" t="s">
        <v>484</v>
      </c>
      <c r="E26" s="706" t="s">
        <v>485</v>
      </c>
      <c r="F26" s="706"/>
      <c r="G26" s="706"/>
      <c r="H26" s="706"/>
      <c r="I26" s="706"/>
      <c r="J26" s="706"/>
      <c r="K26" s="706"/>
      <c r="L26" s="223">
        <v>45583</v>
      </c>
      <c r="M26" s="221" t="s">
        <v>311</v>
      </c>
      <c r="N26" s="224" t="s">
        <v>486</v>
      </c>
      <c r="O26" s="236"/>
      <c r="P26" s="220" t="s">
        <v>58</v>
      </c>
      <c r="Q26" s="224" t="s">
        <v>487</v>
      </c>
      <c r="R26" s="232" t="s">
        <v>11</v>
      </c>
    </row>
    <row r="27" spans="1:18" ht="16.2" thickBot="1">
      <c r="A27" s="707" t="s">
        <v>280</v>
      </c>
      <c r="B27" s="708"/>
      <c r="C27" s="708"/>
      <c r="D27" s="708"/>
      <c r="E27" s="708"/>
      <c r="F27" s="708"/>
      <c r="G27" s="708"/>
      <c r="H27" s="708"/>
      <c r="I27" s="708"/>
      <c r="J27" s="708"/>
      <c r="K27" s="708"/>
      <c r="L27" s="708"/>
      <c r="M27" s="708"/>
      <c r="N27" s="708"/>
      <c r="O27" s="708"/>
      <c r="P27" s="708"/>
      <c r="Q27" s="708"/>
      <c r="R27" s="709"/>
    </row>
    <row r="28" spans="1:18" s="214" customFormat="1" ht="15.6">
      <c r="A28" s="700" t="s">
        <v>26</v>
      </c>
      <c r="B28" s="700" t="s">
        <v>27</v>
      </c>
      <c r="C28" s="700" t="s">
        <v>28</v>
      </c>
      <c r="D28" s="700" t="s">
        <v>29</v>
      </c>
      <c r="E28" s="700" t="s">
        <v>30</v>
      </c>
      <c r="F28" s="700" t="s">
        <v>31</v>
      </c>
      <c r="G28" s="700" t="s">
        <v>32</v>
      </c>
      <c r="H28" s="700" t="s">
        <v>33</v>
      </c>
      <c r="I28" s="700" t="s">
        <v>34</v>
      </c>
      <c r="J28" s="700" t="s">
        <v>35</v>
      </c>
      <c r="K28" s="700" t="s">
        <v>36</v>
      </c>
      <c r="L28" s="702" t="s">
        <v>37</v>
      </c>
      <c r="M28" s="703"/>
      <c r="N28" s="703"/>
      <c r="O28" s="703"/>
      <c r="P28" s="703"/>
      <c r="Q28" s="703"/>
      <c r="R28" s="704"/>
    </row>
    <row r="29" spans="1:18" s="214" customFormat="1" ht="46.8">
      <c r="A29" s="705"/>
      <c r="B29" s="705"/>
      <c r="C29" s="705"/>
      <c r="D29" s="705"/>
      <c r="E29" s="701"/>
      <c r="F29" s="701"/>
      <c r="G29" s="701"/>
      <c r="H29" s="701"/>
      <c r="I29" s="701"/>
      <c r="J29" s="701"/>
      <c r="K29" s="701"/>
      <c r="L29" s="247" t="s">
        <v>281</v>
      </c>
      <c r="M29" s="247" t="s">
        <v>39</v>
      </c>
      <c r="N29" s="247" t="s">
        <v>40</v>
      </c>
      <c r="O29" s="247" t="s">
        <v>409</v>
      </c>
      <c r="P29" s="247" t="s">
        <v>43</v>
      </c>
      <c r="Q29" s="247" t="s">
        <v>44</v>
      </c>
      <c r="R29" s="248" t="s">
        <v>45</v>
      </c>
    </row>
    <row r="30" spans="1:18" ht="224.4" hidden="1">
      <c r="A30" s="245" t="s">
        <v>18</v>
      </c>
      <c r="B30" s="249" t="s">
        <v>488</v>
      </c>
      <c r="C30" s="215">
        <v>1</v>
      </c>
      <c r="D30" s="217" t="s">
        <v>489</v>
      </c>
      <c r="E30" s="217" t="s">
        <v>490</v>
      </c>
      <c r="F30" s="217" t="s">
        <v>491</v>
      </c>
      <c r="G30" s="217" t="s">
        <v>492</v>
      </c>
      <c r="H30" s="216" t="s">
        <v>287</v>
      </c>
      <c r="I30" s="216" t="s">
        <v>493</v>
      </c>
      <c r="J30" s="243">
        <v>44713</v>
      </c>
      <c r="K30" s="243">
        <v>45291</v>
      </c>
      <c r="L30" s="223">
        <v>45583</v>
      </c>
      <c r="M30" s="221" t="s">
        <v>311</v>
      </c>
      <c r="N30" s="217" t="s">
        <v>494</v>
      </c>
      <c r="O30" s="250">
        <v>1</v>
      </c>
      <c r="P30" s="216" t="s">
        <v>58</v>
      </c>
      <c r="Q30" s="217" t="s">
        <v>495</v>
      </c>
      <c r="R30" s="215" t="s">
        <v>11</v>
      </c>
    </row>
    <row r="31" spans="1:18" ht="13.2">
      <c r="A31" s="689"/>
      <c r="B31" s="690"/>
      <c r="C31" s="690"/>
      <c r="D31" s="690"/>
      <c r="E31" s="690"/>
      <c r="F31" s="690"/>
      <c r="G31" s="690"/>
      <c r="H31" s="690"/>
      <c r="I31" s="690"/>
      <c r="J31" s="690"/>
      <c r="K31" s="690"/>
      <c r="L31" s="690"/>
      <c r="M31" s="690"/>
      <c r="N31" s="690"/>
      <c r="O31" s="690"/>
      <c r="P31" s="690"/>
      <c r="Q31" s="690"/>
      <c r="R31" s="691"/>
    </row>
    <row r="32" spans="1:18" s="235" customFormat="1" ht="264" hidden="1">
      <c r="A32" s="692" t="s">
        <v>18</v>
      </c>
      <c r="B32" s="694" t="s">
        <v>488</v>
      </c>
      <c r="C32" s="650">
        <v>2</v>
      </c>
      <c r="D32" s="652" t="s">
        <v>496</v>
      </c>
      <c r="E32" s="217" t="s">
        <v>497</v>
      </c>
      <c r="F32" s="217" t="s">
        <v>498</v>
      </c>
      <c r="G32" s="216" t="s">
        <v>499</v>
      </c>
      <c r="H32" s="216" t="s">
        <v>328</v>
      </c>
      <c r="I32" s="216" t="s">
        <v>493</v>
      </c>
      <c r="J32" s="253">
        <v>45139</v>
      </c>
      <c r="K32" s="253">
        <v>45260</v>
      </c>
      <c r="L32" s="223">
        <v>45629</v>
      </c>
      <c r="M32" s="221" t="s">
        <v>500</v>
      </c>
      <c r="N32" s="224" t="s">
        <v>501</v>
      </c>
      <c r="O32" s="225">
        <v>1</v>
      </c>
      <c r="P32" s="254" t="s">
        <v>58</v>
      </c>
      <c r="Q32" s="696" t="s">
        <v>502</v>
      </c>
      <c r="R32" s="698" t="s">
        <v>11</v>
      </c>
    </row>
    <row r="33" spans="1:19" s="235" customFormat="1" ht="184.8" hidden="1">
      <c r="A33" s="693"/>
      <c r="B33" s="695"/>
      <c r="C33" s="650"/>
      <c r="D33" s="652"/>
      <c r="E33" s="217" t="s">
        <v>503</v>
      </c>
      <c r="F33" s="217" t="s">
        <v>504</v>
      </c>
      <c r="G33" s="216" t="s">
        <v>505</v>
      </c>
      <c r="H33" s="216" t="s">
        <v>328</v>
      </c>
      <c r="I33" s="216" t="s">
        <v>506</v>
      </c>
      <c r="J33" s="253">
        <v>44713</v>
      </c>
      <c r="K33" s="216" t="s">
        <v>507</v>
      </c>
      <c r="L33" s="223">
        <v>45635</v>
      </c>
      <c r="M33" s="221" t="s">
        <v>500</v>
      </c>
      <c r="N33" s="224" t="s">
        <v>508</v>
      </c>
      <c r="O33" s="225">
        <v>1</v>
      </c>
      <c r="P33" s="254" t="s">
        <v>58</v>
      </c>
      <c r="Q33" s="697"/>
      <c r="R33" s="699"/>
    </row>
    <row r="34" spans="1:19" ht="13.2">
      <c r="A34" s="684"/>
      <c r="B34" s="685"/>
      <c r="C34" s="685"/>
      <c r="D34" s="686"/>
      <c r="E34" s="686"/>
      <c r="F34" s="686"/>
      <c r="G34" s="686"/>
      <c r="H34" s="686"/>
      <c r="I34" s="686"/>
      <c r="J34" s="686"/>
      <c r="K34" s="686"/>
      <c r="L34" s="685"/>
      <c r="M34" s="685"/>
      <c r="N34" s="685"/>
      <c r="O34" s="685"/>
      <c r="P34" s="685"/>
      <c r="Q34" s="685"/>
      <c r="R34" s="687"/>
    </row>
    <row r="35" spans="1:19" ht="408.6" customHeight="1">
      <c r="A35" s="245" t="s">
        <v>18</v>
      </c>
      <c r="B35" s="249" t="s">
        <v>488</v>
      </c>
      <c r="C35" s="215">
        <v>3</v>
      </c>
      <c r="D35" s="216" t="s">
        <v>509</v>
      </c>
      <c r="E35" s="217" t="s">
        <v>510</v>
      </c>
      <c r="F35" s="217" t="s">
        <v>511</v>
      </c>
      <c r="G35" s="217" t="s">
        <v>327</v>
      </c>
      <c r="H35" s="254" t="s">
        <v>328</v>
      </c>
      <c r="I35" s="216" t="s">
        <v>493</v>
      </c>
      <c r="J35" s="243">
        <v>45017</v>
      </c>
      <c r="K35" s="243">
        <v>46111</v>
      </c>
      <c r="L35" s="221" t="s">
        <v>512</v>
      </c>
      <c r="M35" s="221" t="s">
        <v>513</v>
      </c>
      <c r="N35" s="249" t="s">
        <v>514</v>
      </c>
      <c r="O35" s="250">
        <v>1</v>
      </c>
      <c r="P35" s="216" t="s">
        <v>515</v>
      </c>
      <c r="Q35" s="249" t="s">
        <v>516</v>
      </c>
      <c r="R35" s="215" t="s">
        <v>12</v>
      </c>
      <c r="S35" s="228"/>
    </row>
    <row r="38" spans="1:19" ht="17.25" customHeight="1">
      <c r="A38" s="688" t="s">
        <v>396</v>
      </c>
      <c r="B38" s="688"/>
      <c r="C38" s="258"/>
      <c r="D38" s="688" t="s">
        <v>517</v>
      </c>
      <c r="E38" s="688"/>
      <c r="F38" s="688" t="s">
        <v>398</v>
      </c>
      <c r="G38" s="688"/>
    </row>
    <row r="39" spans="1:19" ht="17.25" customHeight="1">
      <c r="A39" s="260" t="s">
        <v>518</v>
      </c>
      <c r="B39" s="260">
        <f>+COUNTIF($P$1:$P$63,"ABIERTA")</f>
        <v>0</v>
      </c>
      <c r="C39" s="258"/>
      <c r="D39" s="260" t="s">
        <v>518</v>
      </c>
      <c r="E39" s="260">
        <f>+COUNTIF($P$5:$P$26,"ABIERTA")</f>
        <v>0</v>
      </c>
      <c r="F39" s="260" t="s">
        <v>518</v>
      </c>
      <c r="G39" s="260">
        <f>+COUNTIF($30:$35,"ABIERTA")</f>
        <v>0</v>
      </c>
    </row>
    <row r="40" spans="1:19" ht="17.25" customHeight="1">
      <c r="A40" s="261" t="s">
        <v>58</v>
      </c>
      <c r="B40" s="260">
        <f>+COUNTIF($P$1:$P$63,"CUMPLIDA - EFECTIVA")</f>
        <v>15</v>
      </c>
      <c r="C40" s="258"/>
      <c r="D40" s="260" t="s">
        <v>58</v>
      </c>
      <c r="E40" s="260">
        <f>+COUNTIF($5:$26,"CUMPLIDA - EFECTIVA")</f>
        <v>12</v>
      </c>
      <c r="F40" s="260" t="s">
        <v>58</v>
      </c>
      <c r="G40" s="260">
        <f>+COUNTIF($30:$35,"CUMPLIDA - EFECTIVA")</f>
        <v>3</v>
      </c>
    </row>
    <row r="41" spans="1:19" ht="36" customHeight="1">
      <c r="A41" s="262" t="s">
        <v>515</v>
      </c>
      <c r="B41" s="260">
        <f>+COUNTIF($P$1:$P$63,"CUMPLIDA - PENDIENTE DE EFECTIVIDAD")</f>
        <v>1</v>
      </c>
      <c r="C41" s="258"/>
      <c r="D41" s="263" t="s">
        <v>515</v>
      </c>
      <c r="E41" s="260">
        <f>+COUNTIF($P$5:$P$26,"CUMPLIDA - PENDIENTE DE EFECTIVIDAD")</f>
        <v>0</v>
      </c>
      <c r="F41" s="263" t="s">
        <v>515</v>
      </c>
      <c r="G41" s="260">
        <f>+COUNTIF($30:$35,"CUMPLIDA - PENDIENTE DE EFECTIVIDAD")</f>
        <v>1</v>
      </c>
    </row>
    <row r="42" spans="1:19" ht="17.25" customHeight="1">
      <c r="A42" s="264" t="s">
        <v>418</v>
      </c>
      <c r="B42" s="260">
        <f>+COUNTIF($P$1:$P$63,"CUMPLIDA INEFECTIVA")</f>
        <v>3</v>
      </c>
      <c r="C42" s="258"/>
      <c r="D42" s="260" t="s">
        <v>418</v>
      </c>
      <c r="E42" s="260">
        <f>+COUNTIF($P$5:$P$26,"CUMPLIDA INEFECTIVA")</f>
        <v>3</v>
      </c>
      <c r="F42" s="260" t="s">
        <v>418</v>
      </c>
      <c r="G42" s="260">
        <f>+COUNTIF($30:$35,"CUMPLIDA INEFECTIVA")</f>
        <v>0</v>
      </c>
    </row>
    <row r="43" spans="1:19" ht="17.25" customHeight="1">
      <c r="A43" s="265" t="s">
        <v>278</v>
      </c>
      <c r="B43" s="260">
        <f>+E43+G43+I43</f>
        <v>0</v>
      </c>
      <c r="C43" s="258"/>
      <c r="D43" s="260" t="s">
        <v>278</v>
      </c>
      <c r="E43" s="260">
        <f>+COUNTIF($P$5:$P$26,"INCUMPLIDA - VENCIDA")</f>
        <v>0</v>
      </c>
      <c r="F43" s="260" t="s">
        <v>278</v>
      </c>
      <c r="G43" s="260">
        <f>+COUNTIF($30:$35,"INCUMPLIDA - VENCIDA")</f>
        <v>0</v>
      </c>
    </row>
    <row r="44" spans="1:19" ht="17.25" customHeight="1">
      <c r="A44" s="265" t="s">
        <v>8</v>
      </c>
      <c r="B44" s="260">
        <f>+COUNTIF($P$1:$P$63,"INCALIFICABLE")</f>
        <v>0</v>
      </c>
      <c r="C44" s="258"/>
      <c r="D44" s="260" t="s">
        <v>8</v>
      </c>
      <c r="E44" s="260">
        <f>+COUNTIF($P$1:$P$26,"INCALIFICABLE")</f>
        <v>0</v>
      </c>
      <c r="F44" s="260" t="s">
        <v>8</v>
      </c>
      <c r="G44" s="260">
        <f>+COUNTIF($30:$35,"INCALIFICABLE")</f>
        <v>0</v>
      </c>
    </row>
    <row r="45" spans="1:19" ht="17.25" customHeight="1">
      <c r="A45" s="266" t="s">
        <v>20</v>
      </c>
      <c r="B45" s="266">
        <f>+SUM(B39:B44)</f>
        <v>19</v>
      </c>
      <c r="C45" s="258"/>
      <c r="D45" s="266" t="s">
        <v>20</v>
      </c>
      <c r="E45" s="266">
        <f>SUM(E39:E44)</f>
        <v>15</v>
      </c>
      <c r="F45" s="266" t="s">
        <v>20</v>
      </c>
      <c r="G45" s="266">
        <f>SUM(G39:G44)</f>
        <v>4</v>
      </c>
    </row>
    <row r="46" spans="1:19" ht="17.25" customHeight="1">
      <c r="A46" s="258"/>
      <c r="B46" s="258"/>
      <c r="C46" s="258"/>
      <c r="D46" s="267"/>
      <c r="E46" s="267"/>
      <c r="F46" s="267"/>
      <c r="G46" s="235"/>
    </row>
    <row r="47" spans="1:19" ht="17.25" customHeight="1">
      <c r="A47" s="688" t="s">
        <v>402</v>
      </c>
      <c r="B47" s="688"/>
      <c r="C47" s="268"/>
      <c r="D47" s="688" t="s">
        <v>403</v>
      </c>
      <c r="E47" s="688"/>
      <c r="F47" s="688" t="s">
        <v>403</v>
      </c>
      <c r="G47" s="688"/>
    </row>
    <row r="48" spans="1:19" ht="17.25" customHeight="1">
      <c r="A48" s="260" t="s">
        <v>12</v>
      </c>
      <c r="B48" s="260">
        <f>+E48+G48</f>
        <v>3</v>
      </c>
      <c r="C48" s="268"/>
      <c r="D48" s="269" t="s">
        <v>12</v>
      </c>
      <c r="E48" s="260">
        <f>+COUNTIF($R$5:$R$26,"ABIERTO")</f>
        <v>2</v>
      </c>
      <c r="F48" s="269" t="s">
        <v>12</v>
      </c>
      <c r="G48" s="260">
        <f>+COUNTIF($30:$35,"ABIERTO")</f>
        <v>1</v>
      </c>
    </row>
    <row r="49" spans="1:7" ht="17.25" customHeight="1">
      <c r="A49" s="260" t="s">
        <v>11</v>
      </c>
      <c r="B49" s="260">
        <f>+E49+G49</f>
        <v>8</v>
      </c>
      <c r="C49" s="268"/>
      <c r="D49" s="269" t="s">
        <v>11</v>
      </c>
      <c r="E49" s="260">
        <f>+COUNTIF($R$5:$R$26,"CERRADO")</f>
        <v>6</v>
      </c>
      <c r="F49" s="269" t="s">
        <v>11</v>
      </c>
      <c r="G49" s="260">
        <f>+COUNTIF($30:$35,"CERRADO")</f>
        <v>2</v>
      </c>
    </row>
    <row r="50" spans="1:7" ht="17.25" customHeight="1">
      <c r="A50" s="266" t="s">
        <v>20</v>
      </c>
      <c r="B50" s="266">
        <f>B48+B49</f>
        <v>11</v>
      </c>
      <c r="C50" s="268"/>
      <c r="D50" s="266" t="s">
        <v>20</v>
      </c>
      <c r="E50" s="266">
        <f>SUM(E48:E49)</f>
        <v>8</v>
      </c>
      <c r="F50" s="266" t="s">
        <v>20</v>
      </c>
      <c r="G50" s="266">
        <f>SUM(G48:G49)</f>
        <v>3</v>
      </c>
    </row>
  </sheetData>
  <autoFilter ref="A1:R6" xr:uid="{00000000-0001-0000-0100-000000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71">
    <mergeCell ref="A1:D2"/>
    <mergeCell ref="E1:P2"/>
    <mergeCell ref="A3:A4"/>
    <mergeCell ref="B3:B4"/>
    <mergeCell ref="C3:C4"/>
    <mergeCell ref="D3:D4"/>
    <mergeCell ref="E3:E4"/>
    <mergeCell ref="F3:F4"/>
    <mergeCell ref="G3:G4"/>
    <mergeCell ref="H3:H4"/>
    <mergeCell ref="I3:I4"/>
    <mergeCell ref="J3:J4"/>
    <mergeCell ref="K3:K4"/>
    <mergeCell ref="L3:R3"/>
    <mergeCell ref="A5:A6"/>
    <mergeCell ref="B5:B6"/>
    <mergeCell ref="C5:C6"/>
    <mergeCell ref="D5:D6"/>
    <mergeCell ref="R5:R6"/>
    <mergeCell ref="A7:R7"/>
    <mergeCell ref="A8:A10"/>
    <mergeCell ref="B8:B10"/>
    <mergeCell ref="C8:C10"/>
    <mergeCell ref="Q8:Q10"/>
    <mergeCell ref="R8:R10"/>
    <mergeCell ref="A11:R11"/>
    <mergeCell ref="A12:A13"/>
    <mergeCell ref="B12:B13"/>
    <mergeCell ref="C12:C13"/>
    <mergeCell ref="D12:D13"/>
    <mergeCell ref="Q12:Q13"/>
    <mergeCell ref="R12:R13"/>
    <mergeCell ref="A27:R27"/>
    <mergeCell ref="A14:R14"/>
    <mergeCell ref="A15:A18"/>
    <mergeCell ref="B15:B18"/>
    <mergeCell ref="C15:C18"/>
    <mergeCell ref="D15:D18"/>
    <mergeCell ref="Q15:Q18"/>
    <mergeCell ref="R15:R18"/>
    <mergeCell ref="A19:R19"/>
    <mergeCell ref="A21:R21"/>
    <mergeCell ref="A23:R23"/>
    <mergeCell ref="A25:R25"/>
    <mergeCell ref="E26:K26"/>
    <mergeCell ref="L28:R28"/>
    <mergeCell ref="A28:A29"/>
    <mergeCell ref="B28:B29"/>
    <mergeCell ref="C28:C29"/>
    <mergeCell ref="D28:D29"/>
    <mergeCell ref="E28:E29"/>
    <mergeCell ref="F28:F29"/>
    <mergeCell ref="G28:G29"/>
    <mergeCell ref="H28:H29"/>
    <mergeCell ref="I28:I29"/>
    <mergeCell ref="J28:J29"/>
    <mergeCell ref="K28:K29"/>
    <mergeCell ref="A31:R31"/>
    <mergeCell ref="A32:A33"/>
    <mergeCell ref="B32:B33"/>
    <mergeCell ref="C32:C33"/>
    <mergeCell ref="D32:D33"/>
    <mergeCell ref="Q32:Q33"/>
    <mergeCell ref="R32:R33"/>
    <mergeCell ref="A34:R34"/>
    <mergeCell ref="A38:B38"/>
    <mergeCell ref="D38:E38"/>
    <mergeCell ref="F38:G38"/>
    <mergeCell ref="A47:B47"/>
    <mergeCell ref="D47:E47"/>
    <mergeCell ref="F47:G47"/>
  </mergeCells>
  <dataValidations count="3">
    <dataValidation type="list" allowBlank="1" showInputMessage="1" showErrorMessage="1" sqref="P3:P1048576" xr:uid="{71699645-FA1D-47DF-97B9-B216EE7AF037}">
      <formula1>$A$39:$A$44</formula1>
    </dataValidation>
    <dataValidation type="list" allowBlank="1" showInputMessage="1" showErrorMessage="1" sqref="H5:H6 H12:H13 H22 H20 H15:H18 H24 H8:H10 H36:H1048576" xr:uid="{9CA20B0D-137B-4266-83BC-9BBF0D4628BB}">
      <formula1>#REF!</formula1>
    </dataValidation>
    <dataValidation type="list" allowBlank="1" showInputMessage="1" showErrorMessage="1" sqref="R3:R32 R34:R1048576" xr:uid="{50613DB8-8F80-4854-ADA0-D28F5E79FBA3}">
      <formula1>$A$48:$A$49</formula1>
    </dataValidation>
  </dataValidations>
  <pageMargins left="0.39370078740157483" right="0.39370078740157483" top="0.39370078740157483" bottom="0.39370078740157483" header="0.31496062992125984" footer="0.31496062992125984"/>
  <pageSetup paperSize="5" scale="70" orientation="landscape" verticalDpi="599"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5900C80D-FD93-44AF-B0BF-46B311CAE9A7}">
            <xm:f>NOT(ISERROR(SEARCH($A$44,P1)))</xm:f>
            <xm:f>$A$44</xm:f>
            <x14:dxf>
              <font>
                <b/>
                <i val="0"/>
              </font>
              <fill>
                <patternFill>
                  <bgColor rgb="FFFF0000"/>
                </patternFill>
              </fill>
            </x14:dxf>
          </x14:cfRule>
          <x14:cfRule type="containsText" priority="4" operator="containsText" id="{EE56BBE8-269B-404E-98B0-F329D1E2537F}">
            <xm:f>NOT(ISERROR(SEARCH($A$43,P1)))</xm:f>
            <xm:f>$A$43</xm:f>
            <x14:dxf>
              <font>
                <b/>
                <i val="0"/>
              </font>
              <fill>
                <patternFill>
                  <bgColor rgb="FFFF0000"/>
                </patternFill>
              </fill>
            </x14:dxf>
          </x14:cfRule>
          <x14:cfRule type="containsText" priority="5" operator="containsText" id="{E26C52EC-37FF-4484-A7BB-3D134B7A1352}">
            <xm:f>NOT(ISERROR(SEARCH($A$42,P1)))</xm:f>
            <xm:f>$A$42</xm:f>
            <x14:dxf>
              <font>
                <b/>
                <i val="0"/>
              </font>
              <fill>
                <patternFill>
                  <bgColor rgb="FFFFC000"/>
                </patternFill>
              </fill>
            </x14:dxf>
          </x14:cfRule>
          <x14:cfRule type="containsText" priority="6" operator="containsText" id="{582FBD43-09B5-46ED-BE95-FB42AB12934F}">
            <xm:f>NOT(ISERROR(SEARCH($A$41,P1)))</xm:f>
            <xm:f>$A$41</xm:f>
            <x14:dxf>
              <font>
                <b/>
                <i val="0"/>
              </font>
              <fill>
                <patternFill>
                  <bgColor theme="8" tint="0.39994506668294322"/>
                </patternFill>
              </fill>
            </x14:dxf>
          </x14:cfRule>
          <x14:cfRule type="containsText" priority="7" operator="containsText" id="{B1923CC8-544E-4E77-BA8F-B37746AEFF61}">
            <xm:f>NOT(ISERROR(SEARCH($A$40,P1)))</xm:f>
            <xm:f>$A$40</xm:f>
            <x14:dxf>
              <font>
                <b/>
                <i val="0"/>
              </font>
              <fill>
                <patternFill>
                  <bgColor theme="9" tint="0.39994506668294322"/>
                </patternFill>
              </fill>
            </x14:dxf>
          </x14:cfRule>
          <x14:cfRule type="containsText" priority="8" operator="containsText" id="{47BEB244-8C22-4115-AF24-1EF84522DD6F}">
            <xm:f>NOT(ISERROR(SEARCH($A$39,P1)))</xm:f>
            <xm:f>$A$39</xm:f>
            <x14:dxf>
              <font>
                <b/>
                <i val="0"/>
              </font>
              <fill>
                <patternFill>
                  <bgColor theme="0"/>
                </patternFill>
              </fill>
            </x14:dxf>
          </x14:cfRule>
          <xm:sqref>P1:P1048576</xm:sqref>
        </x14:conditionalFormatting>
        <x14:conditionalFormatting xmlns:xm="http://schemas.microsoft.com/office/excel/2006/main">
          <x14:cfRule type="containsText" priority="1" operator="containsText" id="{DF737AD8-FD9A-453D-92DD-1D77930C0906}">
            <xm:f>NOT(ISERROR(SEARCH($A$49,R1)))</xm:f>
            <xm:f>$A$49</xm:f>
            <x14:dxf>
              <font>
                <b/>
                <i val="0"/>
              </font>
              <fill>
                <patternFill>
                  <bgColor theme="9" tint="0.39994506668294322"/>
                </patternFill>
              </fill>
            </x14:dxf>
          </x14:cfRule>
          <x14:cfRule type="containsText" priority="2" operator="containsText" id="{A5590272-DEC1-4FFC-9C24-4F5765168ADF}">
            <xm:f>NOT(ISERROR(SEARCH($A$48,R1)))</xm:f>
            <xm:f>$A$48</xm:f>
            <x14:dxf>
              <font>
                <b/>
                <i val="0"/>
              </font>
              <fill>
                <patternFill>
                  <bgColor theme="0"/>
                </patternFill>
              </fill>
            </x14:dxf>
          </x14:cfRule>
          <xm:sqref>R1:R32 R34:R1048576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V121"/>
  <sheetViews>
    <sheetView topLeftCell="A8" zoomScale="60" zoomScaleNormal="60" workbookViewId="0"/>
  </sheetViews>
  <sheetFormatPr baseColWidth="10" defaultRowHeight="14.4"/>
  <sheetData>
    <row r="4" spans="1:22" ht="87">
      <c r="A4" s="2"/>
      <c r="B4" s="2"/>
      <c r="C4" s="2"/>
      <c r="D4" s="2"/>
      <c r="E4" s="3" t="s">
        <v>22</v>
      </c>
      <c r="F4" s="4"/>
      <c r="G4" s="4"/>
      <c r="H4" s="4"/>
      <c r="I4" s="4"/>
      <c r="J4" s="4"/>
      <c r="K4" s="4"/>
      <c r="L4" s="4"/>
      <c r="M4" s="4"/>
      <c r="N4" s="4"/>
      <c r="O4" s="4"/>
      <c r="P4" s="79"/>
      <c r="Q4" s="119"/>
      <c r="R4" s="120"/>
      <c r="S4" s="121"/>
    </row>
    <row r="5" spans="1:22" ht="26.4">
      <c r="A5" s="2" t="s">
        <v>23</v>
      </c>
      <c r="B5" s="2"/>
      <c r="C5" s="2"/>
      <c r="D5" s="2"/>
      <c r="E5" s="2" t="s">
        <v>24</v>
      </c>
      <c r="F5" s="2"/>
      <c r="G5" s="2"/>
      <c r="H5" s="2"/>
      <c r="I5" s="2"/>
      <c r="J5" s="2"/>
      <c r="K5" s="2"/>
      <c r="L5" s="2"/>
      <c r="M5" s="2"/>
      <c r="N5" s="2"/>
      <c r="O5" s="2"/>
      <c r="P5" s="2"/>
      <c r="Q5" s="122" t="s">
        <v>25</v>
      </c>
      <c r="R5" s="123"/>
      <c r="S5" s="124"/>
    </row>
    <row r="6" spans="1:22" ht="105.6">
      <c r="A6" s="5" t="s">
        <v>26</v>
      </c>
      <c r="B6" s="5" t="s">
        <v>27</v>
      </c>
      <c r="C6" s="5" t="s">
        <v>28</v>
      </c>
      <c r="D6" s="5" t="s">
        <v>29</v>
      </c>
      <c r="E6" s="5" t="s">
        <v>30</v>
      </c>
      <c r="F6" s="5" t="s">
        <v>31</v>
      </c>
      <c r="G6" s="5" t="s">
        <v>32</v>
      </c>
      <c r="H6" s="5" t="s">
        <v>33</v>
      </c>
      <c r="I6" s="5" t="s">
        <v>34</v>
      </c>
      <c r="J6" s="5" t="s">
        <v>35</v>
      </c>
      <c r="K6" s="5" t="s">
        <v>36</v>
      </c>
      <c r="L6" s="80" t="s">
        <v>37</v>
      </c>
      <c r="M6" s="80"/>
      <c r="N6" s="80"/>
      <c r="O6" s="80"/>
      <c r="P6" s="80"/>
      <c r="Q6" s="80"/>
      <c r="R6" s="80"/>
      <c r="S6" s="80"/>
    </row>
    <row r="7" spans="1:22" ht="79.2">
      <c r="A7" s="5"/>
      <c r="B7" s="5"/>
      <c r="C7" s="5"/>
      <c r="D7" s="5"/>
      <c r="E7" s="5"/>
      <c r="F7" s="5"/>
      <c r="G7" s="5"/>
      <c r="H7" s="5"/>
      <c r="I7" s="5"/>
      <c r="J7" s="5"/>
      <c r="K7" s="5"/>
      <c r="L7" s="80" t="s">
        <v>38</v>
      </c>
      <c r="M7" s="80" t="s">
        <v>39</v>
      </c>
      <c r="N7" s="80" t="s">
        <v>40</v>
      </c>
      <c r="O7" s="81" t="s">
        <v>41</v>
      </c>
      <c r="P7" s="82" t="s">
        <v>42</v>
      </c>
      <c r="Q7" s="80" t="s">
        <v>43</v>
      </c>
      <c r="R7" s="80" t="s">
        <v>44</v>
      </c>
      <c r="S7" s="125" t="s">
        <v>45</v>
      </c>
    </row>
    <row r="8" spans="1:22" ht="126">
      <c r="A8" s="6" t="s">
        <v>46</v>
      </c>
      <c r="B8" s="7"/>
      <c r="C8" s="7"/>
      <c r="D8" s="7"/>
      <c r="E8" s="7"/>
      <c r="F8" s="7"/>
      <c r="G8" s="7"/>
      <c r="H8" s="7"/>
      <c r="I8" s="7"/>
      <c r="J8" s="7"/>
      <c r="K8" s="7"/>
      <c r="L8" s="7"/>
      <c r="M8" s="7"/>
      <c r="N8" s="7"/>
      <c r="O8" s="7"/>
      <c r="P8" s="7"/>
      <c r="Q8" s="7"/>
      <c r="R8" s="7"/>
      <c r="S8" s="126"/>
    </row>
    <row r="9" spans="1:22" ht="409.6">
      <c r="A9" s="8" t="s">
        <v>17</v>
      </c>
      <c r="B9" s="9" t="s">
        <v>47</v>
      </c>
      <c r="C9" s="10">
        <v>1</v>
      </c>
      <c r="D9" s="11" t="s">
        <v>48</v>
      </c>
      <c r="E9" s="12" t="s">
        <v>49</v>
      </c>
      <c r="F9" s="13" t="s">
        <v>50</v>
      </c>
      <c r="G9" s="14" t="s">
        <v>51</v>
      </c>
      <c r="H9" s="15" t="s">
        <v>52</v>
      </c>
      <c r="I9" s="83" t="s">
        <v>53</v>
      </c>
      <c r="J9" s="84">
        <v>44141</v>
      </c>
      <c r="K9" s="85">
        <v>44180</v>
      </c>
      <c r="L9" s="86" t="s">
        <v>54</v>
      </c>
      <c r="M9" s="86" t="s">
        <v>55</v>
      </c>
      <c r="N9" s="14" t="s">
        <v>56</v>
      </c>
      <c r="O9" s="14" t="s">
        <v>57</v>
      </c>
      <c r="P9" s="87">
        <v>1</v>
      </c>
      <c r="Q9" s="127" t="s">
        <v>58</v>
      </c>
      <c r="R9" s="20" t="s">
        <v>59</v>
      </c>
      <c r="S9" s="10" t="s">
        <v>11</v>
      </c>
      <c r="U9" s="1"/>
    </row>
    <row r="10" spans="1:22" ht="409.6">
      <c r="A10" s="16"/>
      <c r="B10" s="17"/>
      <c r="C10" s="18"/>
      <c r="D10" s="19"/>
      <c r="E10" s="20" t="s">
        <v>60</v>
      </c>
      <c r="F10" s="13" t="s">
        <v>61</v>
      </c>
      <c r="G10" s="14" t="s">
        <v>62</v>
      </c>
      <c r="H10" s="21" t="s">
        <v>63</v>
      </c>
      <c r="I10" s="88" t="s">
        <v>53</v>
      </c>
      <c r="J10" s="89">
        <v>44141</v>
      </c>
      <c r="K10" s="90">
        <v>44180</v>
      </c>
      <c r="L10" s="91" t="s">
        <v>54</v>
      </c>
      <c r="M10" s="91" t="s">
        <v>55</v>
      </c>
      <c r="N10" s="33" t="s">
        <v>64</v>
      </c>
      <c r="O10" s="33" t="s">
        <v>57</v>
      </c>
      <c r="P10" s="92">
        <v>1</v>
      </c>
      <c r="Q10" s="38" t="s">
        <v>58</v>
      </c>
      <c r="R10" s="23"/>
      <c r="S10" s="18"/>
    </row>
    <row r="11" spans="1:22" ht="409.6">
      <c r="A11" s="16"/>
      <c r="B11" s="17"/>
      <c r="C11" s="18"/>
      <c r="D11" s="22"/>
      <c r="E11" s="23"/>
      <c r="F11" s="24" t="s">
        <v>65</v>
      </c>
      <c r="G11" s="25" t="s">
        <v>66</v>
      </c>
      <c r="H11" s="8" t="s">
        <v>52</v>
      </c>
      <c r="I11" s="93" t="s">
        <v>53</v>
      </c>
      <c r="J11" s="94">
        <v>44141</v>
      </c>
      <c r="K11" s="9" t="s">
        <v>67</v>
      </c>
      <c r="L11" s="91" t="s">
        <v>54</v>
      </c>
      <c r="M11" s="91" t="s">
        <v>55</v>
      </c>
      <c r="N11" s="14" t="s">
        <v>68</v>
      </c>
      <c r="O11" s="20" t="s">
        <v>69</v>
      </c>
      <c r="P11" s="95">
        <v>1</v>
      </c>
      <c r="Q11" s="38" t="s">
        <v>58</v>
      </c>
      <c r="R11" s="128"/>
      <c r="S11" s="18"/>
      <c r="V11" s="1" t="s">
        <v>70</v>
      </c>
    </row>
    <row r="12" spans="1:22">
      <c r="A12" s="26"/>
      <c r="B12" s="27"/>
      <c r="C12" s="27"/>
      <c r="D12" s="27"/>
      <c r="E12" s="27"/>
      <c r="F12" s="27"/>
      <c r="G12" s="27"/>
      <c r="H12" s="27"/>
      <c r="I12" s="27"/>
      <c r="J12" s="27"/>
      <c r="K12" s="27"/>
      <c r="L12" s="27"/>
      <c r="M12" s="27"/>
      <c r="N12" s="27"/>
      <c r="O12" s="27"/>
      <c r="P12" s="27"/>
      <c r="Q12" s="27"/>
      <c r="R12" s="27"/>
      <c r="S12" s="129"/>
    </row>
    <row r="13" spans="1:22" ht="409.6">
      <c r="A13" s="28" t="s">
        <v>17</v>
      </c>
      <c r="B13" s="29" t="s">
        <v>16</v>
      </c>
      <c r="C13" s="30">
        <v>2</v>
      </c>
      <c r="D13" s="29" t="s">
        <v>71</v>
      </c>
      <c r="E13" s="31" t="s">
        <v>72</v>
      </c>
      <c r="F13" s="32" t="s">
        <v>73</v>
      </c>
      <c r="G13" s="33" t="s">
        <v>74</v>
      </c>
      <c r="H13" s="21" t="s">
        <v>63</v>
      </c>
      <c r="I13" s="88" t="s">
        <v>53</v>
      </c>
      <c r="J13" s="89">
        <v>44141</v>
      </c>
      <c r="K13" s="89">
        <v>44377</v>
      </c>
      <c r="L13" s="91" t="s">
        <v>54</v>
      </c>
      <c r="M13" s="91" t="s">
        <v>55</v>
      </c>
      <c r="N13" s="96" t="s">
        <v>75</v>
      </c>
      <c r="O13" s="96" t="s">
        <v>76</v>
      </c>
      <c r="P13" s="92">
        <v>1</v>
      </c>
      <c r="Q13" s="38" t="s">
        <v>58</v>
      </c>
      <c r="R13" s="130" t="s">
        <v>77</v>
      </c>
      <c r="S13" s="18" t="s">
        <v>11</v>
      </c>
      <c r="T13" s="131"/>
    </row>
    <row r="14" spans="1:22" ht="409.6">
      <c r="A14" s="34"/>
      <c r="B14" s="35"/>
      <c r="C14" s="36"/>
      <c r="D14" s="35"/>
      <c r="E14" s="37" t="s">
        <v>78</v>
      </c>
      <c r="F14" s="37" t="s">
        <v>79</v>
      </c>
      <c r="G14" s="33" t="s">
        <v>80</v>
      </c>
      <c r="H14" s="21" t="s">
        <v>52</v>
      </c>
      <c r="I14" s="88" t="s">
        <v>53</v>
      </c>
      <c r="J14" s="89">
        <v>44144</v>
      </c>
      <c r="K14" s="89">
        <v>44377</v>
      </c>
      <c r="L14" s="91" t="s">
        <v>81</v>
      </c>
      <c r="M14" s="91" t="s">
        <v>82</v>
      </c>
      <c r="N14" s="14" t="s">
        <v>83</v>
      </c>
      <c r="O14" s="96" t="s">
        <v>76</v>
      </c>
      <c r="P14" s="92">
        <v>1</v>
      </c>
      <c r="Q14" s="38" t="s">
        <v>58</v>
      </c>
      <c r="R14" s="132"/>
      <c r="S14" s="18"/>
      <c r="T14" s="131"/>
    </row>
    <row r="15" spans="1:22">
      <c r="A15" s="26"/>
      <c r="B15" s="27"/>
      <c r="C15" s="27"/>
      <c r="D15" s="27"/>
      <c r="E15" s="27"/>
      <c r="F15" s="27"/>
      <c r="G15" s="27"/>
      <c r="H15" s="27"/>
      <c r="I15" s="27"/>
      <c r="J15" s="27"/>
      <c r="K15" s="27"/>
      <c r="L15" s="27"/>
      <c r="M15" s="27"/>
      <c r="N15" s="27"/>
      <c r="O15" s="27"/>
      <c r="P15" s="27"/>
      <c r="Q15" s="27"/>
      <c r="R15" s="133"/>
      <c r="S15" s="129"/>
    </row>
    <row r="16" spans="1:22" ht="409.6">
      <c r="A16" s="8" t="s">
        <v>17</v>
      </c>
      <c r="B16" s="9" t="s">
        <v>16</v>
      </c>
      <c r="C16" s="38">
        <v>3</v>
      </c>
      <c r="D16" s="39" t="s">
        <v>84</v>
      </c>
      <c r="E16" s="25" t="s">
        <v>85</v>
      </c>
      <c r="F16" s="32" t="s">
        <v>86</v>
      </c>
      <c r="G16" s="33" t="s">
        <v>87</v>
      </c>
      <c r="H16" s="21" t="s">
        <v>63</v>
      </c>
      <c r="I16" s="88" t="s">
        <v>53</v>
      </c>
      <c r="J16" s="89">
        <v>44144</v>
      </c>
      <c r="K16" s="97">
        <v>44165</v>
      </c>
      <c r="L16" s="91" t="s">
        <v>88</v>
      </c>
      <c r="M16" s="91" t="s">
        <v>89</v>
      </c>
      <c r="N16" s="98" t="s">
        <v>90</v>
      </c>
      <c r="O16" s="98" t="s">
        <v>91</v>
      </c>
      <c r="P16" s="92">
        <v>1</v>
      </c>
      <c r="Q16" s="134" t="s">
        <v>58</v>
      </c>
      <c r="R16" s="102" t="s">
        <v>92</v>
      </c>
      <c r="S16" s="135" t="s">
        <v>11</v>
      </c>
    </row>
    <row r="17" spans="1:21" ht="409.6">
      <c r="A17" s="16"/>
      <c r="B17" s="17"/>
      <c r="C17" s="38"/>
      <c r="D17" s="39"/>
      <c r="E17" s="40"/>
      <c r="F17" s="41"/>
      <c r="G17" s="42" t="s">
        <v>93</v>
      </c>
      <c r="H17" s="21" t="s">
        <v>63</v>
      </c>
      <c r="I17" s="88" t="s">
        <v>53</v>
      </c>
      <c r="J17" s="89">
        <v>44144</v>
      </c>
      <c r="K17" s="99" t="s">
        <v>94</v>
      </c>
      <c r="L17" s="91" t="s">
        <v>88</v>
      </c>
      <c r="M17" s="91" t="s">
        <v>89</v>
      </c>
      <c r="N17" s="98" t="s">
        <v>95</v>
      </c>
      <c r="O17" s="98" t="s">
        <v>91</v>
      </c>
      <c r="P17" s="92">
        <v>1</v>
      </c>
      <c r="Q17" s="136"/>
      <c r="R17" s="137"/>
      <c r="S17" s="138"/>
    </row>
    <row r="18" spans="1:21" ht="409.6">
      <c r="A18" s="16"/>
      <c r="B18" s="17"/>
      <c r="C18" s="38"/>
      <c r="D18" s="39"/>
      <c r="E18" s="33" t="s">
        <v>96</v>
      </c>
      <c r="F18" s="41" t="s">
        <v>97</v>
      </c>
      <c r="G18" s="33" t="s">
        <v>98</v>
      </c>
      <c r="H18" s="21" t="s">
        <v>52</v>
      </c>
      <c r="I18" s="88" t="s">
        <v>53</v>
      </c>
      <c r="J18" s="89">
        <v>44158</v>
      </c>
      <c r="K18" s="99" t="s">
        <v>94</v>
      </c>
      <c r="L18" s="91" t="s">
        <v>88</v>
      </c>
      <c r="M18" s="91" t="s">
        <v>89</v>
      </c>
      <c r="N18" s="98" t="s">
        <v>99</v>
      </c>
      <c r="O18" s="98"/>
      <c r="P18" s="92">
        <v>1</v>
      </c>
      <c r="Q18" s="38" t="s">
        <v>58</v>
      </c>
      <c r="R18" s="137"/>
      <c r="S18" s="138"/>
    </row>
    <row r="19" spans="1:21" ht="409.6">
      <c r="A19" s="16"/>
      <c r="B19" s="17"/>
      <c r="C19" s="38"/>
      <c r="D19" s="39"/>
      <c r="E19" s="33" t="s">
        <v>85</v>
      </c>
      <c r="F19" s="41" t="s">
        <v>100</v>
      </c>
      <c r="G19" s="33" t="s">
        <v>101</v>
      </c>
      <c r="H19" s="21" t="s">
        <v>63</v>
      </c>
      <c r="I19" s="88" t="s">
        <v>53</v>
      </c>
      <c r="J19" s="89">
        <v>44152</v>
      </c>
      <c r="K19" s="97">
        <v>44183</v>
      </c>
      <c r="L19" s="91" t="s">
        <v>88</v>
      </c>
      <c r="M19" s="91" t="s">
        <v>89</v>
      </c>
      <c r="N19" s="98" t="s">
        <v>102</v>
      </c>
      <c r="O19" s="98" t="s">
        <v>103</v>
      </c>
      <c r="P19" s="92">
        <v>1</v>
      </c>
      <c r="Q19" s="38" t="s">
        <v>58</v>
      </c>
      <c r="R19" s="137"/>
      <c r="S19" s="138"/>
    </row>
    <row r="20" spans="1:21" ht="369.6">
      <c r="A20" s="16"/>
      <c r="B20" s="17"/>
      <c r="C20" s="38"/>
      <c r="D20" s="39"/>
      <c r="E20" s="33" t="s">
        <v>85</v>
      </c>
      <c r="F20" s="43" t="s">
        <v>104</v>
      </c>
      <c r="G20" s="33" t="s">
        <v>74</v>
      </c>
      <c r="H20" s="21" t="s">
        <v>63</v>
      </c>
      <c r="I20" s="88" t="s">
        <v>53</v>
      </c>
      <c r="J20" s="89">
        <v>44144</v>
      </c>
      <c r="K20" s="97">
        <v>44180</v>
      </c>
      <c r="L20" s="91" t="s">
        <v>88</v>
      </c>
      <c r="M20" s="91" t="s">
        <v>89</v>
      </c>
      <c r="N20" s="98" t="s">
        <v>105</v>
      </c>
      <c r="O20" s="98"/>
      <c r="P20" s="92">
        <v>1</v>
      </c>
      <c r="Q20" s="38" t="s">
        <v>58</v>
      </c>
      <c r="R20" s="137"/>
      <c r="S20" s="138"/>
    </row>
    <row r="21" spans="1:21" ht="409.6">
      <c r="A21" s="16"/>
      <c r="B21" s="17"/>
      <c r="C21" s="38"/>
      <c r="D21" s="39"/>
      <c r="E21" s="44" t="s">
        <v>106</v>
      </c>
      <c r="F21" s="37" t="s">
        <v>107</v>
      </c>
      <c r="G21" s="14" t="s">
        <v>108</v>
      </c>
      <c r="H21" s="21" t="s">
        <v>52</v>
      </c>
      <c r="I21" s="88" t="s">
        <v>53</v>
      </c>
      <c r="J21" s="89">
        <v>45170</v>
      </c>
      <c r="K21" s="89">
        <v>45443</v>
      </c>
      <c r="L21" s="91" t="s">
        <v>88</v>
      </c>
      <c r="M21" s="91" t="s">
        <v>89</v>
      </c>
      <c r="N21" s="98" t="s">
        <v>109</v>
      </c>
      <c r="O21" s="98" t="s">
        <v>103</v>
      </c>
      <c r="P21" s="92">
        <v>1</v>
      </c>
      <c r="Q21" s="38" t="s">
        <v>58</v>
      </c>
      <c r="R21" s="137"/>
      <c r="S21" s="138"/>
    </row>
    <row r="22" spans="1:21" ht="409.6">
      <c r="A22" s="45"/>
      <c r="B22" s="46"/>
      <c r="C22" s="38"/>
      <c r="D22" s="39"/>
      <c r="E22" s="37" t="s">
        <v>96</v>
      </c>
      <c r="F22" s="37" t="s">
        <v>110</v>
      </c>
      <c r="G22" s="14" t="s">
        <v>111</v>
      </c>
      <c r="H22" s="21" t="s">
        <v>52</v>
      </c>
      <c r="I22" s="88" t="s">
        <v>53</v>
      </c>
      <c r="J22" s="89">
        <v>45108</v>
      </c>
      <c r="K22" s="99">
        <v>45382</v>
      </c>
      <c r="L22" s="91" t="s">
        <v>88</v>
      </c>
      <c r="M22" s="91" t="s">
        <v>89</v>
      </c>
      <c r="N22" s="98" t="s">
        <v>112</v>
      </c>
      <c r="O22" s="98" t="s">
        <v>103</v>
      </c>
      <c r="P22" s="92">
        <v>1</v>
      </c>
      <c r="Q22" s="38" t="s">
        <v>58</v>
      </c>
      <c r="R22" s="139"/>
      <c r="S22" s="140"/>
    </row>
    <row r="23" spans="1:21">
      <c r="A23" s="26"/>
      <c r="B23" s="27"/>
      <c r="C23" s="27"/>
      <c r="D23" s="27"/>
      <c r="E23" s="27"/>
      <c r="F23" s="27"/>
      <c r="G23" s="27"/>
      <c r="H23" s="27"/>
      <c r="I23" s="27"/>
      <c r="J23" s="27"/>
      <c r="K23" s="27"/>
      <c r="L23" s="27"/>
      <c r="M23" s="27"/>
      <c r="N23" s="27"/>
      <c r="O23" s="27"/>
      <c r="P23" s="27"/>
      <c r="Q23" s="27"/>
      <c r="R23" s="141"/>
      <c r="S23" s="129"/>
    </row>
    <row r="24" spans="1:21" ht="409.6">
      <c r="A24" s="16" t="s">
        <v>17</v>
      </c>
      <c r="B24" s="17" t="s">
        <v>16</v>
      </c>
      <c r="C24" s="18">
        <v>4</v>
      </c>
      <c r="D24" s="39" t="s">
        <v>113</v>
      </c>
      <c r="E24" s="37" t="s">
        <v>114</v>
      </c>
      <c r="F24" s="37" t="s">
        <v>115</v>
      </c>
      <c r="G24" s="33" t="s">
        <v>116</v>
      </c>
      <c r="H24" s="21" t="s">
        <v>63</v>
      </c>
      <c r="I24" s="88" t="s">
        <v>53</v>
      </c>
      <c r="J24" s="89">
        <v>44562</v>
      </c>
      <c r="K24" s="97">
        <v>45261</v>
      </c>
      <c r="L24" s="91" t="s">
        <v>117</v>
      </c>
      <c r="M24" s="91" t="s">
        <v>118</v>
      </c>
      <c r="N24" s="96" t="s">
        <v>119</v>
      </c>
      <c r="O24" s="96" t="s">
        <v>120</v>
      </c>
      <c r="P24" s="92">
        <v>1</v>
      </c>
      <c r="Q24" s="38" t="s">
        <v>58</v>
      </c>
      <c r="R24" s="96" t="s">
        <v>121</v>
      </c>
      <c r="S24" s="18" t="s">
        <v>11</v>
      </c>
    </row>
    <row r="25" spans="1:21">
      <c r="A25" s="26"/>
      <c r="B25" s="27"/>
      <c r="C25" s="27"/>
      <c r="D25" s="27"/>
      <c r="E25" s="27"/>
      <c r="F25" s="27"/>
      <c r="G25" s="27"/>
      <c r="H25" s="27"/>
      <c r="I25" s="27"/>
      <c r="J25" s="27"/>
      <c r="K25" s="27"/>
      <c r="L25" s="27"/>
      <c r="M25" s="27"/>
      <c r="N25" s="27"/>
      <c r="O25" s="27"/>
      <c r="P25" s="27"/>
      <c r="Q25" s="27"/>
      <c r="R25" s="27"/>
      <c r="S25" s="129"/>
    </row>
    <row r="26" spans="1:21" ht="409.6">
      <c r="A26" s="47" t="s">
        <v>17</v>
      </c>
      <c r="B26" s="48" t="s">
        <v>16</v>
      </c>
      <c r="C26" s="49">
        <v>5</v>
      </c>
      <c r="D26" s="50" t="s">
        <v>122</v>
      </c>
      <c r="E26" s="37" t="s">
        <v>123</v>
      </c>
      <c r="F26" s="41" t="s">
        <v>124</v>
      </c>
      <c r="G26" s="33" t="s">
        <v>125</v>
      </c>
      <c r="H26" s="21" t="s">
        <v>52</v>
      </c>
      <c r="I26" s="88" t="s">
        <v>53</v>
      </c>
      <c r="J26" s="89">
        <v>44146</v>
      </c>
      <c r="K26" s="99" t="s">
        <v>126</v>
      </c>
      <c r="L26" s="91" t="s">
        <v>54</v>
      </c>
      <c r="M26" s="91" t="s">
        <v>55</v>
      </c>
      <c r="N26" s="100" t="s">
        <v>127</v>
      </c>
      <c r="O26" s="100"/>
      <c r="P26" s="92">
        <v>1</v>
      </c>
      <c r="Q26" s="38" t="s">
        <v>58</v>
      </c>
      <c r="R26" s="142" t="s">
        <v>128</v>
      </c>
      <c r="S26" s="10" t="s">
        <v>11</v>
      </c>
    </row>
    <row r="27" spans="1:21" ht="409.6">
      <c r="A27" s="51"/>
      <c r="B27" s="52"/>
      <c r="C27" s="53"/>
      <c r="D27" s="54"/>
      <c r="E27" s="37" t="s">
        <v>123</v>
      </c>
      <c r="F27" s="13" t="s">
        <v>129</v>
      </c>
      <c r="G27" s="14" t="s">
        <v>130</v>
      </c>
      <c r="H27" s="21" t="s">
        <v>63</v>
      </c>
      <c r="I27" s="88" t="s">
        <v>53</v>
      </c>
      <c r="J27" s="89">
        <v>44158</v>
      </c>
      <c r="K27" s="97">
        <v>44185</v>
      </c>
      <c r="L27" s="91" t="s">
        <v>54</v>
      </c>
      <c r="M27" s="91" t="s">
        <v>55</v>
      </c>
      <c r="N27" s="96" t="s">
        <v>131</v>
      </c>
      <c r="O27" s="96" t="s">
        <v>132</v>
      </c>
      <c r="P27" s="92">
        <v>1</v>
      </c>
      <c r="Q27" s="38" t="s">
        <v>58</v>
      </c>
      <c r="R27" s="137"/>
      <c r="S27" s="18"/>
    </row>
    <row r="28" spans="1:21" ht="409.6">
      <c r="A28" s="51"/>
      <c r="B28" s="52"/>
      <c r="C28" s="53"/>
      <c r="D28" s="54"/>
      <c r="E28" s="33" t="s">
        <v>133</v>
      </c>
      <c r="F28" s="37" t="s">
        <v>134</v>
      </c>
      <c r="G28" s="33" t="s">
        <v>135</v>
      </c>
      <c r="H28" s="21" t="s">
        <v>52</v>
      </c>
      <c r="I28" s="88" t="s">
        <v>53</v>
      </c>
      <c r="J28" s="89">
        <v>44166</v>
      </c>
      <c r="K28" s="97">
        <v>44180</v>
      </c>
      <c r="L28" s="91" t="s">
        <v>54</v>
      </c>
      <c r="M28" s="91" t="s">
        <v>55</v>
      </c>
      <c r="N28" s="96" t="s">
        <v>136</v>
      </c>
      <c r="O28" s="96"/>
      <c r="P28" s="92">
        <v>1</v>
      </c>
      <c r="Q28" s="38" t="s">
        <v>58</v>
      </c>
      <c r="R28" s="143"/>
      <c r="S28" s="18"/>
      <c r="U28" s="144"/>
    </row>
    <row r="29" spans="1:21">
      <c r="A29" s="26"/>
      <c r="B29" s="27"/>
      <c r="C29" s="27"/>
      <c r="D29" s="27"/>
      <c r="E29" s="27"/>
      <c r="F29" s="27"/>
      <c r="G29" s="27"/>
      <c r="H29" s="27"/>
      <c r="I29" s="27"/>
      <c r="J29" s="27"/>
      <c r="K29" s="27"/>
      <c r="L29" s="27"/>
      <c r="M29" s="27"/>
      <c r="N29" s="27"/>
      <c r="O29" s="27"/>
      <c r="P29" s="27"/>
      <c r="Q29" s="27"/>
      <c r="R29" s="27"/>
      <c r="S29" s="129"/>
    </row>
    <row r="30" spans="1:21" ht="409.6">
      <c r="A30" s="8" t="s">
        <v>17</v>
      </c>
      <c r="B30" s="9" t="s">
        <v>16</v>
      </c>
      <c r="C30" s="10">
        <v>6</v>
      </c>
      <c r="D30" s="55" t="s">
        <v>137</v>
      </c>
      <c r="E30" s="33" t="s">
        <v>138</v>
      </c>
      <c r="F30" s="37" t="s">
        <v>139</v>
      </c>
      <c r="G30" s="33" t="s">
        <v>140</v>
      </c>
      <c r="H30" s="21" t="s">
        <v>63</v>
      </c>
      <c r="I30" s="88" t="s">
        <v>53</v>
      </c>
      <c r="J30" s="89">
        <v>44141</v>
      </c>
      <c r="K30" s="97">
        <v>44188</v>
      </c>
      <c r="L30" s="91" t="s">
        <v>141</v>
      </c>
      <c r="M30" s="91" t="s">
        <v>142</v>
      </c>
      <c r="N30" s="101" t="s">
        <v>143</v>
      </c>
      <c r="O30" s="102" t="s">
        <v>144</v>
      </c>
      <c r="P30" s="87">
        <v>1</v>
      </c>
      <c r="Q30" s="127" t="s">
        <v>145</v>
      </c>
      <c r="R30" s="98" t="s">
        <v>146</v>
      </c>
      <c r="S30" s="10" t="s">
        <v>12</v>
      </c>
    </row>
    <row r="31" spans="1:21" ht="409.6">
      <c r="A31" s="16"/>
      <c r="B31" s="17"/>
      <c r="C31" s="18"/>
      <c r="D31" s="55"/>
      <c r="E31" s="33" t="s">
        <v>147</v>
      </c>
      <c r="F31" s="37" t="s">
        <v>148</v>
      </c>
      <c r="G31" s="33" t="s">
        <v>149</v>
      </c>
      <c r="H31" s="21" t="s">
        <v>63</v>
      </c>
      <c r="I31" s="88" t="s">
        <v>53</v>
      </c>
      <c r="J31" s="89">
        <v>44141</v>
      </c>
      <c r="K31" s="97">
        <v>44188</v>
      </c>
      <c r="L31" s="91" t="s">
        <v>141</v>
      </c>
      <c r="M31" s="91" t="s">
        <v>142</v>
      </c>
      <c r="N31" s="103" t="s">
        <v>150</v>
      </c>
      <c r="O31" s="104" t="s">
        <v>144</v>
      </c>
      <c r="P31" s="92">
        <v>1</v>
      </c>
      <c r="Q31" s="38" t="s">
        <v>145</v>
      </c>
      <c r="R31" s="98" t="s">
        <v>151</v>
      </c>
      <c r="S31" s="18"/>
    </row>
    <row r="32" spans="1:21" ht="409.6">
      <c r="A32" s="16"/>
      <c r="B32" s="17"/>
      <c r="C32" s="18"/>
      <c r="D32" s="55"/>
      <c r="E32" s="33" t="s">
        <v>152</v>
      </c>
      <c r="F32" s="37" t="s">
        <v>153</v>
      </c>
      <c r="G32" s="33" t="s">
        <v>154</v>
      </c>
      <c r="H32" s="21" t="s">
        <v>63</v>
      </c>
      <c r="I32" s="88" t="s">
        <v>53</v>
      </c>
      <c r="J32" s="89">
        <v>44141</v>
      </c>
      <c r="K32" s="97">
        <v>44188</v>
      </c>
      <c r="L32" s="91" t="s">
        <v>141</v>
      </c>
      <c r="M32" s="91" t="s">
        <v>142</v>
      </c>
      <c r="N32" s="105" t="s">
        <v>155</v>
      </c>
      <c r="O32" s="98" t="s">
        <v>144</v>
      </c>
      <c r="P32" s="92">
        <v>1</v>
      </c>
      <c r="Q32" s="38" t="s">
        <v>145</v>
      </c>
      <c r="R32" s="98" t="s">
        <v>156</v>
      </c>
      <c r="S32" s="18"/>
    </row>
    <row r="33" spans="1:19" ht="409.6">
      <c r="A33" s="16"/>
      <c r="B33" s="17"/>
      <c r="C33" s="18"/>
      <c r="D33" s="55"/>
      <c r="E33" s="33" t="s">
        <v>157</v>
      </c>
      <c r="F33" s="37" t="s">
        <v>158</v>
      </c>
      <c r="G33" s="33" t="s">
        <v>159</v>
      </c>
      <c r="H33" s="21" t="s">
        <v>52</v>
      </c>
      <c r="I33" s="88" t="s">
        <v>53</v>
      </c>
      <c r="J33" s="89">
        <v>44158</v>
      </c>
      <c r="K33" s="97">
        <v>44195</v>
      </c>
      <c r="L33" s="91" t="s">
        <v>160</v>
      </c>
      <c r="M33" s="91" t="s">
        <v>161</v>
      </c>
      <c r="N33" s="98" t="s">
        <v>162</v>
      </c>
      <c r="O33" s="98" t="s">
        <v>144</v>
      </c>
      <c r="P33" s="92">
        <v>1</v>
      </c>
      <c r="Q33" s="38" t="s">
        <v>58</v>
      </c>
      <c r="R33" s="98" t="s">
        <v>163</v>
      </c>
      <c r="S33" s="18"/>
    </row>
    <row r="34" spans="1:19" ht="409.6">
      <c r="A34" s="16"/>
      <c r="B34" s="17"/>
      <c r="C34" s="18"/>
      <c r="D34" s="55"/>
      <c r="E34" s="33" t="s">
        <v>164</v>
      </c>
      <c r="F34" s="37" t="s">
        <v>165</v>
      </c>
      <c r="G34" s="33" t="s">
        <v>166</v>
      </c>
      <c r="H34" s="21" t="s">
        <v>52</v>
      </c>
      <c r="I34" s="88" t="s">
        <v>53</v>
      </c>
      <c r="J34" s="89">
        <v>44158</v>
      </c>
      <c r="K34" s="97">
        <v>44195</v>
      </c>
      <c r="L34" s="91" t="s">
        <v>141</v>
      </c>
      <c r="M34" s="91" t="s">
        <v>142</v>
      </c>
      <c r="N34" s="105" t="s">
        <v>167</v>
      </c>
      <c r="O34" s="98" t="s">
        <v>144</v>
      </c>
      <c r="P34" s="92">
        <v>1</v>
      </c>
      <c r="Q34" s="38" t="s">
        <v>145</v>
      </c>
      <c r="R34" s="105" t="s">
        <v>168</v>
      </c>
      <c r="S34" s="18"/>
    </row>
    <row r="35" spans="1:19" ht="409.6">
      <c r="A35" s="45"/>
      <c r="B35" s="46"/>
      <c r="C35" s="56"/>
      <c r="D35" s="55"/>
      <c r="E35" s="33" t="s">
        <v>169</v>
      </c>
      <c r="F35" s="37" t="s">
        <v>170</v>
      </c>
      <c r="G35" s="33" t="s">
        <v>171</v>
      </c>
      <c r="H35" s="21" t="s">
        <v>52</v>
      </c>
      <c r="I35" s="88" t="s">
        <v>53</v>
      </c>
      <c r="J35" s="89">
        <v>44158</v>
      </c>
      <c r="K35" s="97">
        <v>44195</v>
      </c>
      <c r="L35" s="91" t="s">
        <v>141</v>
      </c>
      <c r="M35" s="91" t="s">
        <v>142</v>
      </c>
      <c r="N35" s="106" t="s">
        <v>172</v>
      </c>
      <c r="O35" s="107" t="s">
        <v>144</v>
      </c>
      <c r="P35" s="92">
        <v>1</v>
      </c>
      <c r="Q35" s="38" t="s">
        <v>145</v>
      </c>
      <c r="R35" s="105" t="s">
        <v>173</v>
      </c>
      <c r="S35" s="56"/>
    </row>
    <row r="36" spans="1:19">
      <c r="A36" s="26"/>
      <c r="B36" s="27"/>
      <c r="C36" s="27"/>
      <c r="D36" s="27"/>
      <c r="E36" s="27"/>
      <c r="F36" s="27"/>
      <c r="G36" s="27"/>
      <c r="H36" s="27"/>
      <c r="I36" s="27"/>
      <c r="J36" s="27"/>
      <c r="K36" s="27"/>
      <c r="L36" s="27"/>
      <c r="M36" s="27"/>
      <c r="N36" s="27"/>
      <c r="O36" s="27"/>
      <c r="P36" s="27"/>
      <c r="Q36" s="27"/>
      <c r="R36" s="27"/>
      <c r="S36" s="129"/>
    </row>
    <row r="37" spans="1:19" ht="409.6">
      <c r="A37" s="47" t="s">
        <v>17</v>
      </c>
      <c r="B37" s="48" t="s">
        <v>16</v>
      </c>
      <c r="C37" s="57">
        <v>7</v>
      </c>
      <c r="D37" s="50" t="s">
        <v>174</v>
      </c>
      <c r="E37" s="33" t="s">
        <v>175</v>
      </c>
      <c r="F37" s="37" t="s">
        <v>176</v>
      </c>
      <c r="G37" s="33" t="s">
        <v>177</v>
      </c>
      <c r="H37" s="21" t="s">
        <v>52</v>
      </c>
      <c r="I37" s="88" t="s">
        <v>53</v>
      </c>
      <c r="J37" s="89">
        <v>44166</v>
      </c>
      <c r="K37" s="97">
        <v>44561</v>
      </c>
      <c r="L37" s="91" t="s">
        <v>178</v>
      </c>
      <c r="M37" s="91" t="s">
        <v>179</v>
      </c>
      <c r="N37" s="107" t="s">
        <v>180</v>
      </c>
      <c r="O37" s="107" t="s">
        <v>144</v>
      </c>
      <c r="P37" s="92">
        <v>1</v>
      </c>
      <c r="Q37" s="38" t="s">
        <v>58</v>
      </c>
      <c r="R37" s="31" t="s">
        <v>181</v>
      </c>
      <c r="S37" s="10" t="s">
        <v>11</v>
      </c>
    </row>
    <row r="38" spans="1:19" ht="409.6">
      <c r="A38" s="51"/>
      <c r="B38" s="52"/>
      <c r="C38" s="58"/>
      <c r="D38" s="54"/>
      <c r="E38" s="33" t="s">
        <v>182</v>
      </c>
      <c r="F38" s="37" t="s">
        <v>183</v>
      </c>
      <c r="G38" s="33" t="s">
        <v>184</v>
      </c>
      <c r="H38" s="21" t="s">
        <v>63</v>
      </c>
      <c r="I38" s="88" t="s">
        <v>53</v>
      </c>
      <c r="J38" s="108">
        <v>44158</v>
      </c>
      <c r="K38" s="97">
        <v>44195</v>
      </c>
      <c r="L38" s="91" t="s">
        <v>178</v>
      </c>
      <c r="M38" s="91" t="s">
        <v>179</v>
      </c>
      <c r="N38" s="107" t="s">
        <v>185</v>
      </c>
      <c r="O38" s="107" t="s">
        <v>144</v>
      </c>
      <c r="P38" s="92">
        <v>1</v>
      </c>
      <c r="Q38" s="38" t="s">
        <v>58</v>
      </c>
      <c r="R38" s="39"/>
      <c r="S38" s="18"/>
    </row>
    <row r="39" spans="1:19" ht="409.6">
      <c r="A39" s="51"/>
      <c r="B39" s="52"/>
      <c r="C39" s="58"/>
      <c r="D39" s="54"/>
      <c r="E39" s="33" t="s">
        <v>186</v>
      </c>
      <c r="F39" s="37" t="s">
        <v>187</v>
      </c>
      <c r="G39" s="33" t="s">
        <v>188</v>
      </c>
      <c r="H39" s="21" t="s">
        <v>52</v>
      </c>
      <c r="I39" s="88" t="s">
        <v>53</v>
      </c>
      <c r="J39" s="108">
        <v>44158</v>
      </c>
      <c r="K39" s="97">
        <v>44195</v>
      </c>
      <c r="L39" s="91" t="s">
        <v>178</v>
      </c>
      <c r="M39" s="91" t="s">
        <v>179</v>
      </c>
      <c r="N39" s="107" t="s">
        <v>189</v>
      </c>
      <c r="O39" s="107" t="s">
        <v>144</v>
      </c>
      <c r="P39" s="92">
        <v>1</v>
      </c>
      <c r="Q39" s="38" t="s">
        <v>58</v>
      </c>
      <c r="R39" s="39"/>
      <c r="S39" s="18"/>
    </row>
    <row r="40" spans="1:19" ht="409.6">
      <c r="A40" s="59"/>
      <c r="B40" s="60"/>
      <c r="C40" s="61"/>
      <c r="D40" s="62"/>
      <c r="E40" s="33" t="s">
        <v>190</v>
      </c>
      <c r="F40" s="37" t="s">
        <v>191</v>
      </c>
      <c r="G40" s="33" t="s">
        <v>192</v>
      </c>
      <c r="H40" s="21" t="s">
        <v>52</v>
      </c>
      <c r="I40" s="88" t="s">
        <v>53</v>
      </c>
      <c r="J40" s="108">
        <v>44158</v>
      </c>
      <c r="K40" s="97">
        <v>44195</v>
      </c>
      <c r="L40" s="109">
        <v>44725</v>
      </c>
      <c r="M40" s="91" t="s">
        <v>193</v>
      </c>
      <c r="N40" s="107" t="s">
        <v>194</v>
      </c>
      <c r="O40" s="107" t="s">
        <v>144</v>
      </c>
      <c r="P40" s="92">
        <v>1</v>
      </c>
      <c r="Q40" s="38" t="s">
        <v>58</v>
      </c>
      <c r="R40" s="145"/>
      <c r="S40" s="56"/>
    </row>
    <row r="41" spans="1:19">
      <c r="A41" s="26"/>
      <c r="B41" s="27"/>
      <c r="C41" s="27"/>
      <c r="D41" s="27"/>
      <c r="E41" s="27"/>
      <c r="F41" s="27"/>
      <c r="G41" s="27"/>
      <c r="H41" s="27"/>
      <c r="I41" s="27"/>
      <c r="J41" s="27"/>
      <c r="K41" s="27"/>
      <c r="L41" s="27"/>
      <c r="M41" s="27"/>
      <c r="N41" s="27"/>
      <c r="O41" s="27"/>
      <c r="P41" s="27"/>
      <c r="Q41" s="27"/>
      <c r="R41" s="27"/>
      <c r="S41" s="129"/>
    </row>
    <row r="42" spans="1:19" ht="409.6">
      <c r="A42" s="47" t="s">
        <v>17</v>
      </c>
      <c r="B42" s="48" t="s">
        <v>16</v>
      </c>
      <c r="C42" s="49">
        <v>8</v>
      </c>
      <c r="D42" s="50" t="s">
        <v>195</v>
      </c>
      <c r="E42" s="33" t="s">
        <v>196</v>
      </c>
      <c r="F42" s="37" t="s">
        <v>197</v>
      </c>
      <c r="G42" s="33" t="s">
        <v>198</v>
      </c>
      <c r="H42" s="21" t="s">
        <v>63</v>
      </c>
      <c r="I42" s="88" t="s">
        <v>53</v>
      </c>
      <c r="J42" s="108">
        <v>44158</v>
      </c>
      <c r="K42" s="97">
        <v>44188</v>
      </c>
      <c r="L42" s="91" t="s">
        <v>141</v>
      </c>
      <c r="M42" s="91" t="s">
        <v>142</v>
      </c>
      <c r="N42" s="107" t="s">
        <v>199</v>
      </c>
      <c r="O42" s="107" t="s">
        <v>144</v>
      </c>
      <c r="P42" s="92">
        <v>1</v>
      </c>
      <c r="Q42" s="38" t="s">
        <v>145</v>
      </c>
      <c r="R42" s="106" t="s">
        <v>200</v>
      </c>
      <c r="S42" s="10" t="s">
        <v>12</v>
      </c>
    </row>
    <row r="43" spans="1:19" ht="409.6">
      <c r="A43" s="63"/>
      <c r="B43" s="64"/>
      <c r="C43" s="65"/>
      <c r="D43" s="66"/>
      <c r="E43" s="67" t="s">
        <v>196</v>
      </c>
      <c r="F43" s="68" t="s">
        <v>201</v>
      </c>
      <c r="G43" s="67" t="s">
        <v>202</v>
      </c>
      <c r="H43" s="69" t="s">
        <v>52</v>
      </c>
      <c r="I43" s="110" t="s">
        <v>53</v>
      </c>
      <c r="J43" s="111">
        <v>44158</v>
      </c>
      <c r="K43" s="112">
        <v>44195</v>
      </c>
      <c r="L43" s="113" t="s">
        <v>141</v>
      </c>
      <c r="M43" s="113" t="s">
        <v>142</v>
      </c>
      <c r="N43" s="114" t="s">
        <v>203</v>
      </c>
      <c r="O43" s="114" t="s">
        <v>144</v>
      </c>
      <c r="P43" s="115">
        <v>1</v>
      </c>
      <c r="Q43" s="146" t="s">
        <v>145</v>
      </c>
      <c r="R43" s="114" t="s">
        <v>204</v>
      </c>
      <c r="S43" s="147"/>
    </row>
    <row r="44" spans="1:19" ht="409.6">
      <c r="A44" s="59"/>
      <c r="B44" s="60"/>
      <c r="C44" s="70"/>
      <c r="D44" s="62"/>
      <c r="E44" s="33" t="s">
        <v>205</v>
      </c>
      <c r="F44" s="37" t="s">
        <v>206</v>
      </c>
      <c r="G44" s="33" t="s">
        <v>207</v>
      </c>
      <c r="H44" s="21" t="s">
        <v>52</v>
      </c>
      <c r="I44" s="88" t="s">
        <v>53</v>
      </c>
      <c r="J44" s="108">
        <v>44158</v>
      </c>
      <c r="K44" s="97">
        <v>44195</v>
      </c>
      <c r="L44" s="91" t="s">
        <v>141</v>
      </c>
      <c r="M44" s="91" t="s">
        <v>142</v>
      </c>
      <c r="N44" s="107" t="s">
        <v>208</v>
      </c>
      <c r="O44" s="107" t="s">
        <v>144</v>
      </c>
      <c r="P44" s="92">
        <v>1</v>
      </c>
      <c r="Q44" s="38" t="s">
        <v>145</v>
      </c>
      <c r="R44" s="106" t="s">
        <v>209</v>
      </c>
      <c r="S44" s="56"/>
    </row>
    <row r="45" spans="1:19">
      <c r="A45" s="26"/>
      <c r="B45" s="27"/>
      <c r="C45" s="27"/>
      <c r="D45" s="27"/>
      <c r="E45" s="27"/>
      <c r="F45" s="27"/>
      <c r="G45" s="27"/>
      <c r="H45" s="27"/>
      <c r="I45" s="27"/>
      <c r="J45" s="27"/>
      <c r="K45" s="27"/>
      <c r="L45" s="27"/>
      <c r="M45" s="27"/>
      <c r="N45" s="27"/>
      <c r="O45" s="27"/>
      <c r="P45" s="27"/>
      <c r="Q45" s="27"/>
      <c r="R45" s="27"/>
      <c r="S45" s="129"/>
    </row>
    <row r="46" spans="1:19" ht="409.6">
      <c r="A46" s="71" t="s">
        <v>17</v>
      </c>
      <c r="B46" s="9" t="s">
        <v>16</v>
      </c>
      <c r="C46" s="10">
        <v>9</v>
      </c>
      <c r="D46" s="25" t="s">
        <v>210</v>
      </c>
      <c r="E46" s="33" t="s">
        <v>211</v>
      </c>
      <c r="F46" s="37" t="s">
        <v>212</v>
      </c>
      <c r="G46" s="33" t="s">
        <v>213</v>
      </c>
      <c r="H46" s="21" t="s">
        <v>63</v>
      </c>
      <c r="I46" s="88" t="s">
        <v>53</v>
      </c>
      <c r="J46" s="108">
        <v>44141</v>
      </c>
      <c r="K46" s="89">
        <v>44188</v>
      </c>
      <c r="L46" s="109">
        <v>44725</v>
      </c>
      <c r="M46" s="91" t="s">
        <v>193</v>
      </c>
      <c r="N46" s="107" t="s">
        <v>214</v>
      </c>
      <c r="O46" s="107" t="s">
        <v>144</v>
      </c>
      <c r="P46" s="92">
        <v>1</v>
      </c>
      <c r="Q46" s="38" t="s">
        <v>58</v>
      </c>
      <c r="R46" s="107" t="s">
        <v>215</v>
      </c>
      <c r="S46" s="10" t="s">
        <v>11</v>
      </c>
    </row>
    <row r="47" spans="1:19" ht="409.6">
      <c r="A47" s="72"/>
      <c r="B47" s="17"/>
      <c r="C47" s="18"/>
      <c r="D47" s="39"/>
      <c r="E47" s="25" t="s">
        <v>216</v>
      </c>
      <c r="F47" s="32" t="s">
        <v>217</v>
      </c>
      <c r="G47" s="33" t="s">
        <v>218</v>
      </c>
      <c r="H47" s="21" t="s">
        <v>52</v>
      </c>
      <c r="I47" s="88" t="s">
        <v>53</v>
      </c>
      <c r="J47" s="116">
        <v>44158</v>
      </c>
      <c r="K47" s="94">
        <v>44195</v>
      </c>
      <c r="L47" s="109">
        <v>44725</v>
      </c>
      <c r="M47" s="91" t="s">
        <v>193</v>
      </c>
      <c r="N47" s="107" t="s">
        <v>219</v>
      </c>
      <c r="O47" s="107" t="s">
        <v>144</v>
      </c>
      <c r="P47" s="92">
        <v>1</v>
      </c>
      <c r="Q47" s="38" t="s">
        <v>58</v>
      </c>
      <c r="R47" s="107" t="s">
        <v>220</v>
      </c>
      <c r="S47" s="56"/>
    </row>
    <row r="48" spans="1:19">
      <c r="A48" s="26"/>
      <c r="B48" s="27"/>
      <c r="C48" s="27"/>
      <c r="D48" s="27"/>
      <c r="E48" s="27"/>
      <c r="F48" s="27"/>
      <c r="G48" s="27"/>
      <c r="H48" s="27"/>
      <c r="I48" s="27"/>
      <c r="J48" s="27"/>
      <c r="K48" s="27"/>
      <c r="L48" s="27"/>
      <c r="M48" s="27"/>
      <c r="N48" s="27"/>
      <c r="O48" s="27"/>
      <c r="P48" s="27"/>
      <c r="Q48" s="27"/>
      <c r="R48" s="27"/>
      <c r="S48" s="129"/>
    </row>
    <row r="49" spans="1:20" ht="409.6">
      <c r="A49" s="8" t="s">
        <v>17</v>
      </c>
      <c r="B49" s="9" t="s">
        <v>16</v>
      </c>
      <c r="C49" s="73">
        <v>10</v>
      </c>
      <c r="D49" s="25" t="s">
        <v>221</v>
      </c>
      <c r="E49" s="33" t="s">
        <v>222</v>
      </c>
      <c r="F49" s="37" t="s">
        <v>223</v>
      </c>
      <c r="G49" s="33" t="s">
        <v>224</v>
      </c>
      <c r="H49" s="21" t="s">
        <v>63</v>
      </c>
      <c r="I49" s="88" t="s">
        <v>53</v>
      </c>
      <c r="J49" s="108">
        <v>44155</v>
      </c>
      <c r="K49" s="97">
        <v>44195</v>
      </c>
      <c r="L49" s="91" t="s">
        <v>178</v>
      </c>
      <c r="M49" s="91" t="s">
        <v>179</v>
      </c>
      <c r="N49" s="33" t="s">
        <v>225</v>
      </c>
      <c r="O49" s="33" t="s">
        <v>144</v>
      </c>
      <c r="P49" s="92">
        <v>1</v>
      </c>
      <c r="Q49" s="38" t="s">
        <v>58</v>
      </c>
      <c r="R49" s="130" t="s">
        <v>226</v>
      </c>
      <c r="S49" s="10" t="s">
        <v>11</v>
      </c>
    </row>
    <row r="50" spans="1:20" ht="409.6">
      <c r="A50" s="45"/>
      <c r="B50" s="46"/>
      <c r="C50" s="74"/>
      <c r="D50" s="39"/>
      <c r="E50" s="25" t="s">
        <v>227</v>
      </c>
      <c r="F50" s="32" t="s">
        <v>228</v>
      </c>
      <c r="G50" s="33" t="s">
        <v>229</v>
      </c>
      <c r="H50" s="21" t="s">
        <v>52</v>
      </c>
      <c r="I50" s="88" t="s">
        <v>53</v>
      </c>
      <c r="J50" s="116">
        <v>44155</v>
      </c>
      <c r="K50" s="117">
        <v>44195</v>
      </c>
      <c r="L50" s="91" t="s">
        <v>178</v>
      </c>
      <c r="M50" s="91" t="s">
        <v>179</v>
      </c>
      <c r="N50" s="33" t="s">
        <v>230</v>
      </c>
      <c r="O50" s="33" t="s">
        <v>144</v>
      </c>
      <c r="P50" s="92">
        <v>1</v>
      </c>
      <c r="Q50" s="38" t="s">
        <v>58</v>
      </c>
      <c r="R50" s="132"/>
      <c r="S50" s="56"/>
    </row>
    <row r="51" spans="1:20">
      <c r="A51" s="26"/>
      <c r="B51" s="27"/>
      <c r="C51" s="27"/>
      <c r="D51" s="27"/>
      <c r="E51" s="27"/>
      <c r="F51" s="27"/>
      <c r="G51" s="27"/>
      <c r="H51" s="27"/>
      <c r="I51" s="27"/>
      <c r="J51" s="27"/>
      <c r="K51" s="27"/>
      <c r="L51" s="27"/>
      <c r="M51" s="27"/>
      <c r="N51" s="27"/>
      <c r="O51" s="27"/>
      <c r="P51" s="27"/>
      <c r="Q51" s="27"/>
      <c r="R51" s="27"/>
      <c r="S51" s="129"/>
    </row>
    <row r="52" spans="1:20" ht="409.6">
      <c r="A52" s="8" t="s">
        <v>17</v>
      </c>
      <c r="B52" s="9" t="s">
        <v>16</v>
      </c>
      <c r="C52" s="10">
        <v>11</v>
      </c>
      <c r="D52" s="25" t="s">
        <v>231</v>
      </c>
      <c r="E52" s="33" t="s">
        <v>232</v>
      </c>
      <c r="F52" s="37" t="s">
        <v>233</v>
      </c>
      <c r="G52" s="33" t="s">
        <v>234</v>
      </c>
      <c r="H52" s="21" t="s">
        <v>63</v>
      </c>
      <c r="I52" s="88" t="s">
        <v>53</v>
      </c>
      <c r="J52" s="108">
        <v>44148</v>
      </c>
      <c r="K52" s="97">
        <v>44196</v>
      </c>
      <c r="L52" s="91" t="s">
        <v>178</v>
      </c>
      <c r="M52" s="91" t="s">
        <v>235</v>
      </c>
      <c r="N52" s="107" t="s">
        <v>236</v>
      </c>
      <c r="O52" s="107" t="s">
        <v>237</v>
      </c>
      <c r="P52" s="92">
        <v>1</v>
      </c>
      <c r="Q52" s="38" t="s">
        <v>58</v>
      </c>
      <c r="R52" s="148" t="s">
        <v>238</v>
      </c>
      <c r="S52" s="10" t="s">
        <v>11</v>
      </c>
    </row>
    <row r="53" spans="1:20" ht="409.6">
      <c r="A53" s="16"/>
      <c r="B53" s="17"/>
      <c r="C53" s="18"/>
      <c r="D53" s="39"/>
      <c r="E53" s="33" t="s">
        <v>232</v>
      </c>
      <c r="F53" s="37" t="s">
        <v>239</v>
      </c>
      <c r="G53" s="33" t="s">
        <v>240</v>
      </c>
      <c r="H53" s="21" t="s">
        <v>52</v>
      </c>
      <c r="I53" s="88" t="s">
        <v>53</v>
      </c>
      <c r="J53" s="108">
        <v>44159</v>
      </c>
      <c r="K53" s="97">
        <v>44196</v>
      </c>
      <c r="L53" s="91" t="s">
        <v>178</v>
      </c>
      <c r="M53" s="91" t="s">
        <v>235</v>
      </c>
      <c r="N53" s="107" t="s">
        <v>241</v>
      </c>
      <c r="O53" s="107" t="s">
        <v>237</v>
      </c>
      <c r="P53" s="92">
        <v>1</v>
      </c>
      <c r="Q53" s="38" t="s">
        <v>58</v>
      </c>
      <c r="R53" s="149"/>
      <c r="S53" s="18"/>
    </row>
    <row r="54" spans="1:20" ht="409.6">
      <c r="A54" s="16"/>
      <c r="B54" s="17"/>
      <c r="C54" s="18"/>
      <c r="D54" s="39"/>
      <c r="E54" s="33" t="s">
        <v>242</v>
      </c>
      <c r="F54" s="32" t="s">
        <v>243</v>
      </c>
      <c r="G54" s="33" t="s">
        <v>244</v>
      </c>
      <c r="H54" s="21" t="s">
        <v>63</v>
      </c>
      <c r="I54" s="88" t="s">
        <v>53</v>
      </c>
      <c r="J54" s="108">
        <v>44148</v>
      </c>
      <c r="K54" s="97">
        <v>44196</v>
      </c>
      <c r="L54" s="91" t="s">
        <v>178</v>
      </c>
      <c r="M54" s="91" t="s">
        <v>235</v>
      </c>
      <c r="N54" s="107" t="s">
        <v>245</v>
      </c>
      <c r="O54" s="107" t="s">
        <v>237</v>
      </c>
      <c r="P54" s="92">
        <v>1</v>
      </c>
      <c r="Q54" s="38" t="s">
        <v>58</v>
      </c>
      <c r="R54" s="150"/>
      <c r="S54" s="18"/>
    </row>
    <row r="55" spans="1:20">
      <c r="A55" s="26"/>
      <c r="B55" s="27"/>
      <c r="C55" s="27"/>
      <c r="D55" s="27"/>
      <c r="E55" s="27"/>
      <c r="F55" s="27"/>
      <c r="G55" s="27"/>
      <c r="H55" s="27"/>
      <c r="I55" s="27"/>
      <c r="J55" s="27"/>
      <c r="K55" s="27"/>
      <c r="L55" s="27"/>
      <c r="M55" s="27"/>
      <c r="N55" s="27"/>
      <c r="O55" s="27"/>
      <c r="P55" s="27"/>
      <c r="Q55" s="27"/>
      <c r="R55" s="27"/>
      <c r="S55" s="129"/>
    </row>
    <row r="56" spans="1:20" ht="409.6">
      <c r="A56" s="8" t="s">
        <v>17</v>
      </c>
      <c r="B56" s="9" t="s">
        <v>16</v>
      </c>
      <c r="C56" s="10">
        <v>12</v>
      </c>
      <c r="D56" s="33" t="s">
        <v>246</v>
      </c>
      <c r="E56" s="33" t="s">
        <v>247</v>
      </c>
      <c r="F56" s="37" t="s">
        <v>248</v>
      </c>
      <c r="G56" s="33" t="s">
        <v>249</v>
      </c>
      <c r="H56" s="21" t="s">
        <v>63</v>
      </c>
      <c r="I56" s="88" t="s">
        <v>53</v>
      </c>
      <c r="J56" s="108">
        <v>44141</v>
      </c>
      <c r="K56" s="118">
        <v>44183</v>
      </c>
      <c r="L56" s="91" t="s">
        <v>250</v>
      </c>
      <c r="M56" s="91" t="s">
        <v>251</v>
      </c>
      <c r="N56" s="107" t="s">
        <v>252</v>
      </c>
      <c r="O56" s="55" t="s">
        <v>144</v>
      </c>
      <c r="P56" s="92">
        <v>1</v>
      </c>
      <c r="Q56" s="38" t="s">
        <v>58</v>
      </c>
      <c r="R56" s="148" t="s">
        <v>253</v>
      </c>
      <c r="S56" s="10" t="s">
        <v>11</v>
      </c>
      <c r="T56" s="151"/>
    </row>
    <row r="57" spans="1:20" ht="409.6">
      <c r="A57" s="16"/>
      <c r="B57" s="17"/>
      <c r="C57" s="18"/>
      <c r="D57" s="33"/>
      <c r="E57" s="25" t="s">
        <v>254</v>
      </c>
      <c r="F57" s="37" t="s">
        <v>255</v>
      </c>
      <c r="G57" s="33" t="s">
        <v>256</v>
      </c>
      <c r="H57" s="21" t="s">
        <v>63</v>
      </c>
      <c r="I57" s="88" t="s">
        <v>53</v>
      </c>
      <c r="J57" s="108">
        <v>44141</v>
      </c>
      <c r="K57" s="118">
        <v>44183</v>
      </c>
      <c r="L57" s="91" t="s">
        <v>250</v>
      </c>
      <c r="M57" s="91" t="s">
        <v>251</v>
      </c>
      <c r="N57" s="107" t="s">
        <v>257</v>
      </c>
      <c r="O57" s="55" t="s">
        <v>144</v>
      </c>
      <c r="P57" s="92">
        <v>1</v>
      </c>
      <c r="Q57" s="38" t="s">
        <v>58</v>
      </c>
      <c r="R57" s="149"/>
      <c r="S57" s="18"/>
    </row>
    <row r="58" spans="1:20" ht="409.6">
      <c r="A58" s="45"/>
      <c r="B58" s="46"/>
      <c r="C58" s="56"/>
      <c r="D58" s="33"/>
      <c r="E58" s="40"/>
      <c r="F58" s="37" t="s">
        <v>258</v>
      </c>
      <c r="G58" s="33" t="s">
        <v>259</v>
      </c>
      <c r="H58" s="21" t="s">
        <v>52</v>
      </c>
      <c r="I58" s="88" t="s">
        <v>53</v>
      </c>
      <c r="J58" s="108">
        <v>44159</v>
      </c>
      <c r="K58" s="118">
        <v>44196</v>
      </c>
      <c r="L58" s="91" t="s">
        <v>250</v>
      </c>
      <c r="M58" s="91" t="s">
        <v>251</v>
      </c>
      <c r="N58" s="107" t="s">
        <v>260</v>
      </c>
      <c r="O58" s="55" t="s">
        <v>144</v>
      </c>
      <c r="P58" s="92">
        <v>1</v>
      </c>
      <c r="Q58" s="38" t="s">
        <v>58</v>
      </c>
      <c r="R58" s="150"/>
      <c r="S58" s="56"/>
    </row>
    <row r="59" spans="1:20">
      <c r="A59" s="26"/>
      <c r="B59" s="27"/>
      <c r="C59" s="27"/>
      <c r="D59" s="27"/>
      <c r="E59" s="27"/>
      <c r="F59" s="27"/>
      <c r="G59" s="27"/>
      <c r="H59" s="27"/>
      <c r="I59" s="27"/>
      <c r="J59" s="27"/>
      <c r="K59" s="27"/>
      <c r="L59" s="27"/>
      <c r="M59" s="27"/>
      <c r="N59" s="27"/>
      <c r="O59" s="27"/>
      <c r="P59" s="27"/>
      <c r="Q59" s="27"/>
      <c r="R59" s="27"/>
      <c r="S59" s="129"/>
    </row>
    <row r="60" spans="1:20" ht="409.6">
      <c r="A60" s="8" t="s">
        <v>17</v>
      </c>
      <c r="B60" s="9" t="s">
        <v>16</v>
      </c>
      <c r="C60" s="10">
        <v>13</v>
      </c>
      <c r="D60" s="25" t="s">
        <v>261</v>
      </c>
      <c r="E60" s="33" t="s">
        <v>262</v>
      </c>
      <c r="F60" s="37" t="s">
        <v>263</v>
      </c>
      <c r="G60" s="33" t="s">
        <v>264</v>
      </c>
      <c r="H60" s="21" t="s">
        <v>63</v>
      </c>
      <c r="I60" s="88" t="s">
        <v>53</v>
      </c>
      <c r="J60" s="108">
        <v>44145</v>
      </c>
      <c r="K60" s="118">
        <v>44155</v>
      </c>
      <c r="L60" s="91" t="s">
        <v>178</v>
      </c>
      <c r="M60" s="91" t="s">
        <v>265</v>
      </c>
      <c r="N60" s="33" t="s">
        <v>266</v>
      </c>
      <c r="O60" s="33" t="s">
        <v>267</v>
      </c>
      <c r="P60" s="92">
        <v>1</v>
      </c>
      <c r="Q60" s="38" t="s">
        <v>58</v>
      </c>
      <c r="R60" s="107" t="s">
        <v>268</v>
      </c>
      <c r="S60" s="10" t="s">
        <v>11</v>
      </c>
    </row>
    <row r="61" spans="1:20">
      <c r="A61" s="26"/>
      <c r="B61" s="27"/>
      <c r="C61" s="27"/>
      <c r="D61" s="27"/>
      <c r="E61" s="27"/>
      <c r="F61" s="27"/>
      <c r="G61" s="27"/>
      <c r="H61" s="27"/>
      <c r="I61" s="27"/>
      <c r="J61" s="27"/>
      <c r="K61" s="27"/>
      <c r="L61" s="27"/>
      <c r="M61" s="27"/>
      <c r="N61" s="27"/>
      <c r="O61" s="27"/>
      <c r="P61" s="27"/>
      <c r="Q61" s="27"/>
      <c r="R61" s="27"/>
      <c r="S61" s="129"/>
    </row>
    <row r="62" spans="1:20" ht="409.6">
      <c r="A62" s="8" t="s">
        <v>17</v>
      </c>
      <c r="B62" s="9" t="s">
        <v>16</v>
      </c>
      <c r="C62" s="10">
        <v>14</v>
      </c>
      <c r="D62" s="25" t="s">
        <v>269</v>
      </c>
      <c r="E62" s="33" t="s">
        <v>270</v>
      </c>
      <c r="F62" s="37" t="s">
        <v>271</v>
      </c>
      <c r="G62" s="33" t="s">
        <v>272</v>
      </c>
      <c r="H62" s="21" t="s">
        <v>52</v>
      </c>
      <c r="I62" s="88" t="s">
        <v>273</v>
      </c>
      <c r="J62" s="108">
        <v>45444</v>
      </c>
      <c r="K62" s="118">
        <v>45657</v>
      </c>
      <c r="L62" s="89" t="s">
        <v>274</v>
      </c>
      <c r="M62" s="91" t="s">
        <v>275</v>
      </c>
      <c r="N62" s="106" t="s">
        <v>276</v>
      </c>
      <c r="O62" s="107" t="s">
        <v>277</v>
      </c>
      <c r="P62" s="92">
        <v>0</v>
      </c>
      <c r="Q62" s="38" t="s">
        <v>278</v>
      </c>
      <c r="R62" s="107" t="s">
        <v>279</v>
      </c>
      <c r="S62" s="10" t="s">
        <v>12</v>
      </c>
    </row>
    <row r="63" spans="1:20">
      <c r="A63" s="75"/>
      <c r="B63" s="76"/>
      <c r="C63" s="76"/>
      <c r="D63" s="76"/>
      <c r="E63" s="76"/>
      <c r="F63" s="76"/>
      <c r="G63" s="76"/>
      <c r="H63" s="76"/>
      <c r="I63" s="76"/>
      <c r="J63" s="76"/>
      <c r="K63" s="76"/>
      <c r="L63" s="76"/>
      <c r="M63" s="76"/>
      <c r="N63" s="76"/>
      <c r="O63" s="76"/>
      <c r="P63" s="76"/>
      <c r="Q63" s="76"/>
      <c r="R63" s="76"/>
      <c r="S63" s="152"/>
    </row>
    <row r="64" spans="1:20" ht="126">
      <c r="A64" s="77" t="s">
        <v>280</v>
      </c>
      <c r="B64" s="78"/>
      <c r="C64" s="78"/>
      <c r="D64" s="78"/>
      <c r="E64" s="78"/>
      <c r="F64" s="78"/>
      <c r="G64" s="78"/>
      <c r="H64" s="78"/>
      <c r="I64" s="78"/>
      <c r="J64" s="78"/>
      <c r="K64" s="78"/>
      <c r="L64" s="78"/>
      <c r="M64" s="78"/>
      <c r="N64" s="78"/>
      <c r="O64" s="78"/>
      <c r="P64" s="78"/>
      <c r="Q64" s="78"/>
      <c r="R64" s="78"/>
      <c r="S64" s="153"/>
    </row>
    <row r="65" spans="1:20" ht="105.6">
      <c r="A65" s="154" t="s">
        <v>26</v>
      </c>
      <c r="B65" s="154" t="s">
        <v>27</v>
      </c>
      <c r="C65" s="154" t="s">
        <v>28</v>
      </c>
      <c r="D65" s="154" t="s">
        <v>29</v>
      </c>
      <c r="E65" s="154" t="s">
        <v>30</v>
      </c>
      <c r="F65" s="154" t="s">
        <v>31</v>
      </c>
      <c r="G65" s="154" t="s">
        <v>32</v>
      </c>
      <c r="H65" s="154" t="s">
        <v>33</v>
      </c>
      <c r="I65" s="154" t="s">
        <v>34</v>
      </c>
      <c r="J65" s="154" t="s">
        <v>35</v>
      </c>
      <c r="K65" s="154" t="s">
        <v>36</v>
      </c>
      <c r="L65" s="172" t="s">
        <v>37</v>
      </c>
      <c r="M65" s="172"/>
      <c r="N65" s="172"/>
      <c r="O65" s="172"/>
      <c r="P65" s="172"/>
      <c r="Q65" s="172"/>
      <c r="R65" s="172"/>
      <c r="S65" s="172"/>
    </row>
    <row r="66" spans="1:20" ht="79.2">
      <c r="A66" s="5"/>
      <c r="B66" s="5"/>
      <c r="C66" s="5"/>
      <c r="D66" s="5"/>
      <c r="E66" s="155"/>
      <c r="F66" s="155"/>
      <c r="G66" s="155"/>
      <c r="H66" s="155"/>
      <c r="I66" s="155"/>
      <c r="J66" s="155"/>
      <c r="K66" s="155"/>
      <c r="L66" s="80" t="s">
        <v>281</v>
      </c>
      <c r="M66" s="80" t="s">
        <v>39</v>
      </c>
      <c r="N66" s="80" t="s">
        <v>40</v>
      </c>
      <c r="O66" s="80"/>
      <c r="P66" s="80" t="s">
        <v>42</v>
      </c>
      <c r="Q66" s="80" t="s">
        <v>43</v>
      </c>
      <c r="R66" s="80" t="s">
        <v>44</v>
      </c>
      <c r="S66" s="125" t="s">
        <v>45</v>
      </c>
    </row>
    <row r="67" spans="1:20" ht="409.6">
      <c r="A67" s="8" t="s">
        <v>18</v>
      </c>
      <c r="B67" s="9" t="s">
        <v>282</v>
      </c>
      <c r="C67" s="21">
        <v>1</v>
      </c>
      <c r="D67" s="33" t="s">
        <v>283</v>
      </c>
      <c r="E67" s="33" t="s">
        <v>284</v>
      </c>
      <c r="F67" s="33" t="s">
        <v>285</v>
      </c>
      <c r="G67" s="33" t="s">
        <v>286</v>
      </c>
      <c r="H67" s="55" t="s">
        <v>287</v>
      </c>
      <c r="I67" s="9" t="s">
        <v>288</v>
      </c>
      <c r="J67" s="89">
        <v>44718</v>
      </c>
      <c r="K67" s="89">
        <v>44773</v>
      </c>
      <c r="L67" s="94" t="s">
        <v>289</v>
      </c>
      <c r="M67" s="9" t="s">
        <v>290</v>
      </c>
      <c r="N67" s="173" t="s">
        <v>291</v>
      </c>
      <c r="O67" s="9" t="s">
        <v>292</v>
      </c>
      <c r="P67" s="95">
        <v>0.5</v>
      </c>
      <c r="Q67" s="73" t="s">
        <v>278</v>
      </c>
      <c r="R67" s="25" t="s">
        <v>293</v>
      </c>
      <c r="S67" s="10" t="s">
        <v>12</v>
      </c>
    </row>
    <row r="68" spans="1:20" ht="211.2">
      <c r="A68" s="16"/>
      <c r="B68" s="17"/>
      <c r="C68" s="21"/>
      <c r="D68" s="33"/>
      <c r="E68" s="33"/>
      <c r="F68" s="33"/>
      <c r="G68" s="33" t="s">
        <v>294</v>
      </c>
      <c r="H68" s="55"/>
      <c r="I68" s="17"/>
      <c r="J68" s="89"/>
      <c r="K68" s="89"/>
      <c r="L68" s="174"/>
      <c r="M68" s="17"/>
      <c r="N68" s="175"/>
      <c r="O68" s="17"/>
      <c r="P68" s="176"/>
      <c r="Q68" s="74"/>
      <c r="R68" s="39"/>
      <c r="S68" s="18"/>
    </row>
    <row r="69" spans="1:20" ht="250.8">
      <c r="A69" s="16"/>
      <c r="B69" s="17"/>
      <c r="C69" s="21"/>
      <c r="D69" s="33"/>
      <c r="E69" s="33"/>
      <c r="F69" s="33"/>
      <c r="G69" s="33" t="s">
        <v>295</v>
      </c>
      <c r="H69" s="55"/>
      <c r="I69" s="46"/>
      <c r="J69" s="89"/>
      <c r="K69" s="89"/>
      <c r="L69" s="177"/>
      <c r="M69" s="46"/>
      <c r="N69" s="178"/>
      <c r="O69" s="46"/>
      <c r="P69" s="179"/>
      <c r="Q69" s="136"/>
      <c r="R69" s="40"/>
      <c r="S69" s="18"/>
    </row>
    <row r="70" spans="1:20" ht="409.6">
      <c r="A70" s="16"/>
      <c r="B70" s="17"/>
      <c r="C70" s="21"/>
      <c r="D70" s="33"/>
      <c r="E70" s="33" t="s">
        <v>296</v>
      </c>
      <c r="F70" s="33" t="s">
        <v>297</v>
      </c>
      <c r="G70" s="33" t="s">
        <v>298</v>
      </c>
      <c r="H70" s="55" t="s">
        <v>287</v>
      </c>
      <c r="I70" s="9" t="s">
        <v>288</v>
      </c>
      <c r="J70" s="89">
        <v>44718</v>
      </c>
      <c r="K70" s="89">
        <v>45291</v>
      </c>
      <c r="L70" s="89" t="s">
        <v>289</v>
      </c>
      <c r="M70" s="55" t="s">
        <v>290</v>
      </c>
      <c r="N70" s="103" t="s">
        <v>299</v>
      </c>
      <c r="O70" s="88" t="s">
        <v>292</v>
      </c>
      <c r="P70" s="92">
        <v>1</v>
      </c>
      <c r="Q70" s="38" t="s">
        <v>145</v>
      </c>
      <c r="R70" s="25" t="s">
        <v>300</v>
      </c>
      <c r="S70" s="18"/>
    </row>
    <row r="71" spans="1:20" ht="409.6">
      <c r="A71" s="34"/>
      <c r="B71" s="35"/>
      <c r="C71" s="21"/>
      <c r="D71" s="33"/>
      <c r="E71" s="145"/>
      <c r="F71" s="25" t="s">
        <v>301</v>
      </c>
      <c r="G71" s="25" t="s">
        <v>302</v>
      </c>
      <c r="H71" s="35"/>
      <c r="I71" s="35"/>
      <c r="J71" s="89">
        <v>44718</v>
      </c>
      <c r="K71" s="55" t="s">
        <v>303</v>
      </c>
      <c r="L71" s="89" t="s">
        <v>289</v>
      </c>
      <c r="M71" s="55" t="s">
        <v>290</v>
      </c>
      <c r="N71" s="180" t="s">
        <v>304</v>
      </c>
      <c r="O71" s="88" t="s">
        <v>292</v>
      </c>
      <c r="P71" s="92">
        <v>1</v>
      </c>
      <c r="Q71" s="38" t="s">
        <v>58</v>
      </c>
      <c r="R71" s="25" t="s">
        <v>305</v>
      </c>
      <c r="S71" s="36"/>
    </row>
    <row r="72" spans="1:20">
      <c r="A72" s="26"/>
      <c r="B72" s="27"/>
      <c r="C72" s="27"/>
      <c r="D72" s="27"/>
      <c r="E72" s="27"/>
      <c r="F72" s="27"/>
      <c r="G72" s="27"/>
      <c r="H72" s="27"/>
      <c r="I72" s="27"/>
      <c r="J72" s="27"/>
      <c r="K72" s="27"/>
      <c r="L72" s="27"/>
      <c r="M72" s="27"/>
      <c r="N72" s="27"/>
      <c r="O72" s="27"/>
      <c r="P72" s="27"/>
      <c r="Q72" s="27"/>
      <c r="R72" s="141"/>
      <c r="S72" s="129"/>
    </row>
    <row r="73" spans="1:20" ht="409.6">
      <c r="A73" s="28" t="s">
        <v>18</v>
      </c>
      <c r="B73" s="29" t="s">
        <v>282</v>
      </c>
      <c r="C73" s="28">
        <v>2</v>
      </c>
      <c r="D73" s="31" t="s">
        <v>306</v>
      </c>
      <c r="E73" s="31" t="s">
        <v>307</v>
      </c>
      <c r="F73" s="31" t="s">
        <v>308</v>
      </c>
      <c r="G73" s="31" t="s">
        <v>309</v>
      </c>
      <c r="H73" s="29" t="s">
        <v>287</v>
      </c>
      <c r="I73" s="55" t="s">
        <v>310</v>
      </c>
      <c r="J73" s="94">
        <v>44958</v>
      </c>
      <c r="K73" s="94">
        <v>45272</v>
      </c>
      <c r="L73" s="108">
        <v>45456</v>
      </c>
      <c r="M73" s="55" t="s">
        <v>311</v>
      </c>
      <c r="N73" s="180" t="s">
        <v>312</v>
      </c>
      <c r="O73" s="88" t="s">
        <v>313</v>
      </c>
      <c r="P73" s="92">
        <v>1</v>
      </c>
      <c r="Q73" s="38" t="s">
        <v>58</v>
      </c>
      <c r="R73" s="31" t="s">
        <v>314</v>
      </c>
      <c r="S73" s="30" t="s">
        <v>11</v>
      </c>
      <c r="T73" s="188"/>
    </row>
    <row r="74" spans="1:20">
      <c r="A74" s="26"/>
      <c r="B74" s="27"/>
      <c r="C74" s="27"/>
      <c r="D74" s="27"/>
      <c r="E74" s="27"/>
      <c r="F74" s="27"/>
      <c r="G74" s="27"/>
      <c r="H74" s="27"/>
      <c r="I74" s="27"/>
      <c r="J74" s="27"/>
      <c r="K74" s="27"/>
      <c r="L74" s="27"/>
      <c r="M74" s="27"/>
      <c r="N74" s="27"/>
      <c r="O74" s="27"/>
      <c r="P74" s="27"/>
      <c r="Q74" s="27"/>
      <c r="R74" s="27"/>
      <c r="S74" s="129"/>
    </row>
    <row r="75" spans="1:20" ht="409.6">
      <c r="A75" s="21" t="s">
        <v>18</v>
      </c>
      <c r="B75" s="55" t="s">
        <v>282</v>
      </c>
      <c r="C75" s="21">
        <v>3</v>
      </c>
      <c r="D75" s="33" t="s">
        <v>315</v>
      </c>
      <c r="E75" s="25" t="s">
        <v>316</v>
      </c>
      <c r="F75" s="25" t="s">
        <v>317</v>
      </c>
      <c r="G75" s="25" t="s">
        <v>318</v>
      </c>
      <c r="H75" s="9" t="s">
        <v>287</v>
      </c>
      <c r="I75" s="9" t="s">
        <v>319</v>
      </c>
      <c r="J75" s="94">
        <v>44719</v>
      </c>
      <c r="K75" s="9" t="s">
        <v>320</v>
      </c>
      <c r="L75" s="108">
        <v>45280</v>
      </c>
      <c r="M75" s="55" t="s">
        <v>321</v>
      </c>
      <c r="N75" s="181" t="s">
        <v>322</v>
      </c>
      <c r="O75" s="181"/>
      <c r="P75" s="92">
        <v>1</v>
      </c>
      <c r="Q75" s="38" t="s">
        <v>58</v>
      </c>
      <c r="R75" s="103" t="s">
        <v>323</v>
      </c>
      <c r="S75" s="189" t="s">
        <v>11</v>
      </c>
      <c r="T75" s="151"/>
    </row>
    <row r="76" spans="1:20">
      <c r="A76" s="26"/>
      <c r="B76" s="27"/>
      <c r="C76" s="27"/>
      <c r="D76" s="27"/>
      <c r="E76" s="27"/>
      <c r="F76" s="27"/>
      <c r="G76" s="27"/>
      <c r="H76" s="27"/>
      <c r="I76" s="27"/>
      <c r="J76" s="27"/>
      <c r="K76" s="27"/>
      <c r="L76" s="27"/>
      <c r="M76" s="27"/>
      <c r="N76" s="27"/>
      <c r="O76" s="27"/>
      <c r="P76" s="27"/>
      <c r="Q76" s="27"/>
      <c r="R76" s="27"/>
      <c r="S76" s="129"/>
    </row>
    <row r="77" spans="1:20" ht="409.6">
      <c r="A77" s="28" t="s">
        <v>18</v>
      </c>
      <c r="B77" s="29" t="s">
        <v>282</v>
      </c>
      <c r="C77" s="28">
        <v>4</v>
      </c>
      <c r="D77" s="156" t="s">
        <v>324</v>
      </c>
      <c r="E77" s="33" t="s">
        <v>325</v>
      </c>
      <c r="F77" s="33" t="s">
        <v>326</v>
      </c>
      <c r="G77" s="55" t="s">
        <v>327</v>
      </c>
      <c r="H77" s="55" t="s">
        <v>328</v>
      </c>
      <c r="I77" s="55" t="s">
        <v>329</v>
      </c>
      <c r="J77" s="89">
        <v>44986</v>
      </c>
      <c r="K77" s="89">
        <v>45291</v>
      </c>
      <c r="L77" s="108">
        <v>45456</v>
      </c>
      <c r="M77" s="55" t="s">
        <v>330</v>
      </c>
      <c r="N77" s="180" t="s">
        <v>331</v>
      </c>
      <c r="O77" s="180" t="s">
        <v>313</v>
      </c>
      <c r="P77" s="92">
        <v>1</v>
      </c>
      <c r="Q77" s="38" t="s">
        <v>58</v>
      </c>
      <c r="R77" s="190" t="s">
        <v>332</v>
      </c>
      <c r="S77" s="30" t="s">
        <v>11</v>
      </c>
      <c r="T77" s="188"/>
    </row>
    <row r="78" spans="1:20">
      <c r="A78" s="75"/>
      <c r="B78" s="76"/>
      <c r="C78" s="76"/>
      <c r="D78" s="76"/>
      <c r="E78" s="76"/>
      <c r="F78" s="76"/>
      <c r="G78" s="76"/>
      <c r="H78" s="76"/>
      <c r="I78" s="76"/>
      <c r="J78" s="76"/>
      <c r="K78" s="76"/>
      <c r="L78" s="76"/>
      <c r="M78" s="76"/>
      <c r="N78" s="76"/>
      <c r="O78" s="76"/>
      <c r="P78" s="76"/>
      <c r="Q78" s="76"/>
      <c r="R78" s="76"/>
      <c r="S78" s="152"/>
    </row>
    <row r="79" spans="1:20" ht="126">
      <c r="A79" s="77" t="s">
        <v>333</v>
      </c>
      <c r="B79" s="78"/>
      <c r="C79" s="78"/>
      <c r="D79" s="78"/>
      <c r="E79" s="78"/>
      <c r="F79" s="78"/>
      <c r="G79" s="78"/>
      <c r="H79" s="78"/>
      <c r="I79" s="78"/>
      <c r="J79" s="78"/>
      <c r="K79" s="78"/>
      <c r="L79" s="78"/>
      <c r="M79" s="78"/>
      <c r="N79" s="78"/>
      <c r="O79" s="78"/>
      <c r="P79" s="78"/>
      <c r="Q79" s="78"/>
      <c r="R79" s="78"/>
      <c r="S79" s="153"/>
    </row>
    <row r="80" spans="1:20" ht="409.6">
      <c r="A80" s="16" t="s">
        <v>19</v>
      </c>
      <c r="B80" s="17" t="s">
        <v>334</v>
      </c>
      <c r="C80" s="45">
        <v>1</v>
      </c>
      <c r="D80" s="40" t="s">
        <v>335</v>
      </c>
      <c r="E80" s="40" t="s">
        <v>336</v>
      </c>
      <c r="F80" s="40" t="s">
        <v>337</v>
      </c>
      <c r="G80" s="40" t="s">
        <v>338</v>
      </c>
      <c r="H80" s="157" t="s">
        <v>339</v>
      </c>
      <c r="I80" s="46" t="s">
        <v>340</v>
      </c>
      <c r="J80" s="182">
        <v>45118</v>
      </c>
      <c r="K80" s="182">
        <v>45149</v>
      </c>
      <c r="L80" s="182" t="s">
        <v>341</v>
      </c>
      <c r="M80" s="182" t="s">
        <v>342</v>
      </c>
      <c r="N80" s="183" t="s">
        <v>343</v>
      </c>
      <c r="O80" s="184" t="s">
        <v>144</v>
      </c>
      <c r="P80" s="185">
        <v>0</v>
      </c>
      <c r="Q80" s="38" t="s">
        <v>278</v>
      </c>
      <c r="R80" s="130" t="s">
        <v>344</v>
      </c>
      <c r="S80" s="30" t="s">
        <v>12</v>
      </c>
    </row>
    <row r="81" spans="1:19" ht="409.6">
      <c r="A81" s="16"/>
      <c r="B81" s="17"/>
      <c r="C81" s="21"/>
      <c r="D81" s="33"/>
      <c r="E81" s="33" t="s">
        <v>345</v>
      </c>
      <c r="F81" s="33" t="s">
        <v>346</v>
      </c>
      <c r="G81" s="33" t="s">
        <v>347</v>
      </c>
      <c r="H81" s="158" t="s">
        <v>339</v>
      </c>
      <c r="I81" s="55" t="s">
        <v>340</v>
      </c>
      <c r="J81" s="109">
        <v>45118</v>
      </c>
      <c r="K81" s="91" t="s">
        <v>348</v>
      </c>
      <c r="L81" s="182" t="s">
        <v>341</v>
      </c>
      <c r="M81" s="182" t="s">
        <v>342</v>
      </c>
      <c r="N81" s="183" t="s">
        <v>349</v>
      </c>
      <c r="O81" s="184" t="s">
        <v>144</v>
      </c>
      <c r="P81" s="185">
        <v>0</v>
      </c>
      <c r="Q81" s="38" t="s">
        <v>278</v>
      </c>
      <c r="R81" s="191"/>
      <c r="S81" s="18"/>
    </row>
    <row r="82" spans="1:19" ht="409.6">
      <c r="A82" s="16"/>
      <c r="B82" s="17"/>
      <c r="C82" s="21"/>
      <c r="D82" s="33"/>
      <c r="E82" s="33" t="s">
        <v>345</v>
      </c>
      <c r="F82" s="33" t="s">
        <v>350</v>
      </c>
      <c r="G82" s="33" t="s">
        <v>351</v>
      </c>
      <c r="H82" s="158" t="s">
        <v>339</v>
      </c>
      <c r="I82" s="55" t="s">
        <v>340</v>
      </c>
      <c r="J82" s="109">
        <v>45118</v>
      </c>
      <c r="K82" s="91" t="s">
        <v>348</v>
      </c>
      <c r="L82" s="182" t="s">
        <v>341</v>
      </c>
      <c r="M82" s="182" t="s">
        <v>342</v>
      </c>
      <c r="N82" s="183" t="s">
        <v>352</v>
      </c>
      <c r="O82" s="184" t="s">
        <v>144</v>
      </c>
      <c r="P82" s="185">
        <v>0</v>
      </c>
      <c r="Q82" s="38" t="s">
        <v>278</v>
      </c>
      <c r="R82" s="191"/>
      <c r="S82" s="18"/>
    </row>
    <row r="83" spans="1:19" ht="409.6">
      <c r="A83" s="16"/>
      <c r="B83" s="17"/>
      <c r="C83" s="21"/>
      <c r="D83" s="33"/>
      <c r="E83" s="33" t="s">
        <v>353</v>
      </c>
      <c r="F83" s="33" t="s">
        <v>354</v>
      </c>
      <c r="G83" s="33" t="s">
        <v>355</v>
      </c>
      <c r="H83" s="158" t="s">
        <v>339</v>
      </c>
      <c r="I83" s="55" t="s">
        <v>340</v>
      </c>
      <c r="J83" s="109">
        <v>45118</v>
      </c>
      <c r="K83" s="91" t="s">
        <v>348</v>
      </c>
      <c r="L83" s="182" t="s">
        <v>341</v>
      </c>
      <c r="M83" s="182" t="s">
        <v>342</v>
      </c>
      <c r="N83" s="183" t="s">
        <v>356</v>
      </c>
      <c r="O83" s="184" t="s">
        <v>144</v>
      </c>
      <c r="P83" s="185">
        <v>0</v>
      </c>
      <c r="Q83" s="38" t="s">
        <v>278</v>
      </c>
      <c r="R83" s="191"/>
      <c r="S83" s="18"/>
    </row>
    <row r="84" spans="1:19" ht="409.6">
      <c r="A84" s="16"/>
      <c r="B84" s="17"/>
      <c r="C84" s="21"/>
      <c r="D84" s="33"/>
      <c r="E84" s="33" t="s">
        <v>345</v>
      </c>
      <c r="F84" s="33" t="s">
        <v>357</v>
      </c>
      <c r="G84" s="33" t="s">
        <v>358</v>
      </c>
      <c r="H84" s="158" t="s">
        <v>339</v>
      </c>
      <c r="I84" s="55" t="s">
        <v>340</v>
      </c>
      <c r="J84" s="109">
        <v>45118</v>
      </c>
      <c r="K84" s="109">
        <v>45180</v>
      </c>
      <c r="L84" s="182" t="s">
        <v>341</v>
      </c>
      <c r="M84" s="182" t="s">
        <v>342</v>
      </c>
      <c r="N84" s="183" t="s">
        <v>359</v>
      </c>
      <c r="O84" s="184" t="s">
        <v>144</v>
      </c>
      <c r="P84" s="185">
        <v>0</v>
      </c>
      <c r="Q84" s="38" t="s">
        <v>278</v>
      </c>
      <c r="R84" s="191"/>
      <c r="S84" s="18"/>
    </row>
    <row r="85" spans="1:19" ht="409.6">
      <c r="A85" s="45"/>
      <c r="B85" s="46"/>
      <c r="C85" s="21"/>
      <c r="D85" s="33"/>
      <c r="E85" s="33" t="s">
        <v>336</v>
      </c>
      <c r="F85" s="33" t="s">
        <v>360</v>
      </c>
      <c r="G85" s="33" t="s">
        <v>361</v>
      </c>
      <c r="H85" s="158" t="s">
        <v>339</v>
      </c>
      <c r="I85" s="55" t="s">
        <v>340</v>
      </c>
      <c r="J85" s="109">
        <v>45118</v>
      </c>
      <c r="K85" s="91" t="s">
        <v>348</v>
      </c>
      <c r="L85" s="182" t="s">
        <v>341</v>
      </c>
      <c r="M85" s="182" t="s">
        <v>342</v>
      </c>
      <c r="N85" s="183" t="s">
        <v>359</v>
      </c>
      <c r="O85" s="184" t="s">
        <v>144</v>
      </c>
      <c r="P85" s="185">
        <v>0</v>
      </c>
      <c r="Q85" s="38" t="s">
        <v>278</v>
      </c>
      <c r="R85" s="192"/>
      <c r="S85" s="36"/>
    </row>
    <row r="86" spans="1:19">
      <c r="A86" s="26"/>
      <c r="B86" s="27"/>
      <c r="C86" s="27"/>
      <c r="D86" s="27"/>
      <c r="E86" s="27"/>
      <c r="F86" s="27"/>
      <c r="G86" s="27"/>
      <c r="H86" s="27"/>
      <c r="I86" s="27"/>
      <c r="J86" s="27"/>
      <c r="K86" s="27"/>
      <c r="L86" s="27"/>
      <c r="M86" s="27"/>
      <c r="N86" s="27"/>
      <c r="O86" s="27"/>
      <c r="P86" s="27"/>
      <c r="Q86" s="27"/>
      <c r="R86" s="27"/>
      <c r="S86" s="129"/>
    </row>
    <row r="87" spans="1:19" ht="409.6">
      <c r="A87" s="8" t="s">
        <v>19</v>
      </c>
      <c r="B87" s="9" t="s">
        <v>334</v>
      </c>
      <c r="C87" s="21">
        <v>2</v>
      </c>
      <c r="D87" s="33" t="s">
        <v>362</v>
      </c>
      <c r="E87" s="33" t="s">
        <v>363</v>
      </c>
      <c r="F87" s="33" t="s">
        <v>364</v>
      </c>
      <c r="G87" s="33" t="s">
        <v>365</v>
      </c>
      <c r="H87" s="15" t="s">
        <v>339</v>
      </c>
      <c r="I87" s="55" t="s">
        <v>366</v>
      </c>
      <c r="J87" s="109">
        <v>45119</v>
      </c>
      <c r="K87" s="109">
        <v>45290</v>
      </c>
      <c r="L87" s="182" t="s">
        <v>341</v>
      </c>
      <c r="M87" s="182" t="s">
        <v>290</v>
      </c>
      <c r="N87" s="186" t="s">
        <v>367</v>
      </c>
      <c r="O87" s="184" t="s">
        <v>144</v>
      </c>
      <c r="P87" s="185">
        <v>1</v>
      </c>
      <c r="Q87" s="38" t="s">
        <v>145</v>
      </c>
      <c r="R87" s="130" t="s">
        <v>368</v>
      </c>
      <c r="S87" s="30" t="s">
        <v>12</v>
      </c>
    </row>
    <row r="88" spans="1:19" ht="409.6">
      <c r="A88" s="16"/>
      <c r="B88" s="17"/>
      <c r="C88" s="21"/>
      <c r="D88" s="33"/>
      <c r="E88" s="33"/>
      <c r="F88" s="33" t="s">
        <v>369</v>
      </c>
      <c r="G88" s="33" t="s">
        <v>370</v>
      </c>
      <c r="H88" s="15" t="s">
        <v>371</v>
      </c>
      <c r="I88" s="55" t="s">
        <v>366</v>
      </c>
      <c r="J88" s="109">
        <v>45119</v>
      </c>
      <c r="K88" s="109">
        <v>45290</v>
      </c>
      <c r="L88" s="182" t="s">
        <v>372</v>
      </c>
      <c r="M88" s="182" t="s">
        <v>373</v>
      </c>
      <c r="N88" s="187" t="s">
        <v>374</v>
      </c>
      <c r="O88" s="182" t="s">
        <v>144</v>
      </c>
      <c r="P88" s="185">
        <v>0</v>
      </c>
      <c r="Q88" s="38" t="s">
        <v>278</v>
      </c>
      <c r="R88" s="193" t="s">
        <v>375</v>
      </c>
      <c r="S88" s="18"/>
    </row>
    <row r="89" spans="1:19" ht="409.6">
      <c r="A89" s="16"/>
      <c r="B89" s="17"/>
      <c r="C89" s="21"/>
      <c r="D89" s="33"/>
      <c r="E89" s="33"/>
      <c r="F89" s="33" t="s">
        <v>376</v>
      </c>
      <c r="G89" s="33" t="s">
        <v>377</v>
      </c>
      <c r="H89" s="15" t="s">
        <v>371</v>
      </c>
      <c r="I89" s="55" t="s">
        <v>366</v>
      </c>
      <c r="J89" s="109">
        <v>45119</v>
      </c>
      <c r="K89" s="109">
        <v>45290</v>
      </c>
      <c r="L89" s="182" t="s">
        <v>341</v>
      </c>
      <c r="M89" s="182" t="s">
        <v>290</v>
      </c>
      <c r="N89" s="186" t="s">
        <v>378</v>
      </c>
      <c r="O89" s="184" t="s">
        <v>144</v>
      </c>
      <c r="P89" s="185">
        <v>1</v>
      </c>
      <c r="Q89" s="38" t="s">
        <v>145</v>
      </c>
      <c r="R89" s="130" t="s">
        <v>379</v>
      </c>
      <c r="S89" s="18"/>
    </row>
    <row r="90" spans="1:19" ht="409.6">
      <c r="A90" s="16"/>
      <c r="B90" s="17"/>
      <c r="C90" s="21"/>
      <c r="D90" s="33"/>
      <c r="E90" s="33" t="s">
        <v>380</v>
      </c>
      <c r="F90" s="33" t="s">
        <v>381</v>
      </c>
      <c r="G90" s="33" t="s">
        <v>382</v>
      </c>
      <c r="H90" s="15" t="s">
        <v>339</v>
      </c>
      <c r="I90" s="55" t="s">
        <v>366</v>
      </c>
      <c r="J90" s="109">
        <v>45119</v>
      </c>
      <c r="K90" s="109">
        <v>45290</v>
      </c>
      <c r="L90" s="182" t="s">
        <v>341</v>
      </c>
      <c r="M90" s="182" t="s">
        <v>290</v>
      </c>
      <c r="N90" s="186" t="s">
        <v>383</v>
      </c>
      <c r="O90" s="184" t="s">
        <v>144</v>
      </c>
      <c r="P90" s="185">
        <v>1</v>
      </c>
      <c r="Q90" s="38" t="s">
        <v>145</v>
      </c>
      <c r="R90" s="130" t="s">
        <v>384</v>
      </c>
      <c r="S90" s="18"/>
    </row>
    <row r="91" spans="1:19" ht="409.6">
      <c r="A91" s="16"/>
      <c r="B91" s="17"/>
      <c r="C91" s="21"/>
      <c r="D91" s="33"/>
      <c r="E91" s="33"/>
      <c r="F91" s="33" t="s">
        <v>385</v>
      </c>
      <c r="G91" s="33" t="s">
        <v>386</v>
      </c>
      <c r="H91" s="15" t="s">
        <v>371</v>
      </c>
      <c r="I91" s="55" t="s">
        <v>366</v>
      </c>
      <c r="J91" s="109">
        <v>45119</v>
      </c>
      <c r="K91" s="109">
        <v>45290</v>
      </c>
      <c r="L91" s="182" t="s">
        <v>341</v>
      </c>
      <c r="M91" s="182" t="s">
        <v>290</v>
      </c>
      <c r="N91" s="186" t="s">
        <v>387</v>
      </c>
      <c r="O91" s="184" t="s">
        <v>144</v>
      </c>
      <c r="P91" s="185">
        <v>1</v>
      </c>
      <c r="Q91" s="38" t="s">
        <v>145</v>
      </c>
      <c r="R91" s="130" t="s">
        <v>388</v>
      </c>
      <c r="S91" s="18"/>
    </row>
    <row r="92" spans="1:19" ht="409.6">
      <c r="A92" s="45"/>
      <c r="B92" s="46"/>
      <c r="C92" s="21"/>
      <c r="D92" s="33"/>
      <c r="E92" s="33" t="s">
        <v>389</v>
      </c>
      <c r="F92" s="33" t="s">
        <v>390</v>
      </c>
      <c r="G92" s="33" t="s">
        <v>391</v>
      </c>
      <c r="H92" s="15" t="s">
        <v>339</v>
      </c>
      <c r="I92" s="55" t="s">
        <v>392</v>
      </c>
      <c r="J92" s="109">
        <v>45119</v>
      </c>
      <c r="K92" s="109">
        <v>45290</v>
      </c>
      <c r="L92" s="182" t="s">
        <v>341</v>
      </c>
      <c r="M92" s="182" t="s">
        <v>290</v>
      </c>
      <c r="N92" s="186" t="s">
        <v>393</v>
      </c>
      <c r="O92" s="184" t="s">
        <v>144</v>
      </c>
      <c r="P92" s="185">
        <v>1</v>
      </c>
      <c r="Q92" s="38" t="s">
        <v>145</v>
      </c>
      <c r="R92" s="130" t="s">
        <v>394</v>
      </c>
      <c r="S92" s="36"/>
    </row>
    <row r="93" spans="1:19">
      <c r="A93" s="26"/>
      <c r="B93" s="27"/>
      <c r="C93" s="27"/>
      <c r="D93" s="27"/>
      <c r="E93" s="27"/>
      <c r="F93" s="27"/>
      <c r="G93" s="27"/>
      <c r="H93" s="27"/>
      <c r="I93" s="27"/>
      <c r="J93" s="27"/>
      <c r="K93" s="27"/>
      <c r="L93" s="27"/>
      <c r="M93" s="27"/>
      <c r="N93" s="27"/>
      <c r="O93" s="27"/>
      <c r="P93" s="27"/>
      <c r="Q93" s="27"/>
      <c r="R93" s="27"/>
      <c r="S93" s="129"/>
    </row>
    <row r="95" spans="1:19" ht="15.6">
      <c r="A95" s="159" t="s">
        <v>395</v>
      </c>
      <c r="B95" s="160"/>
      <c r="C95" s="160"/>
      <c r="D95" s="161"/>
      <c r="E95" s="161"/>
      <c r="F95" s="161"/>
      <c r="G95" s="161"/>
    </row>
    <row r="96" spans="1:19" ht="15.6">
      <c r="A96" s="160"/>
      <c r="B96" s="160"/>
      <c r="C96" s="160"/>
      <c r="D96" s="161"/>
      <c r="E96" s="161"/>
      <c r="F96" s="161"/>
      <c r="G96" s="161"/>
    </row>
    <row r="97" spans="1:9" ht="15.6">
      <c r="A97" s="162" t="s">
        <v>396</v>
      </c>
      <c r="B97" s="162"/>
      <c r="C97" s="161"/>
      <c r="D97" s="162" t="s">
        <v>397</v>
      </c>
      <c r="E97" s="162"/>
      <c r="F97" s="162" t="s">
        <v>398</v>
      </c>
      <c r="G97" s="162"/>
      <c r="H97" s="162" t="s">
        <v>399</v>
      </c>
      <c r="I97" s="162"/>
    </row>
    <row r="98" spans="1:9" ht="15.6">
      <c r="A98" s="163" t="s">
        <v>400</v>
      </c>
      <c r="B98" s="164">
        <f t="shared" ref="B98:B103" si="0">+COUNTIF($Q$9:$Q$96,A98)</f>
        <v>0</v>
      </c>
      <c r="C98" s="161"/>
      <c r="D98" s="165" t="s">
        <v>400</v>
      </c>
      <c r="E98" s="166">
        <f>+COUNTIF($Q$9:$Q$62,D98)</f>
        <v>0</v>
      </c>
      <c r="F98" s="165" t="s">
        <v>400</v>
      </c>
      <c r="G98" s="166">
        <f t="shared" ref="G98:G103" si="1">+COUNTIF($Q$67:$Q$77,F98)</f>
        <v>0</v>
      </c>
      <c r="H98" s="165" t="s">
        <v>400</v>
      </c>
      <c r="I98" s="166">
        <f t="shared" ref="I98:I103" si="2">+COUNTIF($Q$80:$Q$92,H98)</f>
        <v>0</v>
      </c>
    </row>
    <row r="99" spans="1:9" ht="15.6">
      <c r="A99" s="163" t="s">
        <v>58</v>
      </c>
      <c r="B99" s="164">
        <f t="shared" si="0"/>
        <v>35</v>
      </c>
      <c r="C99" s="161"/>
      <c r="D99" s="165" t="s">
        <v>58</v>
      </c>
      <c r="E99" s="166">
        <f t="shared" ref="E99:E103" si="3">+COUNTIF($Q$9:$Q$63,D99)</f>
        <v>31</v>
      </c>
      <c r="F99" s="165" t="s">
        <v>58</v>
      </c>
      <c r="G99" s="166">
        <f t="shared" si="1"/>
        <v>4</v>
      </c>
      <c r="H99" s="165" t="s">
        <v>58</v>
      </c>
      <c r="I99" s="166">
        <f t="shared" si="2"/>
        <v>0</v>
      </c>
    </row>
    <row r="100" spans="1:9" ht="15.6">
      <c r="A100" s="163" t="s">
        <v>145</v>
      </c>
      <c r="B100" s="164">
        <f t="shared" si="0"/>
        <v>14</v>
      </c>
      <c r="C100" s="161"/>
      <c r="D100" s="165" t="s">
        <v>145</v>
      </c>
      <c r="E100" s="166">
        <f t="shared" si="3"/>
        <v>8</v>
      </c>
      <c r="F100" s="165" t="s">
        <v>145</v>
      </c>
      <c r="G100" s="166">
        <f t="shared" si="1"/>
        <v>1</v>
      </c>
      <c r="H100" s="165" t="s">
        <v>145</v>
      </c>
      <c r="I100" s="166">
        <f t="shared" si="2"/>
        <v>5</v>
      </c>
    </row>
    <row r="101" spans="1:9" ht="15.6">
      <c r="A101" s="163" t="s">
        <v>401</v>
      </c>
      <c r="B101" s="164">
        <f t="shared" si="0"/>
        <v>0</v>
      </c>
      <c r="C101" s="161"/>
      <c r="D101" s="165" t="s">
        <v>401</v>
      </c>
      <c r="E101" s="166">
        <f t="shared" si="3"/>
        <v>0</v>
      </c>
      <c r="F101" s="165" t="s">
        <v>401</v>
      </c>
      <c r="G101" s="166">
        <f t="shared" si="1"/>
        <v>0</v>
      </c>
      <c r="H101" s="165" t="s">
        <v>401</v>
      </c>
      <c r="I101" s="166">
        <f t="shared" si="2"/>
        <v>0</v>
      </c>
    </row>
    <row r="102" spans="1:9" ht="15.6">
      <c r="A102" s="163" t="s">
        <v>278</v>
      </c>
      <c r="B102" s="164">
        <f t="shared" si="0"/>
        <v>9</v>
      </c>
      <c r="C102" s="161"/>
      <c r="D102" s="165" t="s">
        <v>278</v>
      </c>
      <c r="E102" s="166">
        <f t="shared" si="3"/>
        <v>1</v>
      </c>
      <c r="F102" s="165" t="s">
        <v>278</v>
      </c>
      <c r="G102" s="166">
        <f t="shared" si="1"/>
        <v>1</v>
      </c>
      <c r="H102" s="165" t="s">
        <v>278</v>
      </c>
      <c r="I102" s="166">
        <f t="shared" si="2"/>
        <v>7</v>
      </c>
    </row>
    <row r="103" spans="1:9" ht="15.6">
      <c r="A103" s="163" t="s">
        <v>8</v>
      </c>
      <c r="B103" s="164">
        <f t="shared" si="0"/>
        <v>0</v>
      </c>
      <c r="C103" s="161"/>
      <c r="D103" s="165" t="s">
        <v>8</v>
      </c>
      <c r="E103" s="166">
        <f t="shared" si="3"/>
        <v>0</v>
      </c>
      <c r="F103" s="165" t="s">
        <v>8</v>
      </c>
      <c r="G103" s="166">
        <f t="shared" si="1"/>
        <v>0</v>
      </c>
      <c r="H103" s="165" t="s">
        <v>8</v>
      </c>
      <c r="I103" s="166">
        <f t="shared" si="2"/>
        <v>0</v>
      </c>
    </row>
    <row r="104" spans="1:9" ht="15.6">
      <c r="A104" s="167" t="s">
        <v>20</v>
      </c>
      <c r="B104" s="168">
        <f>SUM(B98:B103)</f>
        <v>58</v>
      </c>
      <c r="C104" s="161"/>
      <c r="D104" s="169" t="s">
        <v>20</v>
      </c>
      <c r="E104" s="170">
        <f>SUM(E98:E103)</f>
        <v>40</v>
      </c>
      <c r="F104" s="169" t="s">
        <v>20</v>
      </c>
      <c r="G104" s="170">
        <f>SUM(G98:G103)</f>
        <v>6</v>
      </c>
      <c r="H104" s="169" t="s">
        <v>20</v>
      </c>
      <c r="I104" s="170">
        <f>SUM(I98:I103)</f>
        <v>12</v>
      </c>
    </row>
    <row r="105" spans="1:9" ht="15.6">
      <c r="A105" s="160"/>
      <c r="B105" s="160"/>
      <c r="C105" s="161"/>
      <c r="D105" s="171"/>
      <c r="E105" s="171"/>
      <c r="F105" s="171"/>
      <c r="G105" s="161"/>
    </row>
    <row r="106" spans="1:9" ht="15.6">
      <c r="A106" s="162" t="s">
        <v>402</v>
      </c>
      <c r="B106" s="162"/>
      <c r="C106" s="161"/>
      <c r="D106" s="162" t="s">
        <v>403</v>
      </c>
      <c r="E106" s="162"/>
      <c r="F106" s="162" t="s">
        <v>403</v>
      </c>
      <c r="G106" s="162"/>
      <c r="H106" s="162" t="s">
        <v>403</v>
      </c>
      <c r="I106" s="162"/>
    </row>
    <row r="107" spans="1:9" ht="15.6">
      <c r="A107" s="164" t="s">
        <v>12</v>
      </c>
      <c r="B107" s="164">
        <f>+COUNTIF($S$6:$S$92,"ABIERTO")</f>
        <v>6</v>
      </c>
      <c r="C107" s="161"/>
      <c r="D107" s="166" t="s">
        <v>12</v>
      </c>
      <c r="E107" s="166">
        <f>+COUNTIF($S$9:$S$63,D107)</f>
        <v>3</v>
      </c>
      <c r="F107" s="166" t="s">
        <v>12</v>
      </c>
      <c r="G107" s="166">
        <f>+COUNTIF($S$67:$S$77,F107)</f>
        <v>1</v>
      </c>
      <c r="H107" s="166" t="s">
        <v>12</v>
      </c>
      <c r="I107" s="166">
        <f>+COUNTIF($S$80:$S$92,H107)</f>
        <v>2</v>
      </c>
    </row>
    <row r="108" spans="1:9" ht="15.6">
      <c r="A108" s="164" t="s">
        <v>11</v>
      </c>
      <c r="B108" s="164">
        <f>+COUNTIF($S$6:$S96,"CERRADO")</f>
        <v>14</v>
      </c>
      <c r="C108" s="161"/>
      <c r="D108" s="166" t="s">
        <v>11</v>
      </c>
      <c r="E108" s="166">
        <f>+COUNTIF($S$9:$S$63,D108)</f>
        <v>11</v>
      </c>
      <c r="F108" s="166" t="s">
        <v>11</v>
      </c>
      <c r="G108" s="166">
        <f>+COUNTIF($S$67:$S$77,F108)</f>
        <v>3</v>
      </c>
      <c r="H108" s="166" t="s">
        <v>11</v>
      </c>
      <c r="I108" s="166">
        <f>+COUNTIF($S$80:$S$92,H108)</f>
        <v>0</v>
      </c>
    </row>
    <row r="109" spans="1:9" ht="15.6">
      <c r="A109" s="160"/>
      <c r="B109" s="160"/>
      <c r="C109" s="161"/>
      <c r="D109" s="161"/>
      <c r="E109" s="161"/>
      <c r="F109" s="161"/>
      <c r="G109" s="161"/>
    </row>
    <row r="110" spans="1:9" ht="15.6">
      <c r="D110" s="162" t="s">
        <v>399</v>
      </c>
      <c r="E110" s="162"/>
    </row>
    <row r="111" spans="1:9" ht="15.6">
      <c r="D111" s="165" t="s">
        <v>400</v>
      </c>
      <c r="E111" s="166">
        <f t="shared" ref="E111:E116" si="4">+COUNTIF($Q$79:$Q$93,D111)</f>
        <v>0</v>
      </c>
    </row>
    <row r="112" spans="1:9" ht="15.6">
      <c r="D112" s="165" t="s">
        <v>58</v>
      </c>
      <c r="E112" s="166">
        <f t="shared" si="4"/>
        <v>0</v>
      </c>
    </row>
    <row r="113" spans="4:5" ht="15.6">
      <c r="D113" s="165" t="s">
        <v>145</v>
      </c>
      <c r="E113" s="166">
        <f t="shared" si="4"/>
        <v>5</v>
      </c>
    </row>
    <row r="114" spans="4:5" ht="15.6">
      <c r="D114" s="165" t="s">
        <v>401</v>
      </c>
      <c r="E114" s="166">
        <f t="shared" si="4"/>
        <v>0</v>
      </c>
    </row>
    <row r="115" spans="4:5" ht="15.6">
      <c r="D115" s="165" t="s">
        <v>278</v>
      </c>
      <c r="E115" s="166">
        <f t="shared" si="4"/>
        <v>7</v>
      </c>
    </row>
    <row r="116" spans="4:5" ht="15.6">
      <c r="D116" s="165" t="s">
        <v>8</v>
      </c>
      <c r="E116" s="166">
        <f t="shared" si="4"/>
        <v>0</v>
      </c>
    </row>
    <row r="117" spans="4:5" ht="15.6">
      <c r="D117" s="169" t="s">
        <v>20</v>
      </c>
      <c r="E117" s="170">
        <f>SUM(E111:E116)</f>
        <v>12</v>
      </c>
    </row>
    <row r="118" spans="4:5" ht="15.6">
      <c r="D118" s="171"/>
      <c r="E118" s="161"/>
    </row>
    <row r="119" spans="4:5" ht="15.6">
      <c r="D119" s="162" t="s">
        <v>403</v>
      </c>
      <c r="E119" s="162"/>
    </row>
    <row r="120" spans="4:5" ht="15.6">
      <c r="D120" s="166" t="s">
        <v>12</v>
      </c>
      <c r="E120" s="166">
        <f>+COUNTIF($S$79:$S$93,D120)</f>
        <v>2</v>
      </c>
    </row>
    <row r="121" spans="4:5" ht="15.6">
      <c r="D121" s="166" t="s">
        <v>11</v>
      </c>
      <c r="E121" s="166">
        <f>+COUNTIF($S$79:$S$93,D121)</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5D5F-FC71-43AE-A312-502FB2A7E05F}">
  <dimension ref="A1:T41"/>
  <sheetViews>
    <sheetView topLeftCell="A27" zoomScale="40" zoomScaleNormal="40" workbookViewId="0">
      <selection activeCell="K44" sqref="K44"/>
    </sheetView>
  </sheetViews>
  <sheetFormatPr baseColWidth="10" defaultColWidth="11.44140625" defaultRowHeight="59.25" customHeight="1"/>
  <cols>
    <col min="1" max="1" width="17.21875" style="270" bestFit="1" customWidth="1"/>
    <col min="2" max="2" width="30.21875" style="270" customWidth="1"/>
    <col min="3" max="3" width="17.77734375" style="270" customWidth="1"/>
    <col min="4" max="4" width="44.44140625" style="270" customWidth="1"/>
    <col min="5" max="5" width="44.21875" style="270" customWidth="1"/>
    <col min="6" max="6" width="74.21875" style="270" customWidth="1"/>
    <col min="7" max="7" width="46" style="271" customWidth="1"/>
    <col min="8" max="8" width="17.21875" style="272" customWidth="1"/>
    <col min="9" max="9" width="32.77734375" style="270" customWidth="1"/>
    <col min="10" max="10" width="16.21875" style="270" customWidth="1"/>
    <col min="11" max="11" width="18" style="270" customWidth="1"/>
    <col min="12" max="12" width="24.77734375" style="270" customWidth="1"/>
    <col min="13" max="13" width="18.44140625" style="273" customWidth="1"/>
    <col min="14" max="14" width="119.77734375" style="270" customWidth="1"/>
    <col min="15" max="15" width="20.44140625" style="274" customWidth="1"/>
    <col min="16" max="16" width="21.44140625" style="275" customWidth="1"/>
    <col min="17" max="17" width="113.77734375" style="270" customWidth="1"/>
    <col min="18" max="18" width="21.21875" style="272" customWidth="1"/>
    <col min="19" max="16384" width="11.44140625" style="270"/>
  </cols>
  <sheetData>
    <row r="1" spans="1:20" ht="15.6" hidden="1"/>
    <row r="2" spans="1:20" ht="15.6" hidden="1"/>
    <row r="3" spans="1:20" ht="15.6" hidden="1"/>
    <row r="4" spans="1:20" ht="53.1" customHeight="1">
      <c r="A4" s="787"/>
      <c r="B4" s="787"/>
      <c r="C4" s="787"/>
      <c r="D4" s="787"/>
      <c r="E4" s="788" t="s">
        <v>22</v>
      </c>
      <c r="F4" s="789"/>
      <c r="G4" s="789"/>
      <c r="H4" s="789"/>
      <c r="I4" s="789"/>
      <c r="J4" s="789"/>
      <c r="K4" s="789"/>
      <c r="L4" s="789"/>
      <c r="M4" s="789"/>
      <c r="N4" s="789"/>
      <c r="O4" s="790"/>
      <c r="P4" s="791"/>
      <c r="Q4" s="792"/>
      <c r="R4" s="793"/>
    </row>
    <row r="5" spans="1:20" ht="15.6">
      <c r="A5" s="794" t="s">
        <v>23</v>
      </c>
      <c r="B5" s="794"/>
      <c r="C5" s="794"/>
      <c r="D5" s="794"/>
      <c r="E5" s="794" t="s">
        <v>24</v>
      </c>
      <c r="F5" s="794"/>
      <c r="G5" s="794"/>
      <c r="H5" s="794"/>
      <c r="I5" s="794"/>
      <c r="J5" s="794"/>
      <c r="K5" s="794"/>
      <c r="L5" s="794"/>
      <c r="M5" s="794"/>
      <c r="N5" s="794"/>
      <c r="O5" s="794"/>
      <c r="P5" s="795" t="s">
        <v>25</v>
      </c>
      <c r="Q5" s="796"/>
      <c r="R5" s="797"/>
    </row>
    <row r="6" spans="1:20" s="277" customFormat="1" ht="22.05" customHeight="1">
      <c r="A6" s="663" t="s">
        <v>26</v>
      </c>
      <c r="B6" s="663" t="s">
        <v>27</v>
      </c>
      <c r="C6" s="663" t="s">
        <v>28</v>
      </c>
      <c r="D6" s="663" t="s">
        <v>29</v>
      </c>
      <c r="E6" s="663" t="s">
        <v>30</v>
      </c>
      <c r="F6" s="663" t="s">
        <v>31</v>
      </c>
      <c r="G6" s="663" t="s">
        <v>32</v>
      </c>
      <c r="H6" s="663" t="s">
        <v>33</v>
      </c>
      <c r="I6" s="663" t="s">
        <v>34</v>
      </c>
      <c r="J6" s="663" t="s">
        <v>35</v>
      </c>
      <c r="K6" s="663" t="s">
        <v>36</v>
      </c>
      <c r="L6" s="664" t="s">
        <v>37</v>
      </c>
      <c r="M6" s="664"/>
      <c r="N6" s="664"/>
      <c r="O6" s="664"/>
      <c r="P6" s="664"/>
      <c r="Q6" s="664"/>
      <c r="R6" s="664"/>
    </row>
    <row r="7" spans="1:20" s="277" customFormat="1" ht="52.8">
      <c r="A7" s="663"/>
      <c r="B7" s="663"/>
      <c r="C7" s="663"/>
      <c r="D7" s="663"/>
      <c r="E7" s="742"/>
      <c r="F7" s="742"/>
      <c r="G7" s="742"/>
      <c r="H7" s="742"/>
      <c r="I7" s="742"/>
      <c r="J7" s="742"/>
      <c r="K7" s="742"/>
      <c r="L7" s="276" t="s">
        <v>281</v>
      </c>
      <c r="M7" s="276" t="s">
        <v>39</v>
      </c>
      <c r="N7" s="276" t="s">
        <v>40</v>
      </c>
      <c r="O7" s="276" t="s">
        <v>519</v>
      </c>
      <c r="P7" s="276" t="s">
        <v>520</v>
      </c>
      <c r="Q7" s="276" t="s">
        <v>44</v>
      </c>
      <c r="R7" s="278" t="s">
        <v>45</v>
      </c>
    </row>
    <row r="8" spans="1:20" s="277" customFormat="1" ht="285.75" customHeight="1">
      <c r="A8" s="736" t="s">
        <v>18</v>
      </c>
      <c r="B8" s="750" t="s">
        <v>521</v>
      </c>
      <c r="C8" s="736">
        <v>1</v>
      </c>
      <c r="D8" s="750" t="s">
        <v>522</v>
      </c>
      <c r="E8" s="750" t="s">
        <v>523</v>
      </c>
      <c r="F8" s="785" t="s">
        <v>524</v>
      </c>
      <c r="G8" s="750" t="s">
        <v>525</v>
      </c>
      <c r="H8" s="760" t="s">
        <v>287</v>
      </c>
      <c r="I8" s="777" t="s">
        <v>526</v>
      </c>
      <c r="J8" s="779">
        <v>45576</v>
      </c>
      <c r="K8" s="779">
        <v>46356</v>
      </c>
      <c r="L8" s="781">
        <v>45973</v>
      </c>
      <c r="M8" s="760" t="s">
        <v>527</v>
      </c>
      <c r="N8" s="768" t="s">
        <v>528</v>
      </c>
      <c r="O8" s="770">
        <v>0</v>
      </c>
      <c r="P8" s="760" t="s">
        <v>400</v>
      </c>
      <c r="Q8" s="772" t="s">
        <v>529</v>
      </c>
      <c r="R8" s="698" t="s">
        <v>12</v>
      </c>
    </row>
    <row r="9" spans="1:20" s="272" customFormat="1" ht="146.25" customHeight="1">
      <c r="A9" s="737"/>
      <c r="B9" s="763"/>
      <c r="C9" s="737"/>
      <c r="D9" s="763"/>
      <c r="E9" s="763"/>
      <c r="F9" s="786"/>
      <c r="G9" s="751"/>
      <c r="H9" s="762"/>
      <c r="I9" s="778"/>
      <c r="J9" s="780"/>
      <c r="K9" s="780"/>
      <c r="L9" s="782"/>
      <c r="M9" s="762"/>
      <c r="N9" s="769"/>
      <c r="O9" s="771"/>
      <c r="P9" s="762"/>
      <c r="Q9" s="773"/>
      <c r="R9" s="775"/>
      <c r="S9" s="758" t="s">
        <v>530</v>
      </c>
      <c r="T9" s="759"/>
    </row>
    <row r="10" spans="1:20" ht="388.5" customHeight="1">
      <c r="A10" s="737"/>
      <c r="B10" s="763"/>
      <c r="C10" s="737"/>
      <c r="D10" s="763"/>
      <c r="E10" s="751"/>
      <c r="F10" s="281" t="s">
        <v>531</v>
      </c>
      <c r="G10" s="282" t="s">
        <v>532</v>
      </c>
      <c r="H10" s="760" t="s">
        <v>328</v>
      </c>
      <c r="I10" s="283" t="s">
        <v>526</v>
      </c>
      <c r="J10" s="284">
        <v>45658</v>
      </c>
      <c r="K10" s="284">
        <v>46356</v>
      </c>
      <c r="L10" s="285">
        <v>45973</v>
      </c>
      <c r="M10" s="254" t="s">
        <v>527</v>
      </c>
      <c r="N10" s="286" t="s">
        <v>533</v>
      </c>
      <c r="O10" s="287">
        <v>1</v>
      </c>
      <c r="P10" s="254" t="s">
        <v>145</v>
      </c>
      <c r="Q10" s="773"/>
      <c r="R10" s="775"/>
      <c r="S10" s="758"/>
      <c r="T10" s="759"/>
    </row>
    <row r="11" spans="1:20" ht="83.25" customHeight="1">
      <c r="A11" s="737"/>
      <c r="B11" s="763"/>
      <c r="C11" s="737"/>
      <c r="D11" s="763"/>
      <c r="E11" s="282" t="s">
        <v>534</v>
      </c>
      <c r="F11" s="281" t="s">
        <v>535</v>
      </c>
      <c r="G11" s="282" t="s">
        <v>536</v>
      </c>
      <c r="H11" s="761"/>
      <c r="I11" s="283" t="s">
        <v>526</v>
      </c>
      <c r="J11" s="284">
        <v>45658</v>
      </c>
      <c r="K11" s="284">
        <v>46356</v>
      </c>
      <c r="L11" s="285">
        <v>45973</v>
      </c>
      <c r="M11" s="254" t="s">
        <v>527</v>
      </c>
      <c r="N11" s="288" t="s">
        <v>537</v>
      </c>
      <c r="O11" s="287">
        <v>0</v>
      </c>
      <c r="P11" s="254" t="s">
        <v>400</v>
      </c>
      <c r="Q11" s="773"/>
      <c r="R11" s="775"/>
      <c r="S11" s="758"/>
      <c r="T11" s="759"/>
    </row>
    <row r="12" spans="1:20" ht="226.5" customHeight="1">
      <c r="A12" s="737"/>
      <c r="B12" s="763"/>
      <c r="C12" s="737"/>
      <c r="D12" s="763"/>
      <c r="E12" s="750" t="s">
        <v>538</v>
      </c>
      <c r="F12" s="281" t="s">
        <v>539</v>
      </c>
      <c r="G12" s="282" t="s">
        <v>540</v>
      </c>
      <c r="H12" s="762"/>
      <c r="I12" s="283" t="s">
        <v>526</v>
      </c>
      <c r="J12" s="284">
        <v>45658</v>
      </c>
      <c r="K12" s="284">
        <v>46356</v>
      </c>
      <c r="L12" s="285">
        <v>45973</v>
      </c>
      <c r="M12" s="254" t="s">
        <v>527</v>
      </c>
      <c r="N12" s="289" t="s">
        <v>541</v>
      </c>
      <c r="O12" s="287">
        <v>0</v>
      </c>
      <c r="P12" s="254" t="s">
        <v>400</v>
      </c>
      <c r="Q12" s="773"/>
      <c r="R12" s="775"/>
      <c r="S12" s="758"/>
      <c r="T12" s="759"/>
    </row>
    <row r="13" spans="1:20" ht="120.75" customHeight="1">
      <c r="A13" s="737"/>
      <c r="B13" s="763"/>
      <c r="C13" s="737"/>
      <c r="D13" s="763"/>
      <c r="E13" s="763"/>
      <c r="F13" s="281" t="s">
        <v>542</v>
      </c>
      <c r="G13" s="282" t="s">
        <v>543</v>
      </c>
      <c r="H13" s="760" t="s">
        <v>328</v>
      </c>
      <c r="I13" s="283" t="s">
        <v>526</v>
      </c>
      <c r="J13" s="284">
        <v>45658</v>
      </c>
      <c r="K13" s="284">
        <v>46356</v>
      </c>
      <c r="L13" s="285">
        <v>45973</v>
      </c>
      <c r="M13" s="254" t="s">
        <v>527</v>
      </c>
      <c r="N13" s="289" t="s">
        <v>544</v>
      </c>
      <c r="O13" s="287">
        <v>0</v>
      </c>
      <c r="P13" s="254" t="s">
        <v>400</v>
      </c>
      <c r="Q13" s="773"/>
      <c r="R13" s="775"/>
      <c r="S13" s="758"/>
      <c r="T13" s="759"/>
    </row>
    <row r="14" spans="1:20" ht="85.5" customHeight="1">
      <c r="A14" s="737"/>
      <c r="B14" s="763"/>
      <c r="C14" s="737"/>
      <c r="D14" s="763"/>
      <c r="E14" s="751"/>
      <c r="F14" s="281" t="s">
        <v>545</v>
      </c>
      <c r="G14" s="282" t="s">
        <v>546</v>
      </c>
      <c r="H14" s="761"/>
      <c r="I14" s="283" t="s">
        <v>526</v>
      </c>
      <c r="J14" s="284">
        <v>45658</v>
      </c>
      <c r="K14" s="284">
        <v>46356</v>
      </c>
      <c r="L14" s="285">
        <v>45973</v>
      </c>
      <c r="M14" s="254" t="s">
        <v>527</v>
      </c>
      <c r="N14" s="289" t="s">
        <v>547</v>
      </c>
      <c r="O14" s="287">
        <v>0</v>
      </c>
      <c r="P14" s="254" t="s">
        <v>400</v>
      </c>
      <c r="Q14" s="773"/>
      <c r="R14" s="775"/>
      <c r="S14" s="758"/>
      <c r="T14" s="759"/>
    </row>
    <row r="15" spans="1:20" ht="85.5" customHeight="1" thickBot="1">
      <c r="A15" s="783"/>
      <c r="B15" s="784"/>
      <c r="C15" s="783"/>
      <c r="D15" s="784"/>
      <c r="E15" s="282" t="s">
        <v>548</v>
      </c>
      <c r="F15" s="281" t="s">
        <v>549</v>
      </c>
      <c r="G15" s="282" t="s">
        <v>550</v>
      </c>
      <c r="H15" s="762"/>
      <c r="I15" s="283" t="s">
        <v>526</v>
      </c>
      <c r="J15" s="284">
        <v>45658</v>
      </c>
      <c r="K15" s="284">
        <v>46356</v>
      </c>
      <c r="L15" s="285">
        <v>45973</v>
      </c>
      <c r="M15" s="254" t="s">
        <v>527</v>
      </c>
      <c r="N15" s="289" t="s">
        <v>547</v>
      </c>
      <c r="O15" s="287">
        <v>0</v>
      </c>
      <c r="P15" s="254" t="s">
        <v>400</v>
      </c>
      <c r="Q15" s="774"/>
      <c r="R15" s="776"/>
      <c r="S15" s="758"/>
      <c r="T15" s="759"/>
    </row>
    <row r="16" spans="1:20" ht="13.5" customHeight="1" thickBot="1">
      <c r="A16" s="764"/>
      <c r="B16" s="765"/>
      <c r="C16" s="765"/>
      <c r="D16" s="765"/>
      <c r="E16" s="766"/>
      <c r="F16" s="765"/>
      <c r="G16" s="766"/>
      <c r="H16" s="765"/>
      <c r="I16" s="766"/>
      <c r="J16" s="766"/>
      <c r="K16" s="766"/>
      <c r="L16" s="765"/>
      <c r="M16" s="765"/>
      <c r="N16" s="765"/>
      <c r="O16" s="765"/>
      <c r="P16" s="765"/>
      <c r="Q16" s="765"/>
      <c r="R16" s="767"/>
    </row>
    <row r="17" spans="1:18" ht="164.25" customHeight="1" thickBot="1">
      <c r="A17" s="290" t="s">
        <v>18</v>
      </c>
      <c r="B17" s="291" t="s">
        <v>551</v>
      </c>
      <c r="C17" s="292">
        <v>2</v>
      </c>
      <c r="D17" s="288" t="s">
        <v>552</v>
      </c>
      <c r="E17" s="293" t="s">
        <v>553</v>
      </c>
      <c r="F17" s="293" t="s">
        <v>554</v>
      </c>
      <c r="G17" s="293" t="s">
        <v>555</v>
      </c>
      <c r="H17" s="254" t="s">
        <v>328</v>
      </c>
      <c r="I17" s="254" t="s">
        <v>526</v>
      </c>
      <c r="J17" s="294">
        <v>45576</v>
      </c>
      <c r="K17" s="284">
        <v>46356</v>
      </c>
      <c r="L17" s="285">
        <v>45973</v>
      </c>
      <c r="M17" s="254" t="s">
        <v>527</v>
      </c>
      <c r="N17" s="295" t="s">
        <v>556</v>
      </c>
      <c r="O17" s="296">
        <v>0</v>
      </c>
      <c r="P17" s="254" t="s">
        <v>400</v>
      </c>
      <c r="Q17" s="295" t="s">
        <v>557</v>
      </c>
      <c r="R17" s="297" t="s">
        <v>12</v>
      </c>
    </row>
    <row r="18" spans="1:18" ht="13.5" customHeight="1" thickBot="1">
      <c r="A18" s="764"/>
      <c r="B18" s="765"/>
      <c r="C18" s="765"/>
      <c r="D18" s="765"/>
      <c r="E18" s="765"/>
      <c r="F18" s="765"/>
      <c r="G18" s="765"/>
      <c r="H18" s="765"/>
      <c r="I18" s="765"/>
      <c r="J18" s="765"/>
      <c r="K18" s="765"/>
      <c r="L18" s="765"/>
      <c r="M18" s="765"/>
      <c r="N18" s="765"/>
      <c r="O18" s="765"/>
      <c r="P18" s="765"/>
      <c r="Q18" s="765"/>
      <c r="R18" s="767"/>
    </row>
    <row r="19" spans="1:18" ht="409.5" customHeight="1" thickBot="1">
      <c r="A19" s="269" t="s">
        <v>18</v>
      </c>
      <c r="B19" s="254" t="s">
        <v>551</v>
      </c>
      <c r="C19" s="269">
        <v>3</v>
      </c>
      <c r="D19" s="298" t="s">
        <v>558</v>
      </c>
      <c r="E19" s="295" t="s">
        <v>559</v>
      </c>
      <c r="F19" s="295" t="s">
        <v>560</v>
      </c>
      <c r="G19" s="299" t="s">
        <v>561</v>
      </c>
      <c r="H19" s="254" t="s">
        <v>328</v>
      </c>
      <c r="I19" s="254" t="s">
        <v>562</v>
      </c>
      <c r="J19" s="294">
        <v>44743</v>
      </c>
      <c r="K19" s="294">
        <v>44926</v>
      </c>
      <c r="L19" s="300" t="s">
        <v>563</v>
      </c>
      <c r="M19" s="254" t="s">
        <v>564</v>
      </c>
      <c r="N19" s="301" t="s">
        <v>565</v>
      </c>
      <c r="O19" s="296">
        <v>1</v>
      </c>
      <c r="P19" s="254" t="s">
        <v>58</v>
      </c>
      <c r="Q19" s="295" t="s">
        <v>566</v>
      </c>
      <c r="R19" s="269" t="s">
        <v>11</v>
      </c>
    </row>
    <row r="20" spans="1:18" ht="13.5" customHeight="1" thickBot="1">
      <c r="A20" s="752"/>
      <c r="B20" s="753"/>
      <c r="C20" s="753"/>
      <c r="D20" s="753"/>
      <c r="E20" s="753"/>
      <c r="F20" s="753"/>
      <c r="G20" s="753"/>
      <c r="H20" s="753"/>
      <c r="I20" s="753"/>
      <c r="J20" s="753"/>
      <c r="K20" s="753"/>
      <c r="L20" s="753"/>
      <c r="M20" s="753"/>
      <c r="N20" s="753"/>
      <c r="O20" s="753"/>
      <c r="P20" s="753"/>
      <c r="Q20" s="753"/>
      <c r="R20" s="754"/>
    </row>
    <row r="21" spans="1:18" ht="29.25" customHeight="1" thickBot="1">
      <c r="A21" s="755" t="s">
        <v>567</v>
      </c>
      <c r="B21" s="756"/>
      <c r="C21" s="756"/>
      <c r="D21" s="756"/>
      <c r="E21" s="756"/>
      <c r="F21" s="756"/>
      <c r="G21" s="756"/>
      <c r="H21" s="756"/>
      <c r="I21" s="756"/>
      <c r="J21" s="756"/>
      <c r="K21" s="756"/>
      <c r="L21" s="756"/>
      <c r="M21" s="756"/>
      <c r="N21" s="756"/>
      <c r="O21" s="756"/>
      <c r="P21" s="756"/>
      <c r="Q21" s="756"/>
      <c r="R21" s="757"/>
    </row>
    <row r="22" spans="1:18" ht="59.25" customHeight="1">
      <c r="A22" s="741" t="s">
        <v>26</v>
      </c>
      <c r="B22" s="741" t="s">
        <v>27</v>
      </c>
      <c r="C22" s="741" t="s">
        <v>28</v>
      </c>
      <c r="D22" s="741" t="s">
        <v>29</v>
      </c>
      <c r="E22" s="741" t="s">
        <v>30</v>
      </c>
      <c r="F22" s="741" t="s">
        <v>31</v>
      </c>
      <c r="G22" s="741" t="s">
        <v>32</v>
      </c>
      <c r="H22" s="741" t="s">
        <v>33</v>
      </c>
      <c r="I22" s="741" t="s">
        <v>34</v>
      </c>
      <c r="J22" s="741" t="s">
        <v>35</v>
      </c>
      <c r="K22" s="741" t="s">
        <v>36</v>
      </c>
      <c r="L22" s="743" t="s">
        <v>37</v>
      </c>
      <c r="M22" s="743"/>
      <c r="N22" s="743"/>
      <c r="O22" s="743"/>
      <c r="P22" s="743"/>
      <c r="Q22" s="743"/>
      <c r="R22" s="743"/>
    </row>
    <row r="23" spans="1:18" ht="59.25" customHeight="1">
      <c r="A23" s="663"/>
      <c r="B23" s="663"/>
      <c r="C23" s="663"/>
      <c r="D23" s="663"/>
      <c r="E23" s="742"/>
      <c r="F23" s="742"/>
      <c r="G23" s="742"/>
      <c r="H23" s="742"/>
      <c r="I23" s="742"/>
      <c r="J23" s="742"/>
      <c r="K23" s="742"/>
      <c r="L23" s="276" t="s">
        <v>281</v>
      </c>
      <c r="M23" s="276" t="s">
        <v>39</v>
      </c>
      <c r="N23" s="276" t="s">
        <v>40</v>
      </c>
      <c r="O23" s="276" t="s">
        <v>519</v>
      </c>
      <c r="P23" s="276" t="s">
        <v>43</v>
      </c>
      <c r="Q23" s="276" t="s">
        <v>44</v>
      </c>
      <c r="R23" s="278" t="s">
        <v>45</v>
      </c>
    </row>
    <row r="24" spans="1:18" s="307" customFormat="1" ht="104.25" customHeight="1">
      <c r="A24" s="279" t="s">
        <v>19</v>
      </c>
      <c r="B24" s="280" t="s">
        <v>334</v>
      </c>
      <c r="C24" s="279">
        <v>1</v>
      </c>
      <c r="D24" s="302" t="s">
        <v>568</v>
      </c>
      <c r="E24" s="293" t="s">
        <v>569</v>
      </c>
      <c r="F24" s="293" t="s">
        <v>570</v>
      </c>
      <c r="G24" s="293" t="s">
        <v>571</v>
      </c>
      <c r="H24" s="303" t="s">
        <v>339</v>
      </c>
      <c r="I24" s="288" t="s">
        <v>526</v>
      </c>
      <c r="J24" s="304">
        <v>45423</v>
      </c>
      <c r="K24" s="304">
        <v>46356</v>
      </c>
      <c r="L24" s="305">
        <v>45973</v>
      </c>
      <c r="M24" s="288" t="s">
        <v>527</v>
      </c>
      <c r="N24" s="292" t="s">
        <v>547</v>
      </c>
      <c r="O24" s="287">
        <v>0</v>
      </c>
      <c r="P24" s="288" t="s">
        <v>400</v>
      </c>
      <c r="Q24" s="306" t="s">
        <v>572</v>
      </c>
      <c r="R24" s="279" t="s">
        <v>12</v>
      </c>
    </row>
    <row r="25" spans="1:18" ht="13.5" customHeight="1">
      <c r="A25" s="744"/>
      <c r="B25" s="745"/>
      <c r="C25" s="745"/>
      <c r="D25" s="745"/>
      <c r="E25" s="745"/>
      <c r="F25" s="745"/>
      <c r="G25" s="745"/>
      <c r="H25" s="745"/>
      <c r="I25" s="745"/>
      <c r="J25" s="745"/>
      <c r="K25" s="745"/>
      <c r="L25" s="745"/>
      <c r="M25" s="745"/>
      <c r="N25" s="745"/>
      <c r="O25" s="745"/>
      <c r="P25" s="745"/>
      <c r="Q25" s="745"/>
      <c r="R25" s="746"/>
    </row>
    <row r="26" spans="1:18" s="307" customFormat="1" ht="361.5" customHeight="1">
      <c r="A26" s="747" t="s">
        <v>19</v>
      </c>
      <c r="B26" s="748" t="s">
        <v>334</v>
      </c>
      <c r="C26" s="747">
        <v>2</v>
      </c>
      <c r="D26" s="749" t="s">
        <v>573</v>
      </c>
      <c r="E26" s="750" t="s">
        <v>574</v>
      </c>
      <c r="F26" s="293" t="s">
        <v>575</v>
      </c>
      <c r="G26" s="293" t="s">
        <v>576</v>
      </c>
      <c r="H26" s="303" t="s">
        <v>339</v>
      </c>
      <c r="I26" s="288" t="s">
        <v>526</v>
      </c>
      <c r="J26" s="304">
        <v>45423</v>
      </c>
      <c r="K26" s="304">
        <v>46356</v>
      </c>
      <c r="L26" s="304" t="s">
        <v>577</v>
      </c>
      <c r="M26" s="288" t="s">
        <v>578</v>
      </c>
      <c r="N26" s="289" t="s">
        <v>579</v>
      </c>
      <c r="O26" s="287">
        <v>0</v>
      </c>
      <c r="P26" s="288" t="s">
        <v>400</v>
      </c>
      <c r="Q26" s="734" t="s">
        <v>580</v>
      </c>
      <c r="R26" s="736" t="s">
        <v>12</v>
      </c>
    </row>
    <row r="27" spans="1:18" s="307" customFormat="1" ht="140.25" customHeight="1">
      <c r="A27" s="747"/>
      <c r="B27" s="748"/>
      <c r="C27" s="747"/>
      <c r="D27" s="749"/>
      <c r="E27" s="751"/>
      <c r="F27" s="293" t="s">
        <v>581</v>
      </c>
      <c r="G27" s="293" t="s">
        <v>582</v>
      </c>
      <c r="H27" s="303" t="s">
        <v>339</v>
      </c>
      <c r="I27" s="288" t="s">
        <v>526</v>
      </c>
      <c r="J27" s="304">
        <v>45423</v>
      </c>
      <c r="K27" s="304">
        <v>46356</v>
      </c>
      <c r="L27" s="304" t="s">
        <v>577</v>
      </c>
      <c r="M27" s="288" t="s">
        <v>578</v>
      </c>
      <c r="N27" s="289" t="s">
        <v>583</v>
      </c>
      <c r="O27" s="287">
        <v>0</v>
      </c>
      <c r="P27" s="288" t="s">
        <v>145</v>
      </c>
      <c r="Q27" s="735"/>
      <c r="R27" s="737"/>
    </row>
    <row r="28" spans="1:18" ht="13.5" customHeight="1">
      <c r="A28" s="738"/>
      <c r="B28" s="739"/>
      <c r="C28" s="739"/>
      <c r="D28" s="739"/>
      <c r="E28" s="739"/>
      <c r="F28" s="739"/>
      <c r="G28" s="739"/>
      <c r="H28" s="739"/>
      <c r="I28" s="739"/>
      <c r="J28" s="739"/>
      <c r="K28" s="739"/>
      <c r="L28" s="739"/>
      <c r="M28" s="739"/>
      <c r="N28" s="739"/>
      <c r="O28" s="739"/>
      <c r="P28" s="739"/>
      <c r="Q28" s="739"/>
      <c r="R28" s="740"/>
    </row>
    <row r="30" spans="1:18" ht="59.25" customHeight="1">
      <c r="A30" s="733" t="s">
        <v>396</v>
      </c>
      <c r="B30" s="733"/>
      <c r="C30" s="308"/>
      <c r="D30" s="733" t="s">
        <v>398</v>
      </c>
      <c r="E30" s="733"/>
      <c r="F30" s="733" t="s">
        <v>399</v>
      </c>
      <c r="G30" s="733"/>
    </row>
    <row r="31" spans="1:18" ht="15.6">
      <c r="A31" s="309" t="s">
        <v>400</v>
      </c>
      <c r="B31" s="309">
        <f t="shared" ref="B31:B36" si="0">+COUNTIF($P$8:$P$27,A31)</f>
        <v>9</v>
      </c>
      <c r="C31" s="308"/>
      <c r="D31" s="310" t="s">
        <v>400</v>
      </c>
      <c r="E31" s="309">
        <f t="shared" ref="E31:E36" si="1">+COUNTIF($P$8:$P$19,D31)</f>
        <v>7</v>
      </c>
      <c r="F31" s="310" t="s">
        <v>400</v>
      </c>
      <c r="G31" s="309">
        <f t="shared" ref="G31:G36" si="2">+COUNTIF($P$24:$P$27,F31)</f>
        <v>2</v>
      </c>
    </row>
    <row r="32" spans="1:18" ht="15.6">
      <c r="A32" s="309" t="s">
        <v>58</v>
      </c>
      <c r="B32" s="309">
        <f t="shared" si="0"/>
        <v>1</v>
      </c>
      <c r="C32" s="308"/>
      <c r="D32" s="310" t="s">
        <v>58</v>
      </c>
      <c r="E32" s="309">
        <f t="shared" si="1"/>
        <v>1</v>
      </c>
      <c r="F32" s="310" t="s">
        <v>58</v>
      </c>
      <c r="G32" s="309">
        <f t="shared" si="2"/>
        <v>0</v>
      </c>
    </row>
    <row r="33" spans="1:7" ht="15.6">
      <c r="A33" s="309" t="s">
        <v>145</v>
      </c>
      <c r="B33" s="309">
        <f t="shared" si="0"/>
        <v>2</v>
      </c>
      <c r="C33" s="308"/>
      <c r="D33" s="310" t="s">
        <v>145</v>
      </c>
      <c r="E33" s="309">
        <f t="shared" si="1"/>
        <v>1</v>
      </c>
      <c r="F33" s="310" t="s">
        <v>145</v>
      </c>
      <c r="G33" s="309">
        <f t="shared" si="2"/>
        <v>1</v>
      </c>
    </row>
    <row r="34" spans="1:7" ht="15.6">
      <c r="A34" s="309" t="s">
        <v>401</v>
      </c>
      <c r="B34" s="309">
        <f t="shared" si="0"/>
        <v>0</v>
      </c>
      <c r="C34" s="308"/>
      <c r="D34" s="310" t="s">
        <v>401</v>
      </c>
      <c r="E34" s="309">
        <f t="shared" si="1"/>
        <v>0</v>
      </c>
      <c r="F34" s="310" t="s">
        <v>401</v>
      </c>
      <c r="G34" s="309">
        <f t="shared" si="2"/>
        <v>0</v>
      </c>
    </row>
    <row r="35" spans="1:7" ht="15.6">
      <c r="A35" s="309" t="s">
        <v>278</v>
      </c>
      <c r="B35" s="309">
        <f t="shared" si="0"/>
        <v>0</v>
      </c>
      <c r="C35" s="308"/>
      <c r="D35" s="310" t="s">
        <v>278</v>
      </c>
      <c r="E35" s="309">
        <f t="shared" si="1"/>
        <v>0</v>
      </c>
      <c r="F35" s="310" t="s">
        <v>278</v>
      </c>
      <c r="G35" s="309">
        <f t="shared" si="2"/>
        <v>0</v>
      </c>
    </row>
    <row r="36" spans="1:7" ht="15.6">
      <c r="A36" s="309" t="s">
        <v>8</v>
      </c>
      <c r="B36" s="309">
        <f t="shared" si="0"/>
        <v>0</v>
      </c>
      <c r="C36" s="308"/>
      <c r="D36" s="310" t="s">
        <v>8</v>
      </c>
      <c r="E36" s="309">
        <f t="shared" si="1"/>
        <v>0</v>
      </c>
      <c r="F36" s="310" t="s">
        <v>8</v>
      </c>
      <c r="G36" s="309">
        <f t="shared" si="2"/>
        <v>0</v>
      </c>
    </row>
    <row r="37" spans="1:7" ht="15.6">
      <c r="A37" s="311" t="s">
        <v>20</v>
      </c>
      <c r="B37" s="311">
        <f>SUM(B31:B36)</f>
        <v>12</v>
      </c>
      <c r="C37" s="308"/>
      <c r="D37" s="312" t="s">
        <v>20</v>
      </c>
      <c r="E37" s="311">
        <f>SUM(E31:E36)</f>
        <v>9</v>
      </c>
      <c r="F37" s="312" t="s">
        <v>20</v>
      </c>
      <c r="G37" s="311">
        <f>SUM(G31:G36)</f>
        <v>3</v>
      </c>
    </row>
    <row r="38" spans="1:7" ht="59.25" customHeight="1">
      <c r="A38" s="313"/>
      <c r="B38" s="313"/>
      <c r="C38" s="308"/>
      <c r="D38" s="314"/>
      <c r="E38" s="314"/>
      <c r="F38" s="314"/>
      <c r="G38" s="314"/>
    </row>
    <row r="39" spans="1:7" ht="59.25" customHeight="1">
      <c r="A39" s="733" t="s">
        <v>402</v>
      </c>
      <c r="B39" s="733"/>
      <c r="C39" s="308"/>
      <c r="D39" s="733" t="s">
        <v>403</v>
      </c>
      <c r="E39" s="733"/>
      <c r="F39" s="733" t="s">
        <v>403</v>
      </c>
      <c r="G39" s="733"/>
    </row>
    <row r="40" spans="1:7" ht="15.6">
      <c r="A40" s="309" t="s">
        <v>12</v>
      </c>
      <c r="B40" s="309">
        <f>+COUNTIF($R$8:$R$101,"ABIERTO")</f>
        <v>4</v>
      </c>
      <c r="C40" s="308"/>
      <c r="D40" s="310" t="s">
        <v>12</v>
      </c>
      <c r="E40" s="309">
        <f>+COUNTIF($R$8:$R$19,D40)</f>
        <v>2</v>
      </c>
      <c r="F40" s="310" t="s">
        <v>12</v>
      </c>
      <c r="G40" s="309">
        <f>+COUNTIF($R$24:$R$27,F40)</f>
        <v>2</v>
      </c>
    </row>
    <row r="41" spans="1:7" ht="15.6">
      <c r="A41" s="309" t="s">
        <v>11</v>
      </c>
      <c r="B41" s="309">
        <f>+COUNTIF($R$8:$R29,"CERRADO")</f>
        <v>1</v>
      </c>
      <c r="C41" s="308"/>
      <c r="D41" s="310" t="s">
        <v>11</v>
      </c>
      <c r="E41" s="309">
        <f>+COUNTIF($R$8:$R$19,D41)</f>
        <v>1</v>
      </c>
      <c r="F41" s="310" t="s">
        <v>11</v>
      </c>
      <c r="G41" s="309">
        <f>+COUNTIF($R$24:$R$27,F41)</f>
        <v>0</v>
      </c>
    </row>
  </sheetData>
  <autoFilter ref="A4:T15" xr:uid="{00000000-0009-0000-0000-000000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5" showButton="0"/>
    <filterColumn colId="16" showButton="0"/>
  </autoFilter>
  <mergeCells count="71">
    <mergeCell ref="A4:D4"/>
    <mergeCell ref="E4:O4"/>
    <mergeCell ref="P4:R4"/>
    <mergeCell ref="A5:D5"/>
    <mergeCell ref="E5:O5"/>
    <mergeCell ref="P5:R5"/>
    <mergeCell ref="L6:R6"/>
    <mergeCell ref="A6:A7"/>
    <mergeCell ref="B6:B7"/>
    <mergeCell ref="C6:C7"/>
    <mergeCell ref="D6:D7"/>
    <mergeCell ref="E6:E7"/>
    <mergeCell ref="F6:F7"/>
    <mergeCell ref="G6:G7"/>
    <mergeCell ref="H6:H7"/>
    <mergeCell ref="I6:I7"/>
    <mergeCell ref="J6:J7"/>
    <mergeCell ref="K6:K7"/>
    <mergeCell ref="A18:R18"/>
    <mergeCell ref="M8:M9"/>
    <mergeCell ref="N8:N9"/>
    <mergeCell ref="O8:O9"/>
    <mergeCell ref="P8:P9"/>
    <mergeCell ref="Q8:Q15"/>
    <mergeCell ref="R8:R15"/>
    <mergeCell ref="G8:G9"/>
    <mergeCell ref="H8:H9"/>
    <mergeCell ref="I8:I9"/>
    <mergeCell ref="J8:J9"/>
    <mergeCell ref="K8:K9"/>
    <mergeCell ref="L8:L9"/>
    <mergeCell ref="A8:A15"/>
    <mergeCell ref="B8:B15"/>
    <mergeCell ref="C8:C15"/>
    <mergeCell ref="S9:T15"/>
    <mergeCell ref="H10:H12"/>
    <mergeCell ref="E12:E14"/>
    <mergeCell ref="H13:H15"/>
    <mergeCell ref="A16:R16"/>
    <mergeCell ref="D8:D15"/>
    <mergeCell ref="E8:E10"/>
    <mergeCell ref="F8:F9"/>
    <mergeCell ref="A20:R20"/>
    <mergeCell ref="A21:R21"/>
    <mergeCell ref="A22:A23"/>
    <mergeCell ref="B22:B23"/>
    <mergeCell ref="C22:C23"/>
    <mergeCell ref="D22:D23"/>
    <mergeCell ref="E22:E23"/>
    <mergeCell ref="F22:F23"/>
    <mergeCell ref="G22:G23"/>
    <mergeCell ref="H22:H23"/>
    <mergeCell ref="I22:I23"/>
    <mergeCell ref="J22:J23"/>
    <mergeCell ref="K22:K23"/>
    <mergeCell ref="L22:R22"/>
    <mergeCell ref="A25:R25"/>
    <mergeCell ref="A39:B39"/>
    <mergeCell ref="D39:E39"/>
    <mergeCell ref="F39:G39"/>
    <mergeCell ref="Q26:Q27"/>
    <mergeCell ref="R26:R27"/>
    <mergeCell ref="A28:R28"/>
    <mergeCell ref="A30:B30"/>
    <mergeCell ref="D30:E30"/>
    <mergeCell ref="F30:G30"/>
    <mergeCell ref="A26:A27"/>
    <mergeCell ref="B26:B27"/>
    <mergeCell ref="C26:C27"/>
    <mergeCell ref="D26:D27"/>
    <mergeCell ref="E26:E27"/>
  </mergeCells>
  <dataValidations count="3">
    <dataValidation type="list" allowBlank="1" showInputMessage="1" showErrorMessage="1" sqref="P1:P6 P8 P10:P1048576" xr:uid="{0E190677-8832-4D5B-981E-35CE93F173E7}">
      <formula1>$A$31:$A$36</formula1>
    </dataValidation>
    <dataValidation type="list" allowBlank="1" showInputMessage="1" showErrorMessage="1" sqref="R16:R1048576 R1:R8" xr:uid="{745507E3-1AEE-4ABD-AED9-065C7D761401}">
      <formula1>$A$40:$A$41</formula1>
    </dataValidation>
    <dataValidation type="list" allowBlank="1" showInputMessage="1" showErrorMessage="1" sqref="H29:H1048576" xr:uid="{F12FE2BC-FAD2-400F-B50E-C8962D33E0CA}">
      <formula1>#REF!</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CFFB4AE-06C9-48F5-AEFD-4142F810556D}">
            <xm:f>NOT(ISERROR(SEARCH($A$36,P1)))</xm:f>
            <xm:f>$A$36</xm:f>
            <x14:dxf>
              <fill>
                <patternFill>
                  <bgColor rgb="FFFF0000"/>
                </patternFill>
              </fill>
            </x14:dxf>
          </x14:cfRule>
          <x14:cfRule type="containsText" priority="4" operator="containsText" id="{9FCC0D7E-753D-422B-A7BA-EFE6DFD7A562}">
            <xm:f>NOT(ISERROR(SEARCH($A$35,P1)))</xm:f>
            <xm:f>$A$35</xm:f>
            <x14:dxf>
              <fill>
                <patternFill>
                  <bgColor rgb="FFFF0000"/>
                </patternFill>
              </fill>
            </x14:dxf>
          </x14:cfRule>
          <x14:cfRule type="containsText" priority="5" operator="containsText" id="{DD7A92E8-1363-4535-974C-8778FBE2A81C}">
            <xm:f>NOT(ISERROR(SEARCH($A$34,P1)))</xm:f>
            <xm:f>$A$34</xm:f>
            <x14:dxf>
              <fill>
                <patternFill>
                  <bgColor rgb="FFFFC000"/>
                </patternFill>
              </fill>
            </x14:dxf>
          </x14:cfRule>
          <x14:cfRule type="containsText" priority="6" operator="containsText" id="{3FE80041-79BF-4DBB-80CC-5A929C88BE5C}">
            <xm:f>NOT(ISERROR(SEARCH($A$33,P1)))</xm:f>
            <xm:f>$A$33</xm:f>
            <x14:dxf>
              <fill>
                <patternFill>
                  <bgColor theme="8" tint="0.39994506668294322"/>
                </patternFill>
              </fill>
            </x14:dxf>
          </x14:cfRule>
          <x14:cfRule type="containsText" priority="7" operator="containsText" id="{37739879-3AAA-4F5B-90BE-8A7E583FAB22}">
            <xm:f>NOT(ISERROR(SEARCH($A$32,P1)))</xm:f>
            <xm:f>$A$32</xm:f>
            <x14:dxf>
              <fill>
                <patternFill>
                  <bgColor theme="9" tint="0.39994506668294322"/>
                </patternFill>
              </fill>
            </x14:dxf>
          </x14:cfRule>
          <x14:cfRule type="containsText" priority="8" operator="containsText" id="{CCF0BA0A-7358-4914-ACB1-AAA8B6F9A610}">
            <xm:f>NOT(ISERROR(SEARCH($A$31,P1)))</xm:f>
            <xm:f>$A$31</xm:f>
            <x14:dxf>
              <fill>
                <patternFill>
                  <bgColor theme="0"/>
                </patternFill>
              </fill>
            </x14:dxf>
          </x14:cfRule>
          <xm:sqref>P1:P6 P8 P10:P1048576</xm:sqref>
        </x14:conditionalFormatting>
        <x14:conditionalFormatting xmlns:xm="http://schemas.microsoft.com/office/excel/2006/main">
          <x14:cfRule type="containsText" priority="1" operator="containsText" id="{13AA7551-F60A-4273-A9B9-608F978A917A}">
            <xm:f>NOT(ISERROR(SEARCH($A$41,R1)))</xm:f>
            <xm:f>$A$41</xm:f>
            <x14:dxf>
              <fill>
                <patternFill>
                  <bgColor theme="9" tint="0.39994506668294322"/>
                </patternFill>
              </fill>
            </x14:dxf>
          </x14:cfRule>
          <x14:cfRule type="containsText" priority="2" operator="containsText" id="{996F179F-F908-4D2B-8E4C-E4AD5317E8F5}">
            <xm:f>NOT(ISERROR(SEARCH($A$40,R1)))</xm:f>
            <xm:f>$A$40</xm:f>
            <x14:dxf>
              <fill>
                <patternFill>
                  <bgColor theme="0"/>
                </patternFill>
              </fill>
            </x14:dxf>
          </x14:cfRule>
          <xm:sqref>R1:R8 R16:R1048576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AED6-1495-49CD-983E-C364B5A233D2}">
  <dimension ref="A1:S81"/>
  <sheetViews>
    <sheetView showGridLines="0" zoomScale="58" zoomScaleNormal="40" workbookViewId="0">
      <selection activeCell="E76" sqref="E76"/>
    </sheetView>
  </sheetViews>
  <sheetFormatPr baseColWidth="10" defaultColWidth="11.44140625" defaultRowHeight="14.4" outlineLevelRow="1"/>
  <cols>
    <col min="1" max="1" width="29.5546875" style="277" customWidth="1"/>
    <col min="2" max="2" width="21" style="277" customWidth="1"/>
    <col min="3" max="3" width="13.6640625" style="277" customWidth="1"/>
    <col min="4" max="4" width="23.33203125" style="277" customWidth="1"/>
    <col min="5" max="5" width="46.33203125" style="277" customWidth="1"/>
    <col min="6" max="6" width="62.33203125" style="277" customWidth="1"/>
    <col min="7" max="7" width="45.5546875" style="277" bestFit="1" customWidth="1"/>
    <col min="8" max="8" width="27.6640625" style="277" bestFit="1" customWidth="1"/>
    <col min="9" max="9" width="27.88671875" style="277" bestFit="1" customWidth="1"/>
    <col min="10" max="10" width="18.109375" style="277" bestFit="1" customWidth="1"/>
    <col min="11" max="11" width="16.6640625" style="277" bestFit="1" customWidth="1"/>
    <col min="12" max="12" width="20.6640625" style="277" bestFit="1" customWidth="1"/>
    <col min="13" max="13" width="32.6640625" style="277" customWidth="1"/>
    <col min="14" max="14" width="109.88671875" style="393" customWidth="1"/>
    <col min="15" max="15" width="54.88671875" style="277" bestFit="1" customWidth="1"/>
    <col min="16" max="16" width="28.33203125" style="258" bestFit="1" customWidth="1"/>
    <col min="17" max="17" width="56.5546875" style="277" customWidth="1"/>
    <col min="18" max="18" width="16.33203125" style="277" bestFit="1" customWidth="1"/>
    <col min="19" max="19" width="9.88671875" style="277" bestFit="1" customWidth="1"/>
    <col min="20" max="20" width="16.109375" style="277" bestFit="1" customWidth="1"/>
    <col min="21" max="22" width="17" style="277" customWidth="1"/>
    <col min="23" max="23" width="43.6640625" style="277" bestFit="1" customWidth="1"/>
    <col min="24" max="24" width="0" style="277" hidden="1" customWidth="1"/>
    <col min="25" max="16384" width="11.44140625" style="277"/>
  </cols>
  <sheetData>
    <row r="1" spans="1:18" ht="26.25" customHeight="1">
      <c r="A1" s="852"/>
      <c r="B1" s="852"/>
      <c r="C1" s="852"/>
      <c r="D1" s="852"/>
      <c r="E1" s="853" t="s">
        <v>22</v>
      </c>
      <c r="F1" s="854"/>
      <c r="G1" s="854"/>
      <c r="H1" s="854"/>
      <c r="I1" s="854"/>
      <c r="J1" s="854"/>
      <c r="K1" s="854"/>
      <c r="L1" s="854"/>
      <c r="M1" s="854"/>
      <c r="N1" s="854"/>
      <c r="O1" s="854"/>
      <c r="P1" s="855"/>
      <c r="Q1" s="862" t="s">
        <v>406</v>
      </c>
      <c r="R1" s="680" t="s">
        <v>407</v>
      </c>
    </row>
    <row r="2" spans="1:18" ht="37.5" customHeight="1">
      <c r="A2" s="852"/>
      <c r="B2" s="852"/>
      <c r="C2" s="852"/>
      <c r="D2" s="852"/>
      <c r="E2" s="856"/>
      <c r="F2" s="857"/>
      <c r="G2" s="857"/>
      <c r="H2" s="857"/>
      <c r="I2" s="857"/>
      <c r="J2" s="857"/>
      <c r="K2" s="857"/>
      <c r="L2" s="857"/>
      <c r="M2" s="857"/>
      <c r="N2" s="857"/>
      <c r="O2" s="857"/>
      <c r="P2" s="858"/>
      <c r="Q2" s="863"/>
      <c r="R2" s="681"/>
    </row>
    <row r="3" spans="1:18" ht="26.25" customHeight="1">
      <c r="A3" s="852"/>
      <c r="B3" s="852"/>
      <c r="C3" s="852"/>
      <c r="D3" s="852"/>
      <c r="E3" s="856"/>
      <c r="F3" s="857"/>
      <c r="G3" s="857"/>
      <c r="H3" s="857"/>
      <c r="I3" s="857"/>
      <c r="J3" s="857"/>
      <c r="K3" s="857"/>
      <c r="L3" s="857"/>
      <c r="M3" s="857"/>
      <c r="N3" s="857"/>
      <c r="O3" s="857"/>
      <c r="P3" s="858"/>
      <c r="Q3" s="862" t="s">
        <v>408</v>
      </c>
      <c r="R3" s="680">
        <v>6</v>
      </c>
    </row>
    <row r="4" spans="1:18" s="270" customFormat="1" ht="34.5" customHeight="1">
      <c r="A4" s="852"/>
      <c r="B4" s="852"/>
      <c r="C4" s="852"/>
      <c r="D4" s="852"/>
      <c r="E4" s="859"/>
      <c r="F4" s="860"/>
      <c r="G4" s="860"/>
      <c r="H4" s="860"/>
      <c r="I4" s="860"/>
      <c r="J4" s="860"/>
      <c r="K4" s="860"/>
      <c r="L4" s="860"/>
      <c r="M4" s="860"/>
      <c r="N4" s="860"/>
      <c r="O4" s="860"/>
      <c r="P4" s="861"/>
      <c r="Q4" s="863"/>
      <c r="R4" s="681"/>
    </row>
    <row r="5" spans="1:18" s="317" customFormat="1">
      <c r="A5" s="850"/>
      <c r="B5" s="851"/>
      <c r="C5" s="851"/>
      <c r="D5" s="851"/>
      <c r="E5" s="851"/>
      <c r="F5" s="851"/>
      <c r="G5" s="851"/>
      <c r="H5" s="851"/>
      <c r="I5" s="851"/>
      <c r="J5" s="851"/>
      <c r="K5" s="851"/>
      <c r="L5" s="851"/>
      <c r="M5" s="851"/>
      <c r="N5" s="851"/>
      <c r="O5" s="851"/>
      <c r="P5" s="851"/>
      <c r="Q5" s="851"/>
      <c r="R5" s="851"/>
    </row>
    <row r="6" spans="1:18" s="319" customFormat="1" ht="19.2" customHeight="1">
      <c r="A6" s="655" t="s">
        <v>26</v>
      </c>
      <c r="B6" s="655" t="s">
        <v>27</v>
      </c>
      <c r="C6" s="655" t="s">
        <v>28</v>
      </c>
      <c r="D6" s="655" t="s">
        <v>29</v>
      </c>
      <c r="E6" s="655" t="s">
        <v>30</v>
      </c>
      <c r="F6" s="655" t="s">
        <v>31</v>
      </c>
      <c r="G6" s="655" t="s">
        <v>32</v>
      </c>
      <c r="H6" s="655" t="s">
        <v>33</v>
      </c>
      <c r="I6" s="655" t="s">
        <v>34</v>
      </c>
      <c r="J6" s="655" t="s">
        <v>35</v>
      </c>
      <c r="K6" s="655" t="s">
        <v>36</v>
      </c>
      <c r="L6" s="656" t="s">
        <v>37</v>
      </c>
      <c r="M6" s="656"/>
      <c r="N6" s="656"/>
      <c r="O6" s="656"/>
      <c r="P6" s="656"/>
      <c r="Q6" s="656"/>
      <c r="R6" s="656"/>
    </row>
    <row r="7" spans="1:18" s="319" customFormat="1" ht="58.2" customHeight="1" thickBot="1">
      <c r="A7" s="655"/>
      <c r="B7" s="655"/>
      <c r="C7" s="655"/>
      <c r="D7" s="655"/>
      <c r="E7" s="833"/>
      <c r="F7" s="833"/>
      <c r="G7" s="833"/>
      <c r="H7" s="833"/>
      <c r="I7" s="833"/>
      <c r="J7" s="833"/>
      <c r="K7" s="833"/>
      <c r="L7" s="318" t="s">
        <v>281</v>
      </c>
      <c r="M7" s="318" t="s">
        <v>39</v>
      </c>
      <c r="N7" s="318" t="s">
        <v>40</v>
      </c>
      <c r="O7" s="318" t="s">
        <v>587</v>
      </c>
      <c r="P7" s="318" t="s">
        <v>43</v>
      </c>
      <c r="Q7" s="318" t="s">
        <v>44</v>
      </c>
      <c r="R7" s="320" t="s">
        <v>45</v>
      </c>
    </row>
    <row r="8" spans="1:18" s="319" customFormat="1" ht="57.45" customHeight="1" thickBot="1">
      <c r="A8" s="755" t="s">
        <v>588</v>
      </c>
      <c r="B8" s="756"/>
      <c r="C8" s="756"/>
      <c r="D8" s="756"/>
      <c r="E8" s="756"/>
      <c r="F8" s="756"/>
      <c r="G8" s="756"/>
      <c r="H8" s="756"/>
      <c r="I8" s="756"/>
      <c r="J8" s="756"/>
      <c r="K8" s="756"/>
      <c r="L8" s="756"/>
      <c r="M8" s="756"/>
      <c r="N8" s="756"/>
      <c r="O8" s="756"/>
      <c r="P8" s="756"/>
      <c r="Q8" s="756"/>
      <c r="R8" s="757"/>
    </row>
    <row r="9" spans="1:18" s="319" customFormat="1" ht="57.45" customHeight="1" outlineLevel="1">
      <c r="A9" s="847" t="s">
        <v>585</v>
      </c>
      <c r="B9" s="846" t="s">
        <v>589</v>
      </c>
      <c r="C9" s="716">
        <v>1</v>
      </c>
      <c r="D9" s="652" t="s">
        <v>590</v>
      </c>
      <c r="E9" s="321" t="s">
        <v>591</v>
      </c>
      <c r="F9" s="321" t="s">
        <v>592</v>
      </c>
      <c r="G9" s="321" t="s">
        <v>593</v>
      </c>
      <c r="H9" s="215" t="s">
        <v>63</v>
      </c>
      <c r="I9" s="216" t="s">
        <v>594</v>
      </c>
      <c r="J9" s="322" t="s">
        <v>595</v>
      </c>
      <c r="K9" s="323">
        <v>43814</v>
      </c>
      <c r="L9" s="324">
        <v>44522</v>
      </c>
      <c r="M9" s="220" t="s">
        <v>596</v>
      </c>
      <c r="N9" s="325" t="s">
        <v>597</v>
      </c>
      <c r="O9" s="326">
        <v>0</v>
      </c>
      <c r="P9" s="219" t="s">
        <v>278</v>
      </c>
      <c r="Q9" s="848" t="s">
        <v>598</v>
      </c>
      <c r="R9" s="650" t="s">
        <v>12</v>
      </c>
    </row>
    <row r="10" spans="1:18" s="319" customFormat="1" ht="57.45" customHeight="1" outlineLevel="1">
      <c r="A10" s="822"/>
      <c r="B10" s="846"/>
      <c r="C10" s="716"/>
      <c r="D10" s="652"/>
      <c r="E10" s="321" t="s">
        <v>591</v>
      </c>
      <c r="F10" s="321" t="s">
        <v>599</v>
      </c>
      <c r="G10" s="321" t="s">
        <v>600</v>
      </c>
      <c r="H10" s="215" t="s">
        <v>63</v>
      </c>
      <c r="I10" s="232" t="s">
        <v>601</v>
      </c>
      <c r="J10" s="322" t="s">
        <v>602</v>
      </c>
      <c r="K10" s="323" t="s">
        <v>603</v>
      </c>
      <c r="L10" s="324">
        <v>44522</v>
      </c>
      <c r="M10" s="220" t="s">
        <v>596</v>
      </c>
      <c r="N10" s="217" t="s">
        <v>604</v>
      </c>
      <c r="O10" s="326">
        <v>0</v>
      </c>
      <c r="P10" s="219" t="s">
        <v>278</v>
      </c>
      <c r="Q10" s="849"/>
      <c r="R10" s="650"/>
    </row>
    <row r="11" spans="1:18" s="319" customFormat="1" ht="57.45" customHeight="1" outlineLevel="1">
      <c r="A11" s="822"/>
      <c r="B11" s="846"/>
      <c r="C11" s="716"/>
      <c r="D11" s="652"/>
      <c r="E11" s="321" t="s">
        <v>605</v>
      </c>
      <c r="F11" s="321" t="s">
        <v>606</v>
      </c>
      <c r="G11" s="321" t="s">
        <v>607</v>
      </c>
      <c r="H11" s="215" t="s">
        <v>63</v>
      </c>
      <c r="I11" s="232" t="s">
        <v>601</v>
      </c>
      <c r="J11" s="322" t="s">
        <v>608</v>
      </c>
      <c r="K11" s="323" t="s">
        <v>609</v>
      </c>
      <c r="L11" s="324">
        <v>44522</v>
      </c>
      <c r="M11" s="220" t="s">
        <v>596</v>
      </c>
      <c r="N11" s="217" t="s">
        <v>610</v>
      </c>
      <c r="O11" s="326">
        <v>0</v>
      </c>
      <c r="P11" s="219" t="s">
        <v>278</v>
      </c>
      <c r="Q11" s="849"/>
      <c r="R11" s="650"/>
    </row>
    <row r="12" spans="1:18" s="319" customFormat="1" ht="57.45" customHeight="1" outlineLevel="1">
      <c r="A12" s="822"/>
      <c r="B12" s="846"/>
      <c r="C12" s="716"/>
      <c r="D12" s="652"/>
      <c r="E12" s="321" t="s">
        <v>611</v>
      </c>
      <c r="F12" s="321" t="s">
        <v>612</v>
      </c>
      <c r="G12" s="321" t="s">
        <v>613</v>
      </c>
      <c r="H12" s="215" t="s">
        <v>63</v>
      </c>
      <c r="I12" s="232" t="s">
        <v>594</v>
      </c>
      <c r="J12" s="322">
        <v>43831</v>
      </c>
      <c r="K12" s="323">
        <v>44196</v>
      </c>
      <c r="L12" s="324">
        <v>44522</v>
      </c>
      <c r="M12" s="220" t="s">
        <v>596</v>
      </c>
      <c r="N12" s="217" t="s">
        <v>614</v>
      </c>
      <c r="O12" s="326">
        <v>0</v>
      </c>
      <c r="P12" s="219" t="s">
        <v>278</v>
      </c>
      <c r="Q12" s="849"/>
      <c r="R12" s="650"/>
    </row>
    <row r="13" spans="1:18" s="319" customFormat="1" ht="57.45" customHeight="1" outlineLevel="1">
      <c r="A13" s="822"/>
      <c r="B13" s="835" t="s">
        <v>589</v>
      </c>
      <c r="C13" s="836">
        <v>2</v>
      </c>
      <c r="D13" s="806" t="s">
        <v>615</v>
      </c>
      <c r="E13" s="327" t="s">
        <v>616</v>
      </c>
      <c r="F13" s="327" t="s">
        <v>617</v>
      </c>
      <c r="G13" s="327" t="s">
        <v>618</v>
      </c>
      <c r="H13" s="260" t="s">
        <v>52</v>
      </c>
      <c r="I13" s="328" t="s">
        <v>601</v>
      </c>
      <c r="J13" s="329" t="s">
        <v>619</v>
      </c>
      <c r="K13" s="330" t="s">
        <v>620</v>
      </c>
      <c r="L13" s="331">
        <v>44736</v>
      </c>
      <c r="M13" s="220" t="s">
        <v>596</v>
      </c>
      <c r="N13" s="332" t="s">
        <v>610</v>
      </c>
      <c r="O13" s="326">
        <v>0</v>
      </c>
      <c r="P13" s="219" t="s">
        <v>278</v>
      </c>
      <c r="Q13" s="333" t="s">
        <v>621</v>
      </c>
      <c r="R13" s="817" t="s">
        <v>12</v>
      </c>
    </row>
    <row r="14" spans="1:18" s="319" customFormat="1" ht="57.45" customHeight="1" outlineLevel="1">
      <c r="A14" s="822"/>
      <c r="B14" s="835"/>
      <c r="C14" s="836"/>
      <c r="D14" s="806"/>
      <c r="E14" s="327" t="s">
        <v>622</v>
      </c>
      <c r="F14" s="327" t="s">
        <v>623</v>
      </c>
      <c r="G14" s="327" t="s">
        <v>624</v>
      </c>
      <c r="H14" s="260" t="s">
        <v>52</v>
      </c>
      <c r="I14" s="328" t="s">
        <v>601</v>
      </c>
      <c r="J14" s="329" t="s">
        <v>619</v>
      </c>
      <c r="K14" s="330" t="s">
        <v>625</v>
      </c>
      <c r="L14" s="331">
        <v>44736</v>
      </c>
      <c r="M14" s="220" t="s">
        <v>596</v>
      </c>
      <c r="N14" s="332" t="s">
        <v>610</v>
      </c>
      <c r="O14" s="326">
        <v>0</v>
      </c>
      <c r="P14" s="219" t="s">
        <v>278</v>
      </c>
      <c r="Q14" s="333" t="s">
        <v>621</v>
      </c>
      <c r="R14" s="809"/>
    </row>
    <row r="15" spans="1:18" s="319" customFormat="1" ht="57.45" customHeight="1" outlineLevel="1">
      <c r="A15" s="822"/>
      <c r="B15" s="835"/>
      <c r="C15" s="836"/>
      <c r="D15" s="806"/>
      <c r="E15" s="327" t="s">
        <v>622</v>
      </c>
      <c r="F15" s="327" t="s">
        <v>626</v>
      </c>
      <c r="G15" s="327" t="s">
        <v>627</v>
      </c>
      <c r="H15" s="260" t="s">
        <v>52</v>
      </c>
      <c r="I15" s="328" t="s">
        <v>628</v>
      </c>
      <c r="J15" s="329" t="s">
        <v>619</v>
      </c>
      <c r="K15" s="330" t="s">
        <v>625</v>
      </c>
      <c r="L15" s="331">
        <v>44736</v>
      </c>
      <c r="M15" s="220" t="s">
        <v>596</v>
      </c>
      <c r="N15" s="332" t="s">
        <v>629</v>
      </c>
      <c r="O15" s="334">
        <v>0</v>
      </c>
      <c r="P15" s="219" t="s">
        <v>278</v>
      </c>
      <c r="Q15" s="335" t="s">
        <v>630</v>
      </c>
      <c r="R15" s="809"/>
    </row>
    <row r="16" spans="1:18" s="319" customFormat="1" ht="57.45" customHeight="1" outlineLevel="1">
      <c r="A16" s="822"/>
      <c r="B16" s="835"/>
      <c r="C16" s="836"/>
      <c r="D16" s="806"/>
      <c r="E16" s="327" t="s">
        <v>631</v>
      </c>
      <c r="F16" s="327" t="s">
        <v>632</v>
      </c>
      <c r="G16" s="327" t="s">
        <v>633</v>
      </c>
      <c r="H16" s="260" t="s">
        <v>52</v>
      </c>
      <c r="I16" s="328" t="s">
        <v>634</v>
      </c>
      <c r="J16" s="329" t="s">
        <v>619</v>
      </c>
      <c r="K16" s="330">
        <v>44012</v>
      </c>
      <c r="L16" s="331">
        <v>44736</v>
      </c>
      <c r="M16" s="220" t="s">
        <v>596</v>
      </c>
      <c r="N16" s="332" t="s">
        <v>635</v>
      </c>
      <c r="O16" s="326">
        <v>0</v>
      </c>
      <c r="P16" s="219" t="s">
        <v>278</v>
      </c>
      <c r="Q16" s="336" t="s">
        <v>630</v>
      </c>
      <c r="R16" s="809"/>
    </row>
    <row r="17" spans="1:18" s="319" customFormat="1" ht="57.45" customHeight="1" outlineLevel="1">
      <c r="A17" s="822"/>
      <c r="B17" s="835"/>
      <c r="C17" s="836"/>
      <c r="D17" s="806"/>
      <c r="E17" s="327" t="s">
        <v>636</v>
      </c>
      <c r="F17" s="327" t="s">
        <v>637</v>
      </c>
      <c r="G17" s="327" t="s">
        <v>638</v>
      </c>
      <c r="H17" s="260" t="s">
        <v>63</v>
      </c>
      <c r="I17" s="328" t="s">
        <v>628</v>
      </c>
      <c r="J17" s="329">
        <v>43804</v>
      </c>
      <c r="K17" s="330">
        <v>44012</v>
      </c>
      <c r="L17" s="331">
        <v>44736</v>
      </c>
      <c r="M17" s="220" t="s">
        <v>596</v>
      </c>
      <c r="N17" s="332" t="s">
        <v>639</v>
      </c>
      <c r="O17" s="326">
        <v>0</v>
      </c>
      <c r="P17" s="219" t="s">
        <v>278</v>
      </c>
      <c r="Q17" s="335" t="s">
        <v>630</v>
      </c>
      <c r="R17" s="803"/>
    </row>
    <row r="18" spans="1:18" s="319" customFormat="1" ht="57.45" customHeight="1" outlineLevel="1">
      <c r="A18" s="822"/>
      <c r="B18" s="846" t="s">
        <v>589</v>
      </c>
      <c r="C18" s="716">
        <v>3</v>
      </c>
      <c r="D18" s="661" t="s">
        <v>640</v>
      </c>
      <c r="E18" s="321" t="s">
        <v>641</v>
      </c>
      <c r="F18" s="321" t="s">
        <v>642</v>
      </c>
      <c r="G18" s="321" t="s">
        <v>643</v>
      </c>
      <c r="H18" s="215" t="s">
        <v>52</v>
      </c>
      <c r="I18" s="232" t="s">
        <v>644</v>
      </c>
      <c r="J18" s="322">
        <v>43832</v>
      </c>
      <c r="K18" s="323">
        <v>44196</v>
      </c>
      <c r="L18" s="338">
        <v>44736</v>
      </c>
      <c r="M18" s="220" t="s">
        <v>596</v>
      </c>
      <c r="N18" s="325" t="s">
        <v>645</v>
      </c>
      <c r="O18" s="250">
        <v>0</v>
      </c>
      <c r="P18" s="219" t="s">
        <v>278</v>
      </c>
      <c r="Q18" s="339" t="s">
        <v>646</v>
      </c>
      <c r="R18" s="817" t="s">
        <v>12</v>
      </c>
    </row>
    <row r="19" spans="1:18" s="319" customFormat="1" ht="57.45" customHeight="1" outlineLevel="1">
      <c r="A19" s="822"/>
      <c r="B19" s="846"/>
      <c r="C19" s="716"/>
      <c r="D19" s="661"/>
      <c r="E19" s="321" t="s">
        <v>647</v>
      </c>
      <c r="F19" s="321" t="s">
        <v>648</v>
      </c>
      <c r="G19" s="321" t="s">
        <v>649</v>
      </c>
      <c r="H19" s="215" t="s">
        <v>63</v>
      </c>
      <c r="I19" s="232" t="s">
        <v>644</v>
      </c>
      <c r="J19" s="322">
        <v>43808</v>
      </c>
      <c r="K19" s="323">
        <v>43818</v>
      </c>
      <c r="L19" s="338">
        <v>44736</v>
      </c>
      <c r="M19" s="220" t="s">
        <v>596</v>
      </c>
      <c r="N19" s="325" t="s">
        <v>650</v>
      </c>
      <c r="O19" s="250">
        <v>0</v>
      </c>
      <c r="P19" s="219" t="s">
        <v>278</v>
      </c>
      <c r="Q19" s="339" t="s">
        <v>651</v>
      </c>
      <c r="R19" s="809"/>
    </row>
    <row r="20" spans="1:18" s="319" customFormat="1" ht="57.45" customHeight="1" outlineLevel="1">
      <c r="A20" s="822"/>
      <c r="B20" s="846"/>
      <c r="C20" s="716"/>
      <c r="D20" s="661"/>
      <c r="E20" s="321" t="s">
        <v>652</v>
      </c>
      <c r="F20" s="321" t="s">
        <v>653</v>
      </c>
      <c r="G20" s="321" t="s">
        <v>654</v>
      </c>
      <c r="H20" s="215" t="s">
        <v>63</v>
      </c>
      <c r="I20" s="232" t="s">
        <v>655</v>
      </c>
      <c r="J20" s="322" t="s">
        <v>602</v>
      </c>
      <c r="K20" s="323" t="s">
        <v>603</v>
      </c>
      <c r="L20" s="338">
        <v>44736</v>
      </c>
      <c r="M20" s="220" t="s">
        <v>596</v>
      </c>
      <c r="N20" s="217" t="s">
        <v>656</v>
      </c>
      <c r="O20" s="250">
        <v>0</v>
      </c>
      <c r="P20" s="219" t="s">
        <v>278</v>
      </c>
      <c r="Q20" s="339" t="s">
        <v>657</v>
      </c>
      <c r="R20" s="809"/>
    </row>
    <row r="21" spans="1:18" s="319" customFormat="1" ht="57.45" customHeight="1" outlineLevel="1">
      <c r="A21" s="693"/>
      <c r="B21" s="846"/>
      <c r="C21" s="716"/>
      <c r="D21" s="661"/>
      <c r="E21" s="321" t="s">
        <v>605</v>
      </c>
      <c r="F21" s="321" t="s">
        <v>658</v>
      </c>
      <c r="G21" s="321" t="s">
        <v>659</v>
      </c>
      <c r="H21" s="215" t="s">
        <v>52</v>
      </c>
      <c r="I21" s="232" t="s">
        <v>660</v>
      </c>
      <c r="J21" s="322" t="s">
        <v>608</v>
      </c>
      <c r="K21" s="323" t="s">
        <v>609</v>
      </c>
      <c r="L21" s="338">
        <v>44736</v>
      </c>
      <c r="M21" s="220" t="s">
        <v>596</v>
      </c>
      <c r="N21" s="217" t="s">
        <v>661</v>
      </c>
      <c r="O21" s="250">
        <v>0</v>
      </c>
      <c r="P21" s="219" t="s">
        <v>278</v>
      </c>
      <c r="Q21" s="340" t="s">
        <v>662</v>
      </c>
      <c r="R21" s="803"/>
    </row>
    <row r="22" spans="1:18" s="317" customFormat="1" ht="6" customHeight="1" outlineLevel="1">
      <c r="A22" s="341"/>
      <c r="B22" s="342"/>
      <c r="C22" s="342"/>
      <c r="D22" s="342"/>
      <c r="E22" s="342"/>
      <c r="F22" s="342"/>
      <c r="G22" s="342"/>
      <c r="H22" s="342"/>
      <c r="I22" s="342"/>
      <c r="J22" s="342"/>
      <c r="K22" s="342"/>
      <c r="L22" s="342"/>
      <c r="M22" s="342"/>
      <c r="N22" s="342"/>
      <c r="O22" s="342"/>
      <c r="P22" s="342"/>
      <c r="Q22" s="342"/>
      <c r="R22" s="342"/>
    </row>
    <row r="23" spans="1:18" s="319" customFormat="1" ht="57.45" customHeight="1" outlineLevel="1">
      <c r="A23" s="845" t="s">
        <v>585</v>
      </c>
      <c r="B23" s="846" t="s">
        <v>589</v>
      </c>
      <c r="C23" s="716">
        <v>4</v>
      </c>
      <c r="D23" s="846" t="s">
        <v>663</v>
      </c>
      <c r="E23" s="321" t="s">
        <v>664</v>
      </c>
      <c r="F23" s="321" t="s">
        <v>665</v>
      </c>
      <c r="G23" s="321" t="s">
        <v>666</v>
      </c>
      <c r="H23" s="215" t="s">
        <v>63</v>
      </c>
      <c r="I23" s="232" t="s">
        <v>667</v>
      </c>
      <c r="J23" s="343" t="s">
        <v>668</v>
      </c>
      <c r="K23" s="323" t="s">
        <v>603</v>
      </c>
      <c r="L23" s="324">
        <v>44522</v>
      </c>
      <c r="M23" s="219" t="s">
        <v>669</v>
      </c>
      <c r="N23" s="344" t="s">
        <v>670</v>
      </c>
      <c r="O23" s="345">
        <v>1</v>
      </c>
      <c r="P23" s="219" t="s">
        <v>58</v>
      </c>
      <c r="Q23" s="346" t="s">
        <v>671</v>
      </c>
      <c r="R23" s="650" t="s">
        <v>11</v>
      </c>
    </row>
    <row r="24" spans="1:18" s="319" customFormat="1" ht="57.45" customHeight="1" outlineLevel="1">
      <c r="A24" s="845"/>
      <c r="B24" s="846"/>
      <c r="C24" s="716"/>
      <c r="D24" s="846"/>
      <c r="E24" s="654" t="s">
        <v>672</v>
      </c>
      <c r="F24" s="321" t="s">
        <v>673</v>
      </c>
      <c r="G24" s="321" t="s">
        <v>674</v>
      </c>
      <c r="H24" s="215" t="s">
        <v>63</v>
      </c>
      <c r="I24" s="232" t="s">
        <v>675</v>
      </c>
      <c r="J24" s="343">
        <v>43864</v>
      </c>
      <c r="K24" s="323" t="s">
        <v>676</v>
      </c>
      <c r="L24" s="324">
        <v>44522</v>
      </c>
      <c r="M24" s="219" t="s">
        <v>669</v>
      </c>
      <c r="N24" s="344" t="s">
        <v>677</v>
      </c>
      <c r="O24" s="345">
        <v>1</v>
      </c>
      <c r="P24" s="219" t="s">
        <v>58</v>
      </c>
      <c r="Q24" s="346" t="s">
        <v>671</v>
      </c>
      <c r="R24" s="650"/>
    </row>
    <row r="25" spans="1:18" s="319" customFormat="1" ht="57.45" customHeight="1" outlineLevel="1">
      <c r="A25" s="845"/>
      <c r="B25" s="846"/>
      <c r="C25" s="716"/>
      <c r="D25" s="846"/>
      <c r="E25" s="654"/>
      <c r="F25" s="321" t="s">
        <v>678</v>
      </c>
      <c r="G25" s="321" t="s">
        <v>679</v>
      </c>
      <c r="H25" s="215" t="s">
        <v>63</v>
      </c>
      <c r="I25" s="232" t="s">
        <v>680</v>
      </c>
      <c r="J25" s="343">
        <v>43892</v>
      </c>
      <c r="K25" s="323" t="s">
        <v>681</v>
      </c>
      <c r="L25" s="324">
        <v>44522</v>
      </c>
      <c r="M25" s="219" t="s">
        <v>669</v>
      </c>
      <c r="N25" s="344" t="s">
        <v>682</v>
      </c>
      <c r="O25" s="345">
        <v>1</v>
      </c>
      <c r="P25" s="219" t="s">
        <v>58</v>
      </c>
      <c r="Q25" s="218" t="s">
        <v>683</v>
      </c>
      <c r="R25" s="650"/>
    </row>
    <row r="26" spans="1:18" s="319" customFormat="1" ht="57.45" customHeight="1" outlineLevel="1">
      <c r="A26" s="845"/>
      <c r="B26" s="846"/>
      <c r="C26" s="716"/>
      <c r="D26" s="846"/>
      <c r="E26" s="654" t="s">
        <v>684</v>
      </c>
      <c r="F26" s="321" t="s">
        <v>685</v>
      </c>
      <c r="G26" s="321" t="s">
        <v>686</v>
      </c>
      <c r="H26" s="215" t="s">
        <v>63</v>
      </c>
      <c r="I26" s="232" t="s">
        <v>687</v>
      </c>
      <c r="J26" s="343">
        <v>43922</v>
      </c>
      <c r="K26" s="323">
        <v>44104</v>
      </c>
      <c r="L26" s="324">
        <v>44522</v>
      </c>
      <c r="M26" s="219" t="s">
        <v>669</v>
      </c>
      <c r="N26" s="344" t="s">
        <v>688</v>
      </c>
      <c r="O26" s="345">
        <v>1</v>
      </c>
      <c r="P26" s="219" t="s">
        <v>58</v>
      </c>
      <c r="Q26" s="346" t="s">
        <v>671</v>
      </c>
      <c r="R26" s="650"/>
    </row>
    <row r="27" spans="1:18" s="319" customFormat="1" ht="57.45" customHeight="1" outlineLevel="1">
      <c r="A27" s="845"/>
      <c r="B27" s="846"/>
      <c r="C27" s="716"/>
      <c r="D27" s="846"/>
      <c r="E27" s="654"/>
      <c r="F27" s="321" t="s">
        <v>689</v>
      </c>
      <c r="G27" s="321" t="s">
        <v>690</v>
      </c>
      <c r="H27" s="215" t="s">
        <v>63</v>
      </c>
      <c r="I27" s="232" t="s">
        <v>680</v>
      </c>
      <c r="J27" s="343">
        <v>43955</v>
      </c>
      <c r="K27" s="323">
        <v>44196</v>
      </c>
      <c r="L27" s="324">
        <v>44522</v>
      </c>
      <c r="M27" s="219" t="s">
        <v>669</v>
      </c>
      <c r="N27" s="344" t="s">
        <v>691</v>
      </c>
      <c r="O27" s="345">
        <v>1</v>
      </c>
      <c r="P27" s="219" t="s">
        <v>58</v>
      </c>
      <c r="Q27" s="346" t="s">
        <v>671</v>
      </c>
      <c r="R27" s="650"/>
    </row>
    <row r="28" spans="1:18" s="319" customFormat="1" ht="57.45" customHeight="1" outlineLevel="1">
      <c r="A28" s="845"/>
      <c r="B28" s="846"/>
      <c r="C28" s="716"/>
      <c r="D28" s="846"/>
      <c r="E28" s="321" t="s">
        <v>684</v>
      </c>
      <c r="F28" s="321" t="s">
        <v>692</v>
      </c>
      <c r="G28" s="321" t="s">
        <v>693</v>
      </c>
      <c r="H28" s="215" t="s">
        <v>63</v>
      </c>
      <c r="I28" s="232" t="s">
        <v>687</v>
      </c>
      <c r="J28" s="343">
        <v>43955</v>
      </c>
      <c r="K28" s="323">
        <v>44196</v>
      </c>
      <c r="L28" s="324">
        <v>44522</v>
      </c>
      <c r="M28" s="219" t="s">
        <v>669</v>
      </c>
      <c r="N28" s="218" t="s">
        <v>694</v>
      </c>
      <c r="O28" s="345">
        <v>1</v>
      </c>
      <c r="P28" s="219" t="s">
        <v>58</v>
      </c>
      <c r="Q28" s="346" t="s">
        <v>671</v>
      </c>
      <c r="R28" s="650"/>
    </row>
    <row r="29" spans="1:18" s="317" customFormat="1" ht="6" customHeight="1" outlineLevel="1">
      <c r="A29" s="347"/>
      <c r="B29" s="348"/>
      <c r="C29" s="348"/>
      <c r="D29" s="348"/>
      <c r="E29" s="348"/>
      <c r="F29" s="348"/>
      <c r="G29" s="348"/>
      <c r="H29" s="348"/>
      <c r="I29" s="348"/>
      <c r="J29" s="348"/>
      <c r="K29" s="348"/>
      <c r="L29" s="348"/>
      <c r="M29" s="348"/>
      <c r="N29" s="348"/>
      <c r="O29" s="348"/>
      <c r="P29" s="348"/>
      <c r="Q29" s="348"/>
      <c r="R29" s="349"/>
    </row>
    <row r="30" spans="1:18" s="355" customFormat="1" ht="57.45" customHeight="1" outlineLevel="1">
      <c r="A30" s="834" t="s">
        <v>585</v>
      </c>
      <c r="B30" s="835" t="s">
        <v>589</v>
      </c>
      <c r="C30" s="836">
        <v>5</v>
      </c>
      <c r="D30" s="837" t="s">
        <v>695</v>
      </c>
      <c r="E30" s="327" t="s">
        <v>696</v>
      </c>
      <c r="F30" s="327" t="s">
        <v>697</v>
      </c>
      <c r="G30" s="327" t="s">
        <v>698</v>
      </c>
      <c r="H30" s="260" t="s">
        <v>63</v>
      </c>
      <c r="I30" s="328" t="s">
        <v>680</v>
      </c>
      <c r="J30" s="350">
        <v>43892</v>
      </c>
      <c r="K30" s="330" t="s">
        <v>681</v>
      </c>
      <c r="L30" s="351">
        <v>44524</v>
      </c>
      <c r="M30" s="352" t="s">
        <v>669</v>
      </c>
      <c r="N30" s="353" t="s">
        <v>699</v>
      </c>
      <c r="O30" s="345">
        <v>1</v>
      </c>
      <c r="P30" s="219" t="s">
        <v>58</v>
      </c>
      <c r="Q30" s="354" t="s">
        <v>671</v>
      </c>
      <c r="R30" s="838" t="s">
        <v>11</v>
      </c>
    </row>
    <row r="31" spans="1:18" s="355" customFormat="1" ht="57.45" customHeight="1" outlineLevel="1">
      <c r="A31" s="834"/>
      <c r="B31" s="835"/>
      <c r="C31" s="836"/>
      <c r="D31" s="837"/>
      <c r="E31" s="327" t="s">
        <v>700</v>
      </c>
      <c r="F31" s="327" t="s">
        <v>701</v>
      </c>
      <c r="G31" s="327" t="s">
        <v>702</v>
      </c>
      <c r="H31" s="260" t="s">
        <v>63</v>
      </c>
      <c r="I31" s="328" t="s">
        <v>703</v>
      </c>
      <c r="J31" s="350" t="s">
        <v>668</v>
      </c>
      <c r="K31" s="330" t="s">
        <v>603</v>
      </c>
      <c r="L31" s="351">
        <v>44524</v>
      </c>
      <c r="M31" s="352" t="s">
        <v>669</v>
      </c>
      <c r="N31" s="354" t="s">
        <v>704</v>
      </c>
      <c r="O31" s="345">
        <v>1</v>
      </c>
      <c r="P31" s="219" t="s">
        <v>58</v>
      </c>
      <c r="Q31" s="354" t="s">
        <v>671</v>
      </c>
      <c r="R31" s="839"/>
    </row>
    <row r="32" spans="1:18" s="317" customFormat="1" ht="7.5" customHeight="1" outlineLevel="1">
      <c r="A32" s="347"/>
      <c r="B32" s="348"/>
      <c r="C32" s="348"/>
      <c r="D32" s="348"/>
      <c r="E32" s="348"/>
      <c r="F32" s="348"/>
      <c r="G32" s="348"/>
      <c r="H32" s="348"/>
      <c r="I32" s="348"/>
      <c r="J32" s="348"/>
      <c r="K32" s="348"/>
      <c r="L32" s="348"/>
      <c r="M32" s="348"/>
      <c r="N32" s="348"/>
      <c r="O32" s="348"/>
      <c r="P32" s="348"/>
      <c r="Q32" s="348"/>
      <c r="R32" s="349"/>
    </row>
    <row r="33" spans="1:19" s="319" customFormat="1" ht="57.45" customHeight="1" outlineLevel="1">
      <c r="A33" s="834" t="s">
        <v>585</v>
      </c>
      <c r="B33" s="835" t="s">
        <v>589</v>
      </c>
      <c r="C33" s="836">
        <v>6</v>
      </c>
      <c r="D33" s="837" t="s">
        <v>705</v>
      </c>
      <c r="E33" s="327" t="s">
        <v>706</v>
      </c>
      <c r="F33" s="327" t="s">
        <v>707</v>
      </c>
      <c r="G33" s="327" t="s">
        <v>708</v>
      </c>
      <c r="H33" s="260" t="s">
        <v>52</v>
      </c>
      <c r="I33" s="328" t="s">
        <v>709</v>
      </c>
      <c r="J33" s="350" t="s">
        <v>710</v>
      </c>
      <c r="K33" s="330" t="s">
        <v>711</v>
      </c>
      <c r="L33" s="351">
        <v>44110</v>
      </c>
      <c r="M33" s="352" t="s">
        <v>669</v>
      </c>
      <c r="N33" s="354" t="s">
        <v>712</v>
      </c>
      <c r="O33" s="345">
        <v>1</v>
      </c>
      <c r="P33" s="219" t="s">
        <v>58</v>
      </c>
      <c r="Q33" s="354" t="s">
        <v>671</v>
      </c>
      <c r="R33" s="804" t="s">
        <v>11</v>
      </c>
    </row>
    <row r="34" spans="1:19" s="319" customFormat="1" ht="57.45" customHeight="1" outlineLevel="1">
      <c r="A34" s="834"/>
      <c r="B34" s="835"/>
      <c r="C34" s="836"/>
      <c r="D34" s="837"/>
      <c r="E34" s="327" t="s">
        <v>696</v>
      </c>
      <c r="F34" s="327" t="s">
        <v>713</v>
      </c>
      <c r="G34" s="327" t="s">
        <v>698</v>
      </c>
      <c r="H34" s="260" t="s">
        <v>63</v>
      </c>
      <c r="I34" s="328" t="s">
        <v>680</v>
      </c>
      <c r="J34" s="350">
        <v>43892</v>
      </c>
      <c r="K34" s="330" t="s">
        <v>681</v>
      </c>
      <c r="L34" s="351">
        <v>44524</v>
      </c>
      <c r="M34" s="352" t="s">
        <v>669</v>
      </c>
      <c r="N34" s="354" t="s">
        <v>714</v>
      </c>
      <c r="O34" s="345">
        <v>1</v>
      </c>
      <c r="P34" s="219" t="s">
        <v>58</v>
      </c>
      <c r="Q34" s="354" t="s">
        <v>671</v>
      </c>
      <c r="R34" s="804"/>
    </row>
    <row r="35" spans="1:19" s="319" customFormat="1" ht="57.45" customHeight="1" outlineLevel="1" thickBot="1">
      <c r="A35" s="840"/>
      <c r="B35" s="841"/>
      <c r="C35" s="842"/>
      <c r="D35" s="843"/>
      <c r="E35" s="356" t="s">
        <v>715</v>
      </c>
      <c r="F35" s="356" t="s">
        <v>716</v>
      </c>
      <c r="G35" s="356" t="s">
        <v>717</v>
      </c>
      <c r="H35" s="357" t="s">
        <v>52</v>
      </c>
      <c r="I35" s="358" t="s">
        <v>718</v>
      </c>
      <c r="J35" s="359" t="s">
        <v>719</v>
      </c>
      <c r="K35" s="360" t="s">
        <v>720</v>
      </c>
      <c r="L35" s="361">
        <v>44090</v>
      </c>
      <c r="M35" s="362" t="s">
        <v>669</v>
      </c>
      <c r="N35" s="363" t="s">
        <v>721</v>
      </c>
      <c r="O35" s="345">
        <v>1</v>
      </c>
      <c r="P35" s="219" t="s">
        <v>58</v>
      </c>
      <c r="Q35" s="363" t="s">
        <v>671</v>
      </c>
      <c r="R35" s="844"/>
    </row>
    <row r="36" spans="1:19" s="317" customFormat="1" ht="12.45" customHeight="1" thickBot="1">
      <c r="A36" s="364"/>
      <c r="B36" s="365"/>
      <c r="C36" s="365"/>
      <c r="D36" s="365"/>
      <c r="E36" s="365"/>
      <c r="F36" s="365"/>
      <c r="G36" s="365"/>
      <c r="H36" s="365"/>
      <c r="I36" s="365"/>
      <c r="J36" s="365"/>
      <c r="K36" s="365"/>
      <c r="L36" s="365"/>
      <c r="M36" s="365"/>
      <c r="N36" s="365"/>
      <c r="O36" s="365"/>
      <c r="P36" s="365"/>
      <c r="Q36" s="365"/>
      <c r="R36" s="366"/>
    </row>
    <row r="37" spans="1:19" ht="57.45" customHeight="1" thickBot="1">
      <c r="A37" s="755" t="s">
        <v>280</v>
      </c>
      <c r="B37" s="756"/>
      <c r="C37" s="756"/>
      <c r="D37" s="756"/>
      <c r="E37" s="756"/>
      <c r="F37" s="756"/>
      <c r="G37" s="756"/>
      <c r="H37" s="756"/>
      <c r="I37" s="756"/>
      <c r="J37" s="756"/>
      <c r="K37" s="756"/>
      <c r="L37" s="756"/>
      <c r="M37" s="756"/>
      <c r="N37" s="756"/>
      <c r="O37" s="756"/>
      <c r="P37" s="756"/>
      <c r="Q37" s="756"/>
      <c r="R37" s="757"/>
    </row>
    <row r="38" spans="1:19" ht="57.45" customHeight="1" outlineLevel="1">
      <c r="A38" s="655" t="s">
        <v>26</v>
      </c>
      <c r="B38" s="655" t="s">
        <v>27</v>
      </c>
      <c r="C38" s="655" t="s">
        <v>28</v>
      </c>
      <c r="D38" s="655" t="s">
        <v>29</v>
      </c>
      <c r="E38" s="655" t="s">
        <v>30</v>
      </c>
      <c r="F38" s="655" t="s">
        <v>31</v>
      </c>
      <c r="G38" s="655" t="s">
        <v>32</v>
      </c>
      <c r="H38" s="655" t="s">
        <v>33</v>
      </c>
      <c r="I38" s="655" t="s">
        <v>34</v>
      </c>
      <c r="J38" s="655" t="s">
        <v>35</v>
      </c>
      <c r="K38" s="655" t="s">
        <v>36</v>
      </c>
      <c r="L38" s="656" t="s">
        <v>37</v>
      </c>
      <c r="M38" s="656"/>
      <c r="N38" s="656"/>
      <c r="O38" s="656"/>
      <c r="P38" s="656"/>
      <c r="Q38" s="656"/>
      <c r="R38" s="656"/>
    </row>
    <row r="39" spans="1:19" ht="57.45" customHeight="1" outlineLevel="1">
      <c r="A39" s="655"/>
      <c r="B39" s="655"/>
      <c r="C39" s="655"/>
      <c r="D39" s="655"/>
      <c r="E39" s="833"/>
      <c r="F39" s="833"/>
      <c r="G39" s="833"/>
      <c r="H39" s="833"/>
      <c r="I39" s="833"/>
      <c r="J39" s="833"/>
      <c r="K39" s="833"/>
      <c r="L39" s="318" t="s">
        <v>281</v>
      </c>
      <c r="M39" s="318" t="s">
        <v>39</v>
      </c>
      <c r="N39" s="318" t="s">
        <v>40</v>
      </c>
      <c r="O39" s="318" t="s">
        <v>587</v>
      </c>
      <c r="P39" s="318" t="s">
        <v>43</v>
      </c>
      <c r="Q39" s="318" t="s">
        <v>44</v>
      </c>
      <c r="R39" s="320" t="s">
        <v>45</v>
      </c>
    </row>
    <row r="40" spans="1:19" s="212" customFormat="1" ht="57.45" customHeight="1" outlineLevel="1" thickBot="1">
      <c r="A40" s="251" t="s">
        <v>18</v>
      </c>
      <c r="B40" s="367" t="s">
        <v>722</v>
      </c>
      <c r="C40" s="251">
        <v>1</v>
      </c>
      <c r="D40" s="252" t="s">
        <v>315</v>
      </c>
      <c r="E40" s="255" t="s">
        <v>723</v>
      </c>
      <c r="F40" s="368" t="s">
        <v>724</v>
      </c>
      <c r="G40" s="368" t="s">
        <v>725</v>
      </c>
      <c r="H40" s="252" t="s">
        <v>328</v>
      </c>
      <c r="I40" s="252" t="s">
        <v>726</v>
      </c>
      <c r="J40" s="323">
        <v>44718</v>
      </c>
      <c r="K40" s="323">
        <v>44926</v>
      </c>
      <c r="L40" s="369">
        <v>45979</v>
      </c>
      <c r="M40" s="252" t="s">
        <v>727</v>
      </c>
      <c r="N40" s="367" t="s">
        <v>728</v>
      </c>
      <c r="O40" s="326">
        <v>0</v>
      </c>
      <c r="P40" s="239" t="s">
        <v>278</v>
      </c>
      <c r="Q40" s="370" t="s">
        <v>729</v>
      </c>
      <c r="R40" s="251" t="s">
        <v>12</v>
      </c>
      <c r="S40" s="277"/>
    </row>
    <row r="41" spans="1:19" s="212" customFormat="1" ht="23.55" customHeight="1" outlineLevel="1" thickBot="1">
      <c r="A41" s="371"/>
      <c r="B41" s="372"/>
      <c r="C41" s="372"/>
      <c r="D41" s="372"/>
      <c r="E41" s="372"/>
      <c r="F41" s="372"/>
      <c r="G41" s="372"/>
      <c r="H41" s="372"/>
      <c r="I41" s="372"/>
      <c r="J41" s="372"/>
      <c r="K41" s="372"/>
      <c r="L41" s="372"/>
      <c r="M41" s="372"/>
      <c r="N41" s="372"/>
      <c r="O41" s="372"/>
      <c r="P41" s="372"/>
      <c r="Q41" s="372"/>
      <c r="R41" s="373"/>
    </row>
    <row r="42" spans="1:19" s="212" customFormat="1" ht="57.45" customHeight="1" outlineLevel="1">
      <c r="A42" s="822" t="s">
        <v>18</v>
      </c>
      <c r="B42" s="830" t="s">
        <v>722</v>
      </c>
      <c r="C42" s="693">
        <v>2</v>
      </c>
      <c r="D42" s="695" t="s">
        <v>558</v>
      </c>
      <c r="E42" s="257" t="s">
        <v>730</v>
      </c>
      <c r="F42" s="697" t="s">
        <v>731</v>
      </c>
      <c r="G42" s="695" t="s">
        <v>732</v>
      </c>
      <c r="H42" s="695" t="s">
        <v>328</v>
      </c>
      <c r="I42" s="695" t="s">
        <v>733</v>
      </c>
      <c r="J42" s="826">
        <v>44718</v>
      </c>
      <c r="K42" s="826">
        <v>44895</v>
      </c>
      <c r="L42" s="828">
        <v>45979</v>
      </c>
      <c r="M42" s="830" t="s">
        <v>727</v>
      </c>
      <c r="N42" s="832" t="s">
        <v>734</v>
      </c>
      <c r="O42" s="820">
        <v>0</v>
      </c>
      <c r="P42" s="822" t="s">
        <v>278</v>
      </c>
      <c r="Q42" s="824" t="s">
        <v>735</v>
      </c>
      <c r="R42" s="822" t="s">
        <v>12</v>
      </c>
    </row>
    <row r="43" spans="1:19" s="212" customFormat="1" ht="57.45" customHeight="1" outlineLevel="1" thickBot="1">
      <c r="A43" s="693"/>
      <c r="B43" s="695"/>
      <c r="C43" s="650"/>
      <c r="D43" s="652"/>
      <c r="E43" s="217" t="s">
        <v>736</v>
      </c>
      <c r="F43" s="654"/>
      <c r="G43" s="652"/>
      <c r="H43" s="652"/>
      <c r="I43" s="652"/>
      <c r="J43" s="827"/>
      <c r="K43" s="827"/>
      <c r="L43" s="829"/>
      <c r="M43" s="831"/>
      <c r="N43" s="825"/>
      <c r="O43" s="821"/>
      <c r="P43" s="823"/>
      <c r="Q43" s="825"/>
      <c r="R43" s="693"/>
    </row>
    <row r="44" spans="1:19" s="212" customFormat="1" ht="16.05" customHeight="1" thickBot="1">
      <c r="A44" s="374"/>
      <c r="B44" s="375"/>
      <c r="C44" s="375"/>
      <c r="D44" s="375"/>
      <c r="E44" s="375"/>
      <c r="F44" s="375"/>
      <c r="G44" s="375"/>
      <c r="H44" s="375"/>
      <c r="I44" s="375"/>
      <c r="J44" s="375"/>
      <c r="K44" s="375"/>
      <c r="L44" s="375"/>
      <c r="M44" s="375"/>
      <c r="N44" s="375"/>
      <c r="O44" s="375"/>
      <c r="P44" s="375"/>
      <c r="Q44" s="375"/>
      <c r="R44" s="376"/>
    </row>
    <row r="45" spans="1:19" ht="57.45" customHeight="1" thickBot="1">
      <c r="A45" s="755" t="s">
        <v>333</v>
      </c>
      <c r="B45" s="756"/>
      <c r="C45" s="756"/>
      <c r="D45" s="756"/>
      <c r="E45" s="756"/>
      <c r="F45" s="756"/>
      <c r="G45" s="756"/>
      <c r="H45" s="756"/>
      <c r="I45" s="756"/>
      <c r="J45" s="756"/>
      <c r="K45" s="756"/>
      <c r="L45" s="756"/>
      <c r="M45" s="756"/>
      <c r="N45" s="756"/>
      <c r="O45" s="756"/>
      <c r="P45" s="756"/>
      <c r="Q45" s="756"/>
      <c r="R45" s="757"/>
    </row>
    <row r="46" spans="1:19" ht="57.45" customHeight="1" outlineLevel="1">
      <c r="A46" s="741" t="s">
        <v>26</v>
      </c>
      <c r="B46" s="741" t="s">
        <v>27</v>
      </c>
      <c r="C46" s="741" t="s">
        <v>28</v>
      </c>
      <c r="D46" s="741" t="s">
        <v>29</v>
      </c>
      <c r="E46" s="741" t="s">
        <v>30</v>
      </c>
      <c r="F46" s="741" t="s">
        <v>31</v>
      </c>
      <c r="G46" s="741" t="s">
        <v>32</v>
      </c>
      <c r="H46" s="741" t="s">
        <v>33</v>
      </c>
      <c r="I46" s="741" t="s">
        <v>34</v>
      </c>
      <c r="J46" s="741" t="s">
        <v>35</v>
      </c>
      <c r="K46" s="741" t="s">
        <v>36</v>
      </c>
      <c r="L46" s="743" t="s">
        <v>37</v>
      </c>
      <c r="M46" s="743"/>
      <c r="N46" s="743"/>
      <c r="O46" s="743"/>
      <c r="P46" s="743"/>
      <c r="Q46" s="743"/>
      <c r="R46" s="743"/>
    </row>
    <row r="47" spans="1:19" ht="57.45" customHeight="1" outlineLevel="1">
      <c r="A47" s="663"/>
      <c r="B47" s="663"/>
      <c r="C47" s="663"/>
      <c r="D47" s="663"/>
      <c r="E47" s="742"/>
      <c r="F47" s="742"/>
      <c r="G47" s="742"/>
      <c r="H47" s="742"/>
      <c r="I47" s="742"/>
      <c r="J47" s="742"/>
      <c r="K47" s="742"/>
      <c r="L47" s="276" t="s">
        <v>281</v>
      </c>
      <c r="M47" s="276" t="s">
        <v>39</v>
      </c>
      <c r="N47" s="276" t="s">
        <v>40</v>
      </c>
      <c r="O47" s="276" t="s">
        <v>737</v>
      </c>
      <c r="P47" s="377" t="s">
        <v>43</v>
      </c>
      <c r="Q47" s="276" t="s">
        <v>44</v>
      </c>
      <c r="R47" s="278" t="s">
        <v>45</v>
      </c>
    </row>
    <row r="48" spans="1:19" ht="57.45" customHeight="1" outlineLevel="1">
      <c r="A48" s="804" t="s">
        <v>19</v>
      </c>
      <c r="B48" s="806" t="s">
        <v>722</v>
      </c>
      <c r="C48" s="650">
        <v>1</v>
      </c>
      <c r="D48" s="808" t="s">
        <v>738</v>
      </c>
      <c r="E48" s="217" t="s">
        <v>739</v>
      </c>
      <c r="F48" s="217" t="s">
        <v>740</v>
      </c>
      <c r="G48" s="325" t="s">
        <v>741</v>
      </c>
      <c r="H48" s="216" t="s">
        <v>328</v>
      </c>
      <c r="I48" s="216" t="s">
        <v>742</v>
      </c>
      <c r="J48" s="323">
        <v>45117</v>
      </c>
      <c r="K48" s="323">
        <v>45291</v>
      </c>
      <c r="L48" s="378">
        <v>45979</v>
      </c>
      <c r="M48" s="263" t="s">
        <v>727</v>
      </c>
      <c r="N48" s="379" t="s">
        <v>743</v>
      </c>
      <c r="O48" s="326">
        <v>0</v>
      </c>
      <c r="P48" s="219" t="s">
        <v>278</v>
      </c>
      <c r="Q48" s="380" t="s">
        <v>744</v>
      </c>
      <c r="R48" s="817" t="s">
        <v>12</v>
      </c>
    </row>
    <row r="49" spans="1:18" ht="57.45" customHeight="1" outlineLevel="1">
      <c r="A49" s="804"/>
      <c r="B49" s="806"/>
      <c r="C49" s="650"/>
      <c r="D49" s="808"/>
      <c r="E49" s="217" t="s">
        <v>739</v>
      </c>
      <c r="F49" s="217" t="s">
        <v>745</v>
      </c>
      <c r="G49" s="325" t="s">
        <v>746</v>
      </c>
      <c r="H49" s="216" t="s">
        <v>328</v>
      </c>
      <c r="I49" s="216" t="s">
        <v>747</v>
      </c>
      <c r="J49" s="323">
        <v>45117</v>
      </c>
      <c r="K49" s="323">
        <v>45291</v>
      </c>
      <c r="L49" s="378">
        <v>45979</v>
      </c>
      <c r="M49" s="263" t="s">
        <v>727</v>
      </c>
      <c r="N49" s="379" t="s">
        <v>748</v>
      </c>
      <c r="O49" s="326">
        <v>0</v>
      </c>
      <c r="P49" s="219" t="s">
        <v>278</v>
      </c>
      <c r="Q49" s="380" t="s">
        <v>744</v>
      </c>
      <c r="R49" s="809"/>
    </row>
    <row r="50" spans="1:18" ht="57.45" customHeight="1" outlineLevel="1">
      <c r="A50" s="804"/>
      <c r="B50" s="806"/>
      <c r="C50" s="650"/>
      <c r="D50" s="808"/>
      <c r="E50" s="217" t="s">
        <v>739</v>
      </c>
      <c r="F50" s="217" t="s">
        <v>749</v>
      </c>
      <c r="G50" s="325" t="s">
        <v>750</v>
      </c>
      <c r="H50" s="216" t="s">
        <v>328</v>
      </c>
      <c r="I50" s="216" t="s">
        <v>747</v>
      </c>
      <c r="J50" s="323">
        <v>45117</v>
      </c>
      <c r="K50" s="323">
        <v>45291</v>
      </c>
      <c r="L50" s="378">
        <v>45979</v>
      </c>
      <c r="M50" s="263" t="s">
        <v>727</v>
      </c>
      <c r="N50" s="381" t="s">
        <v>751</v>
      </c>
      <c r="O50" s="326">
        <v>0</v>
      </c>
      <c r="P50" s="219" t="s">
        <v>278</v>
      </c>
      <c r="Q50" s="382" t="s">
        <v>744</v>
      </c>
      <c r="R50" s="809"/>
    </row>
    <row r="51" spans="1:18" ht="57.45" customHeight="1" outlineLevel="1">
      <c r="A51" s="804"/>
      <c r="B51" s="806"/>
      <c r="C51" s="650"/>
      <c r="D51" s="808"/>
      <c r="E51" s="217" t="s">
        <v>739</v>
      </c>
      <c r="F51" s="217" t="s">
        <v>752</v>
      </c>
      <c r="G51" s="325" t="s">
        <v>753</v>
      </c>
      <c r="H51" s="216" t="s">
        <v>328</v>
      </c>
      <c r="I51" s="216" t="s">
        <v>754</v>
      </c>
      <c r="J51" s="323">
        <v>45117</v>
      </c>
      <c r="K51" s="323">
        <v>45291</v>
      </c>
      <c r="L51" s="378">
        <v>45979</v>
      </c>
      <c r="M51" s="263" t="s">
        <v>727</v>
      </c>
      <c r="N51" s="379" t="s">
        <v>755</v>
      </c>
      <c r="O51" s="326">
        <v>0.3</v>
      </c>
      <c r="P51" s="219" t="s">
        <v>278</v>
      </c>
      <c r="Q51" s="383" t="s">
        <v>756</v>
      </c>
      <c r="R51" s="809"/>
    </row>
    <row r="52" spans="1:18" ht="57.45" customHeight="1" outlineLevel="1">
      <c r="A52" s="804"/>
      <c r="B52" s="806"/>
      <c r="C52" s="650"/>
      <c r="D52" s="808"/>
      <c r="E52" s="217" t="s">
        <v>739</v>
      </c>
      <c r="F52" s="217" t="s">
        <v>757</v>
      </c>
      <c r="G52" s="325" t="s">
        <v>758</v>
      </c>
      <c r="H52" s="216" t="s">
        <v>328</v>
      </c>
      <c r="I52" s="216" t="s">
        <v>742</v>
      </c>
      <c r="J52" s="323">
        <v>45117</v>
      </c>
      <c r="K52" s="323">
        <v>45291</v>
      </c>
      <c r="L52" s="378">
        <v>45979</v>
      </c>
      <c r="M52" s="263" t="s">
        <v>727</v>
      </c>
      <c r="N52" s="381" t="s">
        <v>751</v>
      </c>
      <c r="O52" s="326">
        <v>0</v>
      </c>
      <c r="P52" s="219" t="s">
        <v>278</v>
      </c>
      <c r="Q52" s="383" t="s">
        <v>756</v>
      </c>
      <c r="R52" s="809"/>
    </row>
    <row r="53" spans="1:18" ht="57.45" customHeight="1" outlineLevel="1">
      <c r="A53" s="804"/>
      <c r="B53" s="806"/>
      <c r="C53" s="650"/>
      <c r="D53" s="808"/>
      <c r="E53" s="217" t="s">
        <v>739</v>
      </c>
      <c r="F53" s="217" t="s">
        <v>759</v>
      </c>
      <c r="G53" s="325" t="s">
        <v>760</v>
      </c>
      <c r="H53" s="216" t="s">
        <v>328</v>
      </c>
      <c r="I53" s="216" t="s">
        <v>742</v>
      </c>
      <c r="J53" s="323">
        <v>45117</v>
      </c>
      <c r="K53" s="323">
        <v>45291</v>
      </c>
      <c r="L53" s="378">
        <v>45979</v>
      </c>
      <c r="M53" s="263" t="s">
        <v>727</v>
      </c>
      <c r="N53" s="379" t="s">
        <v>761</v>
      </c>
      <c r="O53" s="326">
        <v>0</v>
      </c>
      <c r="P53" s="219" t="s">
        <v>278</v>
      </c>
      <c r="Q53" s="383" t="s">
        <v>744</v>
      </c>
      <c r="R53" s="809"/>
    </row>
    <row r="54" spans="1:18" ht="57.45" customHeight="1" outlineLevel="1" thickBot="1">
      <c r="A54" s="817"/>
      <c r="B54" s="818"/>
      <c r="C54" s="692"/>
      <c r="D54" s="819"/>
      <c r="E54" s="255" t="s">
        <v>762</v>
      </c>
      <c r="F54" s="255" t="s">
        <v>763</v>
      </c>
      <c r="G54" s="368" t="s">
        <v>764</v>
      </c>
      <c r="H54" s="252" t="s">
        <v>765</v>
      </c>
      <c r="I54" s="252" t="s">
        <v>766</v>
      </c>
      <c r="J54" s="323">
        <v>45117</v>
      </c>
      <c r="K54" s="323">
        <v>45291</v>
      </c>
      <c r="L54" s="385">
        <v>45979</v>
      </c>
      <c r="M54" s="384" t="s">
        <v>727</v>
      </c>
      <c r="N54" s="381" t="s">
        <v>751</v>
      </c>
      <c r="O54" s="386">
        <v>0</v>
      </c>
      <c r="P54" s="219" t="s">
        <v>278</v>
      </c>
      <c r="Q54" s="383" t="s">
        <v>744</v>
      </c>
      <c r="R54" s="809"/>
    </row>
    <row r="55" spans="1:18" s="212" customFormat="1" ht="16.05" customHeight="1" outlineLevel="1" thickBot="1">
      <c r="A55" s="371"/>
      <c r="B55" s="372"/>
      <c r="C55" s="372"/>
      <c r="D55" s="372"/>
      <c r="E55" s="372"/>
      <c r="F55" s="372"/>
      <c r="G55" s="372"/>
      <c r="H55" s="372"/>
      <c r="I55" s="372"/>
      <c r="J55" s="372"/>
      <c r="K55" s="372"/>
      <c r="L55" s="372"/>
      <c r="M55" s="372"/>
      <c r="N55" s="372"/>
      <c r="O55" s="372"/>
      <c r="P55" s="372"/>
      <c r="Q55" s="372"/>
      <c r="R55" s="373"/>
    </row>
    <row r="56" spans="1:18" ht="57.45" customHeight="1" outlineLevel="1">
      <c r="A56" s="803" t="s">
        <v>19</v>
      </c>
      <c r="B56" s="805" t="s">
        <v>722</v>
      </c>
      <c r="C56" s="695">
        <v>2</v>
      </c>
      <c r="D56" s="807" t="s">
        <v>573</v>
      </c>
      <c r="E56" s="389" t="s">
        <v>767</v>
      </c>
      <c r="F56" s="257" t="s">
        <v>768</v>
      </c>
      <c r="G56" s="388" t="s">
        <v>769</v>
      </c>
      <c r="H56" s="256" t="s">
        <v>328</v>
      </c>
      <c r="I56" s="256" t="s">
        <v>770</v>
      </c>
      <c r="J56" s="323">
        <v>45139</v>
      </c>
      <c r="K56" s="323">
        <v>45291</v>
      </c>
      <c r="L56" s="390">
        <v>45979</v>
      </c>
      <c r="M56" s="387" t="s">
        <v>727</v>
      </c>
      <c r="N56" s="381" t="s">
        <v>751</v>
      </c>
      <c r="O56" s="391">
        <v>0</v>
      </c>
      <c r="P56" s="219" t="s">
        <v>278</v>
      </c>
      <c r="Q56" s="382" t="s">
        <v>744</v>
      </c>
      <c r="R56" s="809" t="s">
        <v>12</v>
      </c>
    </row>
    <row r="57" spans="1:18" ht="57.45" customHeight="1" outlineLevel="1">
      <c r="A57" s="804"/>
      <c r="B57" s="806"/>
      <c r="C57" s="652"/>
      <c r="D57" s="808"/>
      <c r="E57" s="246" t="s">
        <v>771</v>
      </c>
      <c r="F57" s="217" t="s">
        <v>772</v>
      </c>
      <c r="G57" s="325" t="s">
        <v>773</v>
      </c>
      <c r="H57" s="216" t="s">
        <v>328</v>
      </c>
      <c r="I57" s="216" t="s">
        <v>774</v>
      </c>
      <c r="J57" s="323">
        <v>45139</v>
      </c>
      <c r="K57" s="323">
        <v>45291</v>
      </c>
      <c r="L57" s="378">
        <v>45979</v>
      </c>
      <c r="M57" s="263" t="s">
        <v>727</v>
      </c>
      <c r="N57" s="381" t="s">
        <v>751</v>
      </c>
      <c r="O57" s="392">
        <v>0</v>
      </c>
      <c r="P57" s="219" t="s">
        <v>278</v>
      </c>
      <c r="Q57" s="382" t="s">
        <v>744</v>
      </c>
      <c r="R57" s="809"/>
    </row>
    <row r="58" spans="1:18" ht="57.45" customHeight="1" outlineLevel="1">
      <c r="A58" s="804"/>
      <c r="B58" s="806"/>
      <c r="C58" s="652"/>
      <c r="D58" s="808"/>
      <c r="E58" s="217" t="s">
        <v>775</v>
      </c>
      <c r="F58" s="217" t="s">
        <v>776</v>
      </c>
      <c r="G58" s="325" t="s">
        <v>777</v>
      </c>
      <c r="H58" s="216" t="s">
        <v>328</v>
      </c>
      <c r="I58" s="216" t="s">
        <v>778</v>
      </c>
      <c r="J58" s="323">
        <v>45139</v>
      </c>
      <c r="K58" s="323">
        <v>45291</v>
      </c>
      <c r="L58" s="378">
        <v>45979</v>
      </c>
      <c r="M58" s="263" t="s">
        <v>727</v>
      </c>
      <c r="N58" s="381" t="s">
        <v>751</v>
      </c>
      <c r="O58" s="392">
        <v>0</v>
      </c>
      <c r="P58" s="219" t="s">
        <v>278</v>
      </c>
      <c r="Q58" s="382" t="s">
        <v>744</v>
      </c>
      <c r="R58" s="809"/>
    </row>
    <row r="59" spans="1:18" ht="57.45" customHeight="1" outlineLevel="1">
      <c r="A59" s="804"/>
      <c r="B59" s="806"/>
      <c r="C59" s="652"/>
      <c r="D59" s="808"/>
      <c r="E59" s="217" t="s">
        <v>779</v>
      </c>
      <c r="F59" s="217" t="s">
        <v>780</v>
      </c>
      <c r="G59" s="325" t="s">
        <v>781</v>
      </c>
      <c r="H59" s="216" t="s">
        <v>328</v>
      </c>
      <c r="I59" s="216" t="s">
        <v>774</v>
      </c>
      <c r="J59" s="323">
        <v>45139</v>
      </c>
      <c r="K59" s="323">
        <v>45291</v>
      </c>
      <c r="L59" s="378">
        <v>45979</v>
      </c>
      <c r="M59" s="263" t="s">
        <v>727</v>
      </c>
      <c r="N59" s="381" t="s">
        <v>751</v>
      </c>
      <c r="O59" s="392">
        <v>0</v>
      </c>
      <c r="P59" s="219" t="s">
        <v>278</v>
      </c>
      <c r="Q59" s="382" t="s">
        <v>744</v>
      </c>
      <c r="R59" s="809"/>
    </row>
    <row r="60" spans="1:18" ht="57.45" customHeight="1" outlineLevel="1">
      <c r="A60" s="804"/>
      <c r="B60" s="806"/>
      <c r="C60" s="652"/>
      <c r="D60" s="808"/>
      <c r="E60" s="217" t="s">
        <v>782</v>
      </c>
      <c r="F60" s="217" t="s">
        <v>783</v>
      </c>
      <c r="G60" s="325" t="s">
        <v>784</v>
      </c>
      <c r="H60" s="216" t="s">
        <v>328</v>
      </c>
      <c r="I60" s="216" t="s">
        <v>785</v>
      </c>
      <c r="J60" s="323">
        <v>45139</v>
      </c>
      <c r="K60" s="323">
        <v>45291</v>
      </c>
      <c r="L60" s="378">
        <v>45979</v>
      </c>
      <c r="M60" s="263" t="s">
        <v>727</v>
      </c>
      <c r="N60" s="381" t="s">
        <v>751</v>
      </c>
      <c r="O60" s="392">
        <v>0</v>
      </c>
      <c r="P60" s="219" t="s">
        <v>278</v>
      </c>
      <c r="Q60" s="382" t="s">
        <v>744</v>
      </c>
      <c r="R60" s="809"/>
    </row>
    <row r="61" spans="1:18" ht="57.45" customHeight="1" outlineLevel="1">
      <c r="A61" s="804"/>
      <c r="B61" s="806"/>
      <c r="C61" s="652"/>
      <c r="D61" s="808"/>
      <c r="E61" s="217" t="s">
        <v>786</v>
      </c>
      <c r="F61" s="217" t="s">
        <v>787</v>
      </c>
      <c r="G61" s="325" t="s">
        <v>788</v>
      </c>
      <c r="H61" s="216" t="s">
        <v>328</v>
      </c>
      <c r="I61" s="216" t="s">
        <v>789</v>
      </c>
      <c r="J61" s="323">
        <v>45139</v>
      </c>
      <c r="K61" s="323">
        <v>45291</v>
      </c>
      <c r="L61" s="378">
        <v>45979</v>
      </c>
      <c r="M61" s="263" t="s">
        <v>727</v>
      </c>
      <c r="N61" s="381" t="s">
        <v>751</v>
      </c>
      <c r="O61" s="392">
        <v>0</v>
      </c>
      <c r="P61" s="219" t="s">
        <v>278</v>
      </c>
      <c r="Q61" s="382" t="s">
        <v>744</v>
      </c>
      <c r="R61" s="803"/>
    </row>
    <row r="62" spans="1:18" ht="57.45" customHeight="1" outlineLevel="1"/>
    <row r="63" spans="1:18" ht="57.45" customHeight="1" outlineLevel="1"/>
    <row r="64" spans="1:18" ht="57.45" customHeight="1" outlineLevel="1"/>
    <row r="65" spans="1:9" ht="57.45" customHeight="1"/>
    <row r="69" spans="1:9">
      <c r="A69" s="810" t="s">
        <v>396</v>
      </c>
      <c r="B69" s="811"/>
      <c r="C69" s="258"/>
      <c r="D69" s="812" t="s">
        <v>790</v>
      </c>
      <c r="E69" s="813"/>
      <c r="F69" s="814" t="s">
        <v>398</v>
      </c>
      <c r="G69" s="813"/>
      <c r="H69" s="815" t="s">
        <v>791</v>
      </c>
      <c r="I69" s="816"/>
    </row>
    <row r="70" spans="1:9">
      <c r="A70" s="394" t="s">
        <v>518</v>
      </c>
      <c r="B70" s="395">
        <f>+E70+G70+I70</f>
        <v>0</v>
      </c>
      <c r="C70" s="258"/>
      <c r="D70" s="394" t="s">
        <v>518</v>
      </c>
      <c r="E70" s="395">
        <f>+COUNTIF($P$9:$P$35,"ABIERTA")</f>
        <v>0</v>
      </c>
      <c r="F70" s="396" t="s">
        <v>518</v>
      </c>
      <c r="G70" s="395">
        <f>+COUNTIF($P$40:$P$43,"ABIERTA")</f>
        <v>0</v>
      </c>
      <c r="H70" s="394" t="s">
        <v>518</v>
      </c>
      <c r="I70" s="395">
        <f>+COUNTIF($P$48:$P$61,"ABIERTA")</f>
        <v>0</v>
      </c>
    </row>
    <row r="71" spans="1:9">
      <c r="A71" s="397" t="s">
        <v>58</v>
      </c>
      <c r="B71" s="395">
        <f t="shared" ref="B71:B75" si="0">+E71+G71+I71</f>
        <v>11</v>
      </c>
      <c r="C71" s="258"/>
      <c r="D71" s="397" t="s">
        <v>58</v>
      </c>
      <c r="E71" s="395">
        <f>+COUNTIF($P$9:$P$35,"CUMPLIDA - EFECTIVA")</f>
        <v>11</v>
      </c>
      <c r="F71" s="398" t="s">
        <v>58</v>
      </c>
      <c r="G71" s="395">
        <f>+COUNTIF($P$40:$P$43,"CUMPLIDA - EFECTIVA")</f>
        <v>0</v>
      </c>
      <c r="H71" s="261" t="s">
        <v>58</v>
      </c>
      <c r="I71" s="395">
        <f>+COUNTIF($P$48:$P$61,"CUMPLIDA - EFECTIVA")</f>
        <v>0</v>
      </c>
    </row>
    <row r="72" spans="1:9" ht="28.8">
      <c r="A72" s="399" t="s">
        <v>515</v>
      </c>
      <c r="B72" s="395">
        <f t="shared" si="0"/>
        <v>0</v>
      </c>
      <c r="C72" s="258"/>
      <c r="D72" s="399" t="s">
        <v>515</v>
      </c>
      <c r="E72" s="395">
        <f>+COUNTIF($P$9:$P$35,"CUMPLIDA - PENDIENTE DE EFECTIVIDAD")</f>
        <v>0</v>
      </c>
      <c r="F72" s="400" t="s">
        <v>515</v>
      </c>
      <c r="G72" s="395">
        <f>+COUNTIF($P$40:$P$43,"CUMPLIDA - PENDIENTE DE EFECTIVIDAD")</f>
        <v>0</v>
      </c>
      <c r="H72" s="262" t="s">
        <v>515</v>
      </c>
      <c r="I72" s="395">
        <f>+COUNTIF($P$48:$P$61,"CUMPLIDA - PENDIENTE DE EFECTIVIDAD")</f>
        <v>0</v>
      </c>
    </row>
    <row r="73" spans="1:9">
      <c r="A73" s="401" t="s">
        <v>418</v>
      </c>
      <c r="B73" s="395">
        <f t="shared" si="0"/>
        <v>0</v>
      </c>
      <c r="C73" s="258"/>
      <c r="D73" s="401" t="s">
        <v>418</v>
      </c>
      <c r="E73" s="395">
        <f>+COUNTIF($P$9:$P$35,"CUMPLIDA INEFECTIVA")</f>
        <v>0</v>
      </c>
      <c r="F73" s="402" t="s">
        <v>418</v>
      </c>
      <c r="G73" s="395">
        <f>+COUNTIF($P$40:$P$43,"CUMPLIDA INEFECTIVA")</f>
        <v>0</v>
      </c>
      <c r="H73" s="264" t="s">
        <v>418</v>
      </c>
      <c r="I73" s="395">
        <f>+COUNTIF($P$48:$P$61,"CUMPLIDA INEFECTIVA")</f>
        <v>0</v>
      </c>
    </row>
    <row r="74" spans="1:9">
      <c r="A74" s="403" t="s">
        <v>278</v>
      </c>
      <c r="B74" s="395">
        <f t="shared" si="0"/>
        <v>28</v>
      </c>
      <c r="C74" s="258"/>
      <c r="D74" s="403" t="s">
        <v>278</v>
      </c>
      <c r="E74" s="395">
        <f>+COUNTIF($P$9:$P$35,"INCUMPLIDA - VENCIDA")</f>
        <v>13</v>
      </c>
      <c r="F74" s="404" t="s">
        <v>278</v>
      </c>
      <c r="G74" s="395">
        <f>+COUNTIF($P$40:$P$43,"INCUMPLIDA - VENCIDA")</f>
        <v>2</v>
      </c>
      <c r="H74" s="265" t="s">
        <v>278</v>
      </c>
      <c r="I74" s="395">
        <f>+COUNTIF($P$48:$P$61,"INCUMPLIDA - VENCIDA")</f>
        <v>13</v>
      </c>
    </row>
    <row r="75" spans="1:9">
      <c r="A75" s="403" t="s">
        <v>8</v>
      </c>
      <c r="B75" s="395">
        <f t="shared" si="0"/>
        <v>0</v>
      </c>
      <c r="C75" s="258"/>
      <c r="D75" s="403" t="s">
        <v>8</v>
      </c>
      <c r="E75" s="395">
        <f>+COUNTIF($P$9:$P$61,"INCALIFICABLE")</f>
        <v>0</v>
      </c>
      <c r="F75" s="404" t="s">
        <v>8</v>
      </c>
      <c r="G75" s="395">
        <f>+COUNTIF($P$40:$P$43,"INCALIFICABLE")</f>
        <v>0</v>
      </c>
      <c r="H75" s="265" t="s">
        <v>8</v>
      </c>
      <c r="I75" s="395">
        <f>+COUNTIF($P$48:$P$61,"INCALIFICABLE")</f>
        <v>0</v>
      </c>
    </row>
    <row r="76" spans="1:9">
      <c r="A76" s="405" t="s">
        <v>20</v>
      </c>
      <c r="B76" s="406">
        <f>+SUM(B70:B75)</f>
        <v>39</v>
      </c>
      <c r="C76" s="258"/>
      <c r="D76" s="405" t="s">
        <v>20</v>
      </c>
      <c r="E76" s="406">
        <f>SUM(E70:E75)</f>
        <v>24</v>
      </c>
      <c r="F76" s="407" t="s">
        <v>20</v>
      </c>
      <c r="G76" s="406">
        <f>SUM(G70:G75)</f>
        <v>2</v>
      </c>
      <c r="H76" s="405" t="s">
        <v>20</v>
      </c>
      <c r="I76" s="406">
        <f>SUM(I70:I75)</f>
        <v>13</v>
      </c>
    </row>
    <row r="77" spans="1:9">
      <c r="A77" s="408"/>
      <c r="B77" s="409"/>
      <c r="C77" s="258"/>
      <c r="D77" s="410"/>
      <c r="E77" s="411"/>
      <c r="F77" s="267"/>
      <c r="G77" s="412"/>
      <c r="H77" s="413"/>
      <c r="I77" s="414"/>
    </row>
    <row r="78" spans="1:9">
      <c r="A78" s="798" t="s">
        <v>402</v>
      </c>
      <c r="B78" s="799"/>
      <c r="C78" s="268"/>
      <c r="D78" s="800" t="s">
        <v>403</v>
      </c>
      <c r="E78" s="801"/>
      <c r="F78" s="802" t="s">
        <v>403</v>
      </c>
      <c r="G78" s="801"/>
      <c r="H78" s="800" t="s">
        <v>403</v>
      </c>
      <c r="I78" s="801"/>
    </row>
    <row r="79" spans="1:9">
      <c r="A79" s="394" t="s">
        <v>12</v>
      </c>
      <c r="B79" s="395">
        <f>+E79+G79+I79</f>
        <v>7</v>
      </c>
      <c r="C79" s="268"/>
      <c r="D79" s="415" t="s">
        <v>12</v>
      </c>
      <c r="E79" s="395">
        <f>+COUNTIF($R$9:$R$35,"ABIERTO")</f>
        <v>3</v>
      </c>
      <c r="F79" s="416" t="s">
        <v>12</v>
      </c>
      <c r="G79" s="395">
        <f>+COUNTIF($R$40:$R$43,"ABIERTO")</f>
        <v>2</v>
      </c>
      <c r="H79" s="415" t="s">
        <v>12</v>
      </c>
      <c r="I79" s="395">
        <f>+COUNTIF($R$48:$R$61,"ABIERTO")</f>
        <v>2</v>
      </c>
    </row>
    <row r="80" spans="1:9">
      <c r="A80" s="397" t="s">
        <v>11</v>
      </c>
      <c r="B80" s="395">
        <f>+E80+G80+I80</f>
        <v>3</v>
      </c>
      <c r="C80" s="268"/>
      <c r="D80" s="417" t="s">
        <v>11</v>
      </c>
      <c r="E80" s="395">
        <f>+COUNTIF($R$9:$R$35,"CERRADO")</f>
        <v>3</v>
      </c>
      <c r="F80" s="418" t="s">
        <v>11</v>
      </c>
      <c r="G80" s="395">
        <f>+COUNTIF($R$40:$R$43,"CERRADO")</f>
        <v>0</v>
      </c>
      <c r="H80" s="417" t="s">
        <v>11</v>
      </c>
      <c r="I80" s="395">
        <f>+COUNTIF($R$48:$R$61,"CERRADO")</f>
        <v>0</v>
      </c>
    </row>
    <row r="81" spans="1:9" ht="15" thickBot="1">
      <c r="A81" s="419" t="s">
        <v>20</v>
      </c>
      <c r="B81" s="420">
        <f>B79+B80</f>
        <v>10</v>
      </c>
      <c r="C81" s="268"/>
      <c r="D81" s="419" t="s">
        <v>20</v>
      </c>
      <c r="E81" s="420">
        <f>SUM(E79:E80)</f>
        <v>6</v>
      </c>
      <c r="F81" s="421" t="s">
        <v>20</v>
      </c>
      <c r="G81" s="420">
        <f>SUM(G79:G80)</f>
        <v>2</v>
      </c>
      <c r="H81" s="419" t="s">
        <v>20</v>
      </c>
      <c r="I81" s="420">
        <f>SUM(I79:I80)</f>
        <v>2</v>
      </c>
    </row>
  </sheetData>
  <mergeCells count="112">
    <mergeCell ref="A1:D4"/>
    <mergeCell ref="E1:P4"/>
    <mergeCell ref="Q1:Q2"/>
    <mergeCell ref="R1:R2"/>
    <mergeCell ref="Q3:Q4"/>
    <mergeCell ref="R3:R4"/>
    <mergeCell ref="A5:R5"/>
    <mergeCell ref="A6:A7"/>
    <mergeCell ref="B6:B7"/>
    <mergeCell ref="C6:C7"/>
    <mergeCell ref="D6:D7"/>
    <mergeCell ref="E6:E7"/>
    <mergeCell ref="F6:F7"/>
    <mergeCell ref="G6:G7"/>
    <mergeCell ref="H6:H7"/>
    <mergeCell ref="I6:I7"/>
    <mergeCell ref="J6:J7"/>
    <mergeCell ref="K6:K7"/>
    <mergeCell ref="L6:R6"/>
    <mergeCell ref="A8:R8"/>
    <mergeCell ref="A9:A21"/>
    <mergeCell ref="B9:B12"/>
    <mergeCell ref="C9:C12"/>
    <mergeCell ref="D9:D12"/>
    <mergeCell ref="Q9:Q12"/>
    <mergeCell ref="R9:R12"/>
    <mergeCell ref="A23:A28"/>
    <mergeCell ref="B23:B28"/>
    <mergeCell ref="C23:C28"/>
    <mergeCell ref="D23:D28"/>
    <mergeCell ref="R23:R28"/>
    <mergeCell ref="E24:E25"/>
    <mergeCell ref="E26:E27"/>
    <mergeCell ref="B13:B17"/>
    <mergeCell ref="C13:C17"/>
    <mergeCell ref="D13:D17"/>
    <mergeCell ref="R13:R17"/>
    <mergeCell ref="B18:B21"/>
    <mergeCell ref="C18:C21"/>
    <mergeCell ref="D18:D21"/>
    <mergeCell ref="R18:R21"/>
    <mergeCell ref="A30:A31"/>
    <mergeCell ref="B30:B31"/>
    <mergeCell ref="C30:C31"/>
    <mergeCell ref="D30:D31"/>
    <mergeCell ref="R30:R31"/>
    <mergeCell ref="A33:A35"/>
    <mergeCell ref="B33:B35"/>
    <mergeCell ref="C33:C35"/>
    <mergeCell ref="D33:D35"/>
    <mergeCell ref="R33:R35"/>
    <mergeCell ref="A37:R37"/>
    <mergeCell ref="A38:A39"/>
    <mergeCell ref="B38:B39"/>
    <mergeCell ref="C38:C39"/>
    <mergeCell ref="D38:D39"/>
    <mergeCell ref="E38:E39"/>
    <mergeCell ref="F38:F39"/>
    <mergeCell ref="G38:G39"/>
    <mergeCell ref="H38:H39"/>
    <mergeCell ref="I38:I39"/>
    <mergeCell ref="J38:J39"/>
    <mergeCell ref="K38:K39"/>
    <mergeCell ref="L38:R38"/>
    <mergeCell ref="A42:A43"/>
    <mergeCell ref="B42:B43"/>
    <mergeCell ref="C42:C43"/>
    <mergeCell ref="D42:D43"/>
    <mergeCell ref="F42:F43"/>
    <mergeCell ref="G42:G43"/>
    <mergeCell ref="H42:H43"/>
    <mergeCell ref="O42:O43"/>
    <mergeCell ref="P42:P43"/>
    <mergeCell ref="Q42:Q43"/>
    <mergeCell ref="R42:R43"/>
    <mergeCell ref="A45:R45"/>
    <mergeCell ref="A46:A47"/>
    <mergeCell ref="B46:B47"/>
    <mergeCell ref="C46:C47"/>
    <mergeCell ref="D46:D47"/>
    <mergeCell ref="E46:E47"/>
    <mergeCell ref="I42:I43"/>
    <mergeCell ref="J42:J43"/>
    <mergeCell ref="K42:K43"/>
    <mergeCell ref="L42:L43"/>
    <mergeCell ref="M42:M43"/>
    <mergeCell ref="N42:N43"/>
    <mergeCell ref="L46:R46"/>
    <mergeCell ref="A48:A54"/>
    <mergeCell ref="B48:B54"/>
    <mergeCell ref="C48:C54"/>
    <mergeCell ref="D48:D54"/>
    <mergeCell ref="R48:R54"/>
    <mergeCell ref="F46:F47"/>
    <mergeCell ref="G46:G47"/>
    <mergeCell ref="H46:H47"/>
    <mergeCell ref="I46:I47"/>
    <mergeCell ref="J46:J47"/>
    <mergeCell ref="K46:K47"/>
    <mergeCell ref="A78:B78"/>
    <mergeCell ref="D78:E78"/>
    <mergeCell ref="F78:G78"/>
    <mergeCell ref="H78:I78"/>
    <mergeCell ref="A56:A61"/>
    <mergeCell ref="B56:B61"/>
    <mergeCell ref="C56:C61"/>
    <mergeCell ref="D56:D61"/>
    <mergeCell ref="R56:R61"/>
    <mergeCell ref="A69:B69"/>
    <mergeCell ref="D69:E69"/>
    <mergeCell ref="F69:G69"/>
    <mergeCell ref="H69:I69"/>
  </mergeCells>
  <conditionalFormatting sqref="P9:P21">
    <cfRule type="cellIs" dxfId="15" priority="3" operator="equal">
      <formula>$A$74</formula>
    </cfRule>
  </conditionalFormatting>
  <conditionalFormatting sqref="P23:P28 P30:P31 P33:P35">
    <cfRule type="cellIs" dxfId="14" priority="4" operator="equal">
      <formula>$A$71</formula>
    </cfRule>
  </conditionalFormatting>
  <conditionalFormatting sqref="P40 P42:P43">
    <cfRule type="cellIs" dxfId="13" priority="5" operator="equal">
      <formula>$A$74</formula>
    </cfRule>
  </conditionalFormatting>
  <conditionalFormatting sqref="P48:P54">
    <cfRule type="cellIs" dxfId="12" priority="2" operator="equal">
      <formula>$A$74</formula>
    </cfRule>
  </conditionalFormatting>
  <conditionalFormatting sqref="P56:P61">
    <cfRule type="cellIs" dxfId="11" priority="1" operator="equal">
      <formula>$A$74</formula>
    </cfRule>
  </conditionalFormatting>
  <conditionalFormatting sqref="R9:R17">
    <cfRule type="cellIs" dxfId="10" priority="8" operator="equal">
      <formula>$A$80</formula>
    </cfRule>
  </conditionalFormatting>
  <conditionalFormatting sqref="R23:R28">
    <cfRule type="cellIs" dxfId="9" priority="7" operator="equal">
      <formula>$A$80</formula>
    </cfRule>
  </conditionalFormatting>
  <conditionalFormatting sqref="R30:R31 R33:R35">
    <cfRule type="cellIs" dxfId="8" priority="6" operator="equal">
      <formula>$A$80</formula>
    </cfRule>
  </conditionalFormatting>
  <dataValidations count="5">
    <dataValidation type="list" allowBlank="1" showInputMessage="1" showErrorMessage="1" sqref="R56:R61" xr:uid="{A1CBAFD8-61B1-4BDB-8071-0553EA41F3EC}">
      <formula1>$B$79:$B$80</formula1>
    </dataValidation>
    <dataValidation type="list" allowBlank="1" showInputMessage="1" showErrorMessage="1" sqref="R30:R31" xr:uid="{3786F052-39EC-4EA5-B6E3-B7B4D858E725}">
      <formula1>$D$79:$D$80</formula1>
    </dataValidation>
    <dataValidation type="list" allowBlank="1" showInputMessage="1" showErrorMessage="1" sqref="R40 R42 R48:R54 R33:R35 R23:R28 R9:R21" xr:uid="{8DF3A344-FCA2-4358-AE1E-F82FFDDA3303}">
      <formula1>$A$79:$A$80</formula1>
    </dataValidation>
    <dataValidation type="list" allowBlank="1" showInputMessage="1" showErrorMessage="1" sqref="P33:P35 P23:P28 P30:P31 P48:P54 P40 P42:P43 P9:P21 P56:P61" xr:uid="{8EB483DF-B4CF-43A9-9687-4C17129E5253}">
      <formula1>$A$70:$A$75</formula1>
    </dataValidation>
    <dataValidation type="list" allowBlank="1" showInputMessage="1" showErrorMessage="1" sqref="H23:H28 H33:H35 H9:H21 H30:H31" xr:uid="{2CD5E9D5-D0F4-40D8-8D1A-4029C66DB581}">
      <formula1>#REF!</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7765-7A32-4768-94E7-37A52FAAD77E}">
  <dimension ref="A1:W55"/>
  <sheetViews>
    <sheetView zoomScale="36" zoomScaleNormal="40" workbookViewId="0">
      <selection activeCell="A12" sqref="A12"/>
    </sheetView>
  </sheetViews>
  <sheetFormatPr baseColWidth="10" defaultColWidth="11.44140625" defaultRowHeight="13.2" outlineLevelRow="1"/>
  <cols>
    <col min="1" max="1" width="14.77734375" style="212" customWidth="1"/>
    <col min="2" max="2" width="21" style="212" customWidth="1"/>
    <col min="3" max="3" width="14.44140625" style="212" customWidth="1"/>
    <col min="4" max="4" width="32.44140625" style="212" customWidth="1"/>
    <col min="5" max="5" width="44.44140625" style="531" customWidth="1"/>
    <col min="6" max="6" width="45.44140625" style="212" customWidth="1"/>
    <col min="7" max="7" width="39.44140625" style="212" bestFit="1" customWidth="1"/>
    <col min="8" max="8" width="25" style="212" bestFit="1" customWidth="1"/>
    <col min="9" max="9" width="25.77734375" style="212" bestFit="1" customWidth="1"/>
    <col min="10" max="10" width="23.21875" style="212" bestFit="1" customWidth="1"/>
    <col min="11" max="11" width="22.21875" style="212" customWidth="1"/>
    <col min="12" max="12" width="29.44140625" style="212" customWidth="1"/>
    <col min="13" max="13" width="27.44140625" style="212" bestFit="1" customWidth="1"/>
    <col min="14" max="14" width="14.21875" style="212" customWidth="1"/>
    <col min="15" max="15" width="150.77734375" style="212" customWidth="1"/>
    <col min="16" max="16" width="25.21875" style="212" customWidth="1"/>
    <col min="17" max="17" width="30.44140625" style="532" customWidth="1"/>
    <col min="18" max="18" width="142.5546875" style="212" customWidth="1"/>
    <col min="19" max="19" width="27.77734375" style="533" customWidth="1"/>
    <col min="20" max="20" width="61.44140625" style="212" customWidth="1"/>
    <col min="21" max="21" width="11.44140625" style="212"/>
    <col min="22" max="22" width="18.21875" style="212" hidden="1" customWidth="1"/>
    <col min="23" max="23" width="14.77734375" style="212" hidden="1" customWidth="1"/>
    <col min="24" max="16384" width="11.44140625" style="212"/>
  </cols>
  <sheetData>
    <row r="1" spans="1:23" ht="57" customHeight="1">
      <c r="A1" s="787"/>
      <c r="B1" s="787"/>
      <c r="C1" s="787"/>
      <c r="D1" s="787"/>
      <c r="E1" s="947" t="s">
        <v>22</v>
      </c>
      <c r="F1" s="948"/>
      <c r="G1" s="948"/>
      <c r="H1" s="948"/>
      <c r="I1" s="948"/>
      <c r="J1" s="948"/>
      <c r="K1" s="948"/>
      <c r="L1" s="949"/>
      <c r="M1" s="787"/>
      <c r="N1" s="787"/>
      <c r="O1" s="787"/>
      <c r="P1" s="787"/>
      <c r="Q1" s="787"/>
      <c r="R1" s="787"/>
      <c r="S1" s="787"/>
    </row>
    <row r="2" spans="1:23" ht="15.75" customHeight="1">
      <c r="A2" s="787" t="s">
        <v>23</v>
      </c>
      <c r="B2" s="787"/>
      <c r="C2" s="787"/>
      <c r="D2" s="787"/>
      <c r="E2" s="791" t="s">
        <v>24</v>
      </c>
      <c r="F2" s="792"/>
      <c r="G2" s="792"/>
      <c r="H2" s="792"/>
      <c r="I2" s="792"/>
      <c r="J2" s="792"/>
      <c r="K2" s="792"/>
      <c r="L2" s="793"/>
      <c r="M2" s="950" t="s">
        <v>25</v>
      </c>
      <c r="N2" s="950"/>
      <c r="O2" s="950"/>
      <c r="P2" s="950"/>
      <c r="Q2" s="950"/>
      <c r="R2" s="950"/>
      <c r="S2" s="950"/>
    </row>
    <row r="3" spans="1:23" ht="30" customHeight="1">
      <c r="A3" s="663" t="s">
        <v>26</v>
      </c>
      <c r="B3" s="663" t="s">
        <v>1</v>
      </c>
      <c r="C3" s="663" t="s">
        <v>28</v>
      </c>
      <c r="D3" s="663" t="s">
        <v>29</v>
      </c>
      <c r="E3" s="742" t="s">
        <v>30</v>
      </c>
      <c r="F3" s="663" t="s">
        <v>31</v>
      </c>
      <c r="G3" s="663" t="s">
        <v>32</v>
      </c>
      <c r="H3" s="663" t="s">
        <v>33</v>
      </c>
      <c r="I3" s="663" t="s">
        <v>34</v>
      </c>
      <c r="J3" s="663" t="s">
        <v>35</v>
      </c>
      <c r="K3" s="663" t="s">
        <v>36</v>
      </c>
      <c r="L3" s="945" t="s">
        <v>793</v>
      </c>
      <c r="M3" s="867" t="s">
        <v>37</v>
      </c>
      <c r="N3" s="868"/>
      <c r="O3" s="868"/>
      <c r="P3" s="868"/>
      <c r="Q3" s="868"/>
      <c r="R3" s="868"/>
      <c r="S3" s="869"/>
      <c r="V3" s="422" t="s">
        <v>518</v>
      </c>
      <c r="W3" s="423" t="s">
        <v>12</v>
      </c>
    </row>
    <row r="4" spans="1:23" ht="55.5" customHeight="1">
      <c r="A4" s="663"/>
      <c r="B4" s="663"/>
      <c r="C4" s="663"/>
      <c r="D4" s="663"/>
      <c r="E4" s="741"/>
      <c r="F4" s="663"/>
      <c r="G4" s="663"/>
      <c r="H4" s="663"/>
      <c r="I4" s="663"/>
      <c r="J4" s="663"/>
      <c r="K4" s="663"/>
      <c r="L4" s="946"/>
      <c r="M4" s="276" t="s">
        <v>39</v>
      </c>
      <c r="N4" s="276" t="s">
        <v>794</v>
      </c>
      <c r="O4" s="276" t="s">
        <v>795</v>
      </c>
      <c r="P4" s="424" t="s">
        <v>519</v>
      </c>
      <c r="Q4" s="276" t="s">
        <v>43</v>
      </c>
      <c r="R4" s="276" t="s">
        <v>796</v>
      </c>
      <c r="S4" s="278" t="s">
        <v>45</v>
      </c>
      <c r="V4" s="423" t="s">
        <v>797</v>
      </c>
      <c r="W4" s="423" t="s">
        <v>11</v>
      </c>
    </row>
    <row r="5" spans="1:23" ht="31.5" customHeight="1" thickBot="1">
      <c r="A5" s="921" t="s">
        <v>798</v>
      </c>
      <c r="B5" s="922"/>
      <c r="C5" s="922"/>
      <c r="D5" s="922"/>
      <c r="E5" s="922"/>
      <c r="F5" s="922"/>
      <c r="G5" s="922"/>
      <c r="H5" s="922"/>
      <c r="I5" s="922"/>
      <c r="J5" s="922"/>
      <c r="K5" s="922"/>
      <c r="L5" s="922"/>
      <c r="M5" s="922"/>
      <c r="N5" s="922"/>
      <c r="O5" s="922"/>
      <c r="P5" s="922"/>
      <c r="Q5" s="922"/>
      <c r="R5" s="922"/>
      <c r="S5" s="923"/>
      <c r="V5" s="423"/>
      <c r="W5" s="423"/>
    </row>
    <row r="6" spans="1:23" s="433" customFormat="1" ht="218.25" customHeight="1" outlineLevel="1" thickBot="1">
      <c r="A6" s="425" t="s">
        <v>792</v>
      </c>
      <c r="B6" s="426" t="s">
        <v>799</v>
      </c>
      <c r="C6" s="425">
        <v>1</v>
      </c>
      <c r="D6" s="426" t="s">
        <v>800</v>
      </c>
      <c r="E6" s="427" t="s">
        <v>801</v>
      </c>
      <c r="F6" s="427" t="s">
        <v>802</v>
      </c>
      <c r="G6" s="427" t="s">
        <v>803</v>
      </c>
      <c r="H6" s="428" t="s">
        <v>63</v>
      </c>
      <c r="I6" s="426" t="s">
        <v>804</v>
      </c>
      <c r="J6" s="429">
        <v>45474</v>
      </c>
      <c r="K6" s="429">
        <v>45565</v>
      </c>
      <c r="L6" s="429" t="s">
        <v>805</v>
      </c>
      <c r="M6" s="427" t="s">
        <v>806</v>
      </c>
      <c r="N6" s="429" t="s">
        <v>807</v>
      </c>
      <c r="O6" s="430" t="s">
        <v>808</v>
      </c>
      <c r="P6" s="431">
        <v>0</v>
      </c>
      <c r="Q6" s="432" t="s">
        <v>58</v>
      </c>
      <c r="R6" s="427" t="s">
        <v>809</v>
      </c>
      <c r="S6" s="432" t="s">
        <v>11</v>
      </c>
      <c r="V6" s="434" t="s">
        <v>810</v>
      </c>
      <c r="W6" s="434" t="s">
        <v>811</v>
      </c>
    </row>
    <row r="7" spans="1:23" s="441" customFormat="1" ht="11.55" customHeight="1">
      <c r="A7" s="435"/>
      <c r="B7" s="436"/>
      <c r="C7" s="436"/>
      <c r="D7" s="436"/>
      <c r="E7" s="437"/>
      <c r="F7" s="436"/>
      <c r="G7" s="436"/>
      <c r="H7" s="436"/>
      <c r="I7" s="436"/>
      <c r="J7" s="436"/>
      <c r="K7" s="436"/>
      <c r="L7" s="436"/>
      <c r="M7" s="436"/>
      <c r="N7" s="438"/>
      <c r="O7" s="438"/>
      <c r="P7" s="438"/>
      <c r="Q7" s="439"/>
      <c r="R7" s="438"/>
      <c r="S7" s="440"/>
      <c r="V7" s="423" t="s">
        <v>812</v>
      </c>
      <c r="W7" s="423" t="s">
        <v>813</v>
      </c>
    </row>
    <row r="8" spans="1:23" s="308" customFormat="1" ht="172.05" hidden="1" customHeight="1" outlineLevel="1">
      <c r="A8" s="924" t="s">
        <v>792</v>
      </c>
      <c r="B8" s="927" t="s">
        <v>799</v>
      </c>
      <c r="C8" s="924">
        <v>2</v>
      </c>
      <c r="D8" s="930" t="s">
        <v>814</v>
      </c>
      <c r="E8" s="933" t="s">
        <v>815</v>
      </c>
      <c r="F8" s="933"/>
      <c r="G8" s="933"/>
      <c r="H8" s="933"/>
      <c r="I8" s="933"/>
      <c r="J8" s="933"/>
      <c r="K8" s="933"/>
      <c r="L8" s="936" t="s">
        <v>144</v>
      </c>
      <c r="M8" s="939" t="s">
        <v>311</v>
      </c>
      <c r="N8" s="942">
        <v>45450</v>
      </c>
      <c r="O8" s="905" t="s">
        <v>816</v>
      </c>
      <c r="P8" s="908">
        <v>1</v>
      </c>
      <c r="Q8" s="911" t="s">
        <v>58</v>
      </c>
      <c r="R8" s="914" t="s">
        <v>817</v>
      </c>
      <c r="S8" s="917" t="s">
        <v>11</v>
      </c>
      <c r="T8" s="445"/>
      <c r="V8" s="308" t="s">
        <v>418</v>
      </c>
    </row>
    <row r="9" spans="1:23" s="308" customFormat="1" ht="240.6" hidden="1" customHeight="1" outlineLevel="1">
      <c r="A9" s="925"/>
      <c r="B9" s="928"/>
      <c r="C9" s="925"/>
      <c r="D9" s="931"/>
      <c r="E9" s="934"/>
      <c r="F9" s="934"/>
      <c r="G9" s="934"/>
      <c r="H9" s="934"/>
      <c r="I9" s="934"/>
      <c r="J9" s="934"/>
      <c r="K9" s="934"/>
      <c r="L9" s="937"/>
      <c r="M9" s="940"/>
      <c r="N9" s="943"/>
      <c r="O9" s="906"/>
      <c r="P9" s="909"/>
      <c r="Q9" s="912"/>
      <c r="R9" s="915"/>
      <c r="S9" s="918"/>
      <c r="T9" s="445"/>
    </row>
    <row r="10" spans="1:23" s="308" customFormat="1" ht="251.1" hidden="1" customHeight="1" outlineLevel="1" thickBot="1">
      <c r="A10" s="926"/>
      <c r="B10" s="929"/>
      <c r="C10" s="926"/>
      <c r="D10" s="932"/>
      <c r="E10" s="935"/>
      <c r="F10" s="935"/>
      <c r="G10" s="935"/>
      <c r="H10" s="935"/>
      <c r="I10" s="935"/>
      <c r="J10" s="935"/>
      <c r="K10" s="935"/>
      <c r="L10" s="938"/>
      <c r="M10" s="941"/>
      <c r="N10" s="944"/>
      <c r="O10" s="907"/>
      <c r="P10" s="910"/>
      <c r="Q10" s="913"/>
      <c r="R10" s="916"/>
      <c r="S10" s="919"/>
      <c r="T10" s="445"/>
    </row>
    <row r="11" spans="1:23" s="441" customFormat="1" ht="13.5" customHeight="1" collapsed="1" thickBot="1">
      <c r="A11" s="435"/>
      <c r="B11" s="436"/>
      <c r="C11" s="436"/>
      <c r="D11" s="436"/>
      <c r="E11" s="437"/>
      <c r="F11" s="436"/>
      <c r="G11" s="436"/>
      <c r="H11" s="436"/>
      <c r="I11" s="436"/>
      <c r="J11" s="436"/>
      <c r="K11" s="436"/>
      <c r="L11" s="436"/>
      <c r="M11" s="436"/>
      <c r="N11" s="438"/>
      <c r="O11" s="438"/>
      <c r="P11" s="438"/>
      <c r="Q11" s="439"/>
      <c r="R11" s="438"/>
      <c r="S11" s="440"/>
      <c r="V11" s="423" t="s">
        <v>8</v>
      </c>
    </row>
    <row r="12" spans="1:23" s="455" customFormat="1" ht="278.25" customHeight="1" outlineLevel="1" thickBot="1">
      <c r="A12" s="446" t="s">
        <v>792</v>
      </c>
      <c r="B12" s="447" t="s">
        <v>799</v>
      </c>
      <c r="C12" s="446">
        <v>3</v>
      </c>
      <c r="D12" s="448" t="s">
        <v>818</v>
      </c>
      <c r="E12" s="920" t="s">
        <v>819</v>
      </c>
      <c r="F12" s="920"/>
      <c r="G12" s="920"/>
      <c r="H12" s="920"/>
      <c r="I12" s="920"/>
      <c r="J12" s="920"/>
      <c r="K12" s="920"/>
      <c r="L12" s="449" t="s">
        <v>144</v>
      </c>
      <c r="M12" s="450" t="s">
        <v>820</v>
      </c>
      <c r="N12" s="451" t="s">
        <v>821</v>
      </c>
      <c r="O12" s="450" t="s">
        <v>822</v>
      </c>
      <c r="P12" s="452">
        <v>0</v>
      </c>
      <c r="Q12" s="453" t="s">
        <v>8</v>
      </c>
      <c r="R12" s="450" t="s">
        <v>823</v>
      </c>
      <c r="S12" s="453" t="s">
        <v>12</v>
      </c>
      <c r="T12" s="454"/>
    </row>
    <row r="13" spans="1:23" s="441" customFormat="1" ht="13.8" thickBot="1">
      <c r="A13" s="456"/>
      <c r="B13" s="457"/>
      <c r="C13" s="457"/>
      <c r="D13" s="457"/>
      <c r="E13" s="458"/>
      <c r="F13" s="457"/>
      <c r="G13" s="457"/>
      <c r="H13" s="457"/>
      <c r="I13" s="457"/>
      <c r="J13" s="457"/>
      <c r="K13" s="457"/>
      <c r="L13" s="457"/>
      <c r="M13" s="457"/>
      <c r="N13" s="459"/>
      <c r="O13" s="459"/>
      <c r="P13" s="459"/>
      <c r="Q13" s="460"/>
      <c r="R13" s="459"/>
      <c r="S13" s="461"/>
    </row>
    <row r="14" spans="1:23" s="433" customFormat="1" ht="271.5" customHeight="1" outlineLevel="1" thickBot="1">
      <c r="A14" s="425" t="s">
        <v>792</v>
      </c>
      <c r="B14" s="426" t="s">
        <v>799</v>
      </c>
      <c r="C14" s="425">
        <v>4</v>
      </c>
      <c r="D14" s="428" t="s">
        <v>824</v>
      </c>
      <c r="E14" s="894" t="s">
        <v>825</v>
      </c>
      <c r="F14" s="895"/>
      <c r="G14" s="895"/>
      <c r="H14" s="895"/>
      <c r="I14" s="895"/>
      <c r="J14" s="895"/>
      <c r="K14" s="896"/>
      <c r="L14" s="462" t="s">
        <v>805</v>
      </c>
      <c r="M14" s="427" t="s">
        <v>826</v>
      </c>
      <c r="N14" s="429" t="s">
        <v>827</v>
      </c>
      <c r="O14" s="427" t="s">
        <v>828</v>
      </c>
      <c r="P14" s="463">
        <v>0</v>
      </c>
      <c r="Q14" s="432" t="s">
        <v>58</v>
      </c>
      <c r="R14" s="464" t="s">
        <v>829</v>
      </c>
      <c r="S14" s="432" t="s">
        <v>11</v>
      </c>
      <c r="T14" s="465"/>
    </row>
    <row r="15" spans="1:23" s="441" customFormat="1">
      <c r="A15" s="466"/>
      <c r="B15" s="467"/>
      <c r="C15" s="467"/>
      <c r="D15" s="467"/>
      <c r="E15" s="468"/>
      <c r="F15" s="467"/>
      <c r="G15" s="467"/>
      <c r="H15" s="467"/>
      <c r="I15" s="467"/>
      <c r="J15" s="467"/>
      <c r="K15" s="467"/>
      <c r="L15" s="467"/>
      <c r="M15" s="467"/>
      <c r="N15" s="469"/>
      <c r="O15" s="469"/>
      <c r="P15" s="469"/>
      <c r="Q15" s="470"/>
      <c r="R15" s="469"/>
      <c r="S15" s="471"/>
    </row>
    <row r="16" spans="1:23" s="308" customFormat="1" ht="409.5" hidden="1" customHeight="1" outlineLevel="1" thickBot="1">
      <c r="A16" s="472" t="s">
        <v>792</v>
      </c>
      <c r="B16" s="473" t="s">
        <v>799</v>
      </c>
      <c r="C16" s="472">
        <v>5</v>
      </c>
      <c r="D16" s="444" t="s">
        <v>830</v>
      </c>
      <c r="E16" s="444" t="s">
        <v>831</v>
      </c>
      <c r="F16" s="444" t="s">
        <v>832</v>
      </c>
      <c r="G16" s="444" t="s">
        <v>833</v>
      </c>
      <c r="H16" s="474" t="s">
        <v>63</v>
      </c>
      <c r="I16" s="475" t="s">
        <v>834</v>
      </c>
      <c r="J16" s="476">
        <v>44117</v>
      </c>
      <c r="K16" s="476">
        <v>44155</v>
      </c>
      <c r="L16" s="462" t="s">
        <v>144</v>
      </c>
      <c r="M16" s="444" t="s">
        <v>835</v>
      </c>
      <c r="N16" s="477" t="s">
        <v>836</v>
      </c>
      <c r="O16" s="478" t="s">
        <v>837</v>
      </c>
      <c r="P16" s="442">
        <v>1</v>
      </c>
      <c r="Q16" s="479" t="s">
        <v>58</v>
      </c>
      <c r="R16" s="444" t="s">
        <v>838</v>
      </c>
      <c r="S16" s="443" t="s">
        <v>11</v>
      </c>
      <c r="T16" s="445"/>
    </row>
    <row r="17" spans="1:20" s="480" customFormat="1" ht="409.5" customHeight="1" collapsed="1">
      <c r="A17" s="897" t="s">
        <v>792</v>
      </c>
      <c r="B17" s="899" t="s">
        <v>799</v>
      </c>
      <c r="C17" s="901">
        <v>6</v>
      </c>
      <c r="D17" s="899" t="s">
        <v>839</v>
      </c>
      <c r="E17" s="903" t="s">
        <v>840</v>
      </c>
      <c r="F17" s="903" t="s">
        <v>841</v>
      </c>
      <c r="G17" s="879" t="s">
        <v>842</v>
      </c>
      <c r="H17" s="879" t="s">
        <v>63</v>
      </c>
      <c r="I17" s="884" t="s">
        <v>843</v>
      </c>
      <c r="J17" s="893">
        <v>45352</v>
      </c>
      <c r="K17" s="893">
        <v>45450</v>
      </c>
      <c r="L17" s="881" t="s">
        <v>844</v>
      </c>
      <c r="M17" s="878" t="s">
        <v>826</v>
      </c>
      <c r="N17" s="880" t="s">
        <v>845</v>
      </c>
      <c r="O17" s="876" t="s">
        <v>846</v>
      </c>
      <c r="P17" s="886">
        <v>1</v>
      </c>
      <c r="Q17" s="887" t="s">
        <v>58</v>
      </c>
      <c r="R17" s="888" t="s">
        <v>847</v>
      </c>
      <c r="S17" s="887" t="s">
        <v>11</v>
      </c>
    </row>
    <row r="18" spans="1:20" s="308" customFormat="1" ht="409.6" customHeight="1" outlineLevel="1">
      <c r="A18" s="898"/>
      <c r="B18" s="900"/>
      <c r="C18" s="902"/>
      <c r="D18" s="900"/>
      <c r="E18" s="904"/>
      <c r="F18" s="904"/>
      <c r="G18" s="879"/>
      <c r="H18" s="879"/>
      <c r="I18" s="884"/>
      <c r="J18" s="893"/>
      <c r="K18" s="893"/>
      <c r="L18" s="881"/>
      <c r="M18" s="874"/>
      <c r="N18" s="875"/>
      <c r="O18" s="876"/>
      <c r="P18" s="886"/>
      <c r="Q18" s="887"/>
      <c r="R18" s="888"/>
      <c r="S18" s="887"/>
      <c r="T18" s="445"/>
    </row>
    <row r="19" spans="1:20" s="441" customFormat="1">
      <c r="A19" s="456"/>
      <c r="B19" s="457"/>
      <c r="C19" s="457"/>
      <c r="D19" s="457"/>
      <c r="E19" s="458"/>
      <c r="F19" s="457"/>
      <c r="G19" s="457"/>
      <c r="H19" s="457"/>
      <c r="I19" s="457"/>
      <c r="J19" s="457"/>
      <c r="K19" s="457"/>
      <c r="L19" s="457"/>
      <c r="M19" s="457"/>
      <c r="N19" s="459"/>
      <c r="O19" s="459"/>
      <c r="P19" s="459"/>
      <c r="Q19" s="460"/>
      <c r="R19" s="459"/>
      <c r="S19" s="461"/>
    </row>
    <row r="20" spans="1:20" s="308" customFormat="1" ht="409.6" hidden="1" customHeight="1" outlineLevel="1" thickBot="1">
      <c r="A20" s="425" t="s">
        <v>792</v>
      </c>
      <c r="B20" s="426" t="s">
        <v>799</v>
      </c>
      <c r="C20" s="425">
        <v>7</v>
      </c>
      <c r="D20" s="427" t="s">
        <v>848</v>
      </c>
      <c r="E20" s="481" t="s">
        <v>849</v>
      </c>
      <c r="F20" s="481" t="s">
        <v>850</v>
      </c>
      <c r="G20" s="481" t="s">
        <v>851</v>
      </c>
      <c r="H20" s="428" t="s">
        <v>63</v>
      </c>
      <c r="I20" s="426" t="s">
        <v>843</v>
      </c>
      <c r="J20" s="482">
        <v>45292</v>
      </c>
      <c r="K20" s="482">
        <v>45412</v>
      </c>
      <c r="L20" s="483" t="s">
        <v>844</v>
      </c>
      <c r="M20" s="484" t="s">
        <v>311</v>
      </c>
      <c r="N20" s="485">
        <v>45450</v>
      </c>
      <c r="O20" s="427" t="s">
        <v>852</v>
      </c>
      <c r="P20" s="486">
        <v>1</v>
      </c>
      <c r="Q20" s="487" t="s">
        <v>58</v>
      </c>
      <c r="R20" s="488" t="s">
        <v>853</v>
      </c>
      <c r="S20" s="487" t="s">
        <v>11</v>
      </c>
      <c r="T20" s="445"/>
    </row>
    <row r="21" spans="1:20" s="441" customFormat="1" collapsed="1">
      <c r="A21" s="456"/>
      <c r="B21" s="457"/>
      <c r="C21" s="457"/>
      <c r="D21" s="457"/>
      <c r="E21" s="458"/>
      <c r="F21" s="457"/>
      <c r="G21" s="457"/>
      <c r="H21" s="457"/>
      <c r="I21" s="457"/>
      <c r="J21" s="457"/>
      <c r="K21" s="457"/>
      <c r="L21" s="457"/>
      <c r="M21" s="457"/>
      <c r="N21" s="469"/>
      <c r="O21" s="469"/>
      <c r="P21" s="469"/>
      <c r="Q21" s="470"/>
      <c r="R21" s="469"/>
      <c r="S21" s="471"/>
    </row>
    <row r="22" spans="1:20" s="308" customFormat="1" ht="409.5" hidden="1" customHeight="1" outlineLevel="1" thickBot="1">
      <c r="A22" s="489" t="s">
        <v>792</v>
      </c>
      <c r="B22" s="490" t="s">
        <v>799</v>
      </c>
      <c r="C22" s="489">
        <v>8</v>
      </c>
      <c r="D22" s="427" t="s">
        <v>854</v>
      </c>
      <c r="E22" s="889" t="s">
        <v>855</v>
      </c>
      <c r="F22" s="890"/>
      <c r="G22" s="890"/>
      <c r="H22" s="890"/>
      <c r="I22" s="890"/>
      <c r="J22" s="890"/>
      <c r="K22" s="891"/>
      <c r="L22" s="462" t="s">
        <v>144</v>
      </c>
      <c r="M22" s="491" t="s">
        <v>835</v>
      </c>
      <c r="N22" s="492" t="s">
        <v>836</v>
      </c>
      <c r="O22" s="464" t="s">
        <v>856</v>
      </c>
      <c r="P22" s="463">
        <v>1</v>
      </c>
      <c r="Q22" s="311" t="s">
        <v>58</v>
      </c>
      <c r="R22" s="464" t="s">
        <v>857</v>
      </c>
      <c r="S22" s="311" t="s">
        <v>11</v>
      </c>
    </row>
    <row r="23" spans="1:20" s="441" customFormat="1" collapsed="1">
      <c r="A23" s="493"/>
      <c r="B23" s="494"/>
      <c r="C23" s="494"/>
      <c r="D23" s="494"/>
      <c r="E23" s="495"/>
      <c r="F23" s="494"/>
      <c r="G23" s="494"/>
      <c r="H23" s="494"/>
      <c r="I23" s="494"/>
      <c r="J23" s="494"/>
      <c r="K23" s="494"/>
      <c r="L23" s="494"/>
      <c r="M23" s="494"/>
      <c r="N23" s="496"/>
      <c r="O23" s="496"/>
      <c r="P23" s="496"/>
      <c r="Q23" s="497"/>
      <c r="R23" s="496"/>
      <c r="S23" s="498"/>
    </row>
    <row r="24" spans="1:20" s="308" customFormat="1" ht="296.55" hidden="1" customHeight="1" outlineLevel="1" thickBot="1">
      <c r="A24" s="446" t="s">
        <v>792</v>
      </c>
      <c r="B24" s="447" t="s">
        <v>799</v>
      </c>
      <c r="C24" s="446">
        <v>9</v>
      </c>
      <c r="D24" s="450" t="s">
        <v>858</v>
      </c>
      <c r="E24" s="448" t="s">
        <v>859</v>
      </c>
      <c r="F24" s="448" t="s">
        <v>860</v>
      </c>
      <c r="G24" s="448" t="s">
        <v>861</v>
      </c>
      <c r="H24" s="446" t="s">
        <v>52</v>
      </c>
      <c r="I24" s="499" t="s">
        <v>862</v>
      </c>
      <c r="J24" s="500">
        <v>44197</v>
      </c>
      <c r="K24" s="501">
        <v>44926</v>
      </c>
      <c r="L24" s="483" t="s">
        <v>844</v>
      </c>
      <c r="M24" s="484" t="s">
        <v>311</v>
      </c>
      <c r="N24" s="485">
        <v>45450</v>
      </c>
      <c r="O24" s="427" t="s">
        <v>863</v>
      </c>
      <c r="P24" s="502">
        <v>1</v>
      </c>
      <c r="Q24" s="503" t="s">
        <v>58</v>
      </c>
      <c r="R24" s="488" t="s">
        <v>864</v>
      </c>
      <c r="S24" s="487" t="s">
        <v>11</v>
      </c>
      <c r="T24" s="445"/>
    </row>
    <row r="25" spans="1:20" s="441" customFormat="1" collapsed="1">
      <c r="A25" s="435"/>
      <c r="B25" s="436"/>
      <c r="C25" s="436"/>
      <c r="D25" s="436"/>
      <c r="E25" s="437"/>
      <c r="F25" s="436"/>
      <c r="G25" s="436"/>
      <c r="H25" s="436"/>
      <c r="I25" s="436"/>
      <c r="J25" s="436"/>
      <c r="K25" s="436"/>
      <c r="L25" s="436"/>
      <c r="M25" s="436"/>
      <c r="N25" s="438"/>
      <c r="O25" s="438"/>
      <c r="P25" s="438"/>
      <c r="Q25" s="439"/>
      <c r="R25" s="438"/>
      <c r="S25" s="440"/>
    </row>
    <row r="26" spans="1:20" s="308" customFormat="1" ht="195.6" hidden="1" customHeight="1" outlineLevel="1" thickBot="1">
      <c r="A26" s="446" t="s">
        <v>792</v>
      </c>
      <c r="B26" s="447" t="s">
        <v>799</v>
      </c>
      <c r="C26" s="446">
        <v>10</v>
      </c>
      <c r="D26" s="448" t="s">
        <v>865</v>
      </c>
      <c r="E26" s="448" t="s">
        <v>866</v>
      </c>
      <c r="F26" s="448" t="s">
        <v>867</v>
      </c>
      <c r="G26" s="448" t="s">
        <v>868</v>
      </c>
      <c r="H26" s="449" t="s">
        <v>63</v>
      </c>
      <c r="I26" s="504" t="s">
        <v>869</v>
      </c>
      <c r="J26" s="504">
        <v>44197</v>
      </c>
      <c r="K26" s="504">
        <v>44926</v>
      </c>
      <c r="L26" s="483" t="s">
        <v>844</v>
      </c>
      <c r="M26" s="484" t="s">
        <v>311</v>
      </c>
      <c r="N26" s="485">
        <v>45450</v>
      </c>
      <c r="O26" s="427" t="s">
        <v>870</v>
      </c>
      <c r="P26" s="502">
        <v>1</v>
      </c>
      <c r="Q26" s="487" t="s">
        <v>58</v>
      </c>
      <c r="R26" s="488" t="s">
        <v>871</v>
      </c>
      <c r="S26" s="487" t="s">
        <v>11</v>
      </c>
      <c r="T26" s="445"/>
    </row>
    <row r="27" spans="1:20" s="441" customFormat="1" collapsed="1">
      <c r="A27" s="456"/>
      <c r="B27" s="457"/>
      <c r="C27" s="457"/>
      <c r="D27" s="457"/>
      <c r="E27" s="458"/>
      <c r="F27" s="457"/>
      <c r="G27" s="457"/>
      <c r="H27" s="457"/>
      <c r="I27" s="457"/>
      <c r="J27" s="457"/>
      <c r="K27" s="457"/>
      <c r="L27" s="457"/>
      <c r="M27" s="457"/>
      <c r="N27" s="459"/>
      <c r="O27" s="459"/>
      <c r="P27" s="459"/>
      <c r="Q27" s="460"/>
      <c r="R27" s="459"/>
      <c r="S27" s="461"/>
    </row>
    <row r="28" spans="1:20" s="308" customFormat="1" ht="324" hidden="1" customHeight="1" outlineLevel="1" thickBot="1">
      <c r="A28" s="425" t="s">
        <v>792</v>
      </c>
      <c r="B28" s="426" t="s">
        <v>799</v>
      </c>
      <c r="C28" s="425">
        <v>11</v>
      </c>
      <c r="D28" s="428" t="s">
        <v>872</v>
      </c>
      <c r="E28" s="481" t="s">
        <v>873</v>
      </c>
      <c r="F28" s="481" t="s">
        <v>874</v>
      </c>
      <c r="G28" s="481" t="s">
        <v>875</v>
      </c>
      <c r="H28" s="505" t="s">
        <v>52</v>
      </c>
      <c r="I28" s="506" t="s">
        <v>876</v>
      </c>
      <c r="J28" s="492">
        <v>45047</v>
      </c>
      <c r="K28" s="492">
        <v>45291</v>
      </c>
      <c r="L28" s="483" t="s">
        <v>844</v>
      </c>
      <c r="M28" s="484" t="s">
        <v>311</v>
      </c>
      <c r="N28" s="485">
        <v>45450</v>
      </c>
      <c r="O28" s="427" t="s">
        <v>877</v>
      </c>
      <c r="P28" s="486">
        <v>1</v>
      </c>
      <c r="Q28" s="503" t="s">
        <v>58</v>
      </c>
      <c r="R28" s="507" t="s">
        <v>878</v>
      </c>
      <c r="S28" s="487" t="s">
        <v>11</v>
      </c>
      <c r="T28" s="445"/>
    </row>
    <row r="29" spans="1:20" s="441" customFormat="1" collapsed="1">
      <c r="A29" s="493"/>
      <c r="B29" s="494"/>
      <c r="C29" s="494"/>
      <c r="D29" s="494"/>
      <c r="E29" s="494"/>
      <c r="F29" s="494"/>
      <c r="G29" s="494"/>
      <c r="H29" s="494"/>
      <c r="I29" s="494"/>
      <c r="J29" s="494"/>
      <c r="K29" s="494"/>
      <c r="L29" s="494"/>
      <c r="M29" s="494"/>
      <c r="N29" s="496"/>
      <c r="O29" s="496"/>
      <c r="P29" s="496"/>
      <c r="Q29" s="497"/>
      <c r="R29" s="496"/>
      <c r="S29" s="498"/>
    </row>
    <row r="30" spans="1:20" s="308" customFormat="1" ht="409.6" hidden="1" customHeight="1" outlineLevel="1" thickBot="1">
      <c r="A30" s="446" t="s">
        <v>792</v>
      </c>
      <c r="B30" s="506" t="s">
        <v>799</v>
      </c>
      <c r="C30" s="505">
        <v>12</v>
      </c>
      <c r="D30" s="428" t="s">
        <v>879</v>
      </c>
      <c r="E30" s="892" t="s">
        <v>880</v>
      </c>
      <c r="F30" s="892"/>
      <c r="G30" s="892"/>
      <c r="H30" s="892"/>
      <c r="I30" s="892"/>
      <c r="J30" s="892"/>
      <c r="K30" s="892"/>
      <c r="L30" s="428" t="s">
        <v>144</v>
      </c>
      <c r="M30" s="450" t="s">
        <v>835</v>
      </c>
      <c r="N30" s="492" t="s">
        <v>881</v>
      </c>
      <c r="O30" s="491" t="s">
        <v>882</v>
      </c>
      <c r="P30" s="502">
        <v>1</v>
      </c>
      <c r="Q30" s="487" t="s">
        <v>58</v>
      </c>
      <c r="R30" s="491" t="s">
        <v>883</v>
      </c>
      <c r="S30" s="487" t="s">
        <v>11</v>
      </c>
    </row>
    <row r="31" spans="1:20" s="441" customFormat="1" ht="13.8" collapsed="1" thickBot="1">
      <c r="A31" s="435"/>
      <c r="B31" s="436"/>
      <c r="C31" s="436"/>
      <c r="D31" s="436"/>
      <c r="E31" s="437"/>
      <c r="F31" s="436"/>
      <c r="G31" s="436"/>
      <c r="H31" s="436"/>
      <c r="I31" s="436"/>
      <c r="J31" s="436"/>
      <c r="K31" s="436"/>
      <c r="L31" s="436"/>
      <c r="M31" s="436"/>
      <c r="N31" s="438"/>
      <c r="O31" s="438"/>
      <c r="P31" s="438"/>
      <c r="Q31" s="439"/>
      <c r="R31" s="438"/>
      <c r="S31" s="440"/>
    </row>
    <row r="32" spans="1:20" s="308" customFormat="1" ht="407.25" customHeight="1" outlineLevel="1">
      <c r="A32" s="882" t="s">
        <v>792</v>
      </c>
      <c r="B32" s="884" t="s">
        <v>799</v>
      </c>
      <c r="C32" s="885">
        <v>13</v>
      </c>
      <c r="D32" s="879" t="s">
        <v>884</v>
      </c>
      <c r="E32" s="878" t="s">
        <v>885</v>
      </c>
      <c r="F32" s="878" t="s">
        <v>886</v>
      </c>
      <c r="G32" s="878" t="s">
        <v>887</v>
      </c>
      <c r="H32" s="879" t="s">
        <v>52</v>
      </c>
      <c r="I32" s="878" t="s">
        <v>888</v>
      </c>
      <c r="J32" s="880">
        <v>45444</v>
      </c>
      <c r="K32" s="880">
        <v>45626</v>
      </c>
      <c r="L32" s="881" t="s">
        <v>844</v>
      </c>
      <c r="M32" s="874" t="s">
        <v>311</v>
      </c>
      <c r="N32" s="875">
        <v>45450</v>
      </c>
      <c r="O32" s="876" t="s">
        <v>889</v>
      </c>
      <c r="P32" s="877">
        <v>0</v>
      </c>
      <c r="Q32" s="870" t="s">
        <v>515</v>
      </c>
      <c r="R32" s="876" t="s">
        <v>890</v>
      </c>
      <c r="S32" s="870" t="s">
        <v>12</v>
      </c>
      <c r="T32" s="445"/>
    </row>
    <row r="33" spans="1:20" s="441" customFormat="1" ht="302.25" customHeight="1" thickBot="1">
      <c r="A33" s="883"/>
      <c r="B33" s="884"/>
      <c r="C33" s="885"/>
      <c r="D33" s="879"/>
      <c r="E33" s="878"/>
      <c r="F33" s="878"/>
      <c r="G33" s="878"/>
      <c r="H33" s="879"/>
      <c r="I33" s="878"/>
      <c r="J33" s="880"/>
      <c r="K33" s="880"/>
      <c r="L33" s="881"/>
      <c r="M33" s="874"/>
      <c r="N33" s="875"/>
      <c r="O33" s="876"/>
      <c r="P33" s="877"/>
      <c r="Q33" s="870"/>
      <c r="R33" s="876"/>
      <c r="S33" s="870"/>
    </row>
    <row r="34" spans="1:20" s="433" customFormat="1" ht="118.5" customHeight="1" outlineLevel="1" thickBot="1">
      <c r="A34" s="425" t="s">
        <v>792</v>
      </c>
      <c r="B34" s="508" t="s">
        <v>799</v>
      </c>
      <c r="C34" s="509">
        <v>14</v>
      </c>
      <c r="D34" s="510" t="s">
        <v>891</v>
      </c>
      <c r="E34" s="511" t="s">
        <v>892</v>
      </c>
      <c r="F34" s="511" t="s">
        <v>893</v>
      </c>
      <c r="G34" s="511" t="s">
        <v>894</v>
      </c>
      <c r="H34" s="510" t="s">
        <v>52</v>
      </c>
      <c r="I34" s="508" t="s">
        <v>895</v>
      </c>
      <c r="J34" s="512">
        <v>45292</v>
      </c>
      <c r="K34" s="512">
        <v>45442</v>
      </c>
      <c r="L34" s="513" t="s">
        <v>844</v>
      </c>
      <c r="M34" s="514" t="s">
        <v>311</v>
      </c>
      <c r="N34" s="515">
        <v>45450</v>
      </c>
      <c r="O34" s="511" t="s">
        <v>896</v>
      </c>
      <c r="P34" s="516">
        <v>1</v>
      </c>
      <c r="Q34" s="517" t="s">
        <v>58</v>
      </c>
      <c r="R34" s="518" t="s">
        <v>897</v>
      </c>
      <c r="S34" s="519" t="s">
        <v>11</v>
      </c>
      <c r="T34" s="465"/>
    </row>
    <row r="35" spans="1:20" s="441" customFormat="1" ht="31.95" hidden="1" customHeight="1">
      <c r="A35" s="520"/>
      <c r="B35" s="521"/>
      <c r="C35" s="521"/>
      <c r="D35" s="521"/>
      <c r="E35" s="521"/>
      <c r="F35" s="521"/>
      <c r="G35" s="521"/>
      <c r="H35" s="521"/>
      <c r="I35" s="521"/>
      <c r="J35" s="521"/>
      <c r="K35" s="521"/>
      <c r="L35" s="521"/>
      <c r="M35" s="521"/>
      <c r="N35" s="522"/>
      <c r="O35" s="522"/>
      <c r="P35" s="522"/>
      <c r="Q35" s="523"/>
      <c r="R35" s="522"/>
      <c r="S35" s="524"/>
    </row>
    <row r="36" spans="1:20" ht="31.95" hidden="1" customHeight="1">
      <c r="A36" s="871" t="s">
        <v>898</v>
      </c>
      <c r="B36" s="872"/>
      <c r="C36" s="872"/>
      <c r="D36" s="872"/>
      <c r="E36" s="872"/>
      <c r="F36" s="872"/>
      <c r="G36" s="872"/>
      <c r="H36" s="872"/>
      <c r="I36" s="872"/>
      <c r="J36" s="872"/>
      <c r="K36" s="872"/>
      <c r="L36" s="872"/>
      <c r="M36" s="872"/>
      <c r="N36" s="872"/>
      <c r="O36" s="872"/>
      <c r="P36" s="872"/>
      <c r="Q36" s="872"/>
      <c r="R36" s="872"/>
      <c r="S36" s="872"/>
    </row>
    <row r="37" spans="1:20" ht="31.95" hidden="1" customHeight="1">
      <c r="A37" s="865" t="s">
        <v>26</v>
      </c>
      <c r="B37" s="865" t="s">
        <v>27</v>
      </c>
      <c r="C37" s="865" t="s">
        <v>28</v>
      </c>
      <c r="D37" s="865" t="s">
        <v>29</v>
      </c>
      <c r="E37" s="865" t="s">
        <v>30</v>
      </c>
      <c r="F37" s="866" t="s">
        <v>899</v>
      </c>
      <c r="G37" s="866" t="s">
        <v>32</v>
      </c>
      <c r="H37" s="865" t="s">
        <v>33</v>
      </c>
      <c r="I37" s="865" t="s">
        <v>34</v>
      </c>
      <c r="J37" s="865" t="s">
        <v>35</v>
      </c>
      <c r="K37" s="865" t="s">
        <v>36</v>
      </c>
      <c r="L37" s="526"/>
      <c r="M37" s="867" t="s">
        <v>37</v>
      </c>
      <c r="N37" s="868"/>
      <c r="O37" s="868"/>
      <c r="P37" s="868"/>
      <c r="Q37" s="868"/>
      <c r="R37" s="868"/>
      <c r="S37" s="869"/>
    </row>
    <row r="38" spans="1:20" ht="31.95" hidden="1" customHeight="1" thickBot="1">
      <c r="A38" s="865"/>
      <c r="B38" s="865"/>
      <c r="C38" s="866"/>
      <c r="D38" s="866"/>
      <c r="E38" s="866"/>
      <c r="F38" s="873"/>
      <c r="G38" s="873"/>
      <c r="H38" s="866"/>
      <c r="I38" s="866"/>
      <c r="J38" s="866"/>
      <c r="K38" s="866"/>
      <c r="L38" s="525"/>
      <c r="M38" s="377" t="s">
        <v>39</v>
      </c>
      <c r="N38" s="377" t="s">
        <v>794</v>
      </c>
      <c r="O38" s="377" t="s">
        <v>795</v>
      </c>
      <c r="P38" s="527" t="s">
        <v>519</v>
      </c>
      <c r="Q38" s="377" t="s">
        <v>43</v>
      </c>
      <c r="R38" s="377" t="s">
        <v>796</v>
      </c>
      <c r="S38" s="528" t="s">
        <v>45</v>
      </c>
    </row>
    <row r="39" spans="1:20" s="214" customFormat="1" ht="103.5" hidden="1" customHeight="1" thickBot="1">
      <c r="A39" s="491" t="s">
        <v>18</v>
      </c>
      <c r="B39" s="491" t="s">
        <v>900</v>
      </c>
      <c r="C39" s="506">
        <v>1</v>
      </c>
      <c r="D39" s="491" t="s">
        <v>509</v>
      </c>
      <c r="E39" s="491" t="s">
        <v>325</v>
      </c>
      <c r="F39" s="491" t="s">
        <v>326</v>
      </c>
      <c r="G39" s="491" t="s">
        <v>327</v>
      </c>
      <c r="H39" s="506" t="s">
        <v>901</v>
      </c>
      <c r="I39" s="506" t="s">
        <v>902</v>
      </c>
      <c r="J39" s="492">
        <v>44986</v>
      </c>
      <c r="K39" s="492">
        <v>45291</v>
      </c>
      <c r="L39" s="483" t="s">
        <v>844</v>
      </c>
      <c r="M39" s="484" t="s">
        <v>311</v>
      </c>
      <c r="N39" s="485">
        <v>45450</v>
      </c>
      <c r="O39" s="427" t="s">
        <v>903</v>
      </c>
      <c r="P39" s="529">
        <v>1</v>
      </c>
      <c r="Q39" s="503" t="s">
        <v>58</v>
      </c>
      <c r="R39" s="530" t="s">
        <v>904</v>
      </c>
      <c r="S39" s="487" t="s">
        <v>11</v>
      </c>
    </row>
    <row r="40" spans="1:20" ht="31.95" customHeight="1"/>
    <row r="41" spans="1:20" ht="31.95" customHeight="1"/>
    <row r="43" spans="1:20" ht="13.8">
      <c r="A43" s="864" t="s">
        <v>905</v>
      </c>
      <c r="B43" s="864"/>
      <c r="D43" s="864" t="s">
        <v>905</v>
      </c>
      <c r="E43" s="864"/>
      <c r="F43" s="864" t="s">
        <v>398</v>
      </c>
      <c r="G43" s="864"/>
    </row>
    <row r="44" spans="1:20" ht="14.4">
      <c r="A44" s="260" t="s">
        <v>518</v>
      </c>
      <c r="B44" s="316">
        <f>+COUNTIF($Q$6:$Q$89,"ABIERTA")</f>
        <v>0</v>
      </c>
      <c r="D44" s="260" t="s">
        <v>518</v>
      </c>
      <c r="E44" s="316">
        <f>+COUNTIF($Q$6:$Q$34,"ABIERTA")</f>
        <v>0</v>
      </c>
      <c r="F44" s="260" t="s">
        <v>518</v>
      </c>
      <c r="G44" s="316">
        <f>+COUNTIF($Q$39:$Q$39,"ABIERTA")</f>
        <v>0</v>
      </c>
    </row>
    <row r="45" spans="1:20" ht="14.4">
      <c r="A45" s="260" t="s">
        <v>58</v>
      </c>
      <c r="B45" s="316">
        <f>+COUNTIF($Q$6:$Q$89,"CUMPLIDA - EFECTIVA")</f>
        <v>13</v>
      </c>
      <c r="D45" s="260" t="s">
        <v>58</v>
      </c>
      <c r="E45" s="316">
        <f>+COUNTIF($Q$6:$Q$34,"CUMPLIDA - EFECTIVA")</f>
        <v>12</v>
      </c>
      <c r="F45" s="260" t="s">
        <v>58</v>
      </c>
      <c r="G45" s="316">
        <f>+COUNTIF($Q$39:$Q$39,"CUMPLIDA - EFECTIVA")</f>
        <v>1</v>
      </c>
    </row>
    <row r="46" spans="1:20" ht="14.4">
      <c r="A46" s="260" t="s">
        <v>515</v>
      </c>
      <c r="B46" s="316">
        <f>+COUNTIF($Q$6:$Q$89,"CUMPLIDA - PENDIENTE DE EFECTIVIDAD")</f>
        <v>1</v>
      </c>
      <c r="D46" s="260" t="s">
        <v>515</v>
      </c>
      <c r="E46" s="316">
        <f>+COUNTIF($Q$6:$Q$34,"CUMPLIDA - PENDIENTE DE EFECTIVIDAD")</f>
        <v>1</v>
      </c>
      <c r="F46" s="260" t="s">
        <v>515</v>
      </c>
      <c r="G46" s="316">
        <f>+COUNTIF($Q$39:$Q$39,"CUMPLIDA - PENDIENTE DE EFECTIVIDAD")</f>
        <v>0</v>
      </c>
    </row>
    <row r="47" spans="1:20" ht="14.4">
      <c r="A47" s="260" t="s">
        <v>401</v>
      </c>
      <c r="B47" s="316">
        <f>+COUNTIF($Q$6:$Q$89,"CUMPLIDA - INEFECTIVA")</f>
        <v>0</v>
      </c>
      <c r="D47" s="260" t="s">
        <v>401</v>
      </c>
      <c r="E47" s="316">
        <f>+COUNTIF($Q$6:$Q$34,"CUMPLIDA - INEFECTIVA")</f>
        <v>0</v>
      </c>
      <c r="F47" s="260" t="s">
        <v>401</v>
      </c>
      <c r="G47" s="316">
        <f>+COUNTIF($Q$39:$Q$39,"CUMPLIDA - INEFECTIVA")</f>
        <v>0</v>
      </c>
    </row>
    <row r="48" spans="1:20" ht="14.4">
      <c r="A48" s="260" t="s">
        <v>278</v>
      </c>
      <c r="B48" s="316">
        <f>+COUNTIF($Q$6:$Q$89,"INCUMPLIDA - VENCIDA")</f>
        <v>0</v>
      </c>
      <c r="D48" s="260" t="s">
        <v>278</v>
      </c>
      <c r="E48" s="316">
        <f>+COUNTIF($Q$6:$Q$34,"INCUMPLIDA - VENCIDA")</f>
        <v>0</v>
      </c>
      <c r="F48" s="260" t="s">
        <v>278</v>
      </c>
      <c r="G48" s="316">
        <f>+COUNTIF($Q$39:$Q$39,"INCUMPLIDA - VENCIDA")</f>
        <v>0</v>
      </c>
    </row>
    <row r="49" spans="1:7" ht="14.4">
      <c r="A49" s="260" t="s">
        <v>8</v>
      </c>
      <c r="B49" s="316">
        <f>+COUNTIF($Q$6:$Q$89,"INCALIFICABLE")</f>
        <v>1</v>
      </c>
      <c r="D49" s="260" t="s">
        <v>8</v>
      </c>
      <c r="E49" s="316">
        <f>+COUNTIF($Q$6:$Q$34,"INCALIFICABLE")</f>
        <v>1</v>
      </c>
      <c r="F49" s="260" t="s">
        <v>8</v>
      </c>
      <c r="G49" s="316">
        <f>+COUNTIF($Q$39:$Q$39,"INCALIFICABLE")</f>
        <v>0</v>
      </c>
    </row>
    <row r="50" spans="1:7" ht="14.4">
      <c r="A50" s="266" t="s">
        <v>20</v>
      </c>
      <c r="B50" s="534">
        <f>SUM(B44:B49)</f>
        <v>15</v>
      </c>
      <c r="D50" s="266" t="s">
        <v>20</v>
      </c>
      <c r="E50" s="534">
        <f>SUM(E44:E49)</f>
        <v>14</v>
      </c>
      <c r="F50" s="266" t="s">
        <v>20</v>
      </c>
      <c r="G50" s="534">
        <f>SUM(G44:G49)</f>
        <v>1</v>
      </c>
    </row>
    <row r="51" spans="1:7" ht="14.4">
      <c r="A51" s="258"/>
      <c r="B51" s="258"/>
    </row>
    <row r="52" spans="1:7" ht="13.8">
      <c r="A52" s="864" t="s">
        <v>402</v>
      </c>
      <c r="B52" s="864"/>
      <c r="D52" s="864" t="s">
        <v>402</v>
      </c>
      <c r="E52" s="864"/>
      <c r="F52" s="864" t="s">
        <v>402</v>
      </c>
      <c r="G52" s="864"/>
    </row>
    <row r="53" spans="1:7" ht="14.4">
      <c r="A53" s="316" t="s">
        <v>12</v>
      </c>
      <c r="B53" s="316">
        <f>+COUNTIF($S$6:$S$39,"ABIERTO")</f>
        <v>2</v>
      </c>
      <c r="D53" s="316" t="s">
        <v>12</v>
      </c>
      <c r="E53" s="316">
        <f>+COUNTIF($S$6:$S$34,"ABIERTO")</f>
        <v>2</v>
      </c>
      <c r="F53" s="316" t="s">
        <v>12</v>
      </c>
      <c r="G53" s="316">
        <f>+COUNTIF($S$39:$S$39,"ABIERTO")</f>
        <v>0</v>
      </c>
    </row>
    <row r="54" spans="1:7" ht="14.4">
      <c r="A54" s="316" t="s">
        <v>11</v>
      </c>
      <c r="B54" s="316">
        <f>+COUNTIF($S$6:$S$39,"CERRADO")</f>
        <v>13</v>
      </c>
      <c r="D54" s="316" t="s">
        <v>11</v>
      </c>
      <c r="E54" s="316">
        <f>+COUNTIF($S$6:$S$34,"CERRADO")</f>
        <v>12</v>
      </c>
      <c r="F54" s="316" t="s">
        <v>11</v>
      </c>
      <c r="G54" s="316">
        <f>+COUNTIF($S$39:$S$39,"CERRADO")</f>
        <v>1</v>
      </c>
    </row>
    <row r="55" spans="1:7" ht="14.4">
      <c r="A55" s="534" t="s">
        <v>20</v>
      </c>
      <c r="B55" s="534">
        <f>B53+B54</f>
        <v>15</v>
      </c>
      <c r="D55" s="534" t="s">
        <v>20</v>
      </c>
      <c r="E55" s="534">
        <f>E53+E54</f>
        <v>14</v>
      </c>
      <c r="F55" s="534" t="s">
        <v>20</v>
      </c>
      <c r="G55" s="534">
        <f>G53+G54</f>
        <v>1</v>
      </c>
    </row>
  </sheetData>
  <mergeCells count="94">
    <mergeCell ref="A1:D1"/>
    <mergeCell ref="E1:L1"/>
    <mergeCell ref="M1:S1"/>
    <mergeCell ref="A2:D2"/>
    <mergeCell ref="E2:L2"/>
    <mergeCell ref="M2:S2"/>
    <mergeCell ref="L3:L4"/>
    <mergeCell ref="A3:A4"/>
    <mergeCell ref="B3:B4"/>
    <mergeCell ref="C3:C4"/>
    <mergeCell ref="D3:D4"/>
    <mergeCell ref="E3:E4"/>
    <mergeCell ref="F3:F4"/>
    <mergeCell ref="E12:K12"/>
    <mergeCell ref="M3:S3"/>
    <mergeCell ref="A5:S5"/>
    <mergeCell ref="A8:A10"/>
    <mergeCell ref="B8:B10"/>
    <mergeCell ref="C8:C10"/>
    <mergeCell ref="D8:D10"/>
    <mergeCell ref="E8:K10"/>
    <mergeCell ref="L8:L10"/>
    <mergeCell ref="M8:M10"/>
    <mergeCell ref="N8:N10"/>
    <mergeCell ref="G3:G4"/>
    <mergeCell ref="H3:H4"/>
    <mergeCell ref="I3:I4"/>
    <mergeCell ref="J3:J4"/>
    <mergeCell ref="K3:K4"/>
    <mergeCell ref="O8:O10"/>
    <mergeCell ref="P8:P10"/>
    <mergeCell ref="Q8:Q10"/>
    <mergeCell ref="R8:R10"/>
    <mergeCell ref="S8:S10"/>
    <mergeCell ref="E14:K14"/>
    <mergeCell ref="A17:A18"/>
    <mergeCell ref="B17:B18"/>
    <mergeCell ref="C17:C18"/>
    <mergeCell ref="D17:D18"/>
    <mergeCell ref="E17:E18"/>
    <mergeCell ref="F17:F18"/>
    <mergeCell ref="G17:G18"/>
    <mergeCell ref="H17:H18"/>
    <mergeCell ref="I17:I18"/>
    <mergeCell ref="E30:K30"/>
    <mergeCell ref="J17:J18"/>
    <mergeCell ref="K17:K18"/>
    <mergeCell ref="L17:L18"/>
    <mergeCell ref="M17:M18"/>
    <mergeCell ref="P17:P18"/>
    <mergeCell ref="Q17:Q18"/>
    <mergeCell ref="R17:R18"/>
    <mergeCell ref="S17:S18"/>
    <mergeCell ref="E22:K22"/>
    <mergeCell ref="N17:N18"/>
    <mergeCell ref="O17:O18"/>
    <mergeCell ref="L32:L33"/>
    <mergeCell ref="A32:A33"/>
    <mergeCell ref="B32:B33"/>
    <mergeCell ref="C32:C33"/>
    <mergeCell ref="D32:D33"/>
    <mergeCell ref="E32:E33"/>
    <mergeCell ref="F32:F33"/>
    <mergeCell ref="G32:G33"/>
    <mergeCell ref="H32:H33"/>
    <mergeCell ref="I32:I33"/>
    <mergeCell ref="J32:J33"/>
    <mergeCell ref="K32:K33"/>
    <mergeCell ref="S32:S33"/>
    <mergeCell ref="A36:S36"/>
    <mergeCell ref="A37:A38"/>
    <mergeCell ref="B37:B38"/>
    <mergeCell ref="C37:C38"/>
    <mergeCell ref="D37:D38"/>
    <mergeCell ref="E37:E38"/>
    <mergeCell ref="F37:F38"/>
    <mergeCell ref="G37:G38"/>
    <mergeCell ref="H37:H38"/>
    <mergeCell ref="M32:M33"/>
    <mergeCell ref="N32:N33"/>
    <mergeCell ref="O32:O33"/>
    <mergeCell ref="P32:P33"/>
    <mergeCell ref="Q32:Q33"/>
    <mergeCell ref="R32:R33"/>
    <mergeCell ref="K37:K38"/>
    <mergeCell ref="M37:S37"/>
    <mergeCell ref="A43:B43"/>
    <mergeCell ref="D43:E43"/>
    <mergeCell ref="F43:G43"/>
    <mergeCell ref="A52:B52"/>
    <mergeCell ref="D52:E52"/>
    <mergeCell ref="F52:G52"/>
    <mergeCell ref="I37:I38"/>
    <mergeCell ref="J37:J38"/>
  </mergeCells>
  <dataValidations count="3">
    <dataValidation type="list" allowBlank="1" showInputMessage="1" showErrorMessage="1" sqref="Q1:Q8 Q11:Q17 Q19:Q32 Q34:Q1048576" xr:uid="{366B394F-80E2-4167-81FE-1BD147CA4E2B}">
      <formula1>$A$44:$A$49</formula1>
    </dataValidation>
    <dataValidation type="list" allowBlank="1" showInputMessage="1" showErrorMessage="1" sqref="S1:S8 S11:S17 S19:S32 S34:S1048576" xr:uid="{6F94D85C-9EB4-4C27-9E22-661F0EDF3583}">
      <formula1>$A$53:$A$54</formula1>
    </dataValidation>
    <dataValidation type="list" allowBlank="1" showInputMessage="1" showErrorMessage="1" sqref="H16:H17 H24 H20 H28" xr:uid="{0D9616F0-A7E3-44CB-A622-3BF689B937E6}">
      <formula1>#REF!</formula1>
    </dataValidation>
  </dataValidations>
  <pageMargins left="0.70866141732283472" right="0.70866141732283472" top="0.74803149606299213" bottom="0.74803149606299213" header="0.31496062992125984" footer="0.31496062992125984"/>
  <pageSetup paperSize="5" scale="9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C9CA936E-E838-4569-BA62-B2EF06E328D8}">
            <xm:f>NOT(ISERROR(SEARCH($A$49,Q1)))</xm:f>
            <xm:f>$A$49</xm:f>
            <x14:dxf>
              <fill>
                <patternFill>
                  <bgColor rgb="FFFF0000"/>
                </patternFill>
              </fill>
            </x14:dxf>
          </x14:cfRule>
          <x14:cfRule type="containsText" priority="2" operator="containsText" id="{7BB43FBE-ADD4-430B-8A32-5F50BC076934}">
            <xm:f>NOT(ISERROR(SEARCH($A$48,Q1)))</xm:f>
            <xm:f>$A$48</xm:f>
            <x14:dxf>
              <fill>
                <patternFill>
                  <bgColor rgb="FFFF0000"/>
                </patternFill>
              </fill>
            </x14:dxf>
          </x14:cfRule>
          <x14:cfRule type="containsText" priority="3" operator="containsText" id="{845EE52E-2577-413F-BA51-F0C3EE412DEA}">
            <xm:f>NOT(ISERROR(SEARCH($A$47,Q1)))</xm:f>
            <xm:f>$A$47</xm:f>
            <x14:dxf>
              <fill>
                <patternFill>
                  <bgColor rgb="FFFFC000"/>
                </patternFill>
              </fill>
            </x14:dxf>
          </x14:cfRule>
          <x14:cfRule type="containsText" priority="4" operator="containsText" id="{1C322EBD-1E56-4850-9168-AD87F6821D75}">
            <xm:f>NOT(ISERROR(SEARCH($A$46,Q1)))</xm:f>
            <xm:f>$A$46</xm:f>
            <x14:dxf>
              <fill>
                <patternFill>
                  <bgColor theme="8" tint="0.39994506668294322"/>
                </patternFill>
              </fill>
            </x14:dxf>
          </x14:cfRule>
          <x14:cfRule type="containsText" priority="5" operator="containsText" id="{6A5FFEAC-46AC-473A-9C93-FF8C8E9D03DB}">
            <xm:f>NOT(ISERROR(SEARCH($A$45,Q1)))</xm:f>
            <xm:f>$A$45</xm:f>
            <x14:dxf>
              <fill>
                <patternFill>
                  <bgColor theme="9" tint="0.39994506668294322"/>
                </patternFill>
              </fill>
            </x14:dxf>
          </x14:cfRule>
          <x14:cfRule type="containsText" priority="6" operator="containsText" id="{F0245B05-40A8-4B89-886E-8F8549671B39}">
            <xm:f>NOT(ISERROR(SEARCH($A$44,Q1)))</xm:f>
            <xm:f>$A$44</xm:f>
            <x14:dxf>
              <fill>
                <patternFill>
                  <bgColor theme="0"/>
                </patternFill>
              </fill>
            </x14:dxf>
          </x14:cfRule>
          <xm:sqref>Q1:Q8 Q11:Q17 Q19:Q32 Q34:Q1048576</xm:sqref>
        </x14:conditionalFormatting>
        <x14:conditionalFormatting xmlns:xm="http://schemas.microsoft.com/office/excel/2006/main">
          <x14:cfRule type="containsText" priority="7" operator="containsText" id="{A0F5B237-349B-4FEB-96BF-77B59C3EE5B6}">
            <xm:f>NOT(ISERROR(SEARCH($A$54,S1)))</xm:f>
            <xm:f>$A$54</xm:f>
            <x14:dxf>
              <fill>
                <patternFill>
                  <bgColor theme="9" tint="0.39994506668294322"/>
                </patternFill>
              </fill>
            </x14:dxf>
          </x14:cfRule>
          <x14:cfRule type="containsText" priority="8" operator="containsText" id="{E00D5B90-8D0C-4B57-A166-9F5FAE13390A}">
            <xm:f>NOT(ISERROR(SEARCH($A$53,S1)))</xm:f>
            <xm:f>$A$53</xm:f>
            <x14:dxf>
              <fill>
                <patternFill>
                  <bgColor theme="0"/>
                </patternFill>
              </fill>
            </x14:dxf>
          </x14:cfRule>
          <xm:sqref>S1:S8 S11:S17 S19:S32 S34:S1048576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5093-B0CD-4349-9DAA-C1D4B66BF6FA}">
  <dimension ref="A1:R40"/>
  <sheetViews>
    <sheetView showGridLines="0" topLeftCell="A26" zoomScale="31" zoomScaleNormal="40" zoomScaleSheetLayoutView="90" workbookViewId="0">
      <selection activeCell="F20" sqref="F20"/>
    </sheetView>
  </sheetViews>
  <sheetFormatPr baseColWidth="10" defaultColWidth="11.44140625" defaultRowHeight="59.25" customHeight="1"/>
  <cols>
    <col min="1" max="1" width="18.5546875" style="214" customWidth="1"/>
    <col min="2" max="2" width="20.21875" style="214" customWidth="1"/>
    <col min="3" max="3" width="10.77734375" style="214" customWidth="1"/>
    <col min="4" max="4" width="64.44140625" style="214" customWidth="1"/>
    <col min="5" max="5" width="43.5546875" style="214" customWidth="1"/>
    <col min="6" max="6" width="43.44140625" style="214" customWidth="1"/>
    <col min="7" max="7" width="27.77734375" style="214" customWidth="1"/>
    <col min="8" max="8" width="22.21875" style="214" customWidth="1"/>
    <col min="9" max="9" width="21.77734375" style="214" customWidth="1"/>
    <col min="10" max="10" width="15" style="214" customWidth="1"/>
    <col min="11" max="13" width="14.77734375" style="214" customWidth="1"/>
    <col min="14" max="14" width="56.77734375" style="214" customWidth="1"/>
    <col min="15" max="15" width="32.21875" style="214" customWidth="1"/>
    <col min="16" max="16" width="29.44140625" style="214" customWidth="1"/>
    <col min="17" max="17" width="83.5546875" style="214" customWidth="1"/>
    <col min="18" max="18" width="21.21875" style="214" customWidth="1"/>
    <col min="19" max="16384" width="11.44140625" style="214"/>
  </cols>
  <sheetData>
    <row r="1" spans="1:18" ht="59.25" hidden="1" customHeight="1">
      <c r="A1" s="969"/>
      <c r="B1" s="970"/>
      <c r="C1" s="970"/>
      <c r="D1" s="970"/>
      <c r="E1" s="970"/>
      <c r="F1" s="970"/>
      <c r="G1" s="970"/>
      <c r="H1" s="971"/>
      <c r="Q1" s="214" t="s">
        <v>518</v>
      </c>
      <c r="R1" s="214" t="s">
        <v>12</v>
      </c>
    </row>
    <row r="2" spans="1:18" ht="59.25" hidden="1" customHeight="1">
      <c r="A2" s="972"/>
      <c r="B2" s="973"/>
      <c r="C2" s="973"/>
      <c r="D2" s="973"/>
      <c r="E2" s="973"/>
      <c r="F2" s="973"/>
      <c r="G2" s="973"/>
      <c r="H2" s="974"/>
      <c r="Q2" s="214" t="s">
        <v>58</v>
      </c>
      <c r="R2" s="214" t="s">
        <v>11</v>
      </c>
    </row>
    <row r="3" spans="1:18" ht="59.25" hidden="1" customHeight="1">
      <c r="A3" s="972"/>
      <c r="B3" s="973"/>
      <c r="C3" s="973"/>
      <c r="D3" s="973"/>
      <c r="E3" s="973"/>
      <c r="F3" s="973"/>
      <c r="G3" s="973"/>
      <c r="H3" s="974"/>
      <c r="Q3" s="214" t="s">
        <v>278</v>
      </c>
      <c r="R3" s="214" t="s">
        <v>907</v>
      </c>
    </row>
    <row r="4" spans="1:18" ht="59.25" hidden="1" customHeight="1">
      <c r="A4" s="535"/>
      <c r="B4" s="535"/>
      <c r="C4" s="535"/>
      <c r="D4" s="535"/>
      <c r="E4" s="535"/>
      <c r="F4" s="535"/>
      <c r="G4" s="535"/>
      <c r="H4" s="535"/>
      <c r="Q4" s="214" t="s">
        <v>145</v>
      </c>
      <c r="R4" s="214" t="s">
        <v>813</v>
      </c>
    </row>
    <row r="5" spans="1:18" ht="59.25" hidden="1" customHeight="1">
      <c r="A5" s="535"/>
      <c r="B5" s="535"/>
      <c r="C5" s="535"/>
      <c r="D5" s="535"/>
      <c r="E5" s="535"/>
      <c r="F5" s="535"/>
      <c r="G5" s="535"/>
      <c r="H5" s="535"/>
      <c r="Q5" s="214" t="s">
        <v>401</v>
      </c>
    </row>
    <row r="6" spans="1:18" ht="59.25" hidden="1" customHeight="1">
      <c r="A6" s="535"/>
      <c r="B6" s="535"/>
      <c r="C6" s="535"/>
      <c r="D6" s="535"/>
      <c r="E6" s="535"/>
      <c r="F6" s="535"/>
      <c r="G6" s="535"/>
      <c r="H6" s="535"/>
      <c r="Q6" s="214" t="s">
        <v>8</v>
      </c>
    </row>
    <row r="7" spans="1:18" ht="41.25" customHeight="1">
      <c r="A7" s="975"/>
      <c r="B7" s="976"/>
      <c r="C7" s="976"/>
      <c r="D7" s="977"/>
      <c r="E7" s="730" t="s">
        <v>22</v>
      </c>
      <c r="F7" s="731"/>
      <c r="G7" s="731"/>
      <c r="H7" s="731"/>
      <c r="I7" s="731"/>
      <c r="J7" s="731"/>
      <c r="K7" s="731"/>
      <c r="L7" s="731"/>
      <c r="M7" s="731"/>
      <c r="N7" s="731"/>
      <c r="O7" s="731"/>
      <c r="P7" s="732"/>
      <c r="Q7" s="210" t="s">
        <v>406</v>
      </c>
      <c r="R7" s="211" t="s">
        <v>407</v>
      </c>
    </row>
    <row r="8" spans="1:18" ht="58.5" customHeight="1">
      <c r="A8" s="978"/>
      <c r="B8" s="979"/>
      <c r="C8" s="979"/>
      <c r="D8" s="980"/>
      <c r="E8" s="730"/>
      <c r="F8" s="731"/>
      <c r="G8" s="731"/>
      <c r="H8" s="731"/>
      <c r="I8" s="731"/>
      <c r="J8" s="731"/>
      <c r="K8" s="731"/>
      <c r="L8" s="731"/>
      <c r="M8" s="731"/>
      <c r="N8" s="731"/>
      <c r="O8" s="731"/>
      <c r="P8" s="732"/>
      <c r="Q8" s="210" t="s">
        <v>408</v>
      </c>
      <c r="R8" s="211">
        <v>6</v>
      </c>
    </row>
    <row r="9" spans="1:18" ht="33" customHeight="1">
      <c r="A9" s="964" t="s">
        <v>26</v>
      </c>
      <c r="B9" s="964" t="s">
        <v>27</v>
      </c>
      <c r="C9" s="964" t="s">
        <v>28</v>
      </c>
      <c r="D9" s="964" t="s">
        <v>29</v>
      </c>
      <c r="E9" s="964" t="s">
        <v>30</v>
      </c>
      <c r="F9" s="964" t="s">
        <v>31</v>
      </c>
      <c r="G9" s="964" t="s">
        <v>32</v>
      </c>
      <c r="H9" s="964" t="s">
        <v>33</v>
      </c>
      <c r="I9" s="964" t="s">
        <v>34</v>
      </c>
      <c r="J9" s="964" t="s">
        <v>35</v>
      </c>
      <c r="K9" s="964" t="s">
        <v>36</v>
      </c>
      <c r="L9" s="965" t="s">
        <v>37</v>
      </c>
      <c r="M9" s="965"/>
      <c r="N9" s="965"/>
      <c r="O9" s="965"/>
      <c r="P9" s="965"/>
      <c r="Q9" s="965"/>
      <c r="R9" s="965"/>
    </row>
    <row r="10" spans="1:18" ht="70.5" customHeight="1">
      <c r="A10" s="964"/>
      <c r="B10" s="964"/>
      <c r="C10" s="964"/>
      <c r="D10" s="964"/>
      <c r="E10" s="964"/>
      <c r="F10" s="964"/>
      <c r="G10" s="964"/>
      <c r="H10" s="964"/>
      <c r="I10" s="964"/>
      <c r="J10" s="964"/>
      <c r="K10" s="964"/>
      <c r="L10" s="536" t="s">
        <v>38</v>
      </c>
      <c r="M10" s="536" t="s">
        <v>39</v>
      </c>
      <c r="N10" s="536" t="s">
        <v>40</v>
      </c>
      <c r="O10" s="536" t="s">
        <v>908</v>
      </c>
      <c r="P10" s="536" t="s">
        <v>43</v>
      </c>
      <c r="Q10" s="536" t="s">
        <v>44</v>
      </c>
      <c r="R10" s="537" t="s">
        <v>45</v>
      </c>
    </row>
    <row r="11" spans="1:18" s="546" customFormat="1" ht="70.5" customHeight="1">
      <c r="A11" s="804" t="s">
        <v>18</v>
      </c>
      <c r="B11" s="966" t="s">
        <v>909</v>
      </c>
      <c r="C11" s="952">
        <v>1</v>
      </c>
      <c r="D11" s="961" t="s">
        <v>910</v>
      </c>
      <c r="E11" s="538" t="s">
        <v>911</v>
      </c>
      <c r="F11" s="538" t="s">
        <v>912</v>
      </c>
      <c r="G11" s="539" t="s">
        <v>913</v>
      </c>
      <c r="H11" s="263" t="s">
        <v>287</v>
      </c>
      <c r="I11" s="263" t="s">
        <v>914</v>
      </c>
      <c r="J11" s="540">
        <v>45986</v>
      </c>
      <c r="K11" s="540">
        <v>46356</v>
      </c>
      <c r="L11" s="541">
        <v>46017</v>
      </c>
      <c r="M11" s="542" t="s">
        <v>915</v>
      </c>
      <c r="N11" s="543" t="s">
        <v>916</v>
      </c>
      <c r="O11" s="544">
        <v>0</v>
      </c>
      <c r="P11" s="545" t="s">
        <v>518</v>
      </c>
      <c r="Q11" s="961" t="s">
        <v>917</v>
      </c>
      <c r="R11" s="952" t="s">
        <v>12</v>
      </c>
    </row>
    <row r="12" spans="1:18" s="546" customFormat="1" ht="59.25" customHeight="1">
      <c r="A12" s="804"/>
      <c r="B12" s="967"/>
      <c r="C12" s="960"/>
      <c r="D12" s="962"/>
      <c r="E12" s="538" t="s">
        <v>918</v>
      </c>
      <c r="F12" s="538" t="s">
        <v>919</v>
      </c>
      <c r="G12" s="539" t="s">
        <v>920</v>
      </c>
      <c r="H12" s="263" t="s">
        <v>328</v>
      </c>
      <c r="I12" s="263" t="s">
        <v>921</v>
      </c>
      <c r="J12" s="540">
        <v>44742</v>
      </c>
      <c r="K12" s="540">
        <v>45107</v>
      </c>
      <c r="L12" s="541">
        <v>46017</v>
      </c>
      <c r="M12" s="542" t="s">
        <v>915</v>
      </c>
      <c r="N12" s="543" t="s">
        <v>922</v>
      </c>
      <c r="O12" s="544">
        <v>0</v>
      </c>
      <c r="P12" s="545" t="s">
        <v>278</v>
      </c>
      <c r="Q12" s="962"/>
      <c r="R12" s="960"/>
    </row>
    <row r="13" spans="1:18" s="546" customFormat="1" ht="59.25" customHeight="1">
      <c r="A13" s="804"/>
      <c r="B13" s="967"/>
      <c r="C13" s="953"/>
      <c r="D13" s="963"/>
      <c r="E13" s="547" t="s">
        <v>923</v>
      </c>
      <c r="F13" s="547" t="s">
        <v>924</v>
      </c>
      <c r="G13" s="548" t="s">
        <v>925</v>
      </c>
      <c r="H13" s="384" t="s">
        <v>328</v>
      </c>
      <c r="I13" s="384" t="s">
        <v>926</v>
      </c>
      <c r="J13" s="549">
        <v>44594</v>
      </c>
      <c r="K13" s="549">
        <v>44926</v>
      </c>
      <c r="L13" s="541">
        <v>46017</v>
      </c>
      <c r="M13" s="542" t="s">
        <v>915</v>
      </c>
      <c r="N13" s="543" t="s">
        <v>922</v>
      </c>
      <c r="O13" s="544">
        <v>0</v>
      </c>
      <c r="P13" s="545" t="s">
        <v>278</v>
      </c>
      <c r="Q13" s="963"/>
      <c r="R13" s="953"/>
    </row>
    <row r="14" spans="1:18" s="546" customFormat="1" ht="14.25" customHeight="1">
      <c r="A14" s="804"/>
      <c r="B14" s="967"/>
      <c r="C14" s="954"/>
      <c r="D14" s="954"/>
      <c r="E14" s="954"/>
      <c r="F14" s="954"/>
      <c r="G14" s="954"/>
      <c r="H14" s="954"/>
      <c r="I14" s="954"/>
      <c r="J14" s="954"/>
      <c r="K14" s="954"/>
      <c r="L14" s="954"/>
      <c r="M14" s="954"/>
      <c r="N14" s="954"/>
      <c r="O14" s="954"/>
      <c r="P14" s="954"/>
      <c r="Q14" s="954"/>
      <c r="R14" s="955"/>
    </row>
    <row r="15" spans="1:18" s="546" customFormat="1" ht="59.25" customHeight="1">
      <c r="A15" s="804"/>
      <c r="B15" s="967"/>
      <c r="C15" s="952">
        <v>2</v>
      </c>
      <c r="D15" s="961" t="s">
        <v>283</v>
      </c>
      <c r="E15" s="538" t="s">
        <v>927</v>
      </c>
      <c r="F15" s="538" t="s">
        <v>928</v>
      </c>
      <c r="G15" s="263" t="s">
        <v>929</v>
      </c>
      <c r="H15" s="263" t="s">
        <v>287</v>
      </c>
      <c r="I15" s="263" t="s">
        <v>930</v>
      </c>
      <c r="J15" s="540">
        <v>44727</v>
      </c>
      <c r="K15" s="540">
        <v>44926</v>
      </c>
      <c r="L15" s="541">
        <v>46017</v>
      </c>
      <c r="M15" s="542" t="s">
        <v>915</v>
      </c>
      <c r="N15" s="543" t="s">
        <v>922</v>
      </c>
      <c r="O15" s="544">
        <v>0</v>
      </c>
      <c r="P15" s="545" t="s">
        <v>278</v>
      </c>
      <c r="Q15" s="952" t="s">
        <v>917</v>
      </c>
      <c r="R15" s="952" t="s">
        <v>12</v>
      </c>
    </row>
    <row r="16" spans="1:18" s="546" customFormat="1" ht="59.25" customHeight="1">
      <c r="A16" s="804"/>
      <c r="B16" s="967"/>
      <c r="C16" s="960"/>
      <c r="D16" s="962"/>
      <c r="E16" s="354" t="s">
        <v>931</v>
      </c>
      <c r="F16" s="354" t="s">
        <v>932</v>
      </c>
      <c r="G16" s="263" t="s">
        <v>933</v>
      </c>
      <c r="H16" s="263" t="s">
        <v>287</v>
      </c>
      <c r="I16" s="263" t="s">
        <v>914</v>
      </c>
      <c r="J16" s="540">
        <v>45986</v>
      </c>
      <c r="K16" s="540">
        <v>46356</v>
      </c>
      <c r="L16" s="541">
        <v>46017</v>
      </c>
      <c r="M16" s="542" t="s">
        <v>915</v>
      </c>
      <c r="N16" s="543" t="s">
        <v>934</v>
      </c>
      <c r="O16" s="544">
        <v>0</v>
      </c>
      <c r="P16" s="545" t="s">
        <v>518</v>
      </c>
      <c r="Q16" s="960"/>
      <c r="R16" s="960"/>
    </row>
    <row r="17" spans="1:18" s="546" customFormat="1" ht="59.25" customHeight="1">
      <c r="A17" s="804"/>
      <c r="B17" s="967"/>
      <c r="C17" s="953"/>
      <c r="D17" s="963"/>
      <c r="E17" s="547" t="s">
        <v>935</v>
      </c>
      <c r="F17" s="384" t="s">
        <v>936</v>
      </c>
      <c r="G17" s="384" t="s">
        <v>937</v>
      </c>
      <c r="H17" s="384" t="s">
        <v>287</v>
      </c>
      <c r="I17" s="384" t="s">
        <v>938</v>
      </c>
      <c r="J17" s="549">
        <v>44727</v>
      </c>
      <c r="K17" s="549">
        <v>44926</v>
      </c>
      <c r="L17" s="541">
        <v>46017</v>
      </c>
      <c r="M17" s="542" t="s">
        <v>915</v>
      </c>
      <c r="N17" s="543" t="s">
        <v>922</v>
      </c>
      <c r="O17" s="544">
        <v>0</v>
      </c>
      <c r="P17" s="545" t="s">
        <v>278</v>
      </c>
      <c r="Q17" s="953"/>
      <c r="R17" s="953"/>
    </row>
    <row r="18" spans="1:18" s="546" customFormat="1" ht="18" customHeight="1">
      <c r="A18" s="804"/>
      <c r="B18" s="967"/>
      <c r="C18" s="954"/>
      <c r="D18" s="954"/>
      <c r="E18" s="954"/>
      <c r="F18" s="954"/>
      <c r="G18" s="954"/>
      <c r="H18" s="954"/>
      <c r="I18" s="954"/>
      <c r="J18" s="954"/>
      <c r="K18" s="954"/>
      <c r="L18" s="954"/>
      <c r="M18" s="954"/>
      <c r="N18" s="954"/>
      <c r="O18" s="954"/>
      <c r="P18" s="954"/>
      <c r="Q18" s="954"/>
      <c r="R18" s="955"/>
    </row>
    <row r="19" spans="1:18" s="546" customFormat="1" ht="59.25" customHeight="1">
      <c r="A19" s="804"/>
      <c r="B19" s="967"/>
      <c r="C19" s="817">
        <v>3</v>
      </c>
      <c r="D19" s="818" t="s">
        <v>939</v>
      </c>
      <c r="E19" s="550" t="s">
        <v>940</v>
      </c>
      <c r="F19" s="550" t="s">
        <v>941</v>
      </c>
      <c r="G19" s="551" t="s">
        <v>942</v>
      </c>
      <c r="H19" s="551" t="s">
        <v>287</v>
      </c>
      <c r="I19" s="551" t="s">
        <v>943</v>
      </c>
      <c r="J19" s="552">
        <v>44727</v>
      </c>
      <c r="K19" s="552">
        <v>44926</v>
      </c>
      <c r="L19" s="541">
        <v>46017</v>
      </c>
      <c r="M19" s="542" t="s">
        <v>915</v>
      </c>
      <c r="N19" s="543" t="s">
        <v>922</v>
      </c>
      <c r="O19" s="544">
        <v>0</v>
      </c>
      <c r="P19" s="545" t="s">
        <v>278</v>
      </c>
      <c r="Q19" s="957" t="s">
        <v>944</v>
      </c>
      <c r="R19" s="952" t="s">
        <v>12</v>
      </c>
    </row>
    <row r="20" spans="1:18" s="546" customFormat="1" ht="353.25" customHeight="1">
      <c r="A20" s="804"/>
      <c r="B20" s="967"/>
      <c r="C20" s="803"/>
      <c r="D20" s="805"/>
      <c r="E20" s="553" t="s">
        <v>945</v>
      </c>
      <c r="F20" s="553" t="s">
        <v>946</v>
      </c>
      <c r="G20" s="554" t="s">
        <v>947</v>
      </c>
      <c r="H20" s="554" t="s">
        <v>287</v>
      </c>
      <c r="I20" s="554" t="s">
        <v>943</v>
      </c>
      <c r="J20" s="555">
        <v>44727</v>
      </c>
      <c r="K20" s="555">
        <v>44926</v>
      </c>
      <c r="L20" s="541">
        <v>46017</v>
      </c>
      <c r="M20" s="542" t="s">
        <v>915</v>
      </c>
      <c r="N20" s="543" t="s">
        <v>922</v>
      </c>
      <c r="O20" s="544">
        <v>0</v>
      </c>
      <c r="P20" s="545" t="s">
        <v>278</v>
      </c>
      <c r="Q20" s="959"/>
      <c r="R20" s="953"/>
    </row>
    <row r="21" spans="1:18" s="546" customFormat="1" ht="12.75" customHeight="1">
      <c r="A21" s="804"/>
      <c r="B21" s="967"/>
      <c r="C21" s="954"/>
      <c r="D21" s="954"/>
      <c r="E21" s="954"/>
      <c r="F21" s="954"/>
      <c r="G21" s="954"/>
      <c r="H21" s="954"/>
      <c r="I21" s="954"/>
      <c r="J21" s="954"/>
      <c r="K21" s="954"/>
      <c r="L21" s="954"/>
      <c r="M21" s="954"/>
      <c r="N21" s="954"/>
      <c r="O21" s="954"/>
      <c r="P21" s="954"/>
      <c r="Q21" s="954"/>
      <c r="R21" s="955"/>
    </row>
    <row r="22" spans="1:18" s="546" customFormat="1" ht="59.25" customHeight="1">
      <c r="A22" s="804"/>
      <c r="B22" s="967"/>
      <c r="C22" s="817">
        <v>4</v>
      </c>
      <c r="D22" s="818" t="s">
        <v>552</v>
      </c>
      <c r="E22" s="556" t="s">
        <v>316</v>
      </c>
      <c r="F22" s="550" t="s">
        <v>948</v>
      </c>
      <c r="G22" s="551" t="s">
        <v>949</v>
      </c>
      <c r="H22" s="551" t="s">
        <v>287</v>
      </c>
      <c r="I22" s="551" t="s">
        <v>950</v>
      </c>
      <c r="J22" s="552">
        <v>44727</v>
      </c>
      <c r="K22" s="552">
        <v>44926</v>
      </c>
      <c r="L22" s="541">
        <v>46017</v>
      </c>
      <c r="M22" s="542" t="s">
        <v>915</v>
      </c>
      <c r="N22" s="543" t="s">
        <v>922</v>
      </c>
      <c r="O22" s="544">
        <v>0</v>
      </c>
      <c r="P22" s="545" t="s">
        <v>278</v>
      </c>
      <c r="Q22" s="952"/>
      <c r="R22" s="952" t="s">
        <v>12</v>
      </c>
    </row>
    <row r="23" spans="1:18" s="546" customFormat="1" ht="59.25" customHeight="1">
      <c r="A23" s="804"/>
      <c r="B23" s="967"/>
      <c r="C23" s="803"/>
      <c r="D23" s="805"/>
      <c r="E23" s="380" t="s">
        <v>951</v>
      </c>
      <c r="F23" s="550" t="s">
        <v>952</v>
      </c>
      <c r="G23" s="551" t="s">
        <v>953</v>
      </c>
      <c r="H23" s="551" t="s">
        <v>287</v>
      </c>
      <c r="I23" s="551" t="s">
        <v>950</v>
      </c>
      <c r="J23" s="552">
        <v>44727</v>
      </c>
      <c r="K23" s="552">
        <v>44926</v>
      </c>
      <c r="L23" s="541">
        <v>46017</v>
      </c>
      <c r="M23" s="542" t="s">
        <v>915</v>
      </c>
      <c r="N23" s="543" t="s">
        <v>922</v>
      </c>
      <c r="O23" s="544">
        <v>0</v>
      </c>
      <c r="P23" s="545" t="s">
        <v>278</v>
      </c>
      <c r="Q23" s="953"/>
      <c r="R23" s="953"/>
    </row>
    <row r="24" spans="1:18" s="546" customFormat="1" ht="18" customHeight="1">
      <c r="A24" s="804"/>
      <c r="B24" s="967"/>
      <c r="C24" s="954"/>
      <c r="D24" s="954"/>
      <c r="E24" s="954"/>
      <c r="F24" s="954"/>
      <c r="G24" s="954"/>
      <c r="H24" s="954"/>
      <c r="I24" s="954"/>
      <c r="J24" s="954"/>
      <c r="K24" s="954"/>
      <c r="L24" s="954"/>
      <c r="M24" s="954"/>
      <c r="N24" s="954"/>
      <c r="O24" s="954"/>
      <c r="P24" s="954"/>
      <c r="Q24" s="954"/>
      <c r="R24" s="955"/>
    </row>
    <row r="25" spans="1:18" s="546" customFormat="1" ht="59.25" customHeight="1">
      <c r="A25" s="804"/>
      <c r="B25" s="967"/>
      <c r="C25" s="817">
        <v>5</v>
      </c>
      <c r="D25" s="818" t="s">
        <v>324</v>
      </c>
      <c r="E25" s="550" t="s">
        <v>730</v>
      </c>
      <c r="F25" s="550" t="s">
        <v>954</v>
      </c>
      <c r="G25" s="551" t="s">
        <v>955</v>
      </c>
      <c r="H25" s="551" t="s">
        <v>328</v>
      </c>
      <c r="I25" s="551" t="s">
        <v>921</v>
      </c>
      <c r="J25" s="552">
        <v>44727</v>
      </c>
      <c r="K25" s="552">
        <v>44742</v>
      </c>
      <c r="L25" s="541">
        <v>46017</v>
      </c>
      <c r="M25" s="542" t="s">
        <v>915</v>
      </c>
      <c r="N25" s="543" t="s">
        <v>922</v>
      </c>
      <c r="O25" s="544">
        <v>0</v>
      </c>
      <c r="P25" s="545" t="s">
        <v>278</v>
      </c>
      <c r="Q25" s="957" t="s">
        <v>956</v>
      </c>
      <c r="R25" s="952" t="s">
        <v>12</v>
      </c>
    </row>
    <row r="26" spans="1:18" s="546" customFormat="1" ht="59.25" customHeight="1">
      <c r="A26" s="804"/>
      <c r="B26" s="967"/>
      <c r="C26" s="809"/>
      <c r="D26" s="956"/>
      <c r="E26" s="550" t="s">
        <v>957</v>
      </c>
      <c r="F26" s="550" t="s">
        <v>958</v>
      </c>
      <c r="G26" s="551" t="s">
        <v>959</v>
      </c>
      <c r="H26" s="551" t="s">
        <v>328</v>
      </c>
      <c r="I26" s="551" t="s">
        <v>960</v>
      </c>
      <c r="J26" s="552">
        <v>44742</v>
      </c>
      <c r="K26" s="552">
        <v>44926</v>
      </c>
      <c r="L26" s="541">
        <v>46017</v>
      </c>
      <c r="M26" s="542" t="s">
        <v>915</v>
      </c>
      <c r="N26" s="543" t="s">
        <v>922</v>
      </c>
      <c r="O26" s="544">
        <v>0</v>
      </c>
      <c r="P26" s="545" t="s">
        <v>278</v>
      </c>
      <c r="Q26" s="958"/>
      <c r="R26" s="960"/>
    </row>
    <row r="27" spans="1:18" s="546" customFormat="1" ht="289.5" customHeight="1">
      <c r="A27" s="804"/>
      <c r="B27" s="968"/>
      <c r="C27" s="803"/>
      <c r="D27" s="805"/>
      <c r="E27" s="550" t="s">
        <v>961</v>
      </c>
      <c r="F27" s="550" t="s">
        <v>962</v>
      </c>
      <c r="G27" s="551" t="s">
        <v>963</v>
      </c>
      <c r="H27" s="551" t="s">
        <v>287</v>
      </c>
      <c r="I27" s="551" t="s">
        <v>960</v>
      </c>
      <c r="J27" s="552">
        <v>44727</v>
      </c>
      <c r="K27" s="552">
        <v>44926</v>
      </c>
      <c r="L27" s="541">
        <v>46017</v>
      </c>
      <c r="M27" s="542" t="s">
        <v>915</v>
      </c>
      <c r="N27" s="543" t="s">
        <v>922</v>
      </c>
      <c r="O27" s="544">
        <v>0</v>
      </c>
      <c r="P27" s="545" t="s">
        <v>278</v>
      </c>
      <c r="Q27" s="959"/>
      <c r="R27" s="953"/>
    </row>
    <row r="29" spans="1:18" ht="59.25" customHeight="1">
      <c r="D29" s="951" t="s">
        <v>398</v>
      </c>
      <c r="E29" s="951"/>
    </row>
    <row r="30" spans="1:18" ht="59.25" customHeight="1">
      <c r="D30" s="545" t="s">
        <v>518</v>
      </c>
      <c r="E30" s="557">
        <f>+COUNTIF($P$8:$P$49,"ABIERTA")</f>
        <v>2</v>
      </c>
    </row>
    <row r="31" spans="1:18" ht="59.25" customHeight="1">
      <c r="D31" s="545" t="s">
        <v>58</v>
      </c>
      <c r="E31" s="557">
        <f>+COUNTIF($P$8:$P$49,"CUMPLIDA - EFECTIVA")</f>
        <v>0</v>
      </c>
    </row>
    <row r="32" spans="1:18" ht="59.25" customHeight="1">
      <c r="D32" s="545" t="s">
        <v>515</v>
      </c>
      <c r="E32" s="557">
        <f>+COUNTIF($P$8:$P$49,"CUMPLIDA - PENDIENTE EFECTIVIDAD")</f>
        <v>0</v>
      </c>
    </row>
    <row r="33" spans="4:5" ht="59.25" customHeight="1">
      <c r="D33" s="545" t="s">
        <v>418</v>
      </c>
      <c r="E33" s="557">
        <f>+COUNTIF($P$8:$P$49,"CUMPLIDA INEFECTIVA")</f>
        <v>0</v>
      </c>
    </row>
    <row r="34" spans="4:5" ht="59.25" customHeight="1">
      <c r="D34" s="545" t="s">
        <v>278</v>
      </c>
      <c r="E34" s="557">
        <f>+COUNTIF($P$8:$P$49,"INCUMPLIDA - VENCIDA")</f>
        <v>11</v>
      </c>
    </row>
    <row r="35" spans="4:5" ht="59.25" customHeight="1">
      <c r="D35" s="545" t="s">
        <v>8</v>
      </c>
      <c r="E35" s="557">
        <f>+COUNTIF($P$8:$P$49,"INCALIFICABLE")</f>
        <v>0</v>
      </c>
    </row>
    <row r="36" spans="4:5" ht="59.25" customHeight="1">
      <c r="D36" s="558" t="s">
        <v>20</v>
      </c>
      <c r="E36" s="559">
        <f>SUM(E30:E35)</f>
        <v>13</v>
      </c>
    </row>
    <row r="37" spans="4:5" ht="59.25" customHeight="1">
      <c r="D37" s="560"/>
      <c r="E37" s="561"/>
    </row>
    <row r="38" spans="4:5" ht="59.25" customHeight="1">
      <c r="D38" s="951" t="s">
        <v>403</v>
      </c>
      <c r="E38" s="951"/>
    </row>
    <row r="39" spans="4:5" ht="59.25" customHeight="1">
      <c r="D39" s="562" t="s">
        <v>12</v>
      </c>
      <c r="E39" s="562">
        <f>+COUNTIF($R$8:$R$49,"ABIERTO")</f>
        <v>5</v>
      </c>
    </row>
    <row r="40" spans="4:5" ht="59.25" customHeight="1">
      <c r="D40" s="562" t="s">
        <v>11</v>
      </c>
      <c r="E40" s="562">
        <v>0</v>
      </c>
    </row>
  </sheetData>
  <mergeCells count="43">
    <mergeCell ref="A1:H3"/>
    <mergeCell ref="A7:D8"/>
    <mergeCell ref="E7:P8"/>
    <mergeCell ref="A9:A10"/>
    <mergeCell ref="B9:B10"/>
    <mergeCell ref="C9:C10"/>
    <mergeCell ref="D9:D10"/>
    <mergeCell ref="E9:E10"/>
    <mergeCell ref="F9:F10"/>
    <mergeCell ref="G9:G10"/>
    <mergeCell ref="A11:A27"/>
    <mergeCell ref="B11:B27"/>
    <mergeCell ref="C11:C13"/>
    <mergeCell ref="D11:D13"/>
    <mergeCell ref="Q11:Q13"/>
    <mergeCell ref="H9:H10"/>
    <mergeCell ref="I9:I10"/>
    <mergeCell ref="J9:J10"/>
    <mergeCell ref="K9:K10"/>
    <mergeCell ref="L9:R9"/>
    <mergeCell ref="C21:R21"/>
    <mergeCell ref="R11:R13"/>
    <mergeCell ref="C14:R14"/>
    <mergeCell ref="C15:C17"/>
    <mergeCell ref="D15:D17"/>
    <mergeCell ref="Q15:Q17"/>
    <mergeCell ref="R15:R17"/>
    <mergeCell ref="C18:R18"/>
    <mergeCell ref="C19:C20"/>
    <mergeCell ref="D19:D20"/>
    <mergeCell ref="Q19:Q20"/>
    <mergeCell ref="R19:R20"/>
    <mergeCell ref="R22:R23"/>
    <mergeCell ref="C24:R24"/>
    <mergeCell ref="C25:C27"/>
    <mergeCell ref="D25:D27"/>
    <mergeCell ref="Q25:Q27"/>
    <mergeCell ref="R25:R27"/>
    <mergeCell ref="D29:E29"/>
    <mergeCell ref="D38:E38"/>
    <mergeCell ref="C22:C23"/>
    <mergeCell ref="D22:D23"/>
    <mergeCell ref="Q22:Q23"/>
  </mergeCells>
  <dataValidations count="3">
    <dataValidation type="list" allowBlank="1" showInputMessage="1" showErrorMessage="1" sqref="H28:H1048576" xr:uid="{7A560667-A2BA-4351-8996-69B98723298E}">
      <formula1>#REF!</formula1>
    </dataValidation>
    <dataValidation type="list" allowBlank="1" showInputMessage="1" showErrorMessage="1" sqref="R22 R11 R15 R19 R25" xr:uid="{65D38084-5012-43AF-B90F-635983EE4957}">
      <formula1>$R$1:$R$2</formula1>
    </dataValidation>
    <dataValidation type="list" allowBlank="1" showInputMessage="1" showErrorMessage="1" sqref="P11:P13 P15:P17 P19:P20 P22:P23 P25:P27" xr:uid="{7B4B39E8-AF98-4A48-8BF6-37C4D255ED62}">
      <formula1>$Q$1:$Q$6</formula1>
    </dataValidation>
  </dataValidations>
  <pageMargins left="0.39370078740157483" right="0.39370078740157483" top="0.39370078740157483" bottom="0.39370078740157483" header="0.31496062992125984" footer="0.31496062992125984"/>
  <pageSetup paperSize="5" scale="70" orientation="landscape" verticalDpi="599"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ebc8de-b2eb-4f03-8127-a94208132c4c" xsi:nil="true"/>
    <_dlc_DocId xmlns="a4ebc8de-b2eb-4f03-8127-a94208132c4c">XTCA7PQ7U2YR-1774808496-346296</_dlc_DocId>
    <_dlc_DocIdUrl xmlns="a4ebc8de-b2eb-4f03-8127-a94208132c4c">
      <Url>https://adrgov.sharepoint.com/ADR/OCI/_layouts/15/DocIdRedir.aspx?ID=XTCA7PQ7U2YR-1774808496-346296</Url>
      <Description>XTCA7PQ7U2YR-1774808496-346296</Description>
    </_dlc_DocIdUrl>
    <lcf76f155ced4ddcb4097134ff3c332f xmlns="ebea8bb2-557a-4227-9458-7e67216734b7">
      <Terms xmlns="http://schemas.microsoft.com/office/infopath/2007/PartnerControls"/>
    </lcf76f155ced4ddcb4097134ff3c332f>
    <Nota xmlns="ebea8bb2-557a-4227-9458-7e67216734b7" xsi:nil="true"/>
    <_x00c1_reas_x0020_ADR xmlns="ebea8bb2-557a-4227-9458-7e67216734b7">Presidencia</_x00c1_reas_x0020_ADR>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C8A5143E3F9A9F4FA758852B6463E73A" ma:contentTypeVersion="100" ma:contentTypeDescription="Crear nuevo documento." ma:contentTypeScope="" ma:versionID="00a1c0e7cc8305f86483077024e5be11">
  <xsd:schema xmlns:xsd="http://www.w3.org/2001/XMLSchema" xmlns:xs="http://www.w3.org/2001/XMLSchema" xmlns:p="http://schemas.microsoft.com/office/2006/metadata/properties" xmlns:ns2="a4ebc8de-b2eb-4f03-8127-a94208132c4c" xmlns:ns3="ebea8bb2-557a-4227-9458-7e67216734b7" targetNamespace="http://schemas.microsoft.com/office/2006/metadata/properties" ma:root="true" ma:fieldsID="fcb29f0af1f0b45d1d45a5e0e3e7ba6e" ns2:_="" ns3:_="">
    <xsd:import namespace="a4ebc8de-b2eb-4f03-8127-a94208132c4c"/>
    <xsd:import namespace="ebea8bb2-557a-4227-9458-7e67216734b7"/>
    <xsd:element name="properties">
      <xsd:complexType>
        <xsd:sequence>
          <xsd:element name="documentManagement">
            <xsd:complexType>
              <xsd:all>
                <xsd:element ref="ns2:_dlc_DocId" minOccurs="0"/>
                <xsd:element ref="ns2:_dlc_DocIdUrl" minOccurs="0"/>
                <xsd:element ref="ns2:_dlc_DocIdPersistId" minOccurs="0"/>
                <xsd:element ref="ns3:_x00c1_reas_x0020_ADR" minOccurs="0"/>
                <xsd:element ref="ns3:Nota"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bc8de-b2eb-4f03-8127-a94208132c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b68ec506-cc97-4dac-95ac-a0fe6de6fb44}" ma:internalName="TaxCatchAll" ma:showField="CatchAllData" ma:web="a4ebc8de-b2eb-4f03-8127-a94208132c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a8bb2-557a-4227-9458-7e67216734b7" elementFormDefault="qualified">
    <xsd:import namespace="http://schemas.microsoft.com/office/2006/documentManagement/types"/>
    <xsd:import namespace="http://schemas.microsoft.com/office/infopath/2007/PartnerControls"/>
    <xsd:element name="_x00c1_reas_x0020_ADR" ma:index="11" nillable="true" ma:displayName="Áreas ADR" ma:default="Presidencia" ma:description="Dependencias de la Agencia de Desarrollo Rural" ma:format="Dropdown" ma:internalName="_x00c1_reas_x0020_ADR">
      <xsd:simpleType>
        <xsd:restriction base="dms:Choice">
          <xsd:enumeration value="Presidencia"/>
          <xsd:enumeration value="Oficina Jurídica"/>
          <xsd:enumeration value="Oficina de Planeación"/>
          <xsd:enumeration value="Oficina Tecnología de la Información"/>
          <xsd:enumeration value="Oficina de Comunicaciones"/>
          <xsd:enumeration value="Secretaría General"/>
          <xsd:enumeration value="Vicepresidencia de Integración Productiva"/>
          <xsd:enumeration value="Vicepresidencia de Proyectos"/>
          <xsd:enumeration value="Vicepresidencia de Gestión Contractual"/>
        </xsd:restriction>
      </xsd:simpleType>
    </xsd:element>
    <xsd:element name="Nota" ma:index="12" nillable="true" ma:displayName="Nota" ma:internalName="Nota">
      <xsd:simpleType>
        <xsd:restriction base="dms:Note">
          <xsd:maxLength value="255"/>
        </xsd:restriction>
      </xsd:simple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84b6557d-1cbe-47b6-86b8-81baa7a081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97B0C-C498-4B25-BE0F-DD04DBFFB3FB}">
  <ds:schemaRefs/>
</ds:datastoreItem>
</file>

<file path=customXml/itemProps2.xml><?xml version="1.0" encoding="utf-8"?>
<ds:datastoreItem xmlns:ds="http://schemas.openxmlformats.org/officeDocument/2006/customXml" ds:itemID="{033C679A-ABBC-4C9D-BCAE-45B7C1339393}">
  <ds:schemaRefs/>
</ds:datastoreItem>
</file>

<file path=customXml/itemProps3.xml><?xml version="1.0" encoding="utf-8"?>
<ds:datastoreItem xmlns:ds="http://schemas.openxmlformats.org/officeDocument/2006/customXml" ds:itemID="{24D12357-2AA6-47C9-8E88-1CA22013C324}">
  <ds:schemaRefs/>
</ds:datastoreItem>
</file>

<file path=customXml/itemProps4.xml><?xml version="1.0" encoding="utf-8"?>
<ds:datastoreItem xmlns:ds="http://schemas.openxmlformats.org/officeDocument/2006/customXml" ds:itemID="{C643B614-1DA9-4620-AC75-080BFFAA44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Indice</vt:lpstr>
      <vt:lpstr>UTT No. 4 - CÚCUTA</vt:lpstr>
      <vt:lpstr>UTT No. 8 - IBAGUE</vt:lpstr>
      <vt:lpstr>UTT No. 1 - SANTA MARTA</vt:lpstr>
      <vt:lpstr>UTT No. 3 - MONTERIA</vt:lpstr>
      <vt:lpstr>UTT No. 7- TUNJA </vt:lpstr>
      <vt:lpstr>UTT No. 11 - NEIVA</vt:lpstr>
      <vt:lpstr>UTT No. 2- CARTAGENA</vt:lpstr>
      <vt:lpstr>'UTT No. 1 - SANTA MARTA'!Área_de_impresión</vt:lpstr>
      <vt:lpstr>'UTT No. 2- CARTAGENA'!Área_de_impresión</vt:lpstr>
      <vt:lpstr>'UTT No. 8 - IBAGUE'!Área_de_impresión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Maicol Stiven Zipamocha Murcia</dc:creator>
  <cp:lastModifiedBy>Gabriel Sebastian Ramos Moreno</cp:lastModifiedBy>
  <dcterms:created xsi:type="dcterms:W3CDTF">2024-05-15T21:16:00Z</dcterms:created>
  <dcterms:modified xsi:type="dcterms:W3CDTF">2025-12-31T15:22:23Z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0x010100C8A5143E3F9A9F4FA758852B6463E73A</vt:lpwstr>
  </property>
  <property fmtid="{D5CDD505-2E9C-101B-9397-08002B2CF9AE}" pid="3" name="_dlc_DocIdItemGuid">
    <vt:lpwstr>00accbbc-ebb4-4ccf-8f03-65c9a5f98d36</vt:lpwstr>
  </property>
  <property fmtid="{D5CDD505-2E9C-101B-9397-08002B2CF9AE}" pid="4" name="Áreas ADR">
    <vt:lpwstr>Presidencia</vt:lpwstr>
  </property>
  <property fmtid="{D5CDD505-2E9C-101B-9397-08002B2CF9AE}" pid="5" name="MediaServiceImageTags">
    <vt:lpwstr/>
  </property>
  <property fmtid="{D5CDD505-2E9C-101B-9397-08002B2CF9AE}" pid="6" name="ICV">
    <vt:lpwstr>BD241F8C011B4B31AE018BB585E15754_13</vt:lpwstr>
  </property>
  <property fmtid="{D5CDD505-2E9C-101B-9397-08002B2CF9AE}" pid="7" name="KSOProductBuildVer">
    <vt:lpwstr>2058-12.2.0.23131</vt:lpwstr>
  </property>
</Properties>
</file>