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is.santacruz\Documents\ADR\2025\Proyectos\Resolucion 218\Ejecucion\Fase Contractual\CTGL\CTGL No. 15 (17-11-2025) Oferentes TDR 2 y TDR 3\TDR 2\"/>
    </mc:Choice>
  </mc:AlternateContent>
  <bookViews>
    <workbookView xWindow="-120" yWindow="-120" windowWidth="20730" windowHeight="11040"/>
  </bookViews>
  <sheets>
    <sheet name="PORTADA" sheetId="12" r:id="rId1"/>
    <sheet name="Datos del Proceso" sheetId="14" r:id="rId2"/>
    <sheet name="Hoja Resumen" sheetId="8" r:id="rId3"/>
    <sheet name="Evaluacion Juridica Ofer 1" sheetId="20" r:id="rId4"/>
    <sheet name="Evaluación Juridíca Ofer 2" sheetId="18" r:id="rId5"/>
    <sheet name="Acreditación de Experiencia" sheetId="16" r:id="rId6"/>
    <sheet name="Oferta Economica" sheetId="15" r:id="rId7"/>
    <sheet name="Capacidad Fianaciera" sheetId="17" r:id="rId8"/>
  </sheets>
  <externalReferences>
    <externalReference r:id="rId9"/>
    <externalReference r:id="rId10"/>
    <externalReference r:id="rId11"/>
  </externalReferences>
  <definedNames>
    <definedName name="_Fill" localSheetId="7" hidden="1">#REF!</definedName>
    <definedName name="_Fill" hidden="1">#REF!</definedName>
    <definedName name="_xlnm.Print_Area" localSheetId="5">'Acreditación de Experiencia'!$B$3:$N$22</definedName>
    <definedName name="_xlnm.Print_Area" localSheetId="7">'Capacidad Fianaciera'!$A$3:$H$22</definedName>
    <definedName name="_xlnm.Print_Area" localSheetId="2">'Hoja Resumen'!$A$3:$J$24</definedName>
    <definedName name="_xlnm.Print_Area" localSheetId="6">'Oferta Economica'!$C$3:$J$22</definedName>
    <definedName name="_xlnm.Print_Area" localSheetId="0">PORTADA!$A$1:$P$42</definedName>
    <definedName name="cdr_exp_con">'[1]Exp-Obr'!$B$16:$BN$60</definedName>
    <definedName name="cdr_resumen">[1]RESUMEN!$B$24:$AD$69</definedName>
    <definedName name="cel_max_props">[1]tablas!$I$52</definedName>
    <definedName name="db_CONS_G1" localSheetId="7">#REF!</definedName>
    <definedName name="db_CONS_G1">#REF!</definedName>
    <definedName name="fecha">'[2]Experiencia P1 A P3'!$B$14</definedName>
    <definedName name="StCapacitacionRng01" localSheetId="7">#REF!</definedName>
    <definedName name="StCapacitacionRng01">#REF!</definedName>
    <definedName name="StF1_Econ_ConsCol01" localSheetId="7">#REF!</definedName>
    <definedName name="StF1_Econ_ConsCol01">#REF!</definedName>
    <definedName name="StF1_Punt_ConsCel01" localSheetId="7">#REF!</definedName>
    <definedName name="StF1_Punt_ConsCel01">#REF!</definedName>
    <definedName name="StF1_Punt_ConsRng01" localSheetId="7">#REF!</definedName>
    <definedName name="StF1_Punt_ConsRng01">#REF!</definedName>
    <definedName name="StF1_Punt_ConsRng02" localSheetId="7">#REF!</definedName>
    <definedName name="StF1_Punt_ConsRng02">#REF!</definedName>
    <definedName name="tb_consors">[1]tablas!$X$57:$AJ$141</definedName>
    <definedName name="tb_dias_habil">'[1]tb-smmlv '!$L$131:$L$243</definedName>
    <definedName name="tb_exp_esp_partic">'[1]tb-Exp-Obr'!$Y$4:$AC$608</definedName>
    <definedName name="tb_promedio">'[1]tb-Exp-Obr'!$AK$3:$AL$104</definedName>
    <definedName name="tb_props" localSheetId="0">[1]tablas!$I$10:$T$51</definedName>
    <definedName name="tb_props">[3]tablas!$I$10:$T$12</definedName>
    <definedName name="tb_smmlv">'[1]tb-smmlv '!$B$3:$C$47</definedName>
    <definedName name="td_exp_con">'[1]tb-Exp-Obr'!$A$4:$P$106</definedName>
    <definedName name="td_exp_con_2">'[1]tb-Exp-Obr'!$Y$4:$AA$608</definedName>
    <definedName name="td_exp_con_4">'[1]tb-Exp-Obr'!$R$4:$W$106</definedName>
    <definedName name="td_exp_esp">'[1]tb-Exp-Obr'!$A$4:$E$106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4" l="1"/>
  <c r="G21" i="8" l="1"/>
  <c r="G20" i="8"/>
  <c r="K18" i="16"/>
  <c r="D28" i="17" l="1"/>
  <c r="K19" i="16" l="1"/>
  <c r="D37" i="17"/>
  <c r="E37" i="17"/>
  <c r="F28" i="17"/>
  <c r="F19" i="17"/>
  <c r="C8" i="18"/>
  <c r="C7" i="18"/>
  <c r="C6" i="18"/>
  <c r="C5" i="18"/>
  <c r="C3" i="18"/>
  <c r="F37" i="17" l="1"/>
  <c r="E38" i="17"/>
  <c r="D38" i="17"/>
  <c r="C39" i="17" l="1"/>
  <c r="C38" i="17"/>
  <c r="C37" i="17"/>
  <c r="C30" i="17"/>
  <c r="C29" i="17"/>
  <c r="C28" i="17"/>
  <c r="C21" i="17"/>
  <c r="C20" i="17"/>
  <c r="C19" i="17"/>
  <c r="F21" i="17" l="1"/>
  <c r="F20" i="17"/>
  <c r="H18" i="17" s="1"/>
  <c r="F39" i="17"/>
  <c r="F38" i="17"/>
  <c r="F36" i="17"/>
  <c r="F30" i="17"/>
  <c r="F29" i="17"/>
  <c r="H27" i="17" s="1"/>
  <c r="J27" i="17" s="1"/>
  <c r="N21" i="17"/>
  <c r="AA18" i="17"/>
  <c r="AA19" i="17" s="1"/>
  <c r="AA20" i="17" s="1"/>
  <c r="AA21" i="17" s="1"/>
  <c r="AA22" i="17" s="1"/>
  <c r="G38" i="17" l="1"/>
  <c r="H36" i="17"/>
  <c r="J36" i="17" s="1"/>
  <c r="J18" i="17"/>
  <c r="K20" i="16"/>
  <c r="D19" i="16"/>
  <c r="C19" i="16"/>
  <c r="AG18" i="16"/>
  <c r="AG19" i="16" s="1"/>
  <c r="AG20" i="16" s="1"/>
  <c r="D18" i="16"/>
  <c r="C18" i="16"/>
  <c r="AC18" i="15"/>
  <c r="AC19" i="15" s="1"/>
  <c r="H19" i="15" l="1"/>
  <c r="H18" i="15"/>
  <c r="E19" i="15"/>
  <c r="D19" i="15"/>
  <c r="E18" i="15"/>
  <c r="D18" i="15"/>
  <c r="A36" i="12"/>
  <c r="B11" i="17" s="1"/>
  <c r="C21" i="8"/>
  <c r="C20" i="8"/>
  <c r="B21" i="8"/>
  <c r="B20" i="8"/>
  <c r="H23" i="8"/>
  <c r="B6" i="8" l="1"/>
  <c r="C11" i="16"/>
  <c r="D11" i="15"/>
  <c r="AC20" i="15"/>
</calcChain>
</file>

<file path=xl/sharedStrings.xml><?xml version="1.0" encoding="utf-8"?>
<sst xmlns="http://schemas.openxmlformats.org/spreadsheetml/2006/main" count="252" uniqueCount="132">
  <si>
    <t>FECHA DE CIERRE:</t>
  </si>
  <si>
    <t>OBJETO DEL PROCESO</t>
  </si>
  <si>
    <t xml:space="preserve">VALOR DEL PRESUPUESTO DEL PROCESO </t>
  </si>
  <si>
    <t>VALOR DEL PRESUPUESTO EN SMMLV A SER ACREDITADO</t>
  </si>
  <si>
    <t>PRESUPUESTO EN SMMLV AL 100% O 150% O SEGÚN LO INDIQUEN LOS TERMINOS DE REFERENCIA</t>
  </si>
  <si>
    <t>DIFERENCIA PUNTOS ENTRE OFERTA ECONOMICA</t>
  </si>
  <si>
    <t>DETERMINAR EL VALOR DE ACUERDO A LO EXPUESTO EN TERMINOS DE REFERENCIA</t>
  </si>
  <si>
    <t>No</t>
  </si>
  <si>
    <t>NOMBRE DEL PROPONENTE</t>
  </si>
  <si>
    <t>EVALUACIÓN TÉCNICA</t>
  </si>
  <si>
    <t>CRITERIOS DE EVALUACIÓN</t>
  </si>
  <si>
    <t>CRITERIO No 1</t>
  </si>
  <si>
    <t>CRITERIO No 2</t>
  </si>
  <si>
    <t>PROPONENTE</t>
  </si>
  <si>
    <t>OFERTA ECONOMICA</t>
  </si>
  <si>
    <t>PUNTAJE TOTAL
MAX.</t>
  </si>
  <si>
    <t>ORDEN ELEGIBILIDAD</t>
  </si>
  <si>
    <t>OBSERVACION</t>
  </si>
  <si>
    <t xml:space="preserve">NO ELIMINAR LA FILA FINAL (COLOR), DE REQUERIRSE INCLUIR NUEVAS FILAS SUPERIOR A LA PRESENTE FILA  </t>
  </si>
  <si>
    <t>VALIDAR LOS CRITERIOS Y PUNTAJES MAXIMOS PARA AJUSTAR LO CITADO EN LA PRESENTE FILA DE LA TABLA</t>
  </si>
  <si>
    <t>ELIMINAR LAS FILAS QUE NO CONTENGAN PROPONENTES</t>
  </si>
  <si>
    <t xml:space="preserve">UNIDAD TECNICA TERRITORIAL No. </t>
  </si>
  <si>
    <t>ORGANIZACIÓN BENEFICIARIA</t>
  </si>
  <si>
    <t>OBJETO DEL PROYECTO</t>
  </si>
  <si>
    <t>OBJETO DEL CONTRATO</t>
  </si>
  <si>
    <t xml:space="preserve">TERMINO DE REFERENCIA AL QUE SE PRESENTA. </t>
  </si>
  <si>
    <t>NIT</t>
  </si>
  <si>
    <t>REPRESENTANTE LEGAL</t>
  </si>
  <si>
    <t>INTEGRANTES DEL PROPONENTE PLURAL - PORCENTAJE DE PARTICIPACIÓN</t>
  </si>
  <si>
    <t>PERSONA NATURAL</t>
  </si>
  <si>
    <t>INTEGRANTES  PROPONENTE PLURAL - PERSONA JURIDICA</t>
  </si>
  <si>
    <t>CUMPLE</t>
  </si>
  <si>
    <t>NO CUMPLE</t>
  </si>
  <si>
    <t>OBSERVACIONES</t>
  </si>
  <si>
    <t>CARTA DE PRESENTACIÓN DE LA OFERTA FIRMADA -</t>
  </si>
  <si>
    <t xml:space="preserve">PODER (SI APLICA)
</t>
  </si>
  <si>
    <t>CERTIFICADO DE EXISITENCIA Y REPRESENTACIÓN LEGAL  (Conforme a lo señalado en el termino de referencia)</t>
  </si>
  <si>
    <t>FOTOCOPIA DE DOCUMENTO DE IDENTIDAD DEL REPRESENTANTE LEGAL  (Conforme a lo señalado en el termino de referencia)</t>
  </si>
  <si>
    <t>DEFINICION SITUACION MILITAR DEL PRESENTANTE DEL PROPONENTE  (Conforme a lo señalado en el termino de referencia - SI APLICA)</t>
  </si>
  <si>
    <t>CERTIFICACION BANCARIA DEL OFERENTE  (Conforme a lo señalado en el termino de referencia)</t>
  </si>
  <si>
    <t>REGISTRO UNICO DEL PROPONENTES  (Conforme a lo señalado en el termino de referencia - Si aplica)</t>
  </si>
  <si>
    <t>N/A</t>
  </si>
  <si>
    <t>CERTIFICACIONES SOBRE CUMPLIMIENTO DE LAS OBLIGACIONES DE SEGURIDAD SOCIAL Y PAGO DE APORTES A PARAFISCALES  (Conforme a lo señalado en el termino de referencia)</t>
  </si>
  <si>
    <t>CERTIFICADO ICA (Si aplica)</t>
  </si>
  <si>
    <t>REGISTRO UNICO TRIBUTARIO - RUT  (Conforme a lo señalado en el termino de referencia)</t>
  </si>
  <si>
    <t>DECLARACION DE RENTA  (Conforme a lo señalado en el termino de referencia- Si aplica)</t>
  </si>
  <si>
    <t>REGISTRO DE DEUDORES ALIMENTARIOS MOROSOS- REDAM  (Conforme a lo señalado en el termino de referencia)</t>
  </si>
  <si>
    <t>GARANTIA DE SERIEDAD DE LA OFERTA Consultas-  (Conforme a lo señalado en el termino de referencia) - Si aplica)</t>
  </si>
  <si>
    <t>Consultas- Antecedentes Contraloría   (Conforme a lo señalado en el termino de referencia)</t>
  </si>
  <si>
    <t>Consultas- Antecedentes Procuraduría   (Conforme a lo señalado en el termino de referencia)</t>
  </si>
  <si>
    <t>Consultas - Antecedentes Disciplinarios  (Conforme a lo señalado en el termino de referencia)</t>
  </si>
  <si>
    <t>Consultas - Antecedentes judiciales   (Conforme a lo señalado en el termino de referencia)</t>
  </si>
  <si>
    <t>Consultas - Antecedentes multas y contravenciones   (Conforme a lo señalado en el termino de referencia)</t>
  </si>
  <si>
    <t>Consultas -RUES   (Conforme a lo señalado en el termino de referencia)</t>
  </si>
  <si>
    <t>RESULTADO</t>
  </si>
  <si>
    <t>N/A: NO APLICA - HABILITADO - NO HABILITTADO</t>
  </si>
  <si>
    <r>
      <t xml:space="preserve">__________________________________                                                                                                                                                                              __________________________________
</t>
    </r>
    <r>
      <rPr>
        <b/>
        <sz val="10"/>
        <rFont val="Arial"/>
        <family val="2"/>
      </rPr>
      <t/>
    </r>
  </si>
  <si>
    <t>EVALUACIÓN ECONOMICA</t>
  </si>
  <si>
    <t>CONTRATO 1</t>
  </si>
  <si>
    <t>CONTRATO 2</t>
  </si>
  <si>
    <t>CONTRATO 3</t>
  </si>
  <si>
    <t>CONTRATO 4</t>
  </si>
  <si>
    <t>TOTAL DE EXPERIENCIA ACREDITADA
SMMLV</t>
  </si>
  <si>
    <t>CUMPLIMIENTO</t>
  </si>
  <si>
    <t>VALOR ACREDITADO EN SMMLV</t>
  </si>
  <si>
    <t>ORDEN DE PUNTAJES</t>
  </si>
  <si>
    <t>ORDEN MENOR VALOR</t>
  </si>
  <si>
    <t>CAPACIDAD FINANCIERA</t>
  </si>
  <si>
    <t>Indice de Liquidez</t>
  </si>
  <si>
    <t>CUMPLE SI/NO</t>
  </si>
  <si>
    <t>VALORES DE REFERENCIA</t>
  </si>
  <si>
    <t>Activo Corriente</t>
  </si>
  <si>
    <t>Pasivo Corriente</t>
  </si>
  <si>
    <t>IL Individual</t>
  </si>
  <si>
    <t>% Participación</t>
  </si>
  <si>
    <t>IL TOTAL</t>
  </si>
  <si>
    <t>IL</t>
  </si>
  <si>
    <t>IE</t>
  </si>
  <si>
    <t>CT</t>
  </si>
  <si>
    <t>VALOR DEL PRESP.</t>
  </si>
  <si>
    <t>Indice de Endeudamiento</t>
  </si>
  <si>
    <t>Pasivo total</t>
  </si>
  <si>
    <t>IE Individual</t>
  </si>
  <si>
    <t>Capital de Trabajo</t>
  </si>
  <si>
    <t xml:space="preserve">NOTA: </t>
  </si>
  <si>
    <t>Hoja de calculo de referencia bajo la modalidad en la cual se calcula los indices de cada miembro del consorcio o Unión temporal con base en su porcentaje</t>
  </si>
  <si>
    <t>de participación. Para otros modelos se debe ajustar los calculos.</t>
  </si>
  <si>
    <t>Oferta Menor Valor</t>
  </si>
  <si>
    <t>TERMINOS DE REFERENCIA</t>
  </si>
  <si>
    <t>COMERCIALIZADORA WILLIAM A. S.A.S.</t>
  </si>
  <si>
    <t>901561297-5</t>
  </si>
  <si>
    <t>WILLIAM ALIRIO INSUASTY PORTILLO</t>
  </si>
  <si>
    <t>COMERCIALIZADORA WILLIAM A.  S.A.S.</t>
  </si>
  <si>
    <t>PROPONENTES</t>
  </si>
  <si>
    <t>CRITERIO No 3</t>
  </si>
  <si>
    <t>Oferta Económica
Puntaje Máximo</t>
  </si>
  <si>
    <t>Puntaje Máximo 20</t>
  </si>
  <si>
    <t xml:space="preserve">Puntaje Máximo </t>
  </si>
  <si>
    <t>No 2</t>
  </si>
  <si>
    <t>NOVIEMBRE DE 2025</t>
  </si>
  <si>
    <t>COMPRAVENTA DE EQUIPOS, HERRAMIENTAS E INSUMOS AGROPECUARIOS EN MARCO DEL PROYECTO DENOMINADO “FORTALECIMIENTO DEL SISTEMA LACTEO EN EL RESGUARDO INDIGENA DE PASTAS- ALDANA- DEPARTAMENTO DE NARIÑO</t>
  </si>
  <si>
    <t>04 DE NOVIEMBRE DEL 2025</t>
  </si>
  <si>
    <t>GRUPO AGRONOVA</t>
  </si>
  <si>
    <t>TDR No. 2</t>
  </si>
  <si>
    <t>Puntaje Máximo 50</t>
  </si>
  <si>
    <t>Entrega de Productos Adicionales</t>
  </si>
  <si>
    <t>Mantenimiento preventivos kit cerca electrica</t>
  </si>
  <si>
    <t>Puntaje Máximo 30</t>
  </si>
  <si>
    <t>INFORME DE EVALUACIÓN JURÍDICA
PIDAR No. 218 del 2025</t>
  </si>
  <si>
    <t xml:space="preserve">CABILDO DEL RESGUARDO INDÍGENA DE PASTAS – ALDANA, MUNICIPIO DE ALDANA, DEPARTAMENTO DE NARIÑO </t>
  </si>
  <si>
    <t>“FORTALECIMIENTO DEL SISTEMA LACTEO EN EL RESGUARDO INDIGENA DE PASTAS – ALDANA - DEPARTAMENTO DE NARIÑO”</t>
  </si>
  <si>
    <t>COMPRAVENTA DE EQUIPOS, HERRAMIENTAS E INSUMOS AGROPECUARIOS EN MARCO DEL PROYECTO DENOMINADO “FORTALECIMIENTO DEL SISTEMA LACTEO EN EL RESGUARDO INDIGENA DE PASTAS- ALDANA- DEPARTAMENTO DE NARIÑO”.</t>
  </si>
  <si>
    <t>OBSERVACION (696 SMMLV)</t>
  </si>
  <si>
    <t>Activa Total</t>
  </si>
  <si>
    <t>X</t>
  </si>
  <si>
    <t>NO APLICA</t>
  </si>
  <si>
    <t>NO PRESENTA DOCUMENTO</t>
  </si>
  <si>
    <t>SUBSANAR</t>
  </si>
  <si>
    <t>9 DE OCTUBRE 2025</t>
  </si>
  <si>
    <t>3 DE NOVIEMBRE 2025</t>
  </si>
  <si>
    <t>AÑO 2023 Y 2024</t>
  </si>
  <si>
    <t>HABILITADO</t>
  </si>
  <si>
    <t>NO HABILITADO</t>
  </si>
  <si>
    <t>3O DE OCTUBRE 2025</t>
  </si>
  <si>
    <t xml:space="preserve"> 17 De SEPTIEMBRE 2025 (UN MES, NO ESTA VIGENTE)</t>
  </si>
  <si>
    <t>4 DE NOVIEMBRE 2025</t>
  </si>
  <si>
    <t xml:space="preserve"> 2 DE SEPTIEMBRE 2025 (UN MES, NO ESTA VIGENTE)</t>
  </si>
  <si>
    <t>30 DE OCTUBRE 2025</t>
  </si>
  <si>
    <t>CONTRATO 5</t>
  </si>
  <si>
    <t>CONTRATO 6</t>
  </si>
  <si>
    <t>SI</t>
  </si>
  <si>
    <t>No presenta experiencia especifica, documento no subsanable.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</si>
</sst>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#,##0;\-&quot;$&quot;#,##0"/>
    <numFmt numFmtId="165" formatCode="_(* #,##0.00_);_(* \(#,##0.00\);_(* &quot;-&quot;??_);_(@_)"/>
    <numFmt numFmtId="166" formatCode="_-&quot;$&quot;\ * #,##0_-;\-&quot;$&quot;\ * #,##0_-;_-&quot;$&quot;\ * &quot;-&quot;??_-;_-@_-"/>
    <numFmt numFmtId="167" formatCode="_ * #,##0.00_ ;_ * \-#,##0.00_ ;_ * &quot;-&quot;??_ ;_ @_ "/>
    <numFmt numFmtId="168" formatCode="_-&quot;$&quot;\ * #,##0.0_-;\-&quot;$&quot;\ * #,##0.0_-;_-&quot;$&quot;\ * &quot;-&quot;??_-;_-@_-"/>
  </numFmts>
  <fonts count="38">
    <font>
      <sz val="10"/>
      <name val="Arial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u/>
      <sz val="10"/>
      <color theme="10"/>
      <name val="Arial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5"/>
      <name val="Arial Narrow"/>
      <family val="2"/>
    </font>
    <font>
      <b/>
      <sz val="18"/>
      <name val="Arial Narrow"/>
      <family val="2"/>
    </font>
    <font>
      <b/>
      <sz val="24"/>
      <name val="Arial Narrow"/>
      <family val="2"/>
    </font>
    <font>
      <b/>
      <sz val="28"/>
      <name val="Arial Narrow"/>
      <family val="2"/>
    </font>
    <font>
      <b/>
      <sz val="22"/>
      <color theme="1"/>
      <name val="Arial Narrow"/>
      <family val="2"/>
    </font>
    <font>
      <b/>
      <sz val="18"/>
      <color theme="1"/>
      <name val="Arial Narrow"/>
      <family val="2"/>
    </font>
    <font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DAA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/>
    <xf numFmtId="0" fontId="1" fillId="0" borderId="0"/>
    <xf numFmtId="44" fontId="27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3" applyFont="1"/>
    <xf numFmtId="0" fontId="4" fillId="0" borderId="0" xfId="3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15" xfId="3" applyFont="1" applyBorder="1"/>
    <xf numFmtId="0" fontId="14" fillId="0" borderId="0" xfId="3" applyFont="1"/>
    <xf numFmtId="0" fontId="14" fillId="0" borderId="18" xfId="3" applyFont="1" applyBorder="1"/>
    <xf numFmtId="0" fontId="14" fillId="0" borderId="17" xfId="3" applyFont="1" applyBorder="1"/>
    <xf numFmtId="0" fontId="14" fillId="0" borderId="16" xfId="3" applyFont="1" applyBorder="1"/>
    <xf numFmtId="0" fontId="14" fillId="0" borderId="14" xfId="3" applyFont="1" applyBorder="1"/>
    <xf numFmtId="0" fontId="11" fillId="0" borderId="6" xfId="1" applyFont="1" applyBorder="1" applyAlignment="1">
      <alignment horizontal="left" vertical="center" wrapText="1"/>
    </xf>
    <xf numFmtId="0" fontId="7" fillId="0" borderId="0" xfId="0" applyFont="1"/>
    <xf numFmtId="0" fontId="15" fillId="0" borderId="27" xfId="0" applyFont="1" applyBorder="1" applyAlignment="1">
      <alignment vertical="center"/>
    </xf>
    <xf numFmtId="1" fontId="16" fillId="2" borderId="11" xfId="3" quotePrefix="1" applyNumberFormat="1" applyFont="1" applyFill="1" applyBorder="1" applyAlignment="1">
      <alignment horizontal="right" vertical="center"/>
    </xf>
    <xf numFmtId="0" fontId="5" fillId="2" borderId="12" xfId="3" applyFont="1" applyFill="1" applyBorder="1"/>
    <xf numFmtId="0" fontId="5" fillId="2" borderId="13" xfId="3" applyFont="1" applyFill="1" applyBorder="1"/>
    <xf numFmtId="0" fontId="5" fillId="2" borderId="14" xfId="3" applyFont="1" applyFill="1" applyBorder="1"/>
    <xf numFmtId="0" fontId="5" fillId="2" borderId="0" xfId="3" applyFont="1" applyFill="1"/>
    <xf numFmtId="0" fontId="5" fillId="2" borderId="15" xfId="3" applyFont="1" applyFill="1" applyBorder="1"/>
    <xf numFmtId="165" fontId="5" fillId="2" borderId="0" xfId="4" applyFont="1" applyFill="1" applyBorder="1"/>
    <xf numFmtId="0" fontId="5" fillId="2" borderId="16" xfId="3" applyFont="1" applyFill="1" applyBorder="1"/>
    <xf numFmtId="0" fontId="5" fillId="2" borderId="17" xfId="3" applyFont="1" applyFill="1" applyBorder="1"/>
    <xf numFmtId="0" fontId="5" fillId="2" borderId="18" xfId="3" applyFont="1" applyFill="1" applyBorder="1"/>
    <xf numFmtId="0" fontId="11" fillId="2" borderId="15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0" fillId="3" borderId="5" xfId="0" applyFill="1" applyBorder="1" applyAlignment="1">
      <alignment horizontal="center" vertical="center"/>
    </xf>
    <xf numFmtId="0" fontId="11" fillId="3" borderId="3" xfId="1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8" xfId="0" applyFill="1" applyBorder="1" applyAlignment="1">
      <alignment horizontal="right" vertical="center"/>
    </xf>
    <xf numFmtId="0" fontId="15" fillId="3" borderId="28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0" fillId="0" borderId="27" xfId="0" applyBorder="1" applyAlignment="1">
      <alignment horizontal="center" vertical="center"/>
    </xf>
    <xf numFmtId="0" fontId="26" fillId="0" borderId="0" xfId="0" applyFont="1"/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0" fillId="0" borderId="1" xfId="0" applyBorder="1"/>
    <xf numFmtId="0" fontId="7" fillId="3" borderId="9" xfId="0" applyFont="1" applyFill="1" applyBorder="1"/>
    <xf numFmtId="0" fontId="7" fillId="3" borderId="8" xfId="0" applyFont="1" applyFill="1" applyBorder="1" applyAlignment="1">
      <alignment vertical="top"/>
    </xf>
    <xf numFmtId="0" fontId="7" fillId="3" borderId="8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0" fillId="3" borderId="24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0" borderId="24" xfId="0" applyBorder="1"/>
    <xf numFmtId="166" fontId="0" fillId="0" borderId="7" xfId="10" applyNumberFormat="1" applyFont="1" applyBorder="1" applyAlignment="1">
      <alignment horizontal="center" vertical="center"/>
    </xf>
    <xf numFmtId="0" fontId="14" fillId="0" borderId="17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1" fillId="3" borderId="35" xfId="1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 wrapText="1"/>
    </xf>
    <xf numFmtId="2" fontId="0" fillId="0" borderId="7" xfId="10" applyNumberFormat="1" applyFont="1" applyBorder="1" applyAlignment="1">
      <alignment horizontal="right" vertical="center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0" fontId="4" fillId="4" borderId="20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0" fillId="3" borderId="25" xfId="0" applyFill="1" applyBorder="1" applyAlignment="1">
      <alignment horizontal="left"/>
    </xf>
    <xf numFmtId="0" fontId="0" fillId="0" borderId="31" xfId="0" applyBorder="1"/>
    <xf numFmtId="0" fontId="4" fillId="4" borderId="2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166" fontId="0" fillId="0" borderId="0" xfId="1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4" fillId="0" borderId="21" xfId="0" applyFont="1" applyBorder="1" applyAlignment="1" applyProtection="1">
      <alignment vertical="center" wrapText="1"/>
      <protection hidden="1"/>
    </xf>
    <xf numFmtId="0" fontId="11" fillId="0" borderId="21" xfId="1" applyFont="1" applyBorder="1" applyAlignment="1">
      <alignment horizontal="left" vertical="center" wrapText="1"/>
    </xf>
    <xf numFmtId="166" fontId="0" fillId="0" borderId="7" xfId="1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6" borderId="38" xfId="0" applyFont="1" applyFill="1" applyBorder="1" applyAlignment="1" applyProtection="1">
      <alignment horizontal="center" vertical="center" wrapText="1"/>
      <protection hidden="1"/>
    </xf>
    <xf numFmtId="0" fontId="4" fillId="6" borderId="37" xfId="0" applyFont="1" applyFill="1" applyBorder="1" applyAlignment="1" applyProtection="1">
      <alignment horizontal="center" vertical="center" wrapText="1"/>
      <protection hidden="1"/>
    </xf>
    <xf numFmtId="0" fontId="4" fillId="6" borderId="33" xfId="0" applyFont="1" applyFill="1" applyBorder="1" applyAlignment="1" applyProtection="1">
      <alignment horizontal="center" vertical="center" wrapText="1"/>
      <protection hidden="1"/>
    </xf>
    <xf numFmtId="0" fontId="0" fillId="5" borderId="31" xfId="0" applyFill="1" applyBorder="1"/>
    <xf numFmtId="0" fontId="28" fillId="8" borderId="38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/>
    <xf numFmtId="0" fontId="0" fillId="0" borderId="7" xfId="0" applyBorder="1"/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166" fontId="0" fillId="0" borderId="7" xfId="10" applyNumberFormat="1" applyFont="1" applyBorder="1"/>
    <xf numFmtId="0" fontId="4" fillId="7" borderId="38" xfId="0" applyFont="1" applyFill="1" applyBorder="1" applyAlignment="1" applyProtection="1">
      <alignment horizontal="center" vertical="center" wrapText="1"/>
      <protection hidden="1"/>
    </xf>
    <xf numFmtId="0" fontId="4" fillId="7" borderId="37" xfId="0" applyFont="1" applyFill="1" applyBorder="1" applyAlignment="1" applyProtection="1">
      <alignment horizontal="center" vertical="center" wrapText="1"/>
      <protection hidden="1"/>
    </xf>
    <xf numFmtId="0" fontId="4" fillId="7" borderId="33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3" xfId="0" applyFont="1" applyFill="1" applyBorder="1" applyAlignment="1" applyProtection="1">
      <alignment horizontal="center" vertical="center" wrapText="1"/>
      <protection hidden="1"/>
    </xf>
    <xf numFmtId="166" fontId="0" fillId="0" borderId="7" xfId="0" applyNumberFormat="1" applyBorder="1" applyAlignment="1">
      <alignment horizontal="center" vertical="center"/>
    </xf>
    <xf numFmtId="0" fontId="2" fillId="0" borderId="41" xfId="0" applyFont="1" applyBorder="1"/>
    <xf numFmtId="0" fontId="0" fillId="0" borderId="42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2" fillId="0" borderId="37" xfId="0" applyFont="1" applyBorder="1"/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7" fillId="3" borderId="29" xfId="0" applyFont="1" applyFill="1" applyBorder="1"/>
    <xf numFmtId="9" fontId="0" fillId="0" borderId="7" xfId="0" applyNumberFormat="1" applyBorder="1" applyAlignment="1">
      <alignment horizontal="center" vertical="center"/>
    </xf>
    <xf numFmtId="0" fontId="2" fillId="0" borderId="7" xfId="3" applyBorder="1" applyAlignment="1">
      <alignment vertical="center"/>
    </xf>
    <xf numFmtId="0" fontId="2" fillId="0" borderId="21" xfId="3" applyBorder="1" applyAlignment="1">
      <alignment vertical="center"/>
    </xf>
    <xf numFmtId="0" fontId="29" fillId="0" borderId="21" xfId="3" applyFont="1" applyBorder="1" applyAlignment="1">
      <alignment vertical="center" wrapText="1"/>
    </xf>
    <xf numFmtId="0" fontId="29" fillId="0" borderId="19" xfId="3" applyFont="1" applyBorder="1" applyAlignment="1">
      <alignment vertical="center" wrapText="1"/>
    </xf>
    <xf numFmtId="0" fontId="29" fillId="0" borderId="32" xfId="3" applyFont="1" applyBorder="1" applyAlignment="1">
      <alignment vertical="center" wrapText="1"/>
    </xf>
    <xf numFmtId="0" fontId="2" fillId="0" borderId="0" xfId="3"/>
    <xf numFmtId="0" fontId="2" fillId="0" borderId="7" xfId="3" applyBorder="1" applyAlignment="1">
      <alignment horizontal="justify" vertical="center"/>
    </xf>
    <xf numFmtId="0" fontId="2" fillId="0" borderId="21" xfId="3" applyBorder="1" applyAlignment="1">
      <alignment horizontal="justify" vertical="center"/>
    </xf>
    <xf numFmtId="0" fontId="7" fillId="0" borderId="7" xfId="3" applyFont="1" applyBorder="1" applyAlignment="1">
      <alignment horizontal="justify" vertical="center"/>
    </xf>
    <xf numFmtId="0" fontId="7" fillId="0" borderId="21" xfId="3" applyFont="1" applyBorder="1" applyAlignment="1">
      <alignment horizontal="justify" vertical="center"/>
    </xf>
    <xf numFmtId="0" fontId="30" fillId="0" borderId="7" xfId="3" applyFont="1" applyBorder="1" applyAlignment="1">
      <alignment horizontal="justify" vertical="center"/>
    </xf>
    <xf numFmtId="0" fontId="30" fillId="0" borderId="21" xfId="3" applyFont="1" applyBorder="1" applyAlignment="1">
      <alignment horizontal="justify" vertical="center"/>
    </xf>
    <xf numFmtId="0" fontId="30" fillId="11" borderId="7" xfId="3" applyFont="1" applyFill="1" applyBorder="1" applyAlignment="1">
      <alignment horizontal="justify" vertical="center"/>
    </xf>
    <xf numFmtId="0" fontId="30" fillId="11" borderId="7" xfId="3" applyFont="1" applyFill="1" applyBorder="1" applyAlignment="1">
      <alignment horizontal="center" vertical="center"/>
    </xf>
    <xf numFmtId="167" fontId="0" fillId="0" borderId="0" xfId="11" applyFont="1"/>
    <xf numFmtId="0" fontId="32" fillId="0" borderId="7" xfId="3" applyFont="1" applyBorder="1" applyAlignment="1">
      <alignment horizontal="justify" vertical="center"/>
    </xf>
    <xf numFmtId="0" fontId="30" fillId="0" borderId="7" xfId="3" applyFont="1" applyBorder="1" applyAlignment="1">
      <alignment horizontal="center" vertical="center"/>
    </xf>
    <xf numFmtId="0" fontId="32" fillId="0" borderId="7" xfId="3" applyFont="1" applyBorder="1" applyAlignment="1">
      <alignment horizontal="justify" vertical="center" wrapText="1"/>
    </xf>
    <xf numFmtId="0" fontId="32" fillId="0" borderId="7" xfId="3" applyFont="1" applyBorder="1" applyAlignment="1">
      <alignment horizontal="left" vertical="center" wrapText="1"/>
    </xf>
    <xf numFmtId="0" fontId="30" fillId="0" borderId="39" xfId="3" applyFont="1" applyBorder="1" applyAlignment="1">
      <alignment horizontal="center" vertical="center"/>
    </xf>
    <xf numFmtId="0" fontId="32" fillId="0" borderId="39" xfId="3" applyFont="1" applyBorder="1" applyAlignment="1">
      <alignment horizontal="left" vertical="center" wrapText="1"/>
    </xf>
    <xf numFmtId="167" fontId="2" fillId="0" borderId="0" xfId="11" applyFont="1" applyFill="1"/>
    <xf numFmtId="0" fontId="32" fillId="0" borderId="40" xfId="3" applyFont="1" applyBorder="1" applyAlignment="1">
      <alignment horizontal="left" vertical="center" wrapText="1"/>
    </xf>
    <xf numFmtId="167" fontId="0" fillId="0" borderId="0" xfId="11" applyFont="1" applyFill="1"/>
    <xf numFmtId="0" fontId="32" fillId="0" borderId="39" xfId="3" applyFont="1" applyBorder="1" applyAlignment="1">
      <alignment horizontal="justify" vertical="center" wrapText="1"/>
    </xf>
    <xf numFmtId="0" fontId="30" fillId="12" borderId="38" xfId="3" applyFont="1" applyFill="1" applyBorder="1" applyAlignment="1">
      <alignment horizontal="justify" vertical="center"/>
    </xf>
    <xf numFmtId="0" fontId="2" fillId="12" borderId="0" xfId="3" applyFill="1"/>
    <xf numFmtId="0" fontId="31" fillId="0" borderId="7" xfId="3" applyFont="1" applyBorder="1" applyAlignment="1">
      <alignment horizontal="justify" vertical="center"/>
    </xf>
    <xf numFmtId="0" fontId="31" fillId="0" borderId="21" xfId="3" applyFont="1" applyBorder="1" applyAlignment="1">
      <alignment horizontal="justify" vertical="center"/>
    </xf>
    <xf numFmtId="0" fontId="2" fillId="0" borderId="7" xfId="3" applyBorder="1"/>
    <xf numFmtId="0" fontId="34" fillId="0" borderId="7" xfId="3" applyFont="1" applyBorder="1" applyAlignment="1">
      <alignment horizontal="center" wrapText="1"/>
    </xf>
    <xf numFmtId="0" fontId="2" fillId="0" borderId="0" xfId="3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6" xfId="10" applyNumberFormat="1" applyFont="1" applyBorder="1"/>
    <xf numFmtId="0" fontId="2" fillId="0" borderId="26" xfId="0" applyFont="1" applyBorder="1" applyAlignment="1">
      <alignment vertical="center" wrapText="1"/>
    </xf>
    <xf numFmtId="168" fontId="0" fillId="0" borderId="3" xfId="10" applyNumberFormat="1" applyFont="1" applyBorder="1"/>
    <xf numFmtId="0" fontId="33" fillId="0" borderId="7" xfId="3" applyFont="1" applyBorder="1" applyAlignment="1">
      <alignment horizontal="center" vertical="center" wrapText="1"/>
    </xf>
    <xf numFmtId="9" fontId="0" fillId="0" borderId="21" xfId="0" applyNumberFormat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32" fillId="0" borderId="38" xfId="3" applyFont="1" applyBorder="1" applyAlignment="1">
      <alignment horizontal="left" vertical="center" wrapText="1"/>
    </xf>
    <xf numFmtId="0" fontId="26" fillId="0" borderId="39" xfId="3" applyFont="1" applyBorder="1" applyAlignment="1">
      <alignment horizontal="left" vertical="center" wrapText="1"/>
    </xf>
    <xf numFmtId="0" fontId="26" fillId="0" borderId="7" xfId="3" applyFont="1" applyBorder="1" applyAlignment="1">
      <alignment horizontal="justify" vertical="center" wrapText="1"/>
    </xf>
    <xf numFmtId="0" fontId="26" fillId="0" borderId="39" xfId="3" applyFont="1" applyBorder="1" applyAlignment="1">
      <alignment horizontal="justify" vertical="center" wrapText="1"/>
    </xf>
    <xf numFmtId="0" fontId="26" fillId="0" borderId="38" xfId="3" applyFont="1" applyBorder="1" applyAlignment="1">
      <alignment horizontal="left" vertical="center" wrapText="1"/>
    </xf>
    <xf numFmtId="0" fontId="26" fillId="0" borderId="40" xfId="3" applyFont="1" applyBorder="1" applyAlignment="1">
      <alignment horizontal="left" vertical="center" wrapText="1"/>
    </xf>
    <xf numFmtId="0" fontId="36" fillId="12" borderId="38" xfId="3" applyFont="1" applyFill="1" applyBorder="1" applyAlignment="1">
      <alignment horizontal="justify" vertical="center"/>
    </xf>
    <xf numFmtId="0" fontId="26" fillId="0" borderId="7" xfId="3" applyFont="1" applyBorder="1" applyAlignment="1">
      <alignment horizontal="justify" vertical="center"/>
    </xf>
    <xf numFmtId="0" fontId="26" fillId="0" borderId="7" xfId="3" applyFont="1" applyBorder="1" applyAlignment="1">
      <alignment horizontal="left" vertical="center" wrapText="1"/>
    </xf>
    <xf numFmtId="0" fontId="26" fillId="12" borderId="7" xfId="3" applyFont="1" applyFill="1" applyBorder="1" applyAlignment="1">
      <alignment horizontal="center" vertical="center" wrapText="1"/>
    </xf>
    <xf numFmtId="0" fontId="33" fillId="12" borderId="7" xfId="3" applyFont="1" applyFill="1" applyBorder="1" applyAlignment="1">
      <alignment vertical="center"/>
    </xf>
    <xf numFmtId="0" fontId="26" fillId="12" borderId="7" xfId="3" applyFont="1" applyFill="1" applyBorder="1" applyAlignment="1">
      <alignment horizontal="center" vertical="center"/>
    </xf>
    <xf numFmtId="0" fontId="36" fillId="12" borderId="39" xfId="3" applyFont="1" applyFill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9" fontId="0" fillId="5" borderId="31" xfId="0" applyNumberFormat="1" applyFill="1" applyBorder="1"/>
    <xf numFmtId="9" fontId="0" fillId="13" borderId="29" xfId="0" applyNumberFormat="1" applyFill="1" applyBorder="1"/>
    <xf numFmtId="0" fontId="36" fillId="12" borderId="7" xfId="3" applyFont="1" applyFill="1" applyBorder="1" applyAlignment="1">
      <alignment horizontal="center" vertical="center"/>
    </xf>
    <xf numFmtId="0" fontId="37" fillId="12" borderId="24" xfId="0" applyFont="1" applyFill="1" applyBorder="1" applyAlignment="1">
      <alignment horizontal="center" vertical="center"/>
    </xf>
    <xf numFmtId="0" fontId="30" fillId="12" borderId="7" xfId="3" applyFont="1" applyFill="1" applyBorder="1" applyAlignment="1">
      <alignment horizontal="center" vertical="center"/>
    </xf>
    <xf numFmtId="9" fontId="26" fillId="12" borderId="7" xfId="3" applyNumberFormat="1" applyFont="1" applyFill="1" applyBorder="1" applyAlignment="1">
      <alignment horizontal="left" vertical="top" wrapText="1"/>
    </xf>
    <xf numFmtId="0" fontId="36" fillId="12" borderId="7" xfId="3" applyFont="1" applyFill="1" applyBorder="1" applyAlignment="1">
      <alignment horizontal="center"/>
    </xf>
    <xf numFmtId="0" fontId="36" fillId="12" borderId="7" xfId="3" applyFont="1" applyFill="1" applyBorder="1" applyAlignment="1">
      <alignment vertical="center" textRotation="90" wrapText="1"/>
    </xf>
    <xf numFmtId="0" fontId="36" fillId="12" borderId="7" xfId="3" applyFont="1" applyFill="1" applyBorder="1" applyAlignment="1">
      <alignment horizontal="center" vertical="center" wrapText="1"/>
    </xf>
    <xf numFmtId="0" fontId="36" fillId="12" borderId="39" xfId="3" applyFont="1" applyFill="1" applyBorder="1" applyAlignment="1">
      <alignment horizontal="center"/>
    </xf>
    <xf numFmtId="0" fontId="36" fillId="12" borderId="7" xfId="3" applyFont="1" applyFill="1" applyBorder="1" applyAlignment="1">
      <alignment vertical="center" wrapText="1"/>
    </xf>
    <xf numFmtId="9" fontId="26" fillId="12" borderId="7" xfId="3" applyNumberFormat="1" applyFont="1" applyFill="1" applyBorder="1" applyAlignment="1">
      <alignment horizontal="center" vertical="center" wrapText="1"/>
    </xf>
    <xf numFmtId="0" fontId="26" fillId="12" borderId="39" xfId="3" applyFont="1" applyFill="1" applyBorder="1" applyAlignment="1">
      <alignment horizontal="left" vertical="center" wrapText="1"/>
    </xf>
    <xf numFmtId="9" fontId="2" fillId="13" borderId="29" xfId="0" applyNumberFormat="1" applyFont="1" applyFill="1" applyBorder="1"/>
    <xf numFmtId="0" fontId="7" fillId="12" borderId="36" xfId="0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vertical="center" wrapText="1"/>
    </xf>
    <xf numFmtId="166" fontId="0" fillId="14" borderId="7" xfId="10" applyNumberFormat="1" applyFont="1" applyFill="1" applyBorder="1" applyAlignment="1">
      <alignment horizontal="center" vertical="center"/>
    </xf>
    <xf numFmtId="42" fontId="0" fillId="14" borderId="7" xfId="0" applyNumberFormat="1" applyFill="1" applyBorder="1" applyAlignment="1">
      <alignment horizontal="center" vertical="center"/>
    </xf>
    <xf numFmtId="44" fontId="0" fillId="14" borderId="7" xfId="0" applyNumberFormat="1" applyFill="1" applyBorder="1" applyAlignment="1">
      <alignment horizontal="center" vertical="center"/>
    </xf>
    <xf numFmtId="0" fontId="26" fillId="0" borderId="7" xfId="3" applyFont="1" applyBorder="1" applyAlignment="1">
      <alignment horizontal="center" wrapText="1"/>
    </xf>
    <xf numFmtId="0" fontId="26" fillId="0" borderId="7" xfId="3" applyFont="1" applyBorder="1" applyAlignment="1">
      <alignment horizontal="center" vertical="center" wrapText="1"/>
    </xf>
    <xf numFmtId="0" fontId="26" fillId="13" borderId="7" xfId="3" applyFont="1" applyFill="1" applyBorder="1" applyAlignment="1">
      <alignment horizontal="center" vertical="center"/>
    </xf>
    <xf numFmtId="0" fontId="33" fillId="15" borderId="7" xfId="3" applyFont="1" applyFill="1" applyBorder="1" applyAlignment="1">
      <alignment horizontal="center" vertical="center"/>
    </xf>
    <xf numFmtId="0" fontId="2" fillId="15" borderId="7" xfId="3" applyFill="1" applyBorder="1" applyAlignment="1">
      <alignment horizontal="center"/>
    </xf>
    <xf numFmtId="0" fontId="30" fillId="0" borderId="7" xfId="3" applyFont="1" applyBorder="1" applyAlignment="1">
      <alignment horizontal="center" vertical="center" wrapText="1"/>
    </xf>
    <xf numFmtId="0" fontId="30" fillId="0" borderId="7" xfId="3" applyFont="1" applyBorder="1" applyAlignment="1">
      <alignment vertical="center" textRotation="90" wrapText="1"/>
    </xf>
    <xf numFmtId="0" fontId="30" fillId="0" borderId="7" xfId="3" applyFont="1" applyBorder="1" applyAlignment="1">
      <alignment vertical="center" wrapText="1"/>
    </xf>
    <xf numFmtId="0" fontId="0" fillId="3" borderId="46" xfId="0" applyFill="1" applyBorder="1" applyAlignment="1">
      <alignment horizontal="center" vertical="center"/>
    </xf>
    <xf numFmtId="2" fontId="11" fillId="0" borderId="21" xfId="1" applyNumberFormat="1" applyFont="1" applyBorder="1" applyAlignment="1">
      <alignment horizontal="center" vertical="center" wrapText="1"/>
    </xf>
    <xf numFmtId="2" fontId="0" fillId="0" borderId="7" xfId="10" applyNumberFormat="1" applyFont="1" applyBorder="1" applyAlignment="1">
      <alignment horizontal="center" vertical="center"/>
    </xf>
    <xf numFmtId="0" fontId="4" fillId="4" borderId="18" xfId="0" applyFont="1" applyFill="1" applyBorder="1" applyAlignment="1" applyProtection="1">
      <alignment horizontal="center" vertical="center" wrapText="1"/>
      <protection hidden="1"/>
    </xf>
    <xf numFmtId="0" fontId="11" fillId="12" borderId="21" xfId="1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right" vertical="center"/>
    </xf>
    <xf numFmtId="0" fontId="0" fillId="3" borderId="12" xfId="0" applyFill="1" applyBorder="1" applyAlignment="1">
      <alignment horizontal="right" vertical="center"/>
    </xf>
    <xf numFmtId="0" fontId="15" fillId="3" borderId="31" xfId="0" applyFont="1" applyFill="1" applyBorder="1" applyAlignment="1">
      <alignment vertical="center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7" fillId="12" borderId="50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12" borderId="24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16" borderId="45" xfId="0" applyFill="1" applyBorder="1" applyAlignment="1">
      <alignment horizontal="center" vertical="center"/>
    </xf>
    <xf numFmtId="0" fontId="11" fillId="16" borderId="37" xfId="1" applyFont="1" applyFill="1" applyBorder="1" applyAlignment="1">
      <alignment horizontal="left" vertical="center" wrapText="1"/>
    </xf>
    <xf numFmtId="0" fontId="7" fillId="16" borderId="49" xfId="0" applyFont="1" applyFill="1" applyBorder="1" applyAlignment="1">
      <alignment horizontal="center" vertical="center"/>
    </xf>
    <xf numFmtId="0" fontId="7" fillId="16" borderId="22" xfId="0" applyFont="1" applyFill="1" applyBorder="1" applyAlignment="1">
      <alignment horizontal="center" vertical="center"/>
    </xf>
    <xf numFmtId="0" fontId="7" fillId="16" borderId="48" xfId="0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wrapText="1"/>
    </xf>
    <xf numFmtId="2" fontId="11" fillId="16" borderId="34" xfId="1" applyNumberFormat="1" applyFont="1" applyFill="1" applyBorder="1" applyAlignment="1">
      <alignment horizontal="center" vertical="center" wrapText="1"/>
    </xf>
    <xf numFmtId="2" fontId="0" fillId="16" borderId="2" xfId="10" applyNumberFormat="1" applyFont="1" applyFill="1" applyBorder="1" applyAlignment="1">
      <alignment horizontal="center" vertical="center"/>
    </xf>
    <xf numFmtId="2" fontId="0" fillId="16" borderId="24" xfId="0" applyNumberFormat="1" applyFill="1" applyBorder="1" applyAlignment="1">
      <alignment horizontal="center" vertical="center"/>
    </xf>
    <xf numFmtId="0" fontId="7" fillId="16" borderId="36" xfId="0" applyFont="1" applyFill="1" applyBorder="1" applyAlignment="1">
      <alignment horizontal="center" vertical="center"/>
    </xf>
    <xf numFmtId="166" fontId="0" fillId="16" borderId="2" xfId="10" applyNumberFormat="1" applyFont="1" applyFill="1" applyBorder="1" applyAlignment="1">
      <alignment horizontal="center" vertical="center"/>
    </xf>
    <xf numFmtId="0" fontId="0" fillId="16" borderId="22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5" fillId="16" borderId="21" xfId="0" applyFont="1" applyFill="1" applyBorder="1" applyAlignment="1" applyProtection="1">
      <alignment vertical="center" wrapText="1"/>
      <protection hidden="1"/>
    </xf>
    <xf numFmtId="0" fontId="2" fillId="16" borderId="33" xfId="0" applyFont="1" applyFill="1" applyBorder="1"/>
    <xf numFmtId="0" fontId="35" fillId="12" borderId="7" xfId="0" applyFont="1" applyFill="1" applyBorder="1" applyAlignment="1">
      <alignment horizontal="center" vertical="center" wrapText="1"/>
    </xf>
    <xf numFmtId="0" fontId="21" fillId="2" borderId="15" xfId="3" applyFont="1" applyFill="1" applyBorder="1" applyAlignment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0" fontId="21" fillId="2" borderId="14" xfId="3" applyFont="1" applyFill="1" applyBorder="1" applyAlignment="1">
      <alignment horizontal="center" vertical="center" wrapText="1"/>
    </xf>
    <xf numFmtId="0" fontId="20" fillId="0" borderId="15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20" fillId="0" borderId="14" xfId="3" applyFont="1" applyBorder="1" applyAlignment="1">
      <alignment horizontal="center"/>
    </xf>
    <xf numFmtId="0" fontId="8" fillId="0" borderId="15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19" fillId="2" borderId="15" xfId="3" applyFont="1" applyFill="1" applyBorder="1" applyAlignment="1">
      <alignment horizontal="center"/>
    </xf>
    <xf numFmtId="0" fontId="19" fillId="2" borderId="0" xfId="3" applyFont="1" applyFill="1" applyAlignment="1">
      <alignment horizontal="center"/>
    </xf>
    <xf numFmtId="0" fontId="19" fillId="2" borderId="14" xfId="3" applyFont="1" applyFill="1" applyBorder="1" applyAlignment="1">
      <alignment horizontal="center"/>
    </xf>
    <xf numFmtId="0" fontId="18" fillId="2" borderId="15" xfId="3" applyFont="1" applyFill="1" applyBorder="1" applyAlignment="1">
      <alignment horizontal="center"/>
    </xf>
    <xf numFmtId="0" fontId="18" fillId="2" borderId="0" xfId="3" applyFont="1" applyFill="1" applyAlignment="1">
      <alignment horizontal="center"/>
    </xf>
    <xf numFmtId="0" fontId="18" fillId="2" borderId="14" xfId="3" applyFont="1" applyFill="1" applyBorder="1" applyAlignment="1">
      <alignment horizontal="center"/>
    </xf>
    <xf numFmtId="0" fontId="17" fillId="2" borderId="15" xfId="3" applyFont="1" applyFill="1" applyBorder="1" applyAlignment="1">
      <alignment horizontal="center"/>
    </xf>
    <xf numFmtId="0" fontId="17" fillId="2" borderId="0" xfId="3" applyFont="1" applyFill="1" applyAlignment="1">
      <alignment horizontal="center"/>
    </xf>
    <xf numFmtId="0" fontId="17" fillId="2" borderId="14" xfId="3" applyFont="1" applyFill="1" applyBorder="1" applyAlignment="1">
      <alignment horizontal="center"/>
    </xf>
    <xf numFmtId="0" fontId="20" fillId="2" borderId="15" xfId="3" applyFont="1" applyFill="1" applyBorder="1" applyAlignment="1">
      <alignment horizontal="center" wrapText="1"/>
    </xf>
    <xf numFmtId="0" fontId="20" fillId="2" borderId="0" xfId="3" applyFont="1" applyFill="1" applyAlignment="1">
      <alignment horizontal="center" wrapText="1"/>
    </xf>
    <xf numFmtId="0" fontId="20" fillId="2" borderId="14" xfId="3" applyFont="1" applyFill="1" applyBorder="1" applyAlignment="1">
      <alignment horizontal="center" wrapText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20" xfId="0" applyFont="1" applyFill="1" applyBorder="1" applyAlignment="1" applyProtection="1">
      <alignment horizontal="center" vertical="center" wrapText="1"/>
      <protection hidden="1"/>
    </xf>
    <xf numFmtId="0" fontId="4" fillId="4" borderId="23" xfId="0" applyFont="1" applyFill="1" applyBorder="1" applyAlignment="1" applyProtection="1">
      <alignment horizontal="center" vertical="center" wrapText="1"/>
      <protection hidden="1"/>
    </xf>
    <xf numFmtId="0" fontId="13" fillId="0" borderId="15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3" fillId="0" borderId="14" xfId="3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4" fillId="0" borderId="13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14" xfId="3" applyFont="1" applyBorder="1" applyAlignment="1">
      <alignment horizontal="center"/>
    </xf>
    <xf numFmtId="0" fontId="4" fillId="0" borderId="7" xfId="3" applyFont="1" applyBorder="1" applyAlignment="1">
      <alignment horizontal="left" vertical="center" wrapText="1"/>
    </xf>
    <xf numFmtId="0" fontId="32" fillId="0" borderId="39" xfId="3" applyFont="1" applyBorder="1" applyAlignment="1">
      <alignment horizontal="left" vertical="center" wrapText="1"/>
    </xf>
    <xf numFmtId="0" fontId="32" fillId="0" borderId="38" xfId="3" applyFont="1" applyBorder="1" applyAlignment="1">
      <alignment horizontal="left" vertical="center" wrapText="1"/>
    </xf>
    <xf numFmtId="0" fontId="31" fillId="12" borderId="7" xfId="3" applyFont="1" applyFill="1" applyBorder="1" applyAlignment="1">
      <alignment horizontal="center" vertical="center"/>
    </xf>
    <xf numFmtId="0" fontId="2" fillId="0" borderId="21" xfId="3" applyBorder="1" applyAlignment="1">
      <alignment horizontal="left" wrapText="1"/>
    </xf>
    <xf numFmtId="0" fontId="2" fillId="0" borderId="19" xfId="3" applyBorder="1" applyAlignment="1">
      <alignment horizontal="left" wrapText="1"/>
    </xf>
    <xf numFmtId="0" fontId="2" fillId="0" borderId="32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32" fillId="0" borderId="40" xfId="3" applyFont="1" applyBorder="1" applyAlignment="1">
      <alignment horizontal="left" vertical="center" wrapText="1"/>
    </xf>
    <xf numFmtId="0" fontId="29" fillId="0" borderId="21" xfId="3" applyFont="1" applyBorder="1" applyAlignment="1">
      <alignment horizontal="center" vertical="center" wrapText="1"/>
    </xf>
    <xf numFmtId="0" fontId="29" fillId="0" borderId="19" xfId="3" applyFont="1" applyBorder="1" applyAlignment="1">
      <alignment horizontal="center" vertical="center" wrapText="1"/>
    </xf>
    <xf numFmtId="0" fontId="29" fillId="0" borderId="32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32" xfId="3" applyFont="1" applyBorder="1" applyAlignment="1">
      <alignment horizontal="center" vertical="center" wrapText="1"/>
    </xf>
    <xf numFmtId="0" fontId="31" fillId="16" borderId="21" xfId="3" applyFont="1" applyFill="1" applyBorder="1" applyAlignment="1">
      <alignment horizontal="center" vertical="center" wrapText="1"/>
    </xf>
    <xf numFmtId="0" fontId="31" fillId="16" borderId="19" xfId="3" applyFont="1" applyFill="1" applyBorder="1" applyAlignment="1">
      <alignment horizontal="center" vertical="center" wrapText="1"/>
    </xf>
    <xf numFmtId="0" fontId="31" fillId="16" borderId="32" xfId="3" applyFont="1" applyFill="1" applyBorder="1" applyAlignment="1">
      <alignment horizontal="center" vertical="center" wrapText="1"/>
    </xf>
    <xf numFmtId="0" fontId="31" fillId="10" borderId="21" xfId="3" applyFont="1" applyFill="1" applyBorder="1" applyAlignment="1">
      <alignment horizontal="center" vertical="center" wrapText="1"/>
    </xf>
    <xf numFmtId="0" fontId="31" fillId="10" borderId="19" xfId="3" applyFont="1" applyFill="1" applyBorder="1" applyAlignment="1">
      <alignment horizontal="center" vertical="center" wrapText="1"/>
    </xf>
    <xf numFmtId="0" fontId="31" fillId="10" borderId="32" xfId="3" applyFont="1" applyFill="1" applyBorder="1" applyAlignment="1">
      <alignment horizontal="center" vertical="center" wrapText="1"/>
    </xf>
    <xf numFmtId="0" fontId="2" fillId="0" borderId="37" xfId="3" applyBorder="1" applyAlignment="1">
      <alignment horizontal="center" vertical="center"/>
    </xf>
    <xf numFmtId="0" fontId="2" fillId="0" borderId="36" xfId="3" applyBorder="1" applyAlignment="1">
      <alignment horizontal="center" vertical="center"/>
    </xf>
    <xf numFmtId="0" fontId="2" fillId="0" borderId="44" xfId="3" applyBorder="1" applyAlignment="1">
      <alignment horizontal="center" vertical="center"/>
    </xf>
    <xf numFmtId="0" fontId="36" fillId="12" borderId="7" xfId="3" applyFont="1" applyFill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hidden="1"/>
    </xf>
    <xf numFmtId="0" fontId="6" fillId="0" borderId="15" xfId="3" applyFont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15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7" fillId="6" borderId="21" xfId="0" applyFont="1" applyFill="1" applyBorder="1" applyAlignment="1" applyProtection="1">
      <alignment horizontal="center" vertical="center" wrapText="1"/>
      <protection hidden="1"/>
    </xf>
    <xf numFmtId="0" fontId="7" fillId="6" borderId="19" xfId="0" applyFont="1" applyFill="1" applyBorder="1" applyAlignment="1" applyProtection="1">
      <alignment horizontal="center" vertical="center" wrapText="1"/>
      <protection hidden="1"/>
    </xf>
    <xf numFmtId="0" fontId="7" fillId="6" borderId="32" xfId="0" applyFont="1" applyFill="1" applyBorder="1" applyAlignment="1" applyProtection="1">
      <alignment horizontal="center" vertical="center" wrapText="1"/>
      <protection hidden="1"/>
    </xf>
    <xf numFmtId="0" fontId="7" fillId="9" borderId="0" xfId="0" applyFont="1" applyFill="1" applyAlignment="1">
      <alignment horizontal="center"/>
    </xf>
    <xf numFmtId="0" fontId="7" fillId="7" borderId="21" xfId="0" applyFont="1" applyFill="1" applyBorder="1" applyAlignment="1" applyProtection="1">
      <alignment horizontal="center" vertical="center" wrapText="1"/>
      <protection hidden="1"/>
    </xf>
    <xf numFmtId="0" fontId="7" fillId="7" borderId="19" xfId="0" applyFont="1" applyFill="1" applyBorder="1" applyAlignment="1" applyProtection="1">
      <alignment horizontal="center" vertical="center" wrapText="1"/>
      <protection hidden="1"/>
    </xf>
    <xf numFmtId="0" fontId="7" fillId="7" borderId="32" xfId="0" applyFont="1" applyFill="1" applyBorder="1" applyAlignment="1" applyProtection="1">
      <alignment horizontal="center" vertical="center" wrapText="1"/>
      <protection hidden="1"/>
    </xf>
    <xf numFmtId="0" fontId="7" fillId="3" borderId="21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0" fontId="7" fillId="3" borderId="32" xfId="0" applyFont="1" applyFill="1" applyBorder="1" applyAlignment="1" applyProtection="1">
      <alignment horizontal="center" vertical="center" wrapText="1"/>
      <protection hidden="1"/>
    </xf>
  </cellXfs>
  <cellStyles count="12">
    <cellStyle name="Hyperlink" xfId="7"/>
    <cellStyle name="Millares [0] 2" xfId="6"/>
    <cellStyle name="Millares 2" xfId="11"/>
    <cellStyle name="Millares 6" xfId="4"/>
    <cellStyle name="Moneda" xfId="10" builtinId="4"/>
    <cellStyle name="Moneda [0] 3" xfId="5"/>
    <cellStyle name="Normal" xfId="0" builtinId="0"/>
    <cellStyle name="Normal 2" xfId="3"/>
    <cellStyle name="Normal 2 2 5" xfId="8"/>
    <cellStyle name="Normal 3" xfId="9"/>
    <cellStyle name="Normal 4" xfId="1"/>
    <cellStyle name="Normal 4 2 3 2" xfId="2"/>
  </cellStyles>
  <dxfs count="4"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Fernando\DOCUMENTOS%20FAHC\AAA%20INFO%20Fernando\PROCESOS%20IDU\Y%20Personal%20363-2023\Evaluaciones%202023\Apoyo%20CMA%20026\Copia%20de%20seguridad%20de%20Matriz%20EvTecnica%20Inicial%20-%20IDU-CMA-SGDU-026-2023-fh.xl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R\EVIDENCIAS%202023\MARZO\EVALUACI&#211;N%20PROCESO%20VIGILANCIA\EVALUACI&#211;N%20T&#201;CNICA%20VIGILANCIA%20FINAL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713BDF\20230412%201101%20-%20Out%20-%20Fernando%20Herrera%20-%20EvTecnica%20Inicial%20-%20IDU-LP-SGI-022-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sicos"/>
      <sheetName val="tablas"/>
      <sheetName val="RESUMEN"/>
      <sheetName val="Habil-Person"/>
      <sheetName val="Punt-Person"/>
      <sheetName val="db-Exp-Obr"/>
      <sheetName val="tb-Exp-Obr"/>
      <sheetName val="Exp-Obr"/>
      <sheetName val="SMMLV Validos"/>
      <sheetName val="SMMLV Promedios"/>
      <sheetName val="F1-TRM"/>
      <sheetName val="F1-Punt-Exp"/>
      <sheetName val="Vinculacion"/>
      <sheetName val="Sostenibilidad"/>
      <sheetName val="Emp-Mujeres"/>
      <sheetName val="Mipyme-Col"/>
      <sheetName val="Inconclusas"/>
      <sheetName val="Reduccion2%"/>
      <sheetName val="Desempate"/>
      <sheetName val="tb-smmlv "/>
      <sheetName val="Histori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dad Contra"/>
      <sheetName val="CONSOLIDADO ASIGNACIÓN PUNT AUD"/>
      <sheetName val="CONSOLIDADO ASIGNACIÓN PUNTAJE"/>
      <sheetName val="RESUMEN EVAL TÉCNICA"/>
      <sheetName val="Experiencia P1 A P3"/>
      <sheetName val="Experiencia P4 A P6"/>
      <sheetName val="Experiencia P7 A P9"/>
      <sheetName val="Experiencia P10 A P12"/>
      <sheetName val="Experiencia P13"/>
      <sheetName val="Formato Anexo Tecnico"/>
      <sheetName val="Lic y permisos P1_"/>
      <sheetName val="Lic y permisos P2_"/>
      <sheetName val="Lic y permisos P 3_"/>
      <sheetName val="Lic y permisos P4_"/>
      <sheetName val="LIC Y PERM_P5_"/>
      <sheetName val="Licencias y permisos P6_"/>
      <sheetName val="LIC Y PERM_P7_"/>
      <sheetName val="Licencias y permisos P8_"/>
      <sheetName val="Lic y permisos P9_"/>
      <sheetName val="Lic y permisos P10_UT COSEHEI"/>
      <sheetName val="Lic y permisos P11_SEGURIDAD SU"/>
      <sheetName val="Lic y permisos P12_UT ASL 2023"/>
      <sheetName val="POLIZA RC P1 A P4"/>
      <sheetName val="Poliza RC  P5 A P8"/>
      <sheetName val="PÓLIZA RE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sicos"/>
      <sheetName val="tablas"/>
      <sheetName val="PORTADA"/>
      <sheetName val="RESUMEN"/>
      <sheetName val="db-Exp-Obr"/>
      <sheetName val="tb-Exp-Obr"/>
      <sheetName val="Exp-Obr"/>
      <sheetName val="F1-TRM"/>
      <sheetName val="F1-Punt-Cons"/>
      <sheetName val="F1-Econ-CONS"/>
      <sheetName val="Calidad"/>
      <sheetName val="Emp-Mujeres"/>
      <sheetName val="Mipyme-Col"/>
      <sheetName val="Inconclusas"/>
      <sheetName val="Reduccion2%"/>
      <sheetName val="Vinculacion"/>
      <sheetName val="Desempate"/>
      <sheetName val="tb-smmlv "/>
      <sheetName val="Histori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0.59999389629810485"/>
    <pageSetUpPr fitToPage="1"/>
  </sheetPr>
  <dimension ref="A1:P42"/>
  <sheetViews>
    <sheetView tabSelected="1" view="pageBreakPreview" topLeftCell="A4" zoomScale="80" zoomScaleNormal="54" zoomScaleSheetLayoutView="80" workbookViewId="0">
      <selection activeCell="A36" sqref="A36:I36"/>
    </sheetView>
  </sheetViews>
  <sheetFormatPr baseColWidth="10" defaultColWidth="11.42578125" defaultRowHeight="12.75"/>
  <cols>
    <col min="1" max="1" width="33.42578125" style="1" customWidth="1"/>
    <col min="2" max="2" width="28.5703125" style="1" customWidth="1"/>
    <col min="3" max="3" width="22.7109375" style="1" customWidth="1"/>
    <col min="4" max="4" width="21.140625" style="1" customWidth="1"/>
    <col min="5" max="5" width="27.7109375" style="1" customWidth="1"/>
    <col min="6" max="6" width="22.140625" style="1" customWidth="1"/>
    <col min="7" max="7" width="25.140625" style="1" customWidth="1"/>
    <col min="8" max="8" width="24.7109375" style="1" customWidth="1"/>
    <col min="9" max="9" width="17" style="1" customWidth="1"/>
    <col min="10" max="16" width="11.42578125" style="1" hidden="1" customWidth="1"/>
    <col min="17" max="16384" width="11.42578125" style="1"/>
  </cols>
  <sheetData>
    <row r="1" spans="1:13">
      <c r="A1" s="24"/>
      <c r="B1" s="23"/>
      <c r="C1" s="23"/>
      <c r="D1" s="23"/>
      <c r="E1" s="23"/>
      <c r="F1" s="23"/>
      <c r="G1" s="23"/>
      <c r="H1" s="23"/>
      <c r="I1" s="22"/>
    </row>
    <row r="3" spans="1:13">
      <c r="A3" s="20"/>
      <c r="B3" s="19"/>
      <c r="C3" s="19"/>
      <c r="D3" s="19"/>
      <c r="E3" s="19"/>
      <c r="F3" s="19"/>
      <c r="G3" s="19"/>
      <c r="H3" s="19"/>
      <c r="I3" s="18"/>
    </row>
    <row r="4" spans="1:13">
      <c r="A4" s="20"/>
      <c r="B4" s="19"/>
      <c r="C4" s="19"/>
      <c r="D4" s="19"/>
      <c r="E4" s="19"/>
      <c r="F4" s="19"/>
      <c r="G4" s="19"/>
      <c r="H4" s="19"/>
      <c r="I4" s="18"/>
    </row>
    <row r="5" spans="1:13">
      <c r="A5" s="20"/>
      <c r="B5" s="19"/>
      <c r="C5" s="19"/>
      <c r="D5" s="19"/>
      <c r="E5" s="19"/>
      <c r="F5" s="19"/>
      <c r="G5" s="19"/>
      <c r="H5" s="19"/>
      <c r="I5" s="18"/>
    </row>
    <row r="6" spans="1:13">
      <c r="A6" s="20"/>
      <c r="B6" s="19"/>
      <c r="C6" s="19"/>
      <c r="D6" s="19"/>
      <c r="E6" s="19"/>
      <c r="F6" s="19"/>
      <c r="G6" s="19"/>
      <c r="H6" s="19"/>
      <c r="I6" s="18"/>
    </row>
    <row r="7" spans="1:13">
      <c r="A7" s="20"/>
      <c r="B7" s="19"/>
      <c r="C7" s="19"/>
      <c r="D7" s="19"/>
      <c r="E7" s="19"/>
      <c r="F7" s="19"/>
      <c r="G7" s="19"/>
      <c r="H7" s="19"/>
      <c r="I7" s="18"/>
    </row>
    <row r="8" spans="1:13">
      <c r="A8" s="20"/>
      <c r="B8" s="19"/>
      <c r="C8" s="19"/>
      <c r="D8" s="19"/>
      <c r="E8" s="19"/>
      <c r="F8" s="19"/>
      <c r="G8" s="19"/>
      <c r="H8" s="19"/>
      <c r="I8" s="18"/>
    </row>
    <row r="9" spans="1:13">
      <c r="A9" s="20"/>
      <c r="B9" s="19"/>
      <c r="C9" s="19"/>
      <c r="D9" s="19"/>
      <c r="E9" s="19"/>
      <c r="F9" s="19"/>
      <c r="G9" s="19"/>
      <c r="H9" s="19"/>
      <c r="I9" s="18"/>
    </row>
    <row r="10" spans="1:13">
      <c r="A10" s="20"/>
      <c r="B10" s="19"/>
      <c r="C10" s="19"/>
      <c r="D10" s="19"/>
      <c r="E10" s="19"/>
      <c r="F10" s="19"/>
      <c r="G10" s="19"/>
      <c r="H10" s="19"/>
      <c r="I10" s="18"/>
    </row>
    <row r="11" spans="1:13">
      <c r="A11" s="20"/>
      <c r="B11" s="19"/>
      <c r="C11" s="19"/>
      <c r="D11" s="19"/>
      <c r="E11" s="19"/>
      <c r="F11" s="19"/>
      <c r="G11" s="19"/>
      <c r="H11" s="19"/>
      <c r="I11" s="18"/>
    </row>
    <row r="12" spans="1:13" ht="35.25">
      <c r="A12" s="241"/>
      <c r="B12" s="242"/>
      <c r="C12" s="242"/>
      <c r="D12" s="242"/>
      <c r="E12" s="242"/>
      <c r="F12" s="242"/>
      <c r="G12" s="242"/>
      <c r="H12" s="242"/>
      <c r="I12" s="243"/>
    </row>
    <row r="13" spans="1:13" ht="30">
      <c r="A13" s="244"/>
      <c r="B13" s="245"/>
      <c r="C13" s="245"/>
      <c r="D13" s="245"/>
      <c r="E13" s="245"/>
      <c r="F13" s="245"/>
      <c r="G13" s="245"/>
      <c r="H13" s="245"/>
      <c r="I13" s="246"/>
      <c r="M13" s="2"/>
    </row>
    <row r="14" spans="1:13" ht="23.25">
      <c r="A14" s="247"/>
      <c r="B14" s="248"/>
      <c r="C14" s="248"/>
      <c r="D14" s="248"/>
      <c r="E14" s="248"/>
      <c r="F14" s="248"/>
      <c r="G14" s="248"/>
      <c r="H14" s="248"/>
      <c r="I14" s="249"/>
    </row>
    <row r="15" spans="1:13">
      <c r="A15" s="20"/>
      <c r="B15" s="19"/>
      <c r="C15" s="19"/>
      <c r="D15" s="19"/>
      <c r="E15" s="19"/>
      <c r="F15" s="19"/>
      <c r="G15" s="19"/>
      <c r="H15" s="19"/>
      <c r="I15" s="18"/>
    </row>
    <row r="16" spans="1:13">
      <c r="A16" s="20"/>
      <c r="B16" s="19"/>
      <c r="C16" s="19"/>
      <c r="D16" s="19"/>
      <c r="E16" s="19"/>
      <c r="F16" s="19"/>
      <c r="G16" s="19"/>
      <c r="H16" s="19"/>
      <c r="I16" s="18"/>
    </row>
    <row r="17" spans="1:9">
      <c r="A17" s="20"/>
      <c r="B17" s="19"/>
      <c r="C17" s="19"/>
      <c r="D17" s="19"/>
      <c r="E17" s="19"/>
      <c r="F17" s="19"/>
      <c r="G17" s="19"/>
      <c r="H17" s="19"/>
      <c r="I17" s="18"/>
    </row>
    <row r="18" spans="1:9">
      <c r="A18" s="20"/>
      <c r="B18" s="19"/>
      <c r="C18" s="19"/>
      <c r="D18" s="19"/>
      <c r="E18" s="19"/>
      <c r="F18" s="19"/>
      <c r="G18" s="19"/>
      <c r="H18" s="19"/>
      <c r="I18" s="18"/>
    </row>
    <row r="19" spans="1:9">
      <c r="A19" s="20"/>
      <c r="B19" s="19"/>
      <c r="C19" s="19"/>
      <c r="D19" s="19"/>
      <c r="E19" s="19"/>
      <c r="F19" s="19"/>
      <c r="G19" s="19"/>
      <c r="H19" s="19"/>
      <c r="I19" s="18"/>
    </row>
    <row r="20" spans="1:9">
      <c r="A20" s="20"/>
      <c r="B20" s="19"/>
      <c r="C20" s="19"/>
      <c r="D20" s="19"/>
      <c r="E20" s="19"/>
      <c r="F20" s="19"/>
      <c r="G20" s="19"/>
      <c r="H20" s="19"/>
      <c r="I20" s="18"/>
    </row>
    <row r="21" spans="1:9">
      <c r="A21" s="20"/>
      <c r="B21" s="19"/>
      <c r="C21" s="19"/>
      <c r="D21" s="19"/>
      <c r="E21" s="19"/>
      <c r="F21" s="19"/>
      <c r="G21" s="19"/>
      <c r="H21" s="19"/>
      <c r="I21" s="18"/>
    </row>
    <row r="22" spans="1:9">
      <c r="A22" s="20"/>
      <c r="B22" s="19"/>
      <c r="C22" s="19"/>
      <c r="D22" s="19"/>
      <c r="E22" s="19"/>
      <c r="F22" s="19"/>
      <c r="G22" s="19"/>
      <c r="H22" s="19"/>
      <c r="I22" s="18"/>
    </row>
    <row r="23" spans="1:9">
      <c r="A23" s="20"/>
      <c r="B23" s="19"/>
      <c r="C23" s="19"/>
      <c r="D23" s="19"/>
      <c r="E23" s="19"/>
      <c r="F23" s="19"/>
      <c r="G23" s="19"/>
      <c r="H23" s="19"/>
      <c r="I23" s="18"/>
    </row>
    <row r="24" spans="1:9">
      <c r="A24" s="20"/>
      <c r="B24" s="19"/>
      <c r="C24" s="19"/>
      <c r="D24" s="19"/>
      <c r="E24" s="19"/>
      <c r="F24" s="19"/>
      <c r="G24" s="19"/>
      <c r="H24" s="19"/>
      <c r="I24" s="18"/>
    </row>
    <row r="25" spans="1:9">
      <c r="A25" s="20"/>
      <c r="B25" s="19"/>
      <c r="C25" s="19"/>
      <c r="D25" s="19"/>
      <c r="E25" s="19"/>
      <c r="F25" s="19"/>
      <c r="G25" s="19"/>
      <c r="H25" s="19"/>
      <c r="I25" s="18"/>
    </row>
    <row r="26" spans="1:9">
      <c r="A26" s="20"/>
      <c r="B26" s="19"/>
      <c r="C26" s="19"/>
      <c r="D26" s="19"/>
      <c r="E26" s="19"/>
      <c r="F26" s="19"/>
      <c r="G26" s="19"/>
      <c r="H26" s="19"/>
      <c r="I26" s="18"/>
    </row>
    <row r="27" spans="1:9">
      <c r="A27" s="20"/>
      <c r="B27" s="19"/>
      <c r="C27" s="19"/>
      <c r="D27" s="19"/>
      <c r="E27" s="19"/>
      <c r="F27" s="19"/>
      <c r="G27" s="19"/>
      <c r="H27" s="19"/>
      <c r="I27" s="18"/>
    </row>
    <row r="28" spans="1:9">
      <c r="A28" s="20"/>
      <c r="B28" s="19"/>
      <c r="C28" s="19"/>
      <c r="D28" s="19"/>
      <c r="E28" s="19"/>
      <c r="F28" s="19"/>
      <c r="G28" s="19"/>
      <c r="H28" s="19"/>
      <c r="I28" s="18"/>
    </row>
    <row r="29" spans="1:9">
      <c r="A29" s="20"/>
      <c r="B29" s="19"/>
      <c r="C29" s="19"/>
      <c r="D29" s="19"/>
      <c r="E29" s="19"/>
      <c r="F29" s="19"/>
      <c r="G29" s="19"/>
      <c r="H29" s="19"/>
      <c r="I29" s="18"/>
    </row>
    <row r="30" spans="1:9" ht="11.25" customHeight="1">
      <c r="A30" s="20"/>
      <c r="B30" s="19"/>
      <c r="C30" s="19"/>
      <c r="D30" s="19"/>
      <c r="E30" s="19"/>
      <c r="F30" s="19"/>
      <c r="G30" s="19"/>
      <c r="H30" s="19"/>
      <c r="I30" s="18"/>
    </row>
    <row r="31" spans="1:9">
      <c r="A31" s="20"/>
      <c r="B31" s="19"/>
      <c r="C31" s="19"/>
      <c r="D31" s="19"/>
      <c r="E31" s="19"/>
      <c r="F31" s="19"/>
      <c r="G31" s="19"/>
      <c r="H31" s="19"/>
      <c r="I31" s="18"/>
    </row>
    <row r="32" spans="1:9">
      <c r="A32" s="20"/>
      <c r="B32" s="19"/>
      <c r="C32" s="19"/>
      <c r="D32" s="19"/>
      <c r="E32" s="19"/>
      <c r="F32" s="19"/>
      <c r="G32" s="19"/>
      <c r="H32" s="19"/>
      <c r="I32" s="18"/>
    </row>
    <row r="33" spans="1:9" ht="42" customHeight="1">
      <c r="A33" s="250" t="s">
        <v>88</v>
      </c>
      <c r="B33" s="251"/>
      <c r="C33" s="251"/>
      <c r="D33" s="251"/>
      <c r="E33" s="251"/>
      <c r="F33" s="251"/>
      <c r="G33" s="251"/>
      <c r="H33" s="251"/>
      <c r="I33" s="252"/>
    </row>
    <row r="34" spans="1:9" ht="27">
      <c r="A34" s="235" t="s">
        <v>98</v>
      </c>
      <c r="B34" s="236"/>
      <c r="C34" s="236"/>
      <c r="D34" s="236"/>
      <c r="E34" s="236"/>
      <c r="F34" s="236"/>
      <c r="G34" s="236"/>
      <c r="H34" s="236"/>
      <c r="I34" s="237"/>
    </row>
    <row r="35" spans="1:9">
      <c r="A35" s="25"/>
      <c r="B35" s="26"/>
      <c r="C35" s="26"/>
      <c r="D35" s="26"/>
      <c r="E35" s="26"/>
      <c r="F35" s="26"/>
      <c r="G35" s="26"/>
      <c r="H35" s="26"/>
      <c r="I35" s="27"/>
    </row>
    <row r="36" spans="1:9" ht="163.5" customHeight="1">
      <c r="A36" s="238" t="str">
        <f>+'Datos del Proceso'!C12</f>
        <v>COMPRAVENTA DE EQUIPOS, HERRAMIENTAS E INSUMOS AGROPECUARIOS EN MARCO DEL PROYECTO DENOMINADO “FORTALECIMIENTO DEL SISTEMA LACTEO EN EL RESGUARDO INDIGENA DE PASTAS- ALDANA- DEPARTAMENTO DE NARIÑO</v>
      </c>
      <c r="B36" s="239"/>
      <c r="C36" s="239"/>
      <c r="D36" s="239"/>
      <c r="E36" s="239"/>
      <c r="F36" s="239"/>
      <c r="G36" s="239"/>
      <c r="H36" s="239"/>
      <c r="I36" s="240"/>
    </row>
    <row r="37" spans="1:9" ht="23.25">
      <c r="A37" s="232" t="s">
        <v>99</v>
      </c>
      <c r="B37" s="233"/>
      <c r="C37" s="233"/>
      <c r="D37" s="233"/>
      <c r="E37" s="233"/>
      <c r="F37" s="233"/>
      <c r="G37" s="233"/>
      <c r="H37" s="233"/>
      <c r="I37" s="234"/>
    </row>
    <row r="38" spans="1:9" ht="27" customHeight="1">
      <c r="A38" s="20"/>
      <c r="B38" s="19"/>
      <c r="C38" s="19"/>
      <c r="D38" s="19"/>
      <c r="E38" s="19"/>
      <c r="F38" s="19"/>
      <c r="G38" s="19"/>
      <c r="H38" s="19"/>
      <c r="I38" s="18"/>
    </row>
    <row r="39" spans="1:9" ht="24.75" customHeight="1">
      <c r="A39" s="20"/>
      <c r="B39" s="19"/>
      <c r="C39" s="19"/>
      <c r="D39" s="19"/>
      <c r="E39" s="19"/>
      <c r="F39" s="19"/>
      <c r="G39" s="19"/>
      <c r="H39" s="19"/>
      <c r="I39" s="18"/>
    </row>
    <row r="40" spans="1:9">
      <c r="A40" s="20"/>
      <c r="B40" s="19"/>
      <c r="C40" s="19"/>
      <c r="D40" s="21"/>
      <c r="E40" s="21"/>
      <c r="F40" s="19"/>
      <c r="G40" s="19"/>
      <c r="H40" s="19"/>
      <c r="I40" s="18"/>
    </row>
    <row r="41" spans="1:9">
      <c r="A41" s="20"/>
      <c r="B41" s="19"/>
      <c r="C41" s="19"/>
      <c r="D41" s="19"/>
      <c r="E41" s="19"/>
      <c r="F41" s="19"/>
      <c r="G41" s="19"/>
      <c r="H41" s="19"/>
      <c r="I41" s="18"/>
    </row>
    <row r="42" spans="1:9" ht="13.5" thickBot="1">
      <c r="A42" s="17"/>
      <c r="B42" s="16"/>
      <c r="C42" s="16"/>
      <c r="D42" s="16"/>
      <c r="E42" s="16"/>
      <c r="F42" s="16"/>
      <c r="G42" s="16"/>
      <c r="H42" s="16"/>
      <c r="I42" s="15"/>
    </row>
  </sheetData>
  <mergeCells count="7">
    <mergeCell ref="A37:I37"/>
    <mergeCell ref="A34:I34"/>
    <mergeCell ref="A36:I36"/>
    <mergeCell ref="A12:I12"/>
    <mergeCell ref="A13:I13"/>
    <mergeCell ref="A14:I14"/>
    <mergeCell ref="A33:I33"/>
  </mergeCells>
  <printOptions horizontalCentered="1"/>
  <pageMargins left="0.19685039370078741" right="0.19685039370078741" top="0.39370078740157483" bottom="0.39370078740157483" header="0" footer="0"/>
  <pageSetup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0:E24"/>
  <sheetViews>
    <sheetView showGridLines="0" topLeftCell="A4" workbookViewId="0">
      <selection activeCell="H21" sqref="H21"/>
    </sheetView>
  </sheetViews>
  <sheetFormatPr baseColWidth="10" defaultColWidth="11.42578125" defaultRowHeight="12.75"/>
  <cols>
    <col min="2" max="2" width="27.42578125" customWidth="1"/>
    <col min="3" max="3" width="59" customWidth="1"/>
  </cols>
  <sheetData>
    <row r="10" spans="2:5" ht="13.5" thickBot="1"/>
    <row r="11" spans="2:5">
      <c r="B11" s="41" t="s">
        <v>0</v>
      </c>
      <c r="C11" s="40" t="s">
        <v>101</v>
      </c>
    </row>
    <row r="12" spans="2:5" ht="114" customHeight="1">
      <c r="B12" s="42" t="s">
        <v>1</v>
      </c>
      <c r="C12" s="62" t="s">
        <v>100</v>
      </c>
    </row>
    <row r="13" spans="2:5" ht="25.5">
      <c r="B13" s="43" t="s">
        <v>2</v>
      </c>
      <c r="C13" s="142">
        <v>990720000</v>
      </c>
    </row>
    <row r="14" spans="2:5" ht="39" thickBot="1">
      <c r="B14" s="44" t="s">
        <v>3</v>
      </c>
      <c r="C14" s="144">
        <f>(C13/1423500)</f>
        <v>695.97471022128559</v>
      </c>
      <c r="E14" s="13" t="s">
        <v>4</v>
      </c>
    </row>
    <row r="15" spans="2:5" ht="26.25" thickBot="1">
      <c r="B15" s="44" t="s">
        <v>5</v>
      </c>
      <c r="C15" s="63"/>
      <c r="E15" s="61" t="s">
        <v>6</v>
      </c>
    </row>
    <row r="17" spans="2:3" ht="13.5" thickBot="1"/>
    <row r="18" spans="2:3" ht="13.5" thickBot="1">
      <c r="B18" s="106" t="s">
        <v>7</v>
      </c>
      <c r="C18" s="106" t="s">
        <v>8</v>
      </c>
    </row>
    <row r="19" spans="2:3">
      <c r="B19" s="46">
        <v>1</v>
      </c>
      <c r="C19" s="230" t="s">
        <v>102</v>
      </c>
    </row>
    <row r="20" spans="2:3">
      <c r="B20" s="45">
        <v>2</v>
      </c>
      <c r="C20" s="47" t="s">
        <v>92</v>
      </c>
    </row>
    <row r="21" spans="2:3">
      <c r="B21" s="45">
        <v>3</v>
      </c>
      <c r="C21" s="47"/>
    </row>
    <row r="22" spans="2:3" ht="13.5" thickBot="1">
      <c r="B22" s="65"/>
      <c r="C22" s="66"/>
    </row>
    <row r="24" spans="2:3" ht="33.75" customHeight="1"/>
  </sheetData>
  <phoneticPr fontId="2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4:P32"/>
  <sheetViews>
    <sheetView showGridLines="0" zoomScale="120" zoomScaleNormal="120" zoomScaleSheetLayoutView="55" workbookViewId="0">
      <selection activeCell="H20" sqref="H20"/>
    </sheetView>
  </sheetViews>
  <sheetFormatPr baseColWidth="10" defaultColWidth="11.42578125" defaultRowHeight="12.75"/>
  <cols>
    <col min="1" max="1" width="7.42578125" customWidth="1"/>
    <col min="2" max="2" width="3" style="3" bestFit="1" customWidth="1"/>
    <col min="3" max="3" width="40.140625" customWidth="1"/>
    <col min="4" max="4" width="23.7109375" customWidth="1"/>
    <col min="5" max="6" width="24" customWidth="1"/>
    <col min="8" max="8" width="14.42578125" customWidth="1"/>
    <col min="9" max="9" width="33.140625" customWidth="1"/>
    <col min="10" max="10" width="6.42578125" customWidth="1"/>
    <col min="11" max="11" width="12.7109375" bestFit="1" customWidth="1"/>
    <col min="12" max="12" width="20.42578125" customWidth="1"/>
  </cols>
  <sheetData>
    <row r="4" spans="2:16" ht="13.5" thickBot="1"/>
    <row r="5" spans="2:16" ht="12.75" customHeight="1">
      <c r="B5" s="8"/>
      <c r="C5" s="9"/>
      <c r="D5" s="9"/>
      <c r="E5" s="9"/>
      <c r="F5" s="9"/>
      <c r="G5" s="9"/>
      <c r="H5" s="9"/>
      <c r="I5" s="10"/>
    </row>
    <row r="6" spans="2:16" ht="15.75" customHeight="1">
      <c r="B6" s="259" t="str">
        <f>+PORTADA!A36</f>
        <v>COMPRAVENTA DE EQUIPOS, HERRAMIENTAS E INSUMOS AGROPECUARIOS EN MARCO DEL PROYECTO DENOMINADO “FORTALECIMIENTO DEL SISTEMA LACTEO EN EL RESGUARDO INDIGENA DE PASTAS- ALDANA- DEPARTAMENTO DE NARIÑO</v>
      </c>
      <c r="C6" s="260"/>
      <c r="D6" s="260"/>
      <c r="E6" s="260"/>
      <c r="F6" s="260"/>
      <c r="G6" s="260"/>
      <c r="H6" s="260"/>
      <c r="I6" s="261"/>
    </row>
    <row r="7" spans="2:16" ht="15.75" customHeight="1">
      <c r="B7" s="259"/>
      <c r="C7" s="260"/>
      <c r="D7" s="260"/>
      <c r="E7" s="260"/>
      <c r="F7" s="260"/>
      <c r="G7" s="260"/>
      <c r="H7" s="260"/>
      <c r="I7" s="261"/>
    </row>
    <row r="8" spans="2:16" s="34" customFormat="1" ht="33.75" customHeight="1">
      <c r="B8" s="259"/>
      <c r="C8" s="260"/>
      <c r="D8" s="260"/>
      <c r="E8" s="260"/>
      <c r="F8" s="260"/>
      <c r="G8" s="260"/>
      <c r="H8" s="260"/>
      <c r="I8" s="261"/>
      <c r="L8" s="36"/>
      <c r="M8" s="262"/>
      <c r="N8" s="262"/>
      <c r="O8" s="262"/>
      <c r="P8" s="262"/>
    </row>
    <row r="9" spans="2:16" s="33" customFormat="1" ht="20.25">
      <c r="B9" s="268" t="s">
        <v>103</v>
      </c>
      <c r="C9" s="269"/>
      <c r="D9" s="269"/>
      <c r="E9" s="269"/>
      <c r="F9" s="269"/>
      <c r="G9" s="269"/>
      <c r="H9" s="269"/>
      <c r="I9" s="270"/>
      <c r="L9" s="36"/>
      <c r="M9" s="262"/>
      <c r="N9" s="262"/>
      <c r="O9" s="262"/>
      <c r="P9" s="262"/>
    </row>
    <row r="10" spans="2:16" ht="13.5" thickBot="1">
      <c r="B10" s="265" t="s">
        <v>9</v>
      </c>
      <c r="C10" s="266"/>
      <c r="D10" s="266"/>
      <c r="E10" s="266"/>
      <c r="F10" s="266"/>
      <c r="G10" s="266"/>
      <c r="H10" s="266"/>
      <c r="I10" s="267"/>
    </row>
    <row r="11" spans="2:16">
      <c r="B11" s="37"/>
      <c r="C11" s="37"/>
      <c r="D11" s="37"/>
      <c r="E11" s="37"/>
      <c r="F11" s="37"/>
      <c r="G11" s="37"/>
      <c r="H11" s="37"/>
      <c r="I11" s="37"/>
    </row>
    <row r="12" spans="2:16">
      <c r="B12" s="37"/>
      <c r="C12" s="38" t="s">
        <v>10</v>
      </c>
      <c r="D12" s="37"/>
      <c r="E12" s="37"/>
      <c r="F12" s="37"/>
      <c r="G12" s="37"/>
      <c r="H12" s="37"/>
      <c r="I12" s="37"/>
    </row>
    <row r="13" spans="2:16">
      <c r="B13" s="37"/>
      <c r="C13" s="39" t="s">
        <v>11</v>
      </c>
      <c r="D13" s="271" t="s">
        <v>87</v>
      </c>
      <c r="E13" s="271"/>
      <c r="F13" s="271"/>
      <c r="G13" s="271"/>
      <c r="H13" s="271"/>
      <c r="I13" s="271"/>
    </row>
    <row r="14" spans="2:16">
      <c r="B14" s="37"/>
      <c r="C14" s="39" t="s">
        <v>12</v>
      </c>
      <c r="D14" s="271" t="s">
        <v>105</v>
      </c>
      <c r="E14" s="271"/>
      <c r="F14" s="271"/>
      <c r="G14" s="271"/>
      <c r="H14" s="271"/>
      <c r="I14" s="271"/>
    </row>
    <row r="15" spans="2:16">
      <c r="B15" s="37"/>
      <c r="C15" s="39" t="s">
        <v>94</v>
      </c>
      <c r="D15" s="271" t="s">
        <v>106</v>
      </c>
      <c r="E15" s="271"/>
      <c r="F15" s="271"/>
      <c r="G15" s="271"/>
      <c r="H15" s="271"/>
      <c r="I15" s="271"/>
    </row>
    <row r="16" spans="2:16">
      <c r="B16" s="37"/>
      <c r="C16" s="38"/>
      <c r="D16" s="37"/>
      <c r="E16" s="37"/>
      <c r="F16" s="37"/>
      <c r="G16" s="37"/>
      <c r="H16" s="37"/>
      <c r="I16" s="37"/>
    </row>
    <row r="17" spans="2:16" ht="13.5" thickBot="1">
      <c r="C17" s="140"/>
      <c r="D17" s="140"/>
      <c r="E17" s="140"/>
      <c r="F17" s="140"/>
      <c r="G17" s="140"/>
      <c r="H17" s="140"/>
      <c r="I17" s="140"/>
    </row>
    <row r="18" spans="2:16" ht="39" thickBot="1">
      <c r="B18" s="253" t="s">
        <v>13</v>
      </c>
      <c r="C18" s="254"/>
      <c r="D18" s="64" t="s">
        <v>95</v>
      </c>
      <c r="E18" s="58" t="s">
        <v>105</v>
      </c>
      <c r="F18" s="208" t="s">
        <v>106</v>
      </c>
      <c r="G18" s="257" t="s">
        <v>15</v>
      </c>
      <c r="H18" s="263" t="s">
        <v>16</v>
      </c>
      <c r="I18" s="257" t="s">
        <v>17</v>
      </c>
    </row>
    <row r="19" spans="2:16" ht="13.5" thickBot="1">
      <c r="B19" s="255"/>
      <c r="C19" s="256"/>
      <c r="D19" s="194" t="s">
        <v>104</v>
      </c>
      <c r="E19" s="59" t="s">
        <v>107</v>
      </c>
      <c r="F19" s="202" t="s">
        <v>96</v>
      </c>
      <c r="G19" s="258"/>
      <c r="H19" s="264"/>
      <c r="I19" s="258"/>
    </row>
    <row r="20" spans="2:16" ht="38.25">
      <c r="B20" s="214">
        <f>+'Datos del Proceso'!B19</f>
        <v>1</v>
      </c>
      <c r="C20" s="215" t="str">
        <f>+'Datos del Proceso'!C19</f>
        <v>GRUPO AGRONOVA</v>
      </c>
      <c r="D20" s="216">
        <v>50</v>
      </c>
      <c r="E20" s="217">
        <v>0</v>
      </c>
      <c r="F20" s="218">
        <v>10</v>
      </c>
      <c r="G20" s="217">
        <f>D20+E20+F20</f>
        <v>60</v>
      </c>
      <c r="H20" s="218"/>
      <c r="I20" s="219" t="s">
        <v>131</v>
      </c>
    </row>
    <row r="21" spans="2:16">
      <c r="B21" s="5">
        <f>+'Datos del Proceso'!B20</f>
        <v>2</v>
      </c>
      <c r="C21" s="195" t="str">
        <f>+'Datos del Proceso'!C20</f>
        <v>COMERCIALIZADORA WILLIAM A.  S.A.S.</v>
      </c>
      <c r="D21" s="206">
        <v>25</v>
      </c>
      <c r="E21" s="211">
        <v>30</v>
      </c>
      <c r="F21" s="212">
        <v>20</v>
      </c>
      <c r="G21" s="213">
        <f>D21+E21+F21</f>
        <v>75</v>
      </c>
      <c r="H21" s="212">
        <v>1</v>
      </c>
      <c r="I21" s="167"/>
    </row>
    <row r="22" spans="2:16" ht="13.5" thickBot="1">
      <c r="B22" s="5"/>
      <c r="C22" s="74"/>
      <c r="D22" s="207"/>
      <c r="E22" s="210"/>
      <c r="F22" s="209"/>
      <c r="G22" s="203"/>
      <c r="H22" s="204"/>
      <c r="I22" s="205"/>
      <c r="P22" s="140"/>
    </row>
    <row r="23" spans="2:16" ht="13.5" thickBot="1">
      <c r="B23" s="28"/>
      <c r="C23" s="53"/>
      <c r="D23" s="196"/>
      <c r="E23" s="197"/>
      <c r="F23" s="198"/>
      <c r="G23" s="199"/>
      <c r="H23" s="200" t="str">
        <f>IF(D23="","",RANK(G23,$G$20:$G$23,0))</f>
        <v/>
      </c>
      <c r="I23" s="201"/>
      <c r="K23" s="13" t="s">
        <v>18</v>
      </c>
    </row>
    <row r="26" spans="2:16">
      <c r="B26" s="13" t="s">
        <v>19</v>
      </c>
    </row>
    <row r="27" spans="2:16">
      <c r="B27"/>
    </row>
    <row r="28" spans="2:16">
      <c r="B28" s="13" t="s">
        <v>20</v>
      </c>
    </row>
    <row r="30" spans="2:16">
      <c r="B30"/>
    </row>
    <row r="31" spans="2:16">
      <c r="B31"/>
    </row>
    <row r="32" spans="2:16">
      <c r="B32"/>
    </row>
  </sheetData>
  <mergeCells count="12">
    <mergeCell ref="B18:C19"/>
    <mergeCell ref="G18:G19"/>
    <mergeCell ref="I18:I19"/>
    <mergeCell ref="B6:I8"/>
    <mergeCell ref="M8:P8"/>
    <mergeCell ref="M9:P9"/>
    <mergeCell ref="H18:H19"/>
    <mergeCell ref="B10:I10"/>
    <mergeCell ref="B9:I9"/>
    <mergeCell ref="D13:I13"/>
    <mergeCell ref="D14:I14"/>
    <mergeCell ref="D15:I15"/>
  </mergeCells>
  <phoneticPr fontId="22" type="noConversion"/>
  <conditionalFormatting sqref="D20:F23">
    <cfRule type="containsText" dxfId="3" priority="2" operator="containsText" text="NO HÁBIL">
      <formula>NOT(ISERROR(SEARCH("NO HÁBIL",D20)))</formula>
    </cfRule>
    <cfRule type="containsText" dxfId="2" priority="3" operator="containsText" text="HÁBIL">
      <formula>NOT(ISERROR(SEARCH("HÁBIL",D20)))</formula>
    </cfRule>
  </conditionalFormatting>
  <conditionalFormatting sqref="H20:H22">
    <cfRule type="cellIs" dxfId="1" priority="1" operator="equal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1" zoomScale="80" zoomScaleNormal="80" workbookViewId="0">
      <selection activeCell="A8" sqref="A8"/>
    </sheetView>
  </sheetViews>
  <sheetFormatPr baseColWidth="10" defaultColWidth="11.42578125" defaultRowHeight="12.75"/>
  <cols>
    <col min="1" max="1" width="77.7109375" style="113" customWidth="1"/>
    <col min="2" max="2" width="8.140625" style="113" customWidth="1"/>
    <col min="3" max="3" width="30" style="113" bestFit="1" customWidth="1"/>
    <col min="4" max="4" width="12.7109375" style="139" customWidth="1"/>
    <col min="5" max="5" width="13.7109375" style="113" customWidth="1"/>
    <col min="6" max="6" width="63.7109375" style="113" customWidth="1"/>
    <col min="7" max="7" width="11.42578125" style="113"/>
    <col min="8" max="8" width="40.42578125" style="113" customWidth="1"/>
    <col min="9" max="256" width="11.42578125" style="113"/>
    <col min="257" max="257" width="77.7109375" style="113" customWidth="1"/>
    <col min="258" max="258" width="23.28515625" style="113" customWidth="1"/>
    <col min="259" max="259" width="30" style="113" bestFit="1" customWidth="1"/>
    <col min="260" max="260" width="12.7109375" style="113" customWidth="1"/>
    <col min="261" max="261" width="13.7109375" style="113" customWidth="1"/>
    <col min="262" max="262" width="63.7109375" style="113" customWidth="1"/>
    <col min="263" max="263" width="11.42578125" style="113"/>
    <col min="264" max="264" width="40.42578125" style="113" customWidth="1"/>
    <col min="265" max="512" width="11.42578125" style="113"/>
    <col min="513" max="513" width="77.7109375" style="113" customWidth="1"/>
    <col min="514" max="514" width="23.28515625" style="113" customWidth="1"/>
    <col min="515" max="515" width="30" style="113" bestFit="1" customWidth="1"/>
    <col min="516" max="516" width="12.7109375" style="113" customWidth="1"/>
    <col min="517" max="517" width="13.7109375" style="113" customWidth="1"/>
    <col min="518" max="518" width="63.7109375" style="113" customWidth="1"/>
    <col min="519" max="519" width="11.42578125" style="113"/>
    <col min="520" max="520" width="40.42578125" style="113" customWidth="1"/>
    <col min="521" max="768" width="11.42578125" style="113"/>
    <col min="769" max="769" width="77.7109375" style="113" customWidth="1"/>
    <col min="770" max="770" width="23.28515625" style="113" customWidth="1"/>
    <col min="771" max="771" width="30" style="113" bestFit="1" customWidth="1"/>
    <col min="772" max="772" width="12.7109375" style="113" customWidth="1"/>
    <col min="773" max="773" width="13.7109375" style="113" customWidth="1"/>
    <col min="774" max="774" width="63.7109375" style="113" customWidth="1"/>
    <col min="775" max="775" width="11.42578125" style="113"/>
    <col min="776" max="776" width="40.42578125" style="113" customWidth="1"/>
    <col min="777" max="1024" width="11.42578125" style="113"/>
    <col min="1025" max="1025" width="77.7109375" style="113" customWidth="1"/>
    <col min="1026" max="1026" width="23.28515625" style="113" customWidth="1"/>
    <col min="1027" max="1027" width="30" style="113" bestFit="1" customWidth="1"/>
    <col min="1028" max="1028" width="12.7109375" style="113" customWidth="1"/>
    <col min="1029" max="1029" width="13.7109375" style="113" customWidth="1"/>
    <col min="1030" max="1030" width="63.7109375" style="113" customWidth="1"/>
    <col min="1031" max="1031" width="11.42578125" style="113"/>
    <col min="1032" max="1032" width="40.42578125" style="113" customWidth="1"/>
    <col min="1033" max="1280" width="11.42578125" style="113"/>
    <col min="1281" max="1281" width="77.7109375" style="113" customWidth="1"/>
    <col min="1282" max="1282" width="23.28515625" style="113" customWidth="1"/>
    <col min="1283" max="1283" width="30" style="113" bestFit="1" customWidth="1"/>
    <col min="1284" max="1284" width="12.7109375" style="113" customWidth="1"/>
    <col min="1285" max="1285" width="13.7109375" style="113" customWidth="1"/>
    <col min="1286" max="1286" width="63.7109375" style="113" customWidth="1"/>
    <col min="1287" max="1287" width="11.42578125" style="113"/>
    <col min="1288" max="1288" width="40.42578125" style="113" customWidth="1"/>
    <col min="1289" max="1536" width="11.42578125" style="113"/>
    <col min="1537" max="1537" width="77.7109375" style="113" customWidth="1"/>
    <col min="1538" max="1538" width="23.28515625" style="113" customWidth="1"/>
    <col min="1539" max="1539" width="30" style="113" bestFit="1" customWidth="1"/>
    <col min="1540" max="1540" width="12.7109375" style="113" customWidth="1"/>
    <col min="1541" max="1541" width="13.7109375" style="113" customWidth="1"/>
    <col min="1542" max="1542" width="63.7109375" style="113" customWidth="1"/>
    <col min="1543" max="1543" width="11.42578125" style="113"/>
    <col min="1544" max="1544" width="40.42578125" style="113" customWidth="1"/>
    <col min="1545" max="1792" width="11.42578125" style="113"/>
    <col min="1793" max="1793" width="77.7109375" style="113" customWidth="1"/>
    <col min="1794" max="1794" width="23.28515625" style="113" customWidth="1"/>
    <col min="1795" max="1795" width="30" style="113" bestFit="1" customWidth="1"/>
    <col min="1796" max="1796" width="12.7109375" style="113" customWidth="1"/>
    <col min="1797" max="1797" width="13.7109375" style="113" customWidth="1"/>
    <col min="1798" max="1798" width="63.7109375" style="113" customWidth="1"/>
    <col min="1799" max="1799" width="11.42578125" style="113"/>
    <col min="1800" max="1800" width="40.42578125" style="113" customWidth="1"/>
    <col min="1801" max="2048" width="11.42578125" style="113"/>
    <col min="2049" max="2049" width="77.7109375" style="113" customWidth="1"/>
    <col min="2050" max="2050" width="23.28515625" style="113" customWidth="1"/>
    <col min="2051" max="2051" width="30" style="113" bestFit="1" customWidth="1"/>
    <col min="2052" max="2052" width="12.7109375" style="113" customWidth="1"/>
    <col min="2053" max="2053" width="13.7109375" style="113" customWidth="1"/>
    <col min="2054" max="2054" width="63.7109375" style="113" customWidth="1"/>
    <col min="2055" max="2055" width="11.42578125" style="113"/>
    <col min="2056" max="2056" width="40.42578125" style="113" customWidth="1"/>
    <col min="2057" max="2304" width="11.42578125" style="113"/>
    <col min="2305" max="2305" width="77.7109375" style="113" customWidth="1"/>
    <col min="2306" max="2306" width="23.28515625" style="113" customWidth="1"/>
    <col min="2307" max="2307" width="30" style="113" bestFit="1" customWidth="1"/>
    <col min="2308" max="2308" width="12.7109375" style="113" customWidth="1"/>
    <col min="2309" max="2309" width="13.7109375" style="113" customWidth="1"/>
    <col min="2310" max="2310" width="63.7109375" style="113" customWidth="1"/>
    <col min="2311" max="2311" width="11.42578125" style="113"/>
    <col min="2312" max="2312" width="40.42578125" style="113" customWidth="1"/>
    <col min="2313" max="2560" width="11.42578125" style="113"/>
    <col min="2561" max="2561" width="77.7109375" style="113" customWidth="1"/>
    <col min="2562" max="2562" width="23.28515625" style="113" customWidth="1"/>
    <col min="2563" max="2563" width="30" style="113" bestFit="1" customWidth="1"/>
    <col min="2564" max="2564" width="12.7109375" style="113" customWidth="1"/>
    <col min="2565" max="2565" width="13.7109375" style="113" customWidth="1"/>
    <col min="2566" max="2566" width="63.7109375" style="113" customWidth="1"/>
    <col min="2567" max="2567" width="11.42578125" style="113"/>
    <col min="2568" max="2568" width="40.42578125" style="113" customWidth="1"/>
    <col min="2569" max="2816" width="11.42578125" style="113"/>
    <col min="2817" max="2817" width="77.7109375" style="113" customWidth="1"/>
    <col min="2818" max="2818" width="23.28515625" style="113" customWidth="1"/>
    <col min="2819" max="2819" width="30" style="113" bestFit="1" customWidth="1"/>
    <col min="2820" max="2820" width="12.7109375" style="113" customWidth="1"/>
    <col min="2821" max="2821" width="13.7109375" style="113" customWidth="1"/>
    <col min="2822" max="2822" width="63.7109375" style="113" customWidth="1"/>
    <col min="2823" max="2823" width="11.42578125" style="113"/>
    <col min="2824" max="2824" width="40.42578125" style="113" customWidth="1"/>
    <col min="2825" max="3072" width="11.42578125" style="113"/>
    <col min="3073" max="3073" width="77.7109375" style="113" customWidth="1"/>
    <col min="3074" max="3074" width="23.28515625" style="113" customWidth="1"/>
    <col min="3075" max="3075" width="30" style="113" bestFit="1" customWidth="1"/>
    <col min="3076" max="3076" width="12.7109375" style="113" customWidth="1"/>
    <col min="3077" max="3077" width="13.7109375" style="113" customWidth="1"/>
    <col min="3078" max="3078" width="63.7109375" style="113" customWidth="1"/>
    <col min="3079" max="3079" width="11.42578125" style="113"/>
    <col min="3080" max="3080" width="40.42578125" style="113" customWidth="1"/>
    <col min="3081" max="3328" width="11.42578125" style="113"/>
    <col min="3329" max="3329" width="77.7109375" style="113" customWidth="1"/>
    <col min="3330" max="3330" width="23.28515625" style="113" customWidth="1"/>
    <col min="3331" max="3331" width="30" style="113" bestFit="1" customWidth="1"/>
    <col min="3332" max="3332" width="12.7109375" style="113" customWidth="1"/>
    <col min="3333" max="3333" width="13.7109375" style="113" customWidth="1"/>
    <col min="3334" max="3334" width="63.7109375" style="113" customWidth="1"/>
    <col min="3335" max="3335" width="11.42578125" style="113"/>
    <col min="3336" max="3336" width="40.42578125" style="113" customWidth="1"/>
    <col min="3337" max="3584" width="11.42578125" style="113"/>
    <col min="3585" max="3585" width="77.7109375" style="113" customWidth="1"/>
    <col min="3586" max="3586" width="23.28515625" style="113" customWidth="1"/>
    <col min="3587" max="3587" width="30" style="113" bestFit="1" customWidth="1"/>
    <col min="3588" max="3588" width="12.7109375" style="113" customWidth="1"/>
    <col min="3589" max="3589" width="13.7109375" style="113" customWidth="1"/>
    <col min="3590" max="3590" width="63.7109375" style="113" customWidth="1"/>
    <col min="3591" max="3591" width="11.42578125" style="113"/>
    <col min="3592" max="3592" width="40.42578125" style="113" customWidth="1"/>
    <col min="3593" max="3840" width="11.42578125" style="113"/>
    <col min="3841" max="3841" width="77.7109375" style="113" customWidth="1"/>
    <col min="3842" max="3842" width="23.28515625" style="113" customWidth="1"/>
    <col min="3843" max="3843" width="30" style="113" bestFit="1" customWidth="1"/>
    <col min="3844" max="3844" width="12.7109375" style="113" customWidth="1"/>
    <col min="3845" max="3845" width="13.7109375" style="113" customWidth="1"/>
    <col min="3846" max="3846" width="63.7109375" style="113" customWidth="1"/>
    <col min="3847" max="3847" width="11.42578125" style="113"/>
    <col min="3848" max="3848" width="40.42578125" style="113" customWidth="1"/>
    <col min="3849" max="4096" width="11.42578125" style="113"/>
    <col min="4097" max="4097" width="77.7109375" style="113" customWidth="1"/>
    <col min="4098" max="4098" width="23.28515625" style="113" customWidth="1"/>
    <col min="4099" max="4099" width="30" style="113" bestFit="1" customWidth="1"/>
    <col min="4100" max="4100" width="12.7109375" style="113" customWidth="1"/>
    <col min="4101" max="4101" width="13.7109375" style="113" customWidth="1"/>
    <col min="4102" max="4102" width="63.7109375" style="113" customWidth="1"/>
    <col min="4103" max="4103" width="11.42578125" style="113"/>
    <col min="4104" max="4104" width="40.42578125" style="113" customWidth="1"/>
    <col min="4105" max="4352" width="11.42578125" style="113"/>
    <col min="4353" max="4353" width="77.7109375" style="113" customWidth="1"/>
    <col min="4354" max="4354" width="23.28515625" style="113" customWidth="1"/>
    <col min="4355" max="4355" width="30" style="113" bestFit="1" customWidth="1"/>
    <col min="4356" max="4356" width="12.7109375" style="113" customWidth="1"/>
    <col min="4357" max="4357" width="13.7109375" style="113" customWidth="1"/>
    <col min="4358" max="4358" width="63.7109375" style="113" customWidth="1"/>
    <col min="4359" max="4359" width="11.42578125" style="113"/>
    <col min="4360" max="4360" width="40.42578125" style="113" customWidth="1"/>
    <col min="4361" max="4608" width="11.42578125" style="113"/>
    <col min="4609" max="4609" width="77.7109375" style="113" customWidth="1"/>
    <col min="4610" max="4610" width="23.28515625" style="113" customWidth="1"/>
    <col min="4611" max="4611" width="30" style="113" bestFit="1" customWidth="1"/>
    <col min="4612" max="4612" width="12.7109375" style="113" customWidth="1"/>
    <col min="4613" max="4613" width="13.7109375" style="113" customWidth="1"/>
    <col min="4614" max="4614" width="63.7109375" style="113" customWidth="1"/>
    <col min="4615" max="4615" width="11.42578125" style="113"/>
    <col min="4616" max="4616" width="40.42578125" style="113" customWidth="1"/>
    <col min="4617" max="4864" width="11.42578125" style="113"/>
    <col min="4865" max="4865" width="77.7109375" style="113" customWidth="1"/>
    <col min="4866" max="4866" width="23.28515625" style="113" customWidth="1"/>
    <col min="4867" max="4867" width="30" style="113" bestFit="1" customWidth="1"/>
    <col min="4868" max="4868" width="12.7109375" style="113" customWidth="1"/>
    <col min="4869" max="4869" width="13.7109375" style="113" customWidth="1"/>
    <col min="4870" max="4870" width="63.7109375" style="113" customWidth="1"/>
    <col min="4871" max="4871" width="11.42578125" style="113"/>
    <col min="4872" max="4872" width="40.42578125" style="113" customWidth="1"/>
    <col min="4873" max="5120" width="11.42578125" style="113"/>
    <col min="5121" max="5121" width="77.7109375" style="113" customWidth="1"/>
    <col min="5122" max="5122" width="23.28515625" style="113" customWidth="1"/>
    <col min="5123" max="5123" width="30" style="113" bestFit="1" customWidth="1"/>
    <col min="5124" max="5124" width="12.7109375" style="113" customWidth="1"/>
    <col min="5125" max="5125" width="13.7109375" style="113" customWidth="1"/>
    <col min="5126" max="5126" width="63.7109375" style="113" customWidth="1"/>
    <col min="5127" max="5127" width="11.42578125" style="113"/>
    <col min="5128" max="5128" width="40.42578125" style="113" customWidth="1"/>
    <col min="5129" max="5376" width="11.42578125" style="113"/>
    <col min="5377" max="5377" width="77.7109375" style="113" customWidth="1"/>
    <col min="5378" max="5378" width="23.28515625" style="113" customWidth="1"/>
    <col min="5379" max="5379" width="30" style="113" bestFit="1" customWidth="1"/>
    <col min="5380" max="5380" width="12.7109375" style="113" customWidth="1"/>
    <col min="5381" max="5381" width="13.7109375" style="113" customWidth="1"/>
    <col min="5382" max="5382" width="63.7109375" style="113" customWidth="1"/>
    <col min="5383" max="5383" width="11.42578125" style="113"/>
    <col min="5384" max="5384" width="40.42578125" style="113" customWidth="1"/>
    <col min="5385" max="5632" width="11.42578125" style="113"/>
    <col min="5633" max="5633" width="77.7109375" style="113" customWidth="1"/>
    <col min="5634" max="5634" width="23.28515625" style="113" customWidth="1"/>
    <col min="5635" max="5635" width="30" style="113" bestFit="1" customWidth="1"/>
    <col min="5636" max="5636" width="12.7109375" style="113" customWidth="1"/>
    <col min="5637" max="5637" width="13.7109375" style="113" customWidth="1"/>
    <col min="5638" max="5638" width="63.7109375" style="113" customWidth="1"/>
    <col min="5639" max="5639" width="11.42578125" style="113"/>
    <col min="5640" max="5640" width="40.42578125" style="113" customWidth="1"/>
    <col min="5641" max="5888" width="11.42578125" style="113"/>
    <col min="5889" max="5889" width="77.7109375" style="113" customWidth="1"/>
    <col min="5890" max="5890" width="23.28515625" style="113" customWidth="1"/>
    <col min="5891" max="5891" width="30" style="113" bestFit="1" customWidth="1"/>
    <col min="5892" max="5892" width="12.7109375" style="113" customWidth="1"/>
    <col min="5893" max="5893" width="13.7109375" style="113" customWidth="1"/>
    <col min="5894" max="5894" width="63.7109375" style="113" customWidth="1"/>
    <col min="5895" max="5895" width="11.42578125" style="113"/>
    <col min="5896" max="5896" width="40.42578125" style="113" customWidth="1"/>
    <col min="5897" max="6144" width="11.42578125" style="113"/>
    <col min="6145" max="6145" width="77.7109375" style="113" customWidth="1"/>
    <col min="6146" max="6146" width="23.28515625" style="113" customWidth="1"/>
    <col min="6147" max="6147" width="30" style="113" bestFit="1" customWidth="1"/>
    <col min="6148" max="6148" width="12.7109375" style="113" customWidth="1"/>
    <col min="6149" max="6149" width="13.7109375" style="113" customWidth="1"/>
    <col min="6150" max="6150" width="63.7109375" style="113" customWidth="1"/>
    <col min="6151" max="6151" width="11.42578125" style="113"/>
    <col min="6152" max="6152" width="40.42578125" style="113" customWidth="1"/>
    <col min="6153" max="6400" width="11.42578125" style="113"/>
    <col min="6401" max="6401" width="77.7109375" style="113" customWidth="1"/>
    <col min="6402" max="6402" width="23.28515625" style="113" customWidth="1"/>
    <col min="6403" max="6403" width="30" style="113" bestFit="1" customWidth="1"/>
    <col min="6404" max="6404" width="12.7109375" style="113" customWidth="1"/>
    <col min="6405" max="6405" width="13.7109375" style="113" customWidth="1"/>
    <col min="6406" max="6406" width="63.7109375" style="113" customWidth="1"/>
    <col min="6407" max="6407" width="11.42578125" style="113"/>
    <col min="6408" max="6408" width="40.42578125" style="113" customWidth="1"/>
    <col min="6409" max="6656" width="11.42578125" style="113"/>
    <col min="6657" max="6657" width="77.7109375" style="113" customWidth="1"/>
    <col min="6658" max="6658" width="23.28515625" style="113" customWidth="1"/>
    <col min="6659" max="6659" width="30" style="113" bestFit="1" customWidth="1"/>
    <col min="6660" max="6660" width="12.7109375" style="113" customWidth="1"/>
    <col min="6661" max="6661" width="13.7109375" style="113" customWidth="1"/>
    <col min="6662" max="6662" width="63.7109375" style="113" customWidth="1"/>
    <col min="6663" max="6663" width="11.42578125" style="113"/>
    <col min="6664" max="6664" width="40.42578125" style="113" customWidth="1"/>
    <col min="6665" max="6912" width="11.42578125" style="113"/>
    <col min="6913" max="6913" width="77.7109375" style="113" customWidth="1"/>
    <col min="6914" max="6914" width="23.28515625" style="113" customWidth="1"/>
    <col min="6915" max="6915" width="30" style="113" bestFit="1" customWidth="1"/>
    <col min="6916" max="6916" width="12.7109375" style="113" customWidth="1"/>
    <col min="6917" max="6917" width="13.7109375" style="113" customWidth="1"/>
    <col min="6918" max="6918" width="63.7109375" style="113" customWidth="1"/>
    <col min="6919" max="6919" width="11.42578125" style="113"/>
    <col min="6920" max="6920" width="40.42578125" style="113" customWidth="1"/>
    <col min="6921" max="7168" width="11.42578125" style="113"/>
    <col min="7169" max="7169" width="77.7109375" style="113" customWidth="1"/>
    <col min="7170" max="7170" width="23.28515625" style="113" customWidth="1"/>
    <col min="7171" max="7171" width="30" style="113" bestFit="1" customWidth="1"/>
    <col min="7172" max="7172" width="12.7109375" style="113" customWidth="1"/>
    <col min="7173" max="7173" width="13.7109375" style="113" customWidth="1"/>
    <col min="7174" max="7174" width="63.7109375" style="113" customWidth="1"/>
    <col min="7175" max="7175" width="11.42578125" style="113"/>
    <col min="7176" max="7176" width="40.42578125" style="113" customWidth="1"/>
    <col min="7177" max="7424" width="11.42578125" style="113"/>
    <col min="7425" max="7425" width="77.7109375" style="113" customWidth="1"/>
    <col min="7426" max="7426" width="23.28515625" style="113" customWidth="1"/>
    <col min="7427" max="7427" width="30" style="113" bestFit="1" customWidth="1"/>
    <col min="7428" max="7428" width="12.7109375" style="113" customWidth="1"/>
    <col min="7429" max="7429" width="13.7109375" style="113" customWidth="1"/>
    <col min="7430" max="7430" width="63.7109375" style="113" customWidth="1"/>
    <col min="7431" max="7431" width="11.42578125" style="113"/>
    <col min="7432" max="7432" width="40.42578125" style="113" customWidth="1"/>
    <col min="7433" max="7680" width="11.42578125" style="113"/>
    <col min="7681" max="7681" width="77.7109375" style="113" customWidth="1"/>
    <col min="7682" max="7682" width="23.28515625" style="113" customWidth="1"/>
    <col min="7683" max="7683" width="30" style="113" bestFit="1" customWidth="1"/>
    <col min="7684" max="7684" width="12.7109375" style="113" customWidth="1"/>
    <col min="7685" max="7685" width="13.7109375" style="113" customWidth="1"/>
    <col min="7686" max="7686" width="63.7109375" style="113" customWidth="1"/>
    <col min="7687" max="7687" width="11.42578125" style="113"/>
    <col min="7688" max="7688" width="40.42578125" style="113" customWidth="1"/>
    <col min="7689" max="7936" width="11.42578125" style="113"/>
    <col min="7937" max="7937" width="77.7109375" style="113" customWidth="1"/>
    <col min="7938" max="7938" width="23.28515625" style="113" customWidth="1"/>
    <col min="7939" max="7939" width="30" style="113" bestFit="1" customWidth="1"/>
    <col min="7940" max="7940" width="12.7109375" style="113" customWidth="1"/>
    <col min="7941" max="7941" width="13.7109375" style="113" customWidth="1"/>
    <col min="7942" max="7942" width="63.7109375" style="113" customWidth="1"/>
    <col min="7943" max="7943" width="11.42578125" style="113"/>
    <col min="7944" max="7944" width="40.42578125" style="113" customWidth="1"/>
    <col min="7945" max="8192" width="11.42578125" style="113"/>
    <col min="8193" max="8193" width="77.7109375" style="113" customWidth="1"/>
    <col min="8194" max="8194" width="23.28515625" style="113" customWidth="1"/>
    <col min="8195" max="8195" width="30" style="113" bestFit="1" customWidth="1"/>
    <col min="8196" max="8196" width="12.7109375" style="113" customWidth="1"/>
    <col min="8197" max="8197" width="13.7109375" style="113" customWidth="1"/>
    <col min="8198" max="8198" width="63.7109375" style="113" customWidth="1"/>
    <col min="8199" max="8199" width="11.42578125" style="113"/>
    <col min="8200" max="8200" width="40.42578125" style="113" customWidth="1"/>
    <col min="8201" max="8448" width="11.42578125" style="113"/>
    <col min="8449" max="8449" width="77.7109375" style="113" customWidth="1"/>
    <col min="8450" max="8450" width="23.28515625" style="113" customWidth="1"/>
    <col min="8451" max="8451" width="30" style="113" bestFit="1" customWidth="1"/>
    <col min="8452" max="8452" width="12.7109375" style="113" customWidth="1"/>
    <col min="8453" max="8453" width="13.7109375" style="113" customWidth="1"/>
    <col min="8454" max="8454" width="63.7109375" style="113" customWidth="1"/>
    <col min="8455" max="8455" width="11.42578125" style="113"/>
    <col min="8456" max="8456" width="40.42578125" style="113" customWidth="1"/>
    <col min="8457" max="8704" width="11.42578125" style="113"/>
    <col min="8705" max="8705" width="77.7109375" style="113" customWidth="1"/>
    <col min="8706" max="8706" width="23.28515625" style="113" customWidth="1"/>
    <col min="8707" max="8707" width="30" style="113" bestFit="1" customWidth="1"/>
    <col min="8708" max="8708" width="12.7109375" style="113" customWidth="1"/>
    <col min="8709" max="8709" width="13.7109375" style="113" customWidth="1"/>
    <col min="8710" max="8710" width="63.7109375" style="113" customWidth="1"/>
    <col min="8711" max="8711" width="11.42578125" style="113"/>
    <col min="8712" max="8712" width="40.42578125" style="113" customWidth="1"/>
    <col min="8713" max="8960" width="11.42578125" style="113"/>
    <col min="8961" max="8961" width="77.7109375" style="113" customWidth="1"/>
    <col min="8962" max="8962" width="23.28515625" style="113" customWidth="1"/>
    <col min="8963" max="8963" width="30" style="113" bestFit="1" customWidth="1"/>
    <col min="8964" max="8964" width="12.7109375" style="113" customWidth="1"/>
    <col min="8965" max="8965" width="13.7109375" style="113" customWidth="1"/>
    <col min="8966" max="8966" width="63.7109375" style="113" customWidth="1"/>
    <col min="8967" max="8967" width="11.42578125" style="113"/>
    <col min="8968" max="8968" width="40.42578125" style="113" customWidth="1"/>
    <col min="8969" max="9216" width="11.42578125" style="113"/>
    <col min="9217" max="9217" width="77.7109375" style="113" customWidth="1"/>
    <col min="9218" max="9218" width="23.28515625" style="113" customWidth="1"/>
    <col min="9219" max="9219" width="30" style="113" bestFit="1" customWidth="1"/>
    <col min="9220" max="9220" width="12.7109375" style="113" customWidth="1"/>
    <col min="9221" max="9221" width="13.7109375" style="113" customWidth="1"/>
    <col min="9222" max="9222" width="63.7109375" style="113" customWidth="1"/>
    <col min="9223" max="9223" width="11.42578125" style="113"/>
    <col min="9224" max="9224" width="40.42578125" style="113" customWidth="1"/>
    <col min="9225" max="9472" width="11.42578125" style="113"/>
    <col min="9473" max="9473" width="77.7109375" style="113" customWidth="1"/>
    <col min="9474" max="9474" width="23.28515625" style="113" customWidth="1"/>
    <col min="9475" max="9475" width="30" style="113" bestFit="1" customWidth="1"/>
    <col min="9476" max="9476" width="12.7109375" style="113" customWidth="1"/>
    <col min="9477" max="9477" width="13.7109375" style="113" customWidth="1"/>
    <col min="9478" max="9478" width="63.7109375" style="113" customWidth="1"/>
    <col min="9479" max="9479" width="11.42578125" style="113"/>
    <col min="9480" max="9480" width="40.42578125" style="113" customWidth="1"/>
    <col min="9481" max="9728" width="11.42578125" style="113"/>
    <col min="9729" max="9729" width="77.7109375" style="113" customWidth="1"/>
    <col min="9730" max="9730" width="23.28515625" style="113" customWidth="1"/>
    <col min="9731" max="9731" width="30" style="113" bestFit="1" customWidth="1"/>
    <col min="9732" max="9732" width="12.7109375" style="113" customWidth="1"/>
    <col min="9733" max="9733" width="13.7109375" style="113" customWidth="1"/>
    <col min="9734" max="9734" width="63.7109375" style="113" customWidth="1"/>
    <col min="9735" max="9735" width="11.42578125" style="113"/>
    <col min="9736" max="9736" width="40.42578125" style="113" customWidth="1"/>
    <col min="9737" max="9984" width="11.42578125" style="113"/>
    <col min="9985" max="9985" width="77.7109375" style="113" customWidth="1"/>
    <col min="9986" max="9986" width="23.28515625" style="113" customWidth="1"/>
    <col min="9987" max="9987" width="30" style="113" bestFit="1" customWidth="1"/>
    <col min="9988" max="9988" width="12.7109375" style="113" customWidth="1"/>
    <col min="9989" max="9989" width="13.7109375" style="113" customWidth="1"/>
    <col min="9990" max="9990" width="63.7109375" style="113" customWidth="1"/>
    <col min="9991" max="9991" width="11.42578125" style="113"/>
    <col min="9992" max="9992" width="40.42578125" style="113" customWidth="1"/>
    <col min="9993" max="10240" width="11.42578125" style="113"/>
    <col min="10241" max="10241" width="77.7109375" style="113" customWidth="1"/>
    <col min="10242" max="10242" width="23.28515625" style="113" customWidth="1"/>
    <col min="10243" max="10243" width="30" style="113" bestFit="1" customWidth="1"/>
    <col min="10244" max="10244" width="12.7109375" style="113" customWidth="1"/>
    <col min="10245" max="10245" width="13.7109375" style="113" customWidth="1"/>
    <col min="10246" max="10246" width="63.7109375" style="113" customWidth="1"/>
    <col min="10247" max="10247" width="11.42578125" style="113"/>
    <col min="10248" max="10248" width="40.42578125" style="113" customWidth="1"/>
    <col min="10249" max="10496" width="11.42578125" style="113"/>
    <col min="10497" max="10497" width="77.7109375" style="113" customWidth="1"/>
    <col min="10498" max="10498" width="23.28515625" style="113" customWidth="1"/>
    <col min="10499" max="10499" width="30" style="113" bestFit="1" customWidth="1"/>
    <col min="10500" max="10500" width="12.7109375" style="113" customWidth="1"/>
    <col min="10501" max="10501" width="13.7109375" style="113" customWidth="1"/>
    <col min="10502" max="10502" width="63.7109375" style="113" customWidth="1"/>
    <col min="10503" max="10503" width="11.42578125" style="113"/>
    <col min="10504" max="10504" width="40.42578125" style="113" customWidth="1"/>
    <col min="10505" max="10752" width="11.42578125" style="113"/>
    <col min="10753" max="10753" width="77.7109375" style="113" customWidth="1"/>
    <col min="10754" max="10754" width="23.28515625" style="113" customWidth="1"/>
    <col min="10755" max="10755" width="30" style="113" bestFit="1" customWidth="1"/>
    <col min="10756" max="10756" width="12.7109375" style="113" customWidth="1"/>
    <col min="10757" max="10757" width="13.7109375" style="113" customWidth="1"/>
    <col min="10758" max="10758" width="63.7109375" style="113" customWidth="1"/>
    <col min="10759" max="10759" width="11.42578125" style="113"/>
    <col min="10760" max="10760" width="40.42578125" style="113" customWidth="1"/>
    <col min="10761" max="11008" width="11.42578125" style="113"/>
    <col min="11009" max="11009" width="77.7109375" style="113" customWidth="1"/>
    <col min="11010" max="11010" width="23.28515625" style="113" customWidth="1"/>
    <col min="11011" max="11011" width="30" style="113" bestFit="1" customWidth="1"/>
    <col min="11012" max="11012" width="12.7109375" style="113" customWidth="1"/>
    <col min="11013" max="11013" width="13.7109375" style="113" customWidth="1"/>
    <col min="11014" max="11014" width="63.7109375" style="113" customWidth="1"/>
    <col min="11015" max="11015" width="11.42578125" style="113"/>
    <col min="11016" max="11016" width="40.42578125" style="113" customWidth="1"/>
    <col min="11017" max="11264" width="11.42578125" style="113"/>
    <col min="11265" max="11265" width="77.7109375" style="113" customWidth="1"/>
    <col min="11266" max="11266" width="23.28515625" style="113" customWidth="1"/>
    <col min="11267" max="11267" width="30" style="113" bestFit="1" customWidth="1"/>
    <col min="11268" max="11268" width="12.7109375" style="113" customWidth="1"/>
    <col min="11269" max="11269" width="13.7109375" style="113" customWidth="1"/>
    <col min="11270" max="11270" width="63.7109375" style="113" customWidth="1"/>
    <col min="11271" max="11271" width="11.42578125" style="113"/>
    <col min="11272" max="11272" width="40.42578125" style="113" customWidth="1"/>
    <col min="11273" max="11520" width="11.42578125" style="113"/>
    <col min="11521" max="11521" width="77.7109375" style="113" customWidth="1"/>
    <col min="11522" max="11522" width="23.28515625" style="113" customWidth="1"/>
    <col min="11523" max="11523" width="30" style="113" bestFit="1" customWidth="1"/>
    <col min="11524" max="11524" width="12.7109375" style="113" customWidth="1"/>
    <col min="11525" max="11525" width="13.7109375" style="113" customWidth="1"/>
    <col min="11526" max="11526" width="63.7109375" style="113" customWidth="1"/>
    <col min="11527" max="11527" width="11.42578125" style="113"/>
    <col min="11528" max="11528" width="40.42578125" style="113" customWidth="1"/>
    <col min="11529" max="11776" width="11.42578125" style="113"/>
    <col min="11777" max="11777" width="77.7109375" style="113" customWidth="1"/>
    <col min="11778" max="11778" width="23.28515625" style="113" customWidth="1"/>
    <col min="11779" max="11779" width="30" style="113" bestFit="1" customWidth="1"/>
    <col min="11780" max="11780" width="12.7109375" style="113" customWidth="1"/>
    <col min="11781" max="11781" width="13.7109375" style="113" customWidth="1"/>
    <col min="11782" max="11782" width="63.7109375" style="113" customWidth="1"/>
    <col min="11783" max="11783" width="11.42578125" style="113"/>
    <col min="11784" max="11784" width="40.42578125" style="113" customWidth="1"/>
    <col min="11785" max="12032" width="11.42578125" style="113"/>
    <col min="12033" max="12033" width="77.7109375" style="113" customWidth="1"/>
    <col min="12034" max="12034" width="23.28515625" style="113" customWidth="1"/>
    <col min="12035" max="12035" width="30" style="113" bestFit="1" customWidth="1"/>
    <col min="12036" max="12036" width="12.7109375" style="113" customWidth="1"/>
    <col min="12037" max="12037" width="13.7109375" style="113" customWidth="1"/>
    <col min="12038" max="12038" width="63.7109375" style="113" customWidth="1"/>
    <col min="12039" max="12039" width="11.42578125" style="113"/>
    <col min="12040" max="12040" width="40.42578125" style="113" customWidth="1"/>
    <col min="12041" max="12288" width="11.42578125" style="113"/>
    <col min="12289" max="12289" width="77.7109375" style="113" customWidth="1"/>
    <col min="12290" max="12290" width="23.28515625" style="113" customWidth="1"/>
    <col min="12291" max="12291" width="30" style="113" bestFit="1" customWidth="1"/>
    <col min="12292" max="12292" width="12.7109375" style="113" customWidth="1"/>
    <col min="12293" max="12293" width="13.7109375" style="113" customWidth="1"/>
    <col min="12294" max="12294" width="63.7109375" style="113" customWidth="1"/>
    <col min="12295" max="12295" width="11.42578125" style="113"/>
    <col min="12296" max="12296" width="40.42578125" style="113" customWidth="1"/>
    <col min="12297" max="12544" width="11.42578125" style="113"/>
    <col min="12545" max="12545" width="77.7109375" style="113" customWidth="1"/>
    <col min="12546" max="12546" width="23.28515625" style="113" customWidth="1"/>
    <col min="12547" max="12547" width="30" style="113" bestFit="1" customWidth="1"/>
    <col min="12548" max="12548" width="12.7109375" style="113" customWidth="1"/>
    <col min="12549" max="12549" width="13.7109375" style="113" customWidth="1"/>
    <col min="12550" max="12550" width="63.7109375" style="113" customWidth="1"/>
    <col min="12551" max="12551" width="11.42578125" style="113"/>
    <col min="12552" max="12552" width="40.42578125" style="113" customWidth="1"/>
    <col min="12553" max="12800" width="11.42578125" style="113"/>
    <col min="12801" max="12801" width="77.7109375" style="113" customWidth="1"/>
    <col min="12802" max="12802" width="23.28515625" style="113" customWidth="1"/>
    <col min="12803" max="12803" width="30" style="113" bestFit="1" customWidth="1"/>
    <col min="12804" max="12804" width="12.7109375" style="113" customWidth="1"/>
    <col min="12805" max="12805" width="13.7109375" style="113" customWidth="1"/>
    <col min="12806" max="12806" width="63.7109375" style="113" customWidth="1"/>
    <col min="12807" max="12807" width="11.42578125" style="113"/>
    <col min="12808" max="12808" width="40.42578125" style="113" customWidth="1"/>
    <col min="12809" max="13056" width="11.42578125" style="113"/>
    <col min="13057" max="13057" width="77.7109375" style="113" customWidth="1"/>
    <col min="13058" max="13058" width="23.28515625" style="113" customWidth="1"/>
    <col min="13059" max="13059" width="30" style="113" bestFit="1" customWidth="1"/>
    <col min="13060" max="13060" width="12.7109375" style="113" customWidth="1"/>
    <col min="13061" max="13061" width="13.7109375" style="113" customWidth="1"/>
    <col min="13062" max="13062" width="63.7109375" style="113" customWidth="1"/>
    <col min="13063" max="13063" width="11.42578125" style="113"/>
    <col min="13064" max="13064" width="40.42578125" style="113" customWidth="1"/>
    <col min="13065" max="13312" width="11.42578125" style="113"/>
    <col min="13313" max="13313" width="77.7109375" style="113" customWidth="1"/>
    <col min="13314" max="13314" width="23.28515625" style="113" customWidth="1"/>
    <col min="13315" max="13315" width="30" style="113" bestFit="1" customWidth="1"/>
    <col min="13316" max="13316" width="12.7109375" style="113" customWidth="1"/>
    <col min="13317" max="13317" width="13.7109375" style="113" customWidth="1"/>
    <col min="13318" max="13318" width="63.7109375" style="113" customWidth="1"/>
    <col min="13319" max="13319" width="11.42578125" style="113"/>
    <col min="13320" max="13320" width="40.42578125" style="113" customWidth="1"/>
    <col min="13321" max="13568" width="11.42578125" style="113"/>
    <col min="13569" max="13569" width="77.7109375" style="113" customWidth="1"/>
    <col min="13570" max="13570" width="23.28515625" style="113" customWidth="1"/>
    <col min="13571" max="13571" width="30" style="113" bestFit="1" customWidth="1"/>
    <col min="13572" max="13572" width="12.7109375" style="113" customWidth="1"/>
    <col min="13573" max="13573" width="13.7109375" style="113" customWidth="1"/>
    <col min="13574" max="13574" width="63.7109375" style="113" customWidth="1"/>
    <col min="13575" max="13575" width="11.42578125" style="113"/>
    <col min="13576" max="13576" width="40.42578125" style="113" customWidth="1"/>
    <col min="13577" max="13824" width="11.42578125" style="113"/>
    <col min="13825" max="13825" width="77.7109375" style="113" customWidth="1"/>
    <col min="13826" max="13826" width="23.28515625" style="113" customWidth="1"/>
    <col min="13827" max="13827" width="30" style="113" bestFit="1" customWidth="1"/>
    <col min="13828" max="13828" width="12.7109375" style="113" customWidth="1"/>
    <col min="13829" max="13829" width="13.7109375" style="113" customWidth="1"/>
    <col min="13830" max="13830" width="63.7109375" style="113" customWidth="1"/>
    <col min="13831" max="13831" width="11.42578125" style="113"/>
    <col min="13832" max="13832" width="40.42578125" style="113" customWidth="1"/>
    <col min="13833" max="14080" width="11.42578125" style="113"/>
    <col min="14081" max="14081" width="77.7109375" style="113" customWidth="1"/>
    <col min="14082" max="14082" width="23.28515625" style="113" customWidth="1"/>
    <col min="14083" max="14083" width="30" style="113" bestFit="1" customWidth="1"/>
    <col min="14084" max="14084" width="12.7109375" style="113" customWidth="1"/>
    <col min="14085" max="14085" width="13.7109375" style="113" customWidth="1"/>
    <col min="14086" max="14086" width="63.7109375" style="113" customWidth="1"/>
    <col min="14087" max="14087" width="11.42578125" style="113"/>
    <col min="14088" max="14088" width="40.42578125" style="113" customWidth="1"/>
    <col min="14089" max="14336" width="11.42578125" style="113"/>
    <col min="14337" max="14337" width="77.7109375" style="113" customWidth="1"/>
    <col min="14338" max="14338" width="23.28515625" style="113" customWidth="1"/>
    <col min="14339" max="14339" width="30" style="113" bestFit="1" customWidth="1"/>
    <col min="14340" max="14340" width="12.7109375" style="113" customWidth="1"/>
    <col min="14341" max="14341" width="13.7109375" style="113" customWidth="1"/>
    <col min="14342" max="14342" width="63.7109375" style="113" customWidth="1"/>
    <col min="14343" max="14343" width="11.42578125" style="113"/>
    <col min="14344" max="14344" width="40.42578125" style="113" customWidth="1"/>
    <col min="14345" max="14592" width="11.42578125" style="113"/>
    <col min="14593" max="14593" width="77.7109375" style="113" customWidth="1"/>
    <col min="14594" max="14594" width="23.28515625" style="113" customWidth="1"/>
    <col min="14595" max="14595" width="30" style="113" bestFit="1" customWidth="1"/>
    <col min="14596" max="14596" width="12.7109375" style="113" customWidth="1"/>
    <col min="14597" max="14597" width="13.7109375" style="113" customWidth="1"/>
    <col min="14598" max="14598" width="63.7109375" style="113" customWidth="1"/>
    <col min="14599" max="14599" width="11.42578125" style="113"/>
    <col min="14600" max="14600" width="40.42578125" style="113" customWidth="1"/>
    <col min="14601" max="14848" width="11.42578125" style="113"/>
    <col min="14849" max="14849" width="77.7109375" style="113" customWidth="1"/>
    <col min="14850" max="14850" width="23.28515625" style="113" customWidth="1"/>
    <col min="14851" max="14851" width="30" style="113" bestFit="1" customWidth="1"/>
    <col min="14852" max="14852" width="12.7109375" style="113" customWidth="1"/>
    <col min="14853" max="14853" width="13.7109375" style="113" customWidth="1"/>
    <col min="14854" max="14854" width="63.7109375" style="113" customWidth="1"/>
    <col min="14855" max="14855" width="11.42578125" style="113"/>
    <col min="14856" max="14856" width="40.42578125" style="113" customWidth="1"/>
    <col min="14857" max="15104" width="11.42578125" style="113"/>
    <col min="15105" max="15105" width="77.7109375" style="113" customWidth="1"/>
    <col min="15106" max="15106" width="23.28515625" style="113" customWidth="1"/>
    <col min="15107" max="15107" width="30" style="113" bestFit="1" customWidth="1"/>
    <col min="15108" max="15108" width="12.7109375" style="113" customWidth="1"/>
    <col min="15109" max="15109" width="13.7109375" style="113" customWidth="1"/>
    <col min="15110" max="15110" width="63.7109375" style="113" customWidth="1"/>
    <col min="15111" max="15111" width="11.42578125" style="113"/>
    <col min="15112" max="15112" width="40.42578125" style="113" customWidth="1"/>
    <col min="15113" max="15360" width="11.42578125" style="113"/>
    <col min="15361" max="15361" width="77.7109375" style="113" customWidth="1"/>
    <col min="15362" max="15362" width="23.28515625" style="113" customWidth="1"/>
    <col min="15363" max="15363" width="30" style="113" bestFit="1" customWidth="1"/>
    <col min="15364" max="15364" width="12.7109375" style="113" customWidth="1"/>
    <col min="15365" max="15365" width="13.7109375" style="113" customWidth="1"/>
    <col min="15366" max="15366" width="63.7109375" style="113" customWidth="1"/>
    <col min="15367" max="15367" width="11.42578125" style="113"/>
    <col min="15368" max="15368" width="40.42578125" style="113" customWidth="1"/>
    <col min="15369" max="15616" width="11.42578125" style="113"/>
    <col min="15617" max="15617" width="77.7109375" style="113" customWidth="1"/>
    <col min="15618" max="15618" width="23.28515625" style="113" customWidth="1"/>
    <col min="15619" max="15619" width="30" style="113" bestFit="1" customWidth="1"/>
    <col min="15620" max="15620" width="12.7109375" style="113" customWidth="1"/>
    <col min="15621" max="15621" width="13.7109375" style="113" customWidth="1"/>
    <col min="15622" max="15622" width="63.7109375" style="113" customWidth="1"/>
    <col min="15623" max="15623" width="11.42578125" style="113"/>
    <col min="15624" max="15624" width="40.42578125" style="113" customWidth="1"/>
    <col min="15625" max="15872" width="11.42578125" style="113"/>
    <col min="15873" max="15873" width="77.7109375" style="113" customWidth="1"/>
    <col min="15874" max="15874" width="23.28515625" style="113" customWidth="1"/>
    <col min="15875" max="15875" width="30" style="113" bestFit="1" customWidth="1"/>
    <col min="15876" max="15876" width="12.7109375" style="113" customWidth="1"/>
    <col min="15877" max="15877" width="13.7109375" style="113" customWidth="1"/>
    <col min="15878" max="15878" width="63.7109375" style="113" customWidth="1"/>
    <col min="15879" max="15879" width="11.42578125" style="113"/>
    <col min="15880" max="15880" width="40.42578125" style="113" customWidth="1"/>
    <col min="15881" max="16128" width="11.42578125" style="113"/>
    <col min="16129" max="16129" width="77.7109375" style="113" customWidth="1"/>
    <col min="16130" max="16130" width="23.28515625" style="113" customWidth="1"/>
    <col min="16131" max="16131" width="30" style="113" bestFit="1" customWidth="1"/>
    <col min="16132" max="16132" width="12.7109375" style="113" customWidth="1"/>
    <col min="16133" max="16133" width="13.7109375" style="113" customWidth="1"/>
    <col min="16134" max="16134" width="63.7109375" style="113" customWidth="1"/>
    <col min="16135" max="16135" width="11.42578125" style="113"/>
    <col min="16136" max="16136" width="40.42578125" style="113" customWidth="1"/>
    <col min="16137" max="16384" width="11.42578125" style="113"/>
  </cols>
  <sheetData>
    <row r="1" spans="1:8" ht="65.25" customHeight="1">
      <c r="A1" s="114"/>
      <c r="B1" s="115"/>
      <c r="C1" s="280" t="s">
        <v>108</v>
      </c>
      <c r="D1" s="281"/>
      <c r="E1" s="281"/>
      <c r="F1" s="282"/>
    </row>
    <row r="2" spans="1:8" ht="43.5" customHeight="1">
      <c r="A2" s="116" t="s">
        <v>21</v>
      </c>
      <c r="B2" s="115"/>
      <c r="C2" s="283">
        <v>10</v>
      </c>
      <c r="D2" s="284"/>
      <c r="E2" s="284"/>
      <c r="F2" s="285"/>
    </row>
    <row r="3" spans="1:8" ht="48.75" customHeight="1">
      <c r="A3" s="116" t="s">
        <v>22</v>
      </c>
      <c r="B3" s="115"/>
      <c r="C3" s="283" t="s">
        <v>109</v>
      </c>
      <c r="D3" s="284"/>
      <c r="E3" s="284"/>
      <c r="F3" s="285"/>
    </row>
    <row r="4" spans="1:8" ht="90.75" customHeight="1">
      <c r="A4" s="116" t="s">
        <v>23</v>
      </c>
      <c r="B4" s="115"/>
      <c r="C4" s="283" t="s">
        <v>110</v>
      </c>
      <c r="D4" s="284"/>
      <c r="E4" s="284"/>
      <c r="F4" s="285"/>
    </row>
    <row r="5" spans="1:8" ht="86.25" customHeight="1">
      <c r="A5" s="116" t="s">
        <v>24</v>
      </c>
      <c r="B5" s="117"/>
      <c r="C5" s="283" t="s">
        <v>111</v>
      </c>
      <c r="D5" s="284"/>
      <c r="E5" s="284"/>
      <c r="F5" s="285"/>
    </row>
    <row r="6" spans="1:8" ht="73.5" customHeight="1">
      <c r="A6" s="116" t="s">
        <v>25</v>
      </c>
      <c r="B6" s="117"/>
      <c r="C6" s="286" t="s">
        <v>103</v>
      </c>
      <c r="D6" s="287"/>
      <c r="E6" s="287"/>
      <c r="F6" s="288"/>
    </row>
    <row r="7" spans="1:8" ht="33" customHeight="1">
      <c r="A7" s="118" t="s">
        <v>8</v>
      </c>
      <c r="B7" s="119"/>
      <c r="C7" s="289" t="s">
        <v>102</v>
      </c>
      <c r="D7" s="290"/>
      <c r="E7" s="290"/>
      <c r="F7" s="291"/>
    </row>
    <row r="8" spans="1:8" ht="42.75" customHeight="1">
      <c r="A8" s="118" t="s">
        <v>26</v>
      </c>
      <c r="B8" s="119"/>
      <c r="C8" s="292"/>
      <c r="D8" s="293"/>
      <c r="E8" s="293"/>
      <c r="F8" s="294"/>
    </row>
    <row r="9" spans="1:8" ht="32.25" customHeight="1">
      <c r="A9" s="118" t="s">
        <v>27</v>
      </c>
      <c r="B9" s="119"/>
      <c r="C9" s="292"/>
      <c r="D9" s="293"/>
      <c r="E9" s="293"/>
      <c r="F9" s="294"/>
    </row>
    <row r="10" spans="1:8" ht="57" customHeight="1">
      <c r="A10" s="118" t="s">
        <v>28</v>
      </c>
      <c r="B10" s="119"/>
      <c r="C10" s="292" t="s">
        <v>41</v>
      </c>
      <c r="D10" s="293"/>
      <c r="E10" s="293"/>
      <c r="F10" s="294"/>
    </row>
    <row r="11" spans="1:8" ht="31.5" customHeight="1">
      <c r="A11" s="120"/>
      <c r="B11" s="120" t="s">
        <v>29</v>
      </c>
      <c r="C11" s="120" t="s">
        <v>30</v>
      </c>
      <c r="D11" s="121" t="s">
        <v>31</v>
      </c>
      <c r="E11" s="121" t="s">
        <v>32</v>
      </c>
      <c r="F11" s="121" t="s">
        <v>33</v>
      </c>
      <c r="H11" s="122"/>
    </row>
    <row r="12" spans="1:8" ht="15.75">
      <c r="A12" s="123" t="s">
        <v>34</v>
      </c>
      <c r="B12" s="123"/>
      <c r="C12" s="145"/>
      <c r="D12" s="124" t="s">
        <v>114</v>
      </c>
      <c r="E12" s="124"/>
      <c r="F12" s="189"/>
      <c r="H12" s="122"/>
    </row>
    <row r="13" spans="1:8" ht="24">
      <c r="A13" s="125" t="s">
        <v>35</v>
      </c>
      <c r="B13" s="125"/>
      <c r="C13" s="145"/>
      <c r="D13" s="124"/>
      <c r="E13" s="124"/>
      <c r="F13" s="188" t="s">
        <v>115</v>
      </c>
      <c r="H13" s="122"/>
    </row>
    <row r="14" spans="1:8" ht="28.5" customHeight="1">
      <c r="A14" s="126" t="s">
        <v>36</v>
      </c>
      <c r="B14" s="126"/>
      <c r="C14" s="145"/>
      <c r="D14" s="124" t="s">
        <v>114</v>
      </c>
      <c r="E14" s="124"/>
      <c r="F14" s="188" t="s">
        <v>123</v>
      </c>
      <c r="H14" s="122"/>
    </row>
    <row r="15" spans="1:8" ht="24">
      <c r="A15" s="126" t="s">
        <v>37</v>
      </c>
      <c r="B15" s="126"/>
      <c r="C15" s="145"/>
      <c r="D15" s="124" t="s">
        <v>114</v>
      </c>
      <c r="E15" s="124"/>
      <c r="F15" s="189"/>
      <c r="H15" s="122"/>
    </row>
    <row r="16" spans="1:8" ht="29.1" customHeight="1">
      <c r="A16" s="126" t="s">
        <v>38</v>
      </c>
      <c r="B16" s="126"/>
      <c r="C16" s="145"/>
      <c r="D16" s="127" t="s">
        <v>114</v>
      </c>
      <c r="E16" s="127"/>
      <c r="F16" s="188"/>
      <c r="H16" s="122"/>
    </row>
    <row r="17" spans="1:8" ht="23.1" customHeight="1">
      <c r="A17" s="126" t="s">
        <v>39</v>
      </c>
      <c r="B17" s="126"/>
      <c r="C17" s="145"/>
      <c r="D17" s="127"/>
      <c r="E17" s="124" t="s">
        <v>114</v>
      </c>
      <c r="F17" s="183" t="s">
        <v>124</v>
      </c>
      <c r="H17" s="122"/>
    </row>
    <row r="18" spans="1:8" ht="30.75" customHeight="1">
      <c r="A18" s="272" t="s">
        <v>40</v>
      </c>
      <c r="B18" s="128"/>
      <c r="C18" s="145"/>
      <c r="D18" s="124"/>
      <c r="E18" s="124"/>
      <c r="F18" s="188" t="s">
        <v>115</v>
      </c>
      <c r="H18" s="129"/>
    </row>
    <row r="19" spans="1:8" ht="21.75" hidden="1" customHeight="1">
      <c r="A19" s="279"/>
      <c r="B19" s="130"/>
      <c r="C19" s="145"/>
      <c r="D19" s="124"/>
      <c r="E19" s="124"/>
      <c r="F19" s="190"/>
      <c r="H19" s="122"/>
    </row>
    <row r="20" spans="1:8" ht="24">
      <c r="A20" s="125" t="s">
        <v>42</v>
      </c>
      <c r="B20" s="125"/>
      <c r="C20" s="145"/>
      <c r="D20" s="124" t="s">
        <v>114</v>
      </c>
      <c r="E20" s="127"/>
      <c r="F20" s="157" t="s">
        <v>125</v>
      </c>
      <c r="H20" s="129"/>
    </row>
    <row r="21" spans="1:8" ht="15.75">
      <c r="A21" s="125" t="s">
        <v>43</v>
      </c>
      <c r="B21" s="125"/>
      <c r="C21" s="145"/>
      <c r="D21" s="124"/>
      <c r="E21" s="127"/>
      <c r="F21" s="188" t="s">
        <v>115</v>
      </c>
      <c r="H21" s="129"/>
    </row>
    <row r="22" spans="1:8" ht="27" customHeight="1">
      <c r="A22" s="125" t="s">
        <v>44</v>
      </c>
      <c r="B22" s="125"/>
      <c r="C22" s="145"/>
      <c r="D22" s="124"/>
      <c r="E22" s="124" t="s">
        <v>114</v>
      </c>
      <c r="F22" s="184" t="s">
        <v>126</v>
      </c>
      <c r="H22" s="129"/>
    </row>
    <row r="23" spans="1:8" ht="27" customHeight="1">
      <c r="A23" s="125" t="s">
        <v>45</v>
      </c>
      <c r="B23" s="125"/>
      <c r="C23" s="145"/>
      <c r="D23" s="124"/>
      <c r="E23" s="127" t="s">
        <v>114</v>
      </c>
      <c r="F23" s="184" t="s">
        <v>116</v>
      </c>
      <c r="H23" s="129"/>
    </row>
    <row r="24" spans="1:8" ht="24">
      <c r="A24" s="125" t="s">
        <v>46</v>
      </c>
      <c r="B24" s="125"/>
      <c r="C24" s="145"/>
      <c r="D24" s="124" t="s">
        <v>114</v>
      </c>
      <c r="E24" s="168"/>
      <c r="F24" s="157" t="s">
        <v>127</v>
      </c>
      <c r="H24" s="131"/>
    </row>
    <row r="25" spans="1:8" ht="24">
      <c r="A25" s="132" t="s">
        <v>47</v>
      </c>
      <c r="B25" s="132"/>
      <c r="C25" s="145"/>
      <c r="D25" s="124" t="s">
        <v>114</v>
      </c>
      <c r="E25" s="166"/>
      <c r="F25" s="169"/>
      <c r="H25" s="122"/>
    </row>
    <row r="26" spans="1:8" ht="36" customHeight="1">
      <c r="A26" s="272" t="s">
        <v>48</v>
      </c>
      <c r="B26" s="128"/>
      <c r="C26" s="145"/>
      <c r="D26" s="124" t="s">
        <v>114</v>
      </c>
      <c r="E26" s="168"/>
      <c r="F26" s="157" t="s">
        <v>127</v>
      </c>
      <c r="H26" s="129"/>
    </row>
    <row r="27" spans="1:8" ht="19.5" customHeight="1">
      <c r="A27" s="273"/>
      <c r="B27" s="148"/>
      <c r="C27" s="145"/>
      <c r="D27" s="124"/>
      <c r="E27" s="124"/>
      <c r="F27" s="184"/>
      <c r="H27" s="129"/>
    </row>
    <row r="28" spans="1:8" ht="21.75" customHeight="1">
      <c r="A28" s="272" t="s">
        <v>49</v>
      </c>
      <c r="B28" s="128"/>
      <c r="C28" s="145"/>
      <c r="D28" s="124" t="s">
        <v>114</v>
      </c>
      <c r="E28" s="124"/>
      <c r="F28" s="157" t="s">
        <v>127</v>
      </c>
      <c r="H28" s="129"/>
    </row>
    <row r="29" spans="1:8" ht="19.5" customHeight="1">
      <c r="A29" s="273"/>
      <c r="B29" s="148"/>
      <c r="C29" s="145"/>
      <c r="D29" s="124"/>
      <c r="E29" s="124"/>
      <c r="F29" s="157"/>
    </row>
    <row r="30" spans="1:8" ht="24" customHeight="1">
      <c r="A30" s="130" t="s">
        <v>50</v>
      </c>
      <c r="B30" s="130"/>
      <c r="C30" s="145"/>
      <c r="D30" s="124" t="s">
        <v>114</v>
      </c>
      <c r="E30" s="127"/>
      <c r="F30" s="157" t="s">
        <v>127</v>
      </c>
    </row>
    <row r="31" spans="1:8" ht="23.25" customHeight="1">
      <c r="A31" s="128" t="s">
        <v>51</v>
      </c>
      <c r="B31" s="128"/>
      <c r="C31" s="145"/>
      <c r="D31" s="124" t="s">
        <v>114</v>
      </c>
      <c r="E31" s="127"/>
      <c r="F31" s="157" t="s">
        <v>127</v>
      </c>
    </row>
    <row r="32" spans="1:8" ht="28.5" customHeight="1">
      <c r="A32" s="128" t="s">
        <v>52</v>
      </c>
      <c r="B32" s="128"/>
      <c r="C32" s="145"/>
      <c r="D32" s="124" t="s">
        <v>114</v>
      </c>
      <c r="E32" s="127"/>
      <c r="F32" s="157" t="s">
        <v>127</v>
      </c>
    </row>
    <row r="33" spans="1:6" ht="28.5" customHeight="1">
      <c r="A33" s="128" t="s">
        <v>53</v>
      </c>
      <c r="B33" s="128"/>
      <c r="C33" s="145"/>
      <c r="D33" s="124"/>
      <c r="E33" s="124"/>
      <c r="F33" s="188" t="s">
        <v>115</v>
      </c>
    </row>
    <row r="34" spans="1:6" s="134" customFormat="1" ht="15.75">
      <c r="A34" s="133" t="s">
        <v>54</v>
      </c>
      <c r="B34" s="133"/>
      <c r="C34" s="274"/>
      <c r="D34" s="274"/>
      <c r="E34" s="274"/>
      <c r="F34" s="274"/>
    </row>
    <row r="35" spans="1:6" ht="15.75">
      <c r="A35" s="135" t="s">
        <v>55</v>
      </c>
      <c r="B35" s="136"/>
      <c r="C35" s="158"/>
      <c r="D35" s="158">
        <v>12</v>
      </c>
      <c r="E35" s="159">
        <v>3</v>
      </c>
      <c r="F35" s="186" t="s">
        <v>117</v>
      </c>
    </row>
    <row r="36" spans="1:6">
      <c r="A36" s="137"/>
      <c r="B36" s="137"/>
      <c r="C36" s="137"/>
      <c r="D36" s="108"/>
      <c r="E36" s="137"/>
      <c r="F36" s="187" t="s">
        <v>122</v>
      </c>
    </row>
    <row r="37" spans="1:6" ht="101.25" customHeight="1">
      <c r="A37" s="275" t="s">
        <v>56</v>
      </c>
      <c r="B37" s="276"/>
      <c r="C37" s="276"/>
      <c r="D37" s="276"/>
      <c r="E37" s="276"/>
      <c r="F37" s="277"/>
    </row>
    <row r="38" spans="1:6" ht="52.5" customHeight="1">
      <c r="A38" s="138"/>
      <c r="B38" s="138"/>
      <c r="C38" s="278"/>
      <c r="D38" s="278"/>
      <c r="E38" s="278"/>
      <c r="F38" s="278"/>
    </row>
  </sheetData>
  <mergeCells count="16">
    <mergeCell ref="A18:A19"/>
    <mergeCell ref="C1:F1"/>
    <mergeCell ref="C2:F2"/>
    <mergeCell ref="C3:F3"/>
    <mergeCell ref="C4:F4"/>
    <mergeCell ref="C5:F5"/>
    <mergeCell ref="C6:F6"/>
    <mergeCell ref="C7:F7"/>
    <mergeCell ref="C8:F8"/>
    <mergeCell ref="C9:F9"/>
    <mergeCell ref="C10:F10"/>
    <mergeCell ref="A26:A27"/>
    <mergeCell ref="A28:A29"/>
    <mergeCell ref="C34:F34"/>
    <mergeCell ref="A37:F37"/>
    <mergeCell ref="C38:F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view="pageBreakPreview" topLeftCell="A22" zoomScale="70" zoomScaleNormal="100" zoomScaleSheetLayoutView="70" workbookViewId="0">
      <selection activeCell="H34" sqref="H34"/>
    </sheetView>
  </sheetViews>
  <sheetFormatPr baseColWidth="10" defaultColWidth="11.42578125" defaultRowHeight="12.75"/>
  <cols>
    <col min="1" max="1" width="77.7109375" style="113" customWidth="1"/>
    <col min="2" max="2" width="12.85546875" style="113" customWidth="1"/>
    <col min="3" max="3" width="30" style="113" bestFit="1" customWidth="1"/>
    <col min="4" max="4" width="12.7109375" style="139" customWidth="1"/>
    <col min="5" max="5" width="13.7109375" style="113" customWidth="1"/>
    <col min="6" max="6" width="63.7109375" style="113" customWidth="1"/>
    <col min="7" max="7" width="11.42578125" style="113"/>
    <col min="8" max="8" width="40.42578125" style="113" customWidth="1"/>
    <col min="9" max="256" width="11.42578125" style="113"/>
    <col min="257" max="257" width="77.7109375" style="113" customWidth="1"/>
    <col min="258" max="258" width="23.28515625" style="113" customWidth="1"/>
    <col min="259" max="259" width="30" style="113" bestFit="1" customWidth="1"/>
    <col min="260" max="260" width="12.7109375" style="113" customWidth="1"/>
    <col min="261" max="261" width="13.7109375" style="113" customWidth="1"/>
    <col min="262" max="262" width="63.7109375" style="113" customWidth="1"/>
    <col min="263" max="263" width="11.42578125" style="113"/>
    <col min="264" max="264" width="40.42578125" style="113" customWidth="1"/>
    <col min="265" max="512" width="11.42578125" style="113"/>
    <col min="513" max="513" width="77.7109375" style="113" customWidth="1"/>
    <col min="514" max="514" width="23.28515625" style="113" customWidth="1"/>
    <col min="515" max="515" width="30" style="113" bestFit="1" customWidth="1"/>
    <col min="516" max="516" width="12.7109375" style="113" customWidth="1"/>
    <col min="517" max="517" width="13.7109375" style="113" customWidth="1"/>
    <col min="518" max="518" width="63.7109375" style="113" customWidth="1"/>
    <col min="519" max="519" width="11.42578125" style="113"/>
    <col min="520" max="520" width="40.42578125" style="113" customWidth="1"/>
    <col min="521" max="768" width="11.42578125" style="113"/>
    <col min="769" max="769" width="77.7109375" style="113" customWidth="1"/>
    <col min="770" max="770" width="23.28515625" style="113" customWidth="1"/>
    <col min="771" max="771" width="30" style="113" bestFit="1" customWidth="1"/>
    <col min="772" max="772" width="12.7109375" style="113" customWidth="1"/>
    <col min="773" max="773" width="13.7109375" style="113" customWidth="1"/>
    <col min="774" max="774" width="63.7109375" style="113" customWidth="1"/>
    <col min="775" max="775" width="11.42578125" style="113"/>
    <col min="776" max="776" width="40.42578125" style="113" customWidth="1"/>
    <col min="777" max="1024" width="11.42578125" style="113"/>
    <col min="1025" max="1025" width="77.7109375" style="113" customWidth="1"/>
    <col min="1026" max="1026" width="23.28515625" style="113" customWidth="1"/>
    <col min="1027" max="1027" width="30" style="113" bestFit="1" customWidth="1"/>
    <col min="1028" max="1028" width="12.7109375" style="113" customWidth="1"/>
    <col min="1029" max="1029" width="13.7109375" style="113" customWidth="1"/>
    <col min="1030" max="1030" width="63.7109375" style="113" customWidth="1"/>
    <col min="1031" max="1031" width="11.42578125" style="113"/>
    <col min="1032" max="1032" width="40.42578125" style="113" customWidth="1"/>
    <col min="1033" max="1280" width="11.42578125" style="113"/>
    <col min="1281" max="1281" width="77.7109375" style="113" customWidth="1"/>
    <col min="1282" max="1282" width="23.28515625" style="113" customWidth="1"/>
    <col min="1283" max="1283" width="30" style="113" bestFit="1" customWidth="1"/>
    <col min="1284" max="1284" width="12.7109375" style="113" customWidth="1"/>
    <col min="1285" max="1285" width="13.7109375" style="113" customWidth="1"/>
    <col min="1286" max="1286" width="63.7109375" style="113" customWidth="1"/>
    <col min="1287" max="1287" width="11.42578125" style="113"/>
    <col min="1288" max="1288" width="40.42578125" style="113" customWidth="1"/>
    <col min="1289" max="1536" width="11.42578125" style="113"/>
    <col min="1537" max="1537" width="77.7109375" style="113" customWidth="1"/>
    <col min="1538" max="1538" width="23.28515625" style="113" customWidth="1"/>
    <col min="1539" max="1539" width="30" style="113" bestFit="1" customWidth="1"/>
    <col min="1540" max="1540" width="12.7109375" style="113" customWidth="1"/>
    <col min="1541" max="1541" width="13.7109375" style="113" customWidth="1"/>
    <col min="1542" max="1542" width="63.7109375" style="113" customWidth="1"/>
    <col min="1543" max="1543" width="11.42578125" style="113"/>
    <col min="1544" max="1544" width="40.42578125" style="113" customWidth="1"/>
    <col min="1545" max="1792" width="11.42578125" style="113"/>
    <col min="1793" max="1793" width="77.7109375" style="113" customWidth="1"/>
    <col min="1794" max="1794" width="23.28515625" style="113" customWidth="1"/>
    <col min="1795" max="1795" width="30" style="113" bestFit="1" customWidth="1"/>
    <col min="1796" max="1796" width="12.7109375" style="113" customWidth="1"/>
    <col min="1797" max="1797" width="13.7109375" style="113" customWidth="1"/>
    <col min="1798" max="1798" width="63.7109375" style="113" customWidth="1"/>
    <col min="1799" max="1799" width="11.42578125" style="113"/>
    <col min="1800" max="1800" width="40.42578125" style="113" customWidth="1"/>
    <col min="1801" max="2048" width="11.42578125" style="113"/>
    <col min="2049" max="2049" width="77.7109375" style="113" customWidth="1"/>
    <col min="2050" max="2050" width="23.28515625" style="113" customWidth="1"/>
    <col min="2051" max="2051" width="30" style="113" bestFit="1" customWidth="1"/>
    <col min="2052" max="2052" width="12.7109375" style="113" customWidth="1"/>
    <col min="2053" max="2053" width="13.7109375" style="113" customWidth="1"/>
    <col min="2054" max="2054" width="63.7109375" style="113" customWidth="1"/>
    <col min="2055" max="2055" width="11.42578125" style="113"/>
    <col min="2056" max="2056" width="40.42578125" style="113" customWidth="1"/>
    <col min="2057" max="2304" width="11.42578125" style="113"/>
    <col min="2305" max="2305" width="77.7109375" style="113" customWidth="1"/>
    <col min="2306" max="2306" width="23.28515625" style="113" customWidth="1"/>
    <col min="2307" max="2307" width="30" style="113" bestFit="1" customWidth="1"/>
    <col min="2308" max="2308" width="12.7109375" style="113" customWidth="1"/>
    <col min="2309" max="2309" width="13.7109375" style="113" customWidth="1"/>
    <col min="2310" max="2310" width="63.7109375" style="113" customWidth="1"/>
    <col min="2311" max="2311" width="11.42578125" style="113"/>
    <col min="2312" max="2312" width="40.42578125" style="113" customWidth="1"/>
    <col min="2313" max="2560" width="11.42578125" style="113"/>
    <col min="2561" max="2561" width="77.7109375" style="113" customWidth="1"/>
    <col min="2562" max="2562" width="23.28515625" style="113" customWidth="1"/>
    <col min="2563" max="2563" width="30" style="113" bestFit="1" customWidth="1"/>
    <col min="2564" max="2564" width="12.7109375" style="113" customWidth="1"/>
    <col min="2565" max="2565" width="13.7109375" style="113" customWidth="1"/>
    <col min="2566" max="2566" width="63.7109375" style="113" customWidth="1"/>
    <col min="2567" max="2567" width="11.42578125" style="113"/>
    <col min="2568" max="2568" width="40.42578125" style="113" customWidth="1"/>
    <col min="2569" max="2816" width="11.42578125" style="113"/>
    <col min="2817" max="2817" width="77.7109375" style="113" customWidth="1"/>
    <col min="2818" max="2818" width="23.28515625" style="113" customWidth="1"/>
    <col min="2819" max="2819" width="30" style="113" bestFit="1" customWidth="1"/>
    <col min="2820" max="2820" width="12.7109375" style="113" customWidth="1"/>
    <col min="2821" max="2821" width="13.7109375" style="113" customWidth="1"/>
    <col min="2822" max="2822" width="63.7109375" style="113" customWidth="1"/>
    <col min="2823" max="2823" width="11.42578125" style="113"/>
    <col min="2824" max="2824" width="40.42578125" style="113" customWidth="1"/>
    <col min="2825" max="3072" width="11.42578125" style="113"/>
    <col min="3073" max="3073" width="77.7109375" style="113" customWidth="1"/>
    <col min="3074" max="3074" width="23.28515625" style="113" customWidth="1"/>
    <col min="3075" max="3075" width="30" style="113" bestFit="1" customWidth="1"/>
    <col min="3076" max="3076" width="12.7109375" style="113" customWidth="1"/>
    <col min="3077" max="3077" width="13.7109375" style="113" customWidth="1"/>
    <col min="3078" max="3078" width="63.7109375" style="113" customWidth="1"/>
    <col min="3079" max="3079" width="11.42578125" style="113"/>
    <col min="3080" max="3080" width="40.42578125" style="113" customWidth="1"/>
    <col min="3081" max="3328" width="11.42578125" style="113"/>
    <col min="3329" max="3329" width="77.7109375" style="113" customWidth="1"/>
    <col min="3330" max="3330" width="23.28515625" style="113" customWidth="1"/>
    <col min="3331" max="3331" width="30" style="113" bestFit="1" customWidth="1"/>
    <col min="3332" max="3332" width="12.7109375" style="113" customWidth="1"/>
    <col min="3333" max="3333" width="13.7109375" style="113" customWidth="1"/>
    <col min="3334" max="3334" width="63.7109375" style="113" customWidth="1"/>
    <col min="3335" max="3335" width="11.42578125" style="113"/>
    <col min="3336" max="3336" width="40.42578125" style="113" customWidth="1"/>
    <col min="3337" max="3584" width="11.42578125" style="113"/>
    <col min="3585" max="3585" width="77.7109375" style="113" customWidth="1"/>
    <col min="3586" max="3586" width="23.28515625" style="113" customWidth="1"/>
    <col min="3587" max="3587" width="30" style="113" bestFit="1" customWidth="1"/>
    <col min="3588" max="3588" width="12.7109375" style="113" customWidth="1"/>
    <col min="3589" max="3589" width="13.7109375" style="113" customWidth="1"/>
    <col min="3590" max="3590" width="63.7109375" style="113" customWidth="1"/>
    <col min="3591" max="3591" width="11.42578125" style="113"/>
    <col min="3592" max="3592" width="40.42578125" style="113" customWidth="1"/>
    <col min="3593" max="3840" width="11.42578125" style="113"/>
    <col min="3841" max="3841" width="77.7109375" style="113" customWidth="1"/>
    <col min="3842" max="3842" width="23.28515625" style="113" customWidth="1"/>
    <col min="3843" max="3843" width="30" style="113" bestFit="1" customWidth="1"/>
    <col min="3844" max="3844" width="12.7109375" style="113" customWidth="1"/>
    <col min="3845" max="3845" width="13.7109375" style="113" customWidth="1"/>
    <col min="3846" max="3846" width="63.7109375" style="113" customWidth="1"/>
    <col min="3847" max="3847" width="11.42578125" style="113"/>
    <col min="3848" max="3848" width="40.42578125" style="113" customWidth="1"/>
    <col min="3849" max="4096" width="11.42578125" style="113"/>
    <col min="4097" max="4097" width="77.7109375" style="113" customWidth="1"/>
    <col min="4098" max="4098" width="23.28515625" style="113" customWidth="1"/>
    <col min="4099" max="4099" width="30" style="113" bestFit="1" customWidth="1"/>
    <col min="4100" max="4100" width="12.7109375" style="113" customWidth="1"/>
    <col min="4101" max="4101" width="13.7109375" style="113" customWidth="1"/>
    <col min="4102" max="4102" width="63.7109375" style="113" customWidth="1"/>
    <col min="4103" max="4103" width="11.42578125" style="113"/>
    <col min="4104" max="4104" width="40.42578125" style="113" customWidth="1"/>
    <col min="4105" max="4352" width="11.42578125" style="113"/>
    <col min="4353" max="4353" width="77.7109375" style="113" customWidth="1"/>
    <col min="4354" max="4354" width="23.28515625" style="113" customWidth="1"/>
    <col min="4355" max="4355" width="30" style="113" bestFit="1" customWidth="1"/>
    <col min="4356" max="4356" width="12.7109375" style="113" customWidth="1"/>
    <col min="4357" max="4357" width="13.7109375" style="113" customWidth="1"/>
    <col min="4358" max="4358" width="63.7109375" style="113" customWidth="1"/>
    <col min="4359" max="4359" width="11.42578125" style="113"/>
    <col min="4360" max="4360" width="40.42578125" style="113" customWidth="1"/>
    <col min="4361" max="4608" width="11.42578125" style="113"/>
    <col min="4609" max="4609" width="77.7109375" style="113" customWidth="1"/>
    <col min="4610" max="4610" width="23.28515625" style="113" customWidth="1"/>
    <col min="4611" max="4611" width="30" style="113" bestFit="1" customWidth="1"/>
    <col min="4612" max="4612" width="12.7109375" style="113" customWidth="1"/>
    <col min="4613" max="4613" width="13.7109375" style="113" customWidth="1"/>
    <col min="4614" max="4614" width="63.7109375" style="113" customWidth="1"/>
    <col min="4615" max="4615" width="11.42578125" style="113"/>
    <col min="4616" max="4616" width="40.42578125" style="113" customWidth="1"/>
    <col min="4617" max="4864" width="11.42578125" style="113"/>
    <col min="4865" max="4865" width="77.7109375" style="113" customWidth="1"/>
    <col min="4866" max="4866" width="23.28515625" style="113" customWidth="1"/>
    <col min="4867" max="4867" width="30" style="113" bestFit="1" customWidth="1"/>
    <col min="4868" max="4868" width="12.7109375" style="113" customWidth="1"/>
    <col min="4869" max="4869" width="13.7109375" style="113" customWidth="1"/>
    <col min="4870" max="4870" width="63.7109375" style="113" customWidth="1"/>
    <col min="4871" max="4871" width="11.42578125" style="113"/>
    <col min="4872" max="4872" width="40.42578125" style="113" customWidth="1"/>
    <col min="4873" max="5120" width="11.42578125" style="113"/>
    <col min="5121" max="5121" width="77.7109375" style="113" customWidth="1"/>
    <col min="5122" max="5122" width="23.28515625" style="113" customWidth="1"/>
    <col min="5123" max="5123" width="30" style="113" bestFit="1" customWidth="1"/>
    <col min="5124" max="5124" width="12.7109375" style="113" customWidth="1"/>
    <col min="5125" max="5125" width="13.7109375" style="113" customWidth="1"/>
    <col min="5126" max="5126" width="63.7109375" style="113" customWidth="1"/>
    <col min="5127" max="5127" width="11.42578125" style="113"/>
    <col min="5128" max="5128" width="40.42578125" style="113" customWidth="1"/>
    <col min="5129" max="5376" width="11.42578125" style="113"/>
    <col min="5377" max="5377" width="77.7109375" style="113" customWidth="1"/>
    <col min="5378" max="5378" width="23.28515625" style="113" customWidth="1"/>
    <col min="5379" max="5379" width="30" style="113" bestFit="1" customWidth="1"/>
    <col min="5380" max="5380" width="12.7109375" style="113" customWidth="1"/>
    <col min="5381" max="5381" width="13.7109375" style="113" customWidth="1"/>
    <col min="5382" max="5382" width="63.7109375" style="113" customWidth="1"/>
    <col min="5383" max="5383" width="11.42578125" style="113"/>
    <col min="5384" max="5384" width="40.42578125" style="113" customWidth="1"/>
    <col min="5385" max="5632" width="11.42578125" style="113"/>
    <col min="5633" max="5633" width="77.7109375" style="113" customWidth="1"/>
    <col min="5634" max="5634" width="23.28515625" style="113" customWidth="1"/>
    <col min="5635" max="5635" width="30" style="113" bestFit="1" customWidth="1"/>
    <col min="5636" max="5636" width="12.7109375" style="113" customWidth="1"/>
    <col min="5637" max="5637" width="13.7109375" style="113" customWidth="1"/>
    <col min="5638" max="5638" width="63.7109375" style="113" customWidth="1"/>
    <col min="5639" max="5639" width="11.42578125" style="113"/>
    <col min="5640" max="5640" width="40.42578125" style="113" customWidth="1"/>
    <col min="5641" max="5888" width="11.42578125" style="113"/>
    <col min="5889" max="5889" width="77.7109375" style="113" customWidth="1"/>
    <col min="5890" max="5890" width="23.28515625" style="113" customWidth="1"/>
    <col min="5891" max="5891" width="30" style="113" bestFit="1" customWidth="1"/>
    <col min="5892" max="5892" width="12.7109375" style="113" customWidth="1"/>
    <col min="5893" max="5893" width="13.7109375" style="113" customWidth="1"/>
    <col min="5894" max="5894" width="63.7109375" style="113" customWidth="1"/>
    <col min="5895" max="5895" width="11.42578125" style="113"/>
    <col min="5896" max="5896" width="40.42578125" style="113" customWidth="1"/>
    <col min="5897" max="6144" width="11.42578125" style="113"/>
    <col min="6145" max="6145" width="77.7109375" style="113" customWidth="1"/>
    <col min="6146" max="6146" width="23.28515625" style="113" customWidth="1"/>
    <col min="6147" max="6147" width="30" style="113" bestFit="1" customWidth="1"/>
    <col min="6148" max="6148" width="12.7109375" style="113" customWidth="1"/>
    <col min="6149" max="6149" width="13.7109375" style="113" customWidth="1"/>
    <col min="6150" max="6150" width="63.7109375" style="113" customWidth="1"/>
    <col min="6151" max="6151" width="11.42578125" style="113"/>
    <col min="6152" max="6152" width="40.42578125" style="113" customWidth="1"/>
    <col min="6153" max="6400" width="11.42578125" style="113"/>
    <col min="6401" max="6401" width="77.7109375" style="113" customWidth="1"/>
    <col min="6402" max="6402" width="23.28515625" style="113" customWidth="1"/>
    <col min="6403" max="6403" width="30" style="113" bestFit="1" customWidth="1"/>
    <col min="6404" max="6404" width="12.7109375" style="113" customWidth="1"/>
    <col min="6405" max="6405" width="13.7109375" style="113" customWidth="1"/>
    <col min="6406" max="6406" width="63.7109375" style="113" customWidth="1"/>
    <col min="6407" max="6407" width="11.42578125" style="113"/>
    <col min="6408" max="6408" width="40.42578125" style="113" customWidth="1"/>
    <col min="6409" max="6656" width="11.42578125" style="113"/>
    <col min="6657" max="6657" width="77.7109375" style="113" customWidth="1"/>
    <col min="6658" max="6658" width="23.28515625" style="113" customWidth="1"/>
    <col min="6659" max="6659" width="30" style="113" bestFit="1" customWidth="1"/>
    <col min="6660" max="6660" width="12.7109375" style="113" customWidth="1"/>
    <col min="6661" max="6661" width="13.7109375" style="113" customWidth="1"/>
    <col min="6662" max="6662" width="63.7109375" style="113" customWidth="1"/>
    <col min="6663" max="6663" width="11.42578125" style="113"/>
    <col min="6664" max="6664" width="40.42578125" style="113" customWidth="1"/>
    <col min="6665" max="6912" width="11.42578125" style="113"/>
    <col min="6913" max="6913" width="77.7109375" style="113" customWidth="1"/>
    <col min="6914" max="6914" width="23.28515625" style="113" customWidth="1"/>
    <col min="6915" max="6915" width="30" style="113" bestFit="1" customWidth="1"/>
    <col min="6916" max="6916" width="12.7109375" style="113" customWidth="1"/>
    <col min="6917" max="6917" width="13.7109375" style="113" customWidth="1"/>
    <col min="6918" max="6918" width="63.7109375" style="113" customWidth="1"/>
    <col min="6919" max="6919" width="11.42578125" style="113"/>
    <col min="6920" max="6920" width="40.42578125" style="113" customWidth="1"/>
    <col min="6921" max="7168" width="11.42578125" style="113"/>
    <col min="7169" max="7169" width="77.7109375" style="113" customWidth="1"/>
    <col min="7170" max="7170" width="23.28515625" style="113" customWidth="1"/>
    <col min="7171" max="7171" width="30" style="113" bestFit="1" customWidth="1"/>
    <col min="7172" max="7172" width="12.7109375" style="113" customWidth="1"/>
    <col min="7173" max="7173" width="13.7109375" style="113" customWidth="1"/>
    <col min="7174" max="7174" width="63.7109375" style="113" customWidth="1"/>
    <col min="7175" max="7175" width="11.42578125" style="113"/>
    <col min="7176" max="7176" width="40.42578125" style="113" customWidth="1"/>
    <col min="7177" max="7424" width="11.42578125" style="113"/>
    <col min="7425" max="7425" width="77.7109375" style="113" customWidth="1"/>
    <col min="7426" max="7426" width="23.28515625" style="113" customWidth="1"/>
    <col min="7427" max="7427" width="30" style="113" bestFit="1" customWidth="1"/>
    <col min="7428" max="7428" width="12.7109375" style="113" customWidth="1"/>
    <col min="7429" max="7429" width="13.7109375" style="113" customWidth="1"/>
    <col min="7430" max="7430" width="63.7109375" style="113" customWidth="1"/>
    <col min="7431" max="7431" width="11.42578125" style="113"/>
    <col min="7432" max="7432" width="40.42578125" style="113" customWidth="1"/>
    <col min="7433" max="7680" width="11.42578125" style="113"/>
    <col min="7681" max="7681" width="77.7109375" style="113" customWidth="1"/>
    <col min="7682" max="7682" width="23.28515625" style="113" customWidth="1"/>
    <col min="7683" max="7683" width="30" style="113" bestFit="1" customWidth="1"/>
    <col min="7684" max="7684" width="12.7109375" style="113" customWidth="1"/>
    <col min="7685" max="7685" width="13.7109375" style="113" customWidth="1"/>
    <col min="7686" max="7686" width="63.7109375" style="113" customWidth="1"/>
    <col min="7687" max="7687" width="11.42578125" style="113"/>
    <col min="7688" max="7688" width="40.42578125" style="113" customWidth="1"/>
    <col min="7689" max="7936" width="11.42578125" style="113"/>
    <col min="7937" max="7937" width="77.7109375" style="113" customWidth="1"/>
    <col min="7938" max="7938" width="23.28515625" style="113" customWidth="1"/>
    <col min="7939" max="7939" width="30" style="113" bestFit="1" customWidth="1"/>
    <col min="7940" max="7940" width="12.7109375" style="113" customWidth="1"/>
    <col min="7941" max="7941" width="13.7109375" style="113" customWidth="1"/>
    <col min="7942" max="7942" width="63.7109375" style="113" customWidth="1"/>
    <col min="7943" max="7943" width="11.42578125" style="113"/>
    <col min="7944" max="7944" width="40.42578125" style="113" customWidth="1"/>
    <col min="7945" max="8192" width="11.42578125" style="113"/>
    <col min="8193" max="8193" width="77.7109375" style="113" customWidth="1"/>
    <col min="8194" max="8194" width="23.28515625" style="113" customWidth="1"/>
    <col min="8195" max="8195" width="30" style="113" bestFit="1" customWidth="1"/>
    <col min="8196" max="8196" width="12.7109375" style="113" customWidth="1"/>
    <col min="8197" max="8197" width="13.7109375" style="113" customWidth="1"/>
    <col min="8198" max="8198" width="63.7109375" style="113" customWidth="1"/>
    <col min="8199" max="8199" width="11.42578125" style="113"/>
    <col min="8200" max="8200" width="40.42578125" style="113" customWidth="1"/>
    <col min="8201" max="8448" width="11.42578125" style="113"/>
    <col min="8449" max="8449" width="77.7109375" style="113" customWidth="1"/>
    <col min="8450" max="8450" width="23.28515625" style="113" customWidth="1"/>
    <col min="8451" max="8451" width="30" style="113" bestFit="1" customWidth="1"/>
    <col min="8452" max="8452" width="12.7109375" style="113" customWidth="1"/>
    <col min="8453" max="8453" width="13.7109375" style="113" customWidth="1"/>
    <col min="8454" max="8454" width="63.7109375" style="113" customWidth="1"/>
    <col min="8455" max="8455" width="11.42578125" style="113"/>
    <col min="8456" max="8456" width="40.42578125" style="113" customWidth="1"/>
    <col min="8457" max="8704" width="11.42578125" style="113"/>
    <col min="8705" max="8705" width="77.7109375" style="113" customWidth="1"/>
    <col min="8706" max="8706" width="23.28515625" style="113" customWidth="1"/>
    <col min="8707" max="8707" width="30" style="113" bestFit="1" customWidth="1"/>
    <col min="8708" max="8708" width="12.7109375" style="113" customWidth="1"/>
    <col min="8709" max="8709" width="13.7109375" style="113" customWidth="1"/>
    <col min="8710" max="8710" width="63.7109375" style="113" customWidth="1"/>
    <col min="8711" max="8711" width="11.42578125" style="113"/>
    <col min="8712" max="8712" width="40.42578125" style="113" customWidth="1"/>
    <col min="8713" max="8960" width="11.42578125" style="113"/>
    <col min="8961" max="8961" width="77.7109375" style="113" customWidth="1"/>
    <col min="8962" max="8962" width="23.28515625" style="113" customWidth="1"/>
    <col min="8963" max="8963" width="30" style="113" bestFit="1" customWidth="1"/>
    <col min="8964" max="8964" width="12.7109375" style="113" customWidth="1"/>
    <col min="8965" max="8965" width="13.7109375" style="113" customWidth="1"/>
    <col min="8966" max="8966" width="63.7109375" style="113" customWidth="1"/>
    <col min="8967" max="8967" width="11.42578125" style="113"/>
    <col min="8968" max="8968" width="40.42578125" style="113" customWidth="1"/>
    <col min="8969" max="9216" width="11.42578125" style="113"/>
    <col min="9217" max="9217" width="77.7109375" style="113" customWidth="1"/>
    <col min="9218" max="9218" width="23.28515625" style="113" customWidth="1"/>
    <col min="9219" max="9219" width="30" style="113" bestFit="1" customWidth="1"/>
    <col min="9220" max="9220" width="12.7109375" style="113" customWidth="1"/>
    <col min="9221" max="9221" width="13.7109375" style="113" customWidth="1"/>
    <col min="9222" max="9222" width="63.7109375" style="113" customWidth="1"/>
    <col min="9223" max="9223" width="11.42578125" style="113"/>
    <col min="9224" max="9224" width="40.42578125" style="113" customWidth="1"/>
    <col min="9225" max="9472" width="11.42578125" style="113"/>
    <col min="9473" max="9473" width="77.7109375" style="113" customWidth="1"/>
    <col min="9474" max="9474" width="23.28515625" style="113" customWidth="1"/>
    <col min="9475" max="9475" width="30" style="113" bestFit="1" customWidth="1"/>
    <col min="9476" max="9476" width="12.7109375" style="113" customWidth="1"/>
    <col min="9477" max="9477" width="13.7109375" style="113" customWidth="1"/>
    <col min="9478" max="9478" width="63.7109375" style="113" customWidth="1"/>
    <col min="9479" max="9479" width="11.42578125" style="113"/>
    <col min="9480" max="9480" width="40.42578125" style="113" customWidth="1"/>
    <col min="9481" max="9728" width="11.42578125" style="113"/>
    <col min="9729" max="9729" width="77.7109375" style="113" customWidth="1"/>
    <col min="9730" max="9730" width="23.28515625" style="113" customWidth="1"/>
    <col min="9731" max="9731" width="30" style="113" bestFit="1" customWidth="1"/>
    <col min="9732" max="9732" width="12.7109375" style="113" customWidth="1"/>
    <col min="9733" max="9733" width="13.7109375" style="113" customWidth="1"/>
    <col min="9734" max="9734" width="63.7109375" style="113" customWidth="1"/>
    <col min="9735" max="9735" width="11.42578125" style="113"/>
    <col min="9736" max="9736" width="40.42578125" style="113" customWidth="1"/>
    <col min="9737" max="9984" width="11.42578125" style="113"/>
    <col min="9985" max="9985" width="77.7109375" style="113" customWidth="1"/>
    <col min="9986" max="9986" width="23.28515625" style="113" customWidth="1"/>
    <col min="9987" max="9987" width="30" style="113" bestFit="1" customWidth="1"/>
    <col min="9988" max="9988" width="12.7109375" style="113" customWidth="1"/>
    <col min="9989" max="9989" width="13.7109375" style="113" customWidth="1"/>
    <col min="9990" max="9990" width="63.7109375" style="113" customWidth="1"/>
    <col min="9991" max="9991" width="11.42578125" style="113"/>
    <col min="9992" max="9992" width="40.42578125" style="113" customWidth="1"/>
    <col min="9993" max="10240" width="11.42578125" style="113"/>
    <col min="10241" max="10241" width="77.7109375" style="113" customWidth="1"/>
    <col min="10242" max="10242" width="23.28515625" style="113" customWidth="1"/>
    <col min="10243" max="10243" width="30" style="113" bestFit="1" customWidth="1"/>
    <col min="10244" max="10244" width="12.7109375" style="113" customWidth="1"/>
    <col min="10245" max="10245" width="13.7109375" style="113" customWidth="1"/>
    <col min="10246" max="10246" width="63.7109375" style="113" customWidth="1"/>
    <col min="10247" max="10247" width="11.42578125" style="113"/>
    <col min="10248" max="10248" width="40.42578125" style="113" customWidth="1"/>
    <col min="10249" max="10496" width="11.42578125" style="113"/>
    <col min="10497" max="10497" width="77.7109375" style="113" customWidth="1"/>
    <col min="10498" max="10498" width="23.28515625" style="113" customWidth="1"/>
    <col min="10499" max="10499" width="30" style="113" bestFit="1" customWidth="1"/>
    <col min="10500" max="10500" width="12.7109375" style="113" customWidth="1"/>
    <col min="10501" max="10501" width="13.7109375" style="113" customWidth="1"/>
    <col min="10502" max="10502" width="63.7109375" style="113" customWidth="1"/>
    <col min="10503" max="10503" width="11.42578125" style="113"/>
    <col min="10504" max="10504" width="40.42578125" style="113" customWidth="1"/>
    <col min="10505" max="10752" width="11.42578125" style="113"/>
    <col min="10753" max="10753" width="77.7109375" style="113" customWidth="1"/>
    <col min="10754" max="10754" width="23.28515625" style="113" customWidth="1"/>
    <col min="10755" max="10755" width="30" style="113" bestFit="1" customWidth="1"/>
    <col min="10756" max="10756" width="12.7109375" style="113" customWidth="1"/>
    <col min="10757" max="10757" width="13.7109375" style="113" customWidth="1"/>
    <col min="10758" max="10758" width="63.7109375" style="113" customWidth="1"/>
    <col min="10759" max="10759" width="11.42578125" style="113"/>
    <col min="10760" max="10760" width="40.42578125" style="113" customWidth="1"/>
    <col min="10761" max="11008" width="11.42578125" style="113"/>
    <col min="11009" max="11009" width="77.7109375" style="113" customWidth="1"/>
    <col min="11010" max="11010" width="23.28515625" style="113" customWidth="1"/>
    <col min="11011" max="11011" width="30" style="113" bestFit="1" customWidth="1"/>
    <col min="11012" max="11012" width="12.7109375" style="113" customWidth="1"/>
    <col min="11013" max="11013" width="13.7109375" style="113" customWidth="1"/>
    <col min="11014" max="11014" width="63.7109375" style="113" customWidth="1"/>
    <col min="11015" max="11015" width="11.42578125" style="113"/>
    <col min="11016" max="11016" width="40.42578125" style="113" customWidth="1"/>
    <col min="11017" max="11264" width="11.42578125" style="113"/>
    <col min="11265" max="11265" width="77.7109375" style="113" customWidth="1"/>
    <col min="11266" max="11266" width="23.28515625" style="113" customWidth="1"/>
    <col min="11267" max="11267" width="30" style="113" bestFit="1" customWidth="1"/>
    <col min="11268" max="11268" width="12.7109375" style="113" customWidth="1"/>
    <col min="11269" max="11269" width="13.7109375" style="113" customWidth="1"/>
    <col min="11270" max="11270" width="63.7109375" style="113" customWidth="1"/>
    <col min="11271" max="11271" width="11.42578125" style="113"/>
    <col min="11272" max="11272" width="40.42578125" style="113" customWidth="1"/>
    <col min="11273" max="11520" width="11.42578125" style="113"/>
    <col min="11521" max="11521" width="77.7109375" style="113" customWidth="1"/>
    <col min="11522" max="11522" width="23.28515625" style="113" customWidth="1"/>
    <col min="11523" max="11523" width="30" style="113" bestFit="1" customWidth="1"/>
    <col min="11524" max="11524" width="12.7109375" style="113" customWidth="1"/>
    <col min="11525" max="11525" width="13.7109375" style="113" customWidth="1"/>
    <col min="11526" max="11526" width="63.7109375" style="113" customWidth="1"/>
    <col min="11527" max="11527" width="11.42578125" style="113"/>
    <col min="11528" max="11528" width="40.42578125" style="113" customWidth="1"/>
    <col min="11529" max="11776" width="11.42578125" style="113"/>
    <col min="11777" max="11777" width="77.7109375" style="113" customWidth="1"/>
    <col min="11778" max="11778" width="23.28515625" style="113" customWidth="1"/>
    <col min="11779" max="11779" width="30" style="113" bestFit="1" customWidth="1"/>
    <col min="11780" max="11780" width="12.7109375" style="113" customWidth="1"/>
    <col min="11781" max="11781" width="13.7109375" style="113" customWidth="1"/>
    <col min="11782" max="11782" width="63.7109375" style="113" customWidth="1"/>
    <col min="11783" max="11783" width="11.42578125" style="113"/>
    <col min="11784" max="11784" width="40.42578125" style="113" customWidth="1"/>
    <col min="11785" max="12032" width="11.42578125" style="113"/>
    <col min="12033" max="12033" width="77.7109375" style="113" customWidth="1"/>
    <col min="12034" max="12034" width="23.28515625" style="113" customWidth="1"/>
    <col min="12035" max="12035" width="30" style="113" bestFit="1" customWidth="1"/>
    <col min="12036" max="12036" width="12.7109375" style="113" customWidth="1"/>
    <col min="12037" max="12037" width="13.7109375" style="113" customWidth="1"/>
    <col min="12038" max="12038" width="63.7109375" style="113" customWidth="1"/>
    <col min="12039" max="12039" width="11.42578125" style="113"/>
    <col min="12040" max="12040" width="40.42578125" style="113" customWidth="1"/>
    <col min="12041" max="12288" width="11.42578125" style="113"/>
    <col min="12289" max="12289" width="77.7109375" style="113" customWidth="1"/>
    <col min="12290" max="12290" width="23.28515625" style="113" customWidth="1"/>
    <col min="12291" max="12291" width="30" style="113" bestFit="1" customWidth="1"/>
    <col min="12292" max="12292" width="12.7109375" style="113" customWidth="1"/>
    <col min="12293" max="12293" width="13.7109375" style="113" customWidth="1"/>
    <col min="12294" max="12294" width="63.7109375" style="113" customWidth="1"/>
    <col min="12295" max="12295" width="11.42578125" style="113"/>
    <col min="12296" max="12296" width="40.42578125" style="113" customWidth="1"/>
    <col min="12297" max="12544" width="11.42578125" style="113"/>
    <col min="12545" max="12545" width="77.7109375" style="113" customWidth="1"/>
    <col min="12546" max="12546" width="23.28515625" style="113" customWidth="1"/>
    <col min="12547" max="12547" width="30" style="113" bestFit="1" customWidth="1"/>
    <col min="12548" max="12548" width="12.7109375" style="113" customWidth="1"/>
    <col min="12549" max="12549" width="13.7109375" style="113" customWidth="1"/>
    <col min="12550" max="12550" width="63.7109375" style="113" customWidth="1"/>
    <col min="12551" max="12551" width="11.42578125" style="113"/>
    <col min="12552" max="12552" width="40.42578125" style="113" customWidth="1"/>
    <col min="12553" max="12800" width="11.42578125" style="113"/>
    <col min="12801" max="12801" width="77.7109375" style="113" customWidth="1"/>
    <col min="12802" max="12802" width="23.28515625" style="113" customWidth="1"/>
    <col min="12803" max="12803" width="30" style="113" bestFit="1" customWidth="1"/>
    <col min="12804" max="12804" width="12.7109375" style="113" customWidth="1"/>
    <col min="12805" max="12805" width="13.7109375" style="113" customWidth="1"/>
    <col min="12806" max="12806" width="63.7109375" style="113" customWidth="1"/>
    <col min="12807" max="12807" width="11.42578125" style="113"/>
    <col min="12808" max="12808" width="40.42578125" style="113" customWidth="1"/>
    <col min="12809" max="13056" width="11.42578125" style="113"/>
    <col min="13057" max="13057" width="77.7109375" style="113" customWidth="1"/>
    <col min="13058" max="13058" width="23.28515625" style="113" customWidth="1"/>
    <col min="13059" max="13059" width="30" style="113" bestFit="1" customWidth="1"/>
    <col min="13060" max="13060" width="12.7109375" style="113" customWidth="1"/>
    <col min="13061" max="13061" width="13.7109375" style="113" customWidth="1"/>
    <col min="13062" max="13062" width="63.7109375" style="113" customWidth="1"/>
    <col min="13063" max="13063" width="11.42578125" style="113"/>
    <col min="13064" max="13064" width="40.42578125" style="113" customWidth="1"/>
    <col min="13065" max="13312" width="11.42578125" style="113"/>
    <col min="13313" max="13313" width="77.7109375" style="113" customWidth="1"/>
    <col min="13314" max="13314" width="23.28515625" style="113" customWidth="1"/>
    <col min="13315" max="13315" width="30" style="113" bestFit="1" customWidth="1"/>
    <col min="13316" max="13316" width="12.7109375" style="113" customWidth="1"/>
    <col min="13317" max="13317" width="13.7109375" style="113" customWidth="1"/>
    <col min="13318" max="13318" width="63.7109375" style="113" customWidth="1"/>
    <col min="13319" max="13319" width="11.42578125" style="113"/>
    <col min="13320" max="13320" width="40.42578125" style="113" customWidth="1"/>
    <col min="13321" max="13568" width="11.42578125" style="113"/>
    <col min="13569" max="13569" width="77.7109375" style="113" customWidth="1"/>
    <col min="13570" max="13570" width="23.28515625" style="113" customWidth="1"/>
    <col min="13571" max="13571" width="30" style="113" bestFit="1" customWidth="1"/>
    <col min="13572" max="13572" width="12.7109375" style="113" customWidth="1"/>
    <col min="13573" max="13573" width="13.7109375" style="113" customWidth="1"/>
    <col min="13574" max="13574" width="63.7109375" style="113" customWidth="1"/>
    <col min="13575" max="13575" width="11.42578125" style="113"/>
    <col min="13576" max="13576" width="40.42578125" style="113" customWidth="1"/>
    <col min="13577" max="13824" width="11.42578125" style="113"/>
    <col min="13825" max="13825" width="77.7109375" style="113" customWidth="1"/>
    <col min="13826" max="13826" width="23.28515625" style="113" customWidth="1"/>
    <col min="13827" max="13827" width="30" style="113" bestFit="1" customWidth="1"/>
    <col min="13828" max="13828" width="12.7109375" style="113" customWidth="1"/>
    <col min="13829" max="13829" width="13.7109375" style="113" customWidth="1"/>
    <col min="13830" max="13830" width="63.7109375" style="113" customWidth="1"/>
    <col min="13831" max="13831" width="11.42578125" style="113"/>
    <col min="13832" max="13832" width="40.42578125" style="113" customWidth="1"/>
    <col min="13833" max="14080" width="11.42578125" style="113"/>
    <col min="14081" max="14081" width="77.7109375" style="113" customWidth="1"/>
    <col min="14082" max="14082" width="23.28515625" style="113" customWidth="1"/>
    <col min="14083" max="14083" width="30" style="113" bestFit="1" customWidth="1"/>
    <col min="14084" max="14084" width="12.7109375" style="113" customWidth="1"/>
    <col min="14085" max="14085" width="13.7109375" style="113" customWidth="1"/>
    <col min="14086" max="14086" width="63.7109375" style="113" customWidth="1"/>
    <col min="14087" max="14087" width="11.42578125" style="113"/>
    <col min="14088" max="14088" width="40.42578125" style="113" customWidth="1"/>
    <col min="14089" max="14336" width="11.42578125" style="113"/>
    <col min="14337" max="14337" width="77.7109375" style="113" customWidth="1"/>
    <col min="14338" max="14338" width="23.28515625" style="113" customWidth="1"/>
    <col min="14339" max="14339" width="30" style="113" bestFit="1" customWidth="1"/>
    <col min="14340" max="14340" width="12.7109375" style="113" customWidth="1"/>
    <col min="14341" max="14341" width="13.7109375" style="113" customWidth="1"/>
    <col min="14342" max="14342" width="63.7109375" style="113" customWidth="1"/>
    <col min="14343" max="14343" width="11.42578125" style="113"/>
    <col min="14344" max="14344" width="40.42578125" style="113" customWidth="1"/>
    <col min="14345" max="14592" width="11.42578125" style="113"/>
    <col min="14593" max="14593" width="77.7109375" style="113" customWidth="1"/>
    <col min="14594" max="14594" width="23.28515625" style="113" customWidth="1"/>
    <col min="14595" max="14595" width="30" style="113" bestFit="1" customWidth="1"/>
    <col min="14596" max="14596" width="12.7109375" style="113" customWidth="1"/>
    <col min="14597" max="14597" width="13.7109375" style="113" customWidth="1"/>
    <col min="14598" max="14598" width="63.7109375" style="113" customWidth="1"/>
    <col min="14599" max="14599" width="11.42578125" style="113"/>
    <col min="14600" max="14600" width="40.42578125" style="113" customWidth="1"/>
    <col min="14601" max="14848" width="11.42578125" style="113"/>
    <col min="14849" max="14849" width="77.7109375" style="113" customWidth="1"/>
    <col min="14850" max="14850" width="23.28515625" style="113" customWidth="1"/>
    <col min="14851" max="14851" width="30" style="113" bestFit="1" customWidth="1"/>
    <col min="14852" max="14852" width="12.7109375" style="113" customWidth="1"/>
    <col min="14853" max="14853" width="13.7109375" style="113" customWidth="1"/>
    <col min="14854" max="14854" width="63.7109375" style="113" customWidth="1"/>
    <col min="14855" max="14855" width="11.42578125" style="113"/>
    <col min="14856" max="14856" width="40.42578125" style="113" customWidth="1"/>
    <col min="14857" max="15104" width="11.42578125" style="113"/>
    <col min="15105" max="15105" width="77.7109375" style="113" customWidth="1"/>
    <col min="15106" max="15106" width="23.28515625" style="113" customWidth="1"/>
    <col min="15107" max="15107" width="30" style="113" bestFit="1" customWidth="1"/>
    <col min="15108" max="15108" width="12.7109375" style="113" customWidth="1"/>
    <col min="15109" max="15109" width="13.7109375" style="113" customWidth="1"/>
    <col min="15110" max="15110" width="63.7109375" style="113" customWidth="1"/>
    <col min="15111" max="15111" width="11.42578125" style="113"/>
    <col min="15112" max="15112" width="40.42578125" style="113" customWidth="1"/>
    <col min="15113" max="15360" width="11.42578125" style="113"/>
    <col min="15361" max="15361" width="77.7109375" style="113" customWidth="1"/>
    <col min="15362" max="15362" width="23.28515625" style="113" customWidth="1"/>
    <col min="15363" max="15363" width="30" style="113" bestFit="1" customWidth="1"/>
    <col min="15364" max="15364" width="12.7109375" style="113" customWidth="1"/>
    <col min="15365" max="15365" width="13.7109375" style="113" customWidth="1"/>
    <col min="15366" max="15366" width="63.7109375" style="113" customWidth="1"/>
    <col min="15367" max="15367" width="11.42578125" style="113"/>
    <col min="15368" max="15368" width="40.42578125" style="113" customWidth="1"/>
    <col min="15369" max="15616" width="11.42578125" style="113"/>
    <col min="15617" max="15617" width="77.7109375" style="113" customWidth="1"/>
    <col min="15618" max="15618" width="23.28515625" style="113" customWidth="1"/>
    <col min="15619" max="15619" width="30" style="113" bestFit="1" customWidth="1"/>
    <col min="15620" max="15620" width="12.7109375" style="113" customWidth="1"/>
    <col min="15621" max="15621" width="13.7109375" style="113" customWidth="1"/>
    <col min="15622" max="15622" width="63.7109375" style="113" customWidth="1"/>
    <col min="15623" max="15623" width="11.42578125" style="113"/>
    <col min="15624" max="15624" width="40.42578125" style="113" customWidth="1"/>
    <col min="15625" max="15872" width="11.42578125" style="113"/>
    <col min="15873" max="15873" width="77.7109375" style="113" customWidth="1"/>
    <col min="15874" max="15874" width="23.28515625" style="113" customWidth="1"/>
    <col min="15875" max="15875" width="30" style="113" bestFit="1" customWidth="1"/>
    <col min="15876" max="15876" width="12.7109375" style="113" customWidth="1"/>
    <col min="15877" max="15877" width="13.7109375" style="113" customWidth="1"/>
    <col min="15878" max="15878" width="63.7109375" style="113" customWidth="1"/>
    <col min="15879" max="15879" width="11.42578125" style="113"/>
    <col min="15880" max="15880" width="40.42578125" style="113" customWidth="1"/>
    <col min="15881" max="16128" width="11.42578125" style="113"/>
    <col min="16129" max="16129" width="77.7109375" style="113" customWidth="1"/>
    <col min="16130" max="16130" width="23.28515625" style="113" customWidth="1"/>
    <col min="16131" max="16131" width="30" style="113" bestFit="1" customWidth="1"/>
    <col min="16132" max="16132" width="12.7109375" style="113" customWidth="1"/>
    <col min="16133" max="16133" width="13.7109375" style="113" customWidth="1"/>
    <col min="16134" max="16134" width="63.7109375" style="113" customWidth="1"/>
    <col min="16135" max="16135" width="11.42578125" style="113"/>
    <col min="16136" max="16136" width="40.42578125" style="113" customWidth="1"/>
    <col min="16137" max="16384" width="11.42578125" style="113"/>
  </cols>
  <sheetData>
    <row r="1" spans="1:8" ht="29.25" customHeight="1">
      <c r="A1" s="108"/>
      <c r="B1" s="109"/>
      <c r="C1" s="110"/>
      <c r="D1" s="111"/>
      <c r="E1" s="111"/>
      <c r="F1" s="112"/>
    </row>
    <row r="2" spans="1:8" ht="73.5" customHeight="1">
      <c r="A2" s="295"/>
      <c r="B2" s="296"/>
      <c r="C2" s="296"/>
      <c r="D2" s="296"/>
      <c r="E2" s="296"/>
      <c r="F2" s="297"/>
    </row>
    <row r="3" spans="1:8" ht="73.5" customHeight="1">
      <c r="A3" s="114"/>
      <c r="B3" s="115"/>
      <c r="C3" s="280" t="str">
        <f>'Evaluacion Juridica Ofer 1'!C1:F1</f>
        <v>INFORME DE EVALUACIÓN JURÍDICA
PIDAR No. 218 del 2025</v>
      </c>
      <c r="D3" s="281"/>
      <c r="E3" s="281"/>
      <c r="F3" s="282"/>
    </row>
    <row r="4" spans="1:8" ht="73.5" customHeight="1">
      <c r="A4" s="116" t="s">
        <v>21</v>
      </c>
      <c r="B4" s="115"/>
      <c r="C4" s="283">
        <v>10</v>
      </c>
      <c r="D4" s="284"/>
      <c r="E4" s="284"/>
      <c r="F4" s="285"/>
    </row>
    <row r="5" spans="1:8" ht="73.5" customHeight="1">
      <c r="A5" s="116" t="s">
        <v>22</v>
      </c>
      <c r="B5" s="115"/>
      <c r="C5" s="283" t="str">
        <f>'Evaluacion Juridica Ofer 1'!C3:F3</f>
        <v xml:space="preserve">CABILDO DEL RESGUARDO INDÍGENA DE PASTAS – ALDANA, MUNICIPIO DE ALDANA, DEPARTAMENTO DE NARIÑO </v>
      </c>
      <c r="D5" s="284"/>
      <c r="E5" s="284"/>
      <c r="F5" s="285"/>
    </row>
    <row r="6" spans="1:8" ht="90.75" customHeight="1">
      <c r="A6" s="116" t="s">
        <v>23</v>
      </c>
      <c r="B6" s="115"/>
      <c r="C6" s="283" t="str">
        <f>'Evaluacion Juridica Ofer 1'!C4:F4</f>
        <v>“FORTALECIMIENTO DEL SISTEMA LACTEO EN EL RESGUARDO INDIGENA DE PASTAS – ALDANA - DEPARTAMENTO DE NARIÑO”</v>
      </c>
      <c r="D6" s="284"/>
      <c r="E6" s="284"/>
      <c r="F6" s="285"/>
    </row>
    <row r="7" spans="1:8" ht="86.25" customHeight="1">
      <c r="A7" s="116" t="s">
        <v>24</v>
      </c>
      <c r="B7" s="117"/>
      <c r="C7" s="283" t="str">
        <f>'Evaluacion Juridica Ofer 1'!C5:F5</f>
        <v>COMPRAVENTA DE EQUIPOS, HERRAMIENTAS E INSUMOS AGROPECUARIOS EN MARCO DEL PROYECTO DENOMINADO “FORTALECIMIENTO DEL SISTEMA LACTEO EN EL RESGUARDO INDIGENA DE PASTAS- ALDANA- DEPARTAMENTO DE NARIÑO”.</v>
      </c>
      <c r="D7" s="284"/>
      <c r="E7" s="284"/>
      <c r="F7" s="285"/>
    </row>
    <row r="8" spans="1:8" ht="73.5" customHeight="1">
      <c r="A8" s="116" t="s">
        <v>25</v>
      </c>
      <c r="B8" s="117"/>
      <c r="C8" s="286" t="str">
        <f>'Evaluacion Juridica Ofer 1'!C6:F6</f>
        <v>TDR No. 2</v>
      </c>
      <c r="D8" s="287"/>
      <c r="E8" s="287"/>
      <c r="F8" s="288"/>
    </row>
    <row r="9" spans="1:8" ht="33" customHeight="1">
      <c r="A9" s="118" t="s">
        <v>8</v>
      </c>
      <c r="B9" s="119"/>
      <c r="C9" s="292" t="s">
        <v>89</v>
      </c>
      <c r="D9" s="293"/>
      <c r="E9" s="293"/>
      <c r="F9" s="294"/>
    </row>
    <row r="10" spans="1:8" ht="42.75" customHeight="1">
      <c r="A10" s="118" t="s">
        <v>26</v>
      </c>
      <c r="B10" s="119"/>
      <c r="C10" s="292" t="s">
        <v>90</v>
      </c>
      <c r="D10" s="293"/>
      <c r="E10" s="293"/>
      <c r="F10" s="294"/>
    </row>
    <row r="11" spans="1:8" ht="32.25" customHeight="1">
      <c r="A11" s="118" t="s">
        <v>27</v>
      </c>
      <c r="B11" s="119"/>
      <c r="C11" s="292" t="s">
        <v>91</v>
      </c>
      <c r="D11" s="293"/>
      <c r="E11" s="293"/>
      <c r="F11" s="294"/>
    </row>
    <row r="12" spans="1:8" ht="57" customHeight="1">
      <c r="A12" s="118" t="s">
        <v>28</v>
      </c>
      <c r="B12" s="119"/>
      <c r="C12" s="292" t="s">
        <v>41</v>
      </c>
      <c r="D12" s="293"/>
      <c r="E12" s="293"/>
      <c r="F12" s="294"/>
    </row>
    <row r="13" spans="1:8" ht="31.5" customHeight="1">
      <c r="A13" s="120"/>
      <c r="B13" s="120" t="s">
        <v>29</v>
      </c>
      <c r="C13" s="120" t="s">
        <v>30</v>
      </c>
      <c r="D13" s="121" t="s">
        <v>31</v>
      </c>
      <c r="E13" s="121" t="s">
        <v>32</v>
      </c>
      <c r="F13" s="121" t="s">
        <v>33</v>
      </c>
      <c r="H13" s="122"/>
    </row>
    <row r="14" spans="1:8" ht="53.1" customHeight="1">
      <c r="A14" s="123" t="s">
        <v>34</v>
      </c>
      <c r="B14" s="155"/>
      <c r="C14" s="157"/>
      <c r="D14" s="166" t="s">
        <v>114</v>
      </c>
      <c r="E14" s="170"/>
      <c r="F14" s="171"/>
      <c r="H14" s="122"/>
    </row>
    <row r="15" spans="1:8" ht="47.25" customHeight="1">
      <c r="A15" s="125" t="s">
        <v>35</v>
      </c>
      <c r="B15" s="150"/>
      <c r="C15" s="157"/>
      <c r="D15" s="166"/>
      <c r="E15" s="170"/>
      <c r="F15" s="172" t="s">
        <v>115</v>
      </c>
      <c r="H15" s="122"/>
    </row>
    <row r="16" spans="1:8" ht="159.75" customHeight="1">
      <c r="A16" s="126" t="s">
        <v>36</v>
      </c>
      <c r="B16" s="156"/>
      <c r="C16" s="157"/>
      <c r="D16" s="166" t="s">
        <v>114</v>
      </c>
      <c r="E16" s="170"/>
      <c r="F16" s="172" t="s">
        <v>118</v>
      </c>
      <c r="H16" s="122"/>
    </row>
    <row r="17" spans="1:8" ht="39" customHeight="1">
      <c r="A17" s="126" t="s">
        <v>37</v>
      </c>
      <c r="B17" s="156"/>
      <c r="C17" s="157"/>
      <c r="D17" s="166" t="s">
        <v>114</v>
      </c>
      <c r="E17" s="170"/>
      <c r="F17" s="171"/>
      <c r="H17" s="122"/>
    </row>
    <row r="18" spans="1:8" ht="29.1" customHeight="1">
      <c r="A18" s="126" t="s">
        <v>38</v>
      </c>
      <c r="B18" s="156"/>
      <c r="C18" s="157"/>
      <c r="D18" s="160" t="s">
        <v>114</v>
      </c>
      <c r="E18" s="173"/>
      <c r="F18" s="172"/>
      <c r="H18" s="122"/>
    </row>
    <row r="19" spans="1:8" ht="23.1" customHeight="1">
      <c r="A19" s="126" t="s">
        <v>39</v>
      </c>
      <c r="B19" s="156"/>
      <c r="C19" s="157"/>
      <c r="D19" s="160" t="s">
        <v>114</v>
      </c>
      <c r="E19" s="170"/>
      <c r="F19" s="157" t="s">
        <v>119</v>
      </c>
      <c r="H19" s="122"/>
    </row>
    <row r="20" spans="1:8" ht="30.75" customHeight="1">
      <c r="A20" s="272" t="s">
        <v>40</v>
      </c>
      <c r="B20" s="149"/>
      <c r="C20" s="157"/>
      <c r="D20" s="166"/>
      <c r="E20" s="170"/>
      <c r="F20" s="172" t="s">
        <v>115</v>
      </c>
      <c r="H20" s="129"/>
    </row>
    <row r="21" spans="1:8" ht="21.75" hidden="1" customHeight="1">
      <c r="A21" s="279"/>
      <c r="B21" s="153"/>
      <c r="C21" s="157"/>
      <c r="D21" s="166"/>
      <c r="E21" s="166"/>
      <c r="F21" s="174"/>
      <c r="H21" s="122"/>
    </row>
    <row r="22" spans="1:8" ht="51" customHeight="1">
      <c r="A22" s="125" t="s">
        <v>42</v>
      </c>
      <c r="B22" s="150"/>
      <c r="C22" s="157"/>
      <c r="D22" s="166" t="s">
        <v>114</v>
      </c>
      <c r="E22" s="160"/>
      <c r="F22" s="157"/>
      <c r="H22" s="129"/>
    </row>
    <row r="23" spans="1:8" ht="51" customHeight="1">
      <c r="A23" s="125" t="s">
        <v>43</v>
      </c>
      <c r="B23" s="150"/>
      <c r="C23" s="157"/>
      <c r="D23" s="166"/>
      <c r="E23" s="160"/>
      <c r="F23" s="172" t="s">
        <v>115</v>
      </c>
      <c r="H23" s="129"/>
    </row>
    <row r="24" spans="1:8" ht="51" customHeight="1">
      <c r="A24" s="125" t="s">
        <v>44</v>
      </c>
      <c r="B24" s="150"/>
      <c r="C24" s="157"/>
      <c r="D24" s="166" t="s">
        <v>114</v>
      </c>
      <c r="E24" s="160"/>
      <c r="F24" s="157" t="s">
        <v>119</v>
      </c>
      <c r="H24" s="129"/>
    </row>
    <row r="25" spans="1:8" ht="51" customHeight="1">
      <c r="A25" s="125" t="s">
        <v>45</v>
      </c>
      <c r="B25" s="150"/>
      <c r="C25" s="157"/>
      <c r="D25" s="166" t="s">
        <v>114</v>
      </c>
      <c r="E25" s="160"/>
      <c r="F25" s="157" t="s">
        <v>120</v>
      </c>
      <c r="H25" s="129"/>
    </row>
    <row r="26" spans="1:8" ht="63" customHeight="1">
      <c r="A26" s="125" t="s">
        <v>46</v>
      </c>
      <c r="B26" s="150"/>
      <c r="C26" s="157"/>
      <c r="D26" s="166" t="s">
        <v>114</v>
      </c>
      <c r="E26" s="166"/>
      <c r="F26" s="157" t="s">
        <v>119</v>
      </c>
      <c r="H26" s="131"/>
    </row>
    <row r="27" spans="1:8" ht="63" customHeight="1">
      <c r="A27" s="132" t="s">
        <v>47</v>
      </c>
      <c r="B27" s="151"/>
      <c r="C27" s="157"/>
      <c r="D27" s="166" t="s">
        <v>114</v>
      </c>
      <c r="E27" s="170"/>
      <c r="F27" s="175"/>
      <c r="H27" s="122"/>
    </row>
    <row r="28" spans="1:8" ht="36" customHeight="1">
      <c r="A28" s="272" t="s">
        <v>48</v>
      </c>
      <c r="B28" s="149"/>
      <c r="C28" s="157"/>
      <c r="D28" s="166" t="s">
        <v>114</v>
      </c>
      <c r="E28" s="166"/>
      <c r="F28" s="157" t="s">
        <v>119</v>
      </c>
      <c r="H28" s="129"/>
    </row>
    <row r="29" spans="1:8" ht="19.5" customHeight="1">
      <c r="A29" s="273"/>
      <c r="B29" s="152"/>
      <c r="C29" s="157"/>
      <c r="D29" s="166"/>
      <c r="E29" s="170"/>
      <c r="F29" s="157"/>
      <c r="H29" s="129"/>
    </row>
    <row r="30" spans="1:8" ht="21.75" customHeight="1">
      <c r="A30" s="272" t="s">
        <v>49</v>
      </c>
      <c r="B30" s="149"/>
      <c r="C30" s="157"/>
      <c r="D30" s="166" t="s">
        <v>114</v>
      </c>
      <c r="E30" s="170"/>
      <c r="F30" s="157" t="s">
        <v>119</v>
      </c>
      <c r="H30" s="129"/>
    </row>
    <row r="31" spans="1:8" ht="19.5" customHeight="1">
      <c r="A31" s="273"/>
      <c r="B31" s="152"/>
      <c r="C31" s="157"/>
      <c r="D31" s="166"/>
      <c r="E31" s="170"/>
      <c r="F31" s="157"/>
    </row>
    <row r="32" spans="1:8" ht="19.5" customHeight="1">
      <c r="A32" s="130" t="s">
        <v>50</v>
      </c>
      <c r="B32" s="153"/>
      <c r="C32" s="157"/>
      <c r="D32" s="166" t="s">
        <v>114</v>
      </c>
      <c r="E32" s="173"/>
      <c r="F32" s="157" t="s">
        <v>119</v>
      </c>
    </row>
    <row r="33" spans="1:6" ht="23.25" customHeight="1">
      <c r="A33" s="128" t="s">
        <v>51</v>
      </c>
      <c r="B33" s="149"/>
      <c r="C33" s="157"/>
      <c r="D33" s="166"/>
      <c r="E33" s="173"/>
      <c r="F33" s="176"/>
    </row>
    <row r="34" spans="1:6" ht="28.5" customHeight="1">
      <c r="A34" s="128" t="s">
        <v>52</v>
      </c>
      <c r="B34" s="149"/>
      <c r="C34" s="157"/>
      <c r="D34" s="166" t="s">
        <v>114</v>
      </c>
      <c r="E34" s="173"/>
      <c r="F34" s="157" t="s">
        <v>119</v>
      </c>
    </row>
    <row r="35" spans="1:6" ht="28.5" customHeight="1">
      <c r="A35" s="128" t="s">
        <v>53</v>
      </c>
      <c r="B35" s="149"/>
      <c r="C35" s="157"/>
      <c r="D35" s="166"/>
      <c r="E35" s="166"/>
      <c r="F35" s="172" t="s">
        <v>115</v>
      </c>
    </row>
    <row r="36" spans="1:6" s="134" customFormat="1" ht="15.75">
      <c r="A36" s="133" t="s">
        <v>54</v>
      </c>
      <c r="B36" s="154"/>
      <c r="C36" s="298"/>
      <c r="D36" s="298"/>
      <c r="E36" s="298"/>
      <c r="F36" s="298"/>
    </row>
    <row r="37" spans="1:6" ht="15.75">
      <c r="A37" s="135" t="s">
        <v>55</v>
      </c>
      <c r="B37" s="136"/>
      <c r="C37" s="159"/>
      <c r="D37" s="159">
        <v>15</v>
      </c>
      <c r="E37" s="159">
        <v>0</v>
      </c>
      <c r="F37" s="185" t="s">
        <v>121</v>
      </c>
    </row>
    <row r="38" spans="1:6">
      <c r="A38" s="137"/>
      <c r="B38" s="137"/>
      <c r="C38" s="137"/>
      <c r="D38" s="108"/>
      <c r="E38" s="137"/>
      <c r="F38" s="137"/>
    </row>
    <row r="39" spans="1:6" ht="101.25" customHeight="1">
      <c r="A39" s="275" t="s">
        <v>56</v>
      </c>
      <c r="B39" s="276"/>
      <c r="C39" s="276"/>
      <c r="D39" s="276"/>
      <c r="E39" s="276"/>
      <c r="F39" s="277"/>
    </row>
    <row r="40" spans="1:6" ht="52.5" customHeight="1">
      <c r="A40" s="138"/>
      <c r="B40" s="138"/>
      <c r="C40" s="278"/>
      <c r="D40" s="278"/>
      <c r="E40" s="278"/>
      <c r="F40" s="278"/>
    </row>
  </sheetData>
  <mergeCells count="17">
    <mergeCell ref="A28:A29"/>
    <mergeCell ref="A30:A31"/>
    <mergeCell ref="C36:F36"/>
    <mergeCell ref="A39:F39"/>
    <mergeCell ref="C40:F40"/>
    <mergeCell ref="A20:A21"/>
    <mergeCell ref="A2:F2"/>
    <mergeCell ref="C3:F3"/>
    <mergeCell ref="C7:F7"/>
    <mergeCell ref="C4:F4"/>
    <mergeCell ref="C5:F5"/>
    <mergeCell ref="C6:F6"/>
    <mergeCell ref="C8:F8"/>
    <mergeCell ref="C9:F9"/>
    <mergeCell ref="C10:F10"/>
    <mergeCell ref="C11:F11"/>
    <mergeCell ref="C12:F12"/>
  </mergeCells>
  <pageMargins left="0.75" right="0.75" top="1" bottom="1" header="0.3" footer="0.3"/>
  <pageSetup scale="41" orientation="portrait" r:id="rId1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C4:AG25"/>
  <sheetViews>
    <sheetView showGridLines="0" zoomScale="80" zoomScaleNormal="80" zoomScaleSheetLayoutView="85" workbookViewId="0">
      <selection activeCell="G42" sqref="G41:G42"/>
    </sheetView>
  </sheetViews>
  <sheetFormatPr baseColWidth="10" defaultColWidth="11.42578125" defaultRowHeight="12.75"/>
  <cols>
    <col min="2" max="2" width="7.42578125" customWidth="1"/>
    <col min="3" max="3" width="3" style="3" bestFit="1" customWidth="1"/>
    <col min="4" max="4" width="40.140625" customWidth="1"/>
    <col min="5" max="7" width="30.7109375" customWidth="1"/>
    <col min="8" max="10" width="30.7109375" style="3" customWidth="1"/>
    <col min="11" max="12" width="20.42578125" style="3" customWidth="1"/>
    <col min="13" max="13" width="39.140625" customWidth="1"/>
    <col min="14" max="14" width="6.42578125" customWidth="1"/>
    <col min="15" max="15" width="12.7109375" bestFit="1" customWidth="1"/>
    <col min="16" max="16" width="20.42578125" customWidth="1"/>
    <col min="32" max="33" width="11.42578125" customWidth="1"/>
  </cols>
  <sheetData>
    <row r="4" spans="3:20" ht="13.5" thickBot="1"/>
    <row r="5" spans="3:20" ht="12.75" customHeight="1">
      <c r="C5" s="8"/>
      <c r="D5" s="9"/>
      <c r="E5" s="9"/>
      <c r="F5" s="9"/>
      <c r="G5" s="9"/>
      <c r="H5" s="9"/>
      <c r="I5" s="9"/>
      <c r="J5" s="9"/>
      <c r="K5" s="49"/>
      <c r="L5" s="49"/>
      <c r="M5" s="10"/>
    </row>
    <row r="6" spans="3:20" ht="12.75" customHeight="1">
      <c r="C6" s="6"/>
      <c r="D6" s="7"/>
      <c r="E6" s="7"/>
      <c r="F6" s="7"/>
      <c r="G6" s="7"/>
      <c r="H6" s="7"/>
      <c r="I6" s="7"/>
      <c r="J6" s="7"/>
      <c r="K6" s="50"/>
      <c r="L6" s="50"/>
      <c r="M6" s="11"/>
    </row>
    <row r="7" spans="3:20" ht="12.75" customHeight="1">
      <c r="C7" s="6"/>
      <c r="D7" s="7"/>
      <c r="E7" s="7"/>
      <c r="F7" s="7"/>
      <c r="G7" s="7"/>
      <c r="H7" s="7"/>
      <c r="I7" s="7"/>
      <c r="J7" s="7"/>
      <c r="K7" s="50"/>
      <c r="L7" s="50"/>
      <c r="M7" s="11"/>
    </row>
    <row r="8" spans="3:20" ht="12.75" customHeight="1">
      <c r="C8" s="6"/>
      <c r="D8" s="7"/>
      <c r="E8" s="7"/>
      <c r="F8" s="7"/>
      <c r="G8" s="7"/>
      <c r="H8" s="7"/>
      <c r="I8" s="7"/>
      <c r="J8" s="7"/>
      <c r="K8" s="50"/>
      <c r="L8" s="50"/>
      <c r="M8" s="11"/>
    </row>
    <row r="9" spans="3:20" ht="15.75">
      <c r="C9" s="302"/>
      <c r="D9" s="303"/>
      <c r="E9" s="303"/>
      <c r="F9" s="303"/>
      <c r="G9" s="303"/>
      <c r="H9" s="303"/>
      <c r="I9" s="303"/>
      <c r="J9" s="303"/>
      <c r="K9" s="303"/>
      <c r="L9" s="303"/>
      <c r="M9" s="304"/>
    </row>
    <row r="10" spans="3:20" ht="15.75"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7"/>
    </row>
    <row r="11" spans="3:20" s="34" customFormat="1" ht="33.75" customHeight="1">
      <c r="C11" s="259" t="str">
        <f>+PORTADA!A36</f>
        <v>COMPRAVENTA DE EQUIPOS, HERRAMIENTAS E INSUMOS AGROPECUARIOS EN MARCO DEL PROYECTO DENOMINADO “FORTALECIMIENTO DEL SISTEMA LACTEO EN EL RESGUARDO INDIGENA DE PASTAS- ALDANA- DEPARTAMENTO DE NARIÑO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1"/>
      <c r="P11" s="36"/>
      <c r="Q11" s="262"/>
      <c r="R11" s="262"/>
      <c r="S11" s="262"/>
      <c r="T11" s="262"/>
    </row>
    <row r="12" spans="3:20" s="33" customFormat="1" ht="20.25">
      <c r="C12" s="268" t="s">
        <v>103</v>
      </c>
      <c r="D12" s="269"/>
      <c r="E12" s="269"/>
      <c r="F12" s="269"/>
      <c r="G12" s="269"/>
      <c r="H12" s="269"/>
      <c r="I12" s="269"/>
      <c r="J12" s="269"/>
      <c r="K12" s="269"/>
      <c r="L12" s="269"/>
      <c r="M12" s="270"/>
      <c r="P12" s="36"/>
      <c r="Q12" s="262"/>
      <c r="R12" s="262"/>
      <c r="S12" s="262"/>
      <c r="T12" s="262"/>
    </row>
    <row r="13" spans="3:20" ht="13.5" thickBot="1">
      <c r="C13" s="265" t="s">
        <v>57</v>
      </c>
      <c r="D13" s="266"/>
      <c r="E13" s="266"/>
      <c r="F13" s="266"/>
      <c r="G13" s="266"/>
      <c r="H13" s="266"/>
      <c r="I13" s="266"/>
      <c r="J13" s="266"/>
      <c r="K13" s="266"/>
      <c r="L13" s="266"/>
      <c r="M13" s="267"/>
    </row>
    <row r="14" spans="3:20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3:20" ht="13.5" thickBot="1">
      <c r="D15" s="140"/>
      <c r="E15" s="140"/>
      <c r="F15" s="140"/>
      <c r="G15" s="140"/>
      <c r="H15" s="141"/>
      <c r="I15" s="141"/>
      <c r="J15" s="141"/>
      <c r="K15" s="141"/>
      <c r="L15" s="141"/>
      <c r="M15" s="140"/>
    </row>
    <row r="16" spans="3:20" ht="20.25" customHeight="1" thickBot="1">
      <c r="C16" s="253" t="s">
        <v>13</v>
      </c>
      <c r="D16" s="254"/>
      <c r="E16" s="58" t="s">
        <v>58</v>
      </c>
      <c r="F16" s="58" t="s">
        <v>59</v>
      </c>
      <c r="G16" s="58" t="s">
        <v>60</v>
      </c>
      <c r="H16" s="58" t="s">
        <v>61</v>
      </c>
      <c r="I16" s="58" t="s">
        <v>128</v>
      </c>
      <c r="J16" s="58" t="s">
        <v>129</v>
      </c>
      <c r="K16" s="257" t="s">
        <v>62</v>
      </c>
      <c r="L16" s="257" t="s">
        <v>63</v>
      </c>
      <c r="M16" s="257" t="s">
        <v>112</v>
      </c>
    </row>
    <row r="17" spans="3:33" ht="13.5" thickBot="1">
      <c r="C17" s="299"/>
      <c r="D17" s="300"/>
      <c r="E17" s="60" t="s">
        <v>64</v>
      </c>
      <c r="F17" s="60" t="s">
        <v>64</v>
      </c>
      <c r="G17" s="60" t="s">
        <v>64</v>
      </c>
      <c r="H17" s="60" t="s">
        <v>64</v>
      </c>
      <c r="I17" s="60" t="s">
        <v>64</v>
      </c>
      <c r="J17" s="60" t="s">
        <v>64</v>
      </c>
      <c r="K17" s="301"/>
      <c r="L17" s="301"/>
      <c r="M17" s="258"/>
      <c r="P17" s="13"/>
      <c r="AF17" s="13" t="s">
        <v>65</v>
      </c>
    </row>
    <row r="18" spans="3:33" ht="41.25" customHeight="1">
      <c r="C18" s="220">
        <f>+'Datos del Proceso'!B19</f>
        <v>1</v>
      </c>
      <c r="D18" s="221" t="str">
        <f>+'Datos del Proceso'!C19</f>
        <v>GRUPO AGRONOVA</v>
      </c>
      <c r="E18" s="222">
        <v>1495.25</v>
      </c>
      <c r="F18" s="222">
        <v>200.87</v>
      </c>
      <c r="G18" s="222">
        <v>398.04</v>
      </c>
      <c r="H18" s="223">
        <v>1025.5999999999999</v>
      </c>
      <c r="I18" s="222">
        <v>21.63</v>
      </c>
      <c r="J18" s="223">
        <v>85.31</v>
      </c>
      <c r="K18" s="224">
        <f>+E18+F18+G18+H18+I18+J18</f>
        <v>3226.7</v>
      </c>
      <c r="L18" s="225" t="s">
        <v>130</v>
      </c>
      <c r="M18" s="179"/>
      <c r="AF18">
        <v>1</v>
      </c>
      <c r="AG18">
        <f>+K17</f>
        <v>0</v>
      </c>
    </row>
    <row r="19" spans="3:33" ht="64.5" customHeight="1">
      <c r="C19" s="5">
        <f>+'Datos del Proceso'!B20</f>
        <v>2</v>
      </c>
      <c r="D19" s="12" t="str">
        <f>+'Datos del Proceso'!C20</f>
        <v>COMERCIALIZADORA WILLIAM A.  S.A.S.</v>
      </c>
      <c r="E19" s="192">
        <v>404.81</v>
      </c>
      <c r="F19" s="192">
        <v>603.30999999999995</v>
      </c>
      <c r="G19" s="192">
        <v>557.38</v>
      </c>
      <c r="H19" s="193"/>
      <c r="I19" s="192"/>
      <c r="J19" s="193"/>
      <c r="K19" s="51">
        <f>+E19+F19+G19+H19</f>
        <v>1565.5</v>
      </c>
      <c r="L19" s="178" t="s">
        <v>130</v>
      </c>
      <c r="M19" s="231" t="s">
        <v>31</v>
      </c>
      <c r="AF19">
        <v>2</v>
      </c>
      <c r="AG19">
        <f>IF(AG18&gt;0,AG18-('Datos del Proceso'!$C$15),0)</f>
        <v>0</v>
      </c>
    </row>
    <row r="20" spans="3:33">
      <c r="C20" s="5"/>
      <c r="D20" s="12"/>
      <c r="E20" s="56"/>
      <c r="F20" s="56"/>
      <c r="G20" s="56"/>
      <c r="H20" s="57"/>
      <c r="I20" s="56"/>
      <c r="J20" s="57"/>
      <c r="K20" s="51">
        <f t="shared" ref="K20" si="0">+E20+F20+G20+H20</f>
        <v>0</v>
      </c>
      <c r="L20" s="54"/>
      <c r="M20" s="14"/>
      <c r="AF20">
        <v>5</v>
      </c>
      <c r="AG20" t="e">
        <f>+#REF!-('Datos del Proceso'!$C$15)</f>
        <v>#REF!</v>
      </c>
    </row>
    <row r="21" spans="3:33" ht="15.75" customHeight="1" thickBot="1">
      <c r="C21" s="28"/>
      <c r="D21" s="29"/>
      <c r="E21" s="53"/>
      <c r="F21" s="53"/>
      <c r="G21" s="53"/>
      <c r="H21" s="30"/>
      <c r="I21" s="191"/>
      <c r="J21" s="191"/>
      <c r="K21" s="52"/>
      <c r="L21" s="55"/>
      <c r="M21" s="32"/>
      <c r="O21" s="13" t="s">
        <v>18</v>
      </c>
      <c r="P21" s="13"/>
    </row>
    <row r="22" spans="3:33">
      <c r="P22" s="13"/>
    </row>
    <row r="23" spans="3:33">
      <c r="C23" s="13" t="s">
        <v>19</v>
      </c>
    </row>
    <row r="24" spans="3:33">
      <c r="C24"/>
    </row>
    <row r="25" spans="3:33">
      <c r="C25" s="13" t="s">
        <v>20</v>
      </c>
    </row>
  </sheetData>
  <mergeCells count="11">
    <mergeCell ref="C9:M9"/>
    <mergeCell ref="C10:M10"/>
    <mergeCell ref="C11:M11"/>
    <mergeCell ref="Q11:T11"/>
    <mergeCell ref="C12:M12"/>
    <mergeCell ref="Q12:T12"/>
    <mergeCell ref="C13:M13"/>
    <mergeCell ref="C16:D17"/>
    <mergeCell ref="L16:L17"/>
    <mergeCell ref="M16:M17"/>
    <mergeCell ref="K16:K17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D4:AC26"/>
  <sheetViews>
    <sheetView showGridLines="0" topLeftCell="C4" zoomScale="120" zoomScaleNormal="120" zoomScaleSheetLayoutView="85" workbookViewId="0">
      <selection activeCell="K31" sqref="K31"/>
    </sheetView>
  </sheetViews>
  <sheetFormatPr baseColWidth="10" defaultColWidth="11.42578125" defaultRowHeight="12.75"/>
  <cols>
    <col min="3" max="3" width="7.42578125" customWidth="1"/>
    <col min="4" max="4" width="3" style="3" bestFit="1" customWidth="1"/>
    <col min="5" max="5" width="40.140625" customWidth="1"/>
    <col min="6" max="6" width="30.7109375" style="3" customWidth="1"/>
    <col min="7" max="7" width="11.42578125" style="3"/>
    <col min="8" max="8" width="14.42578125" customWidth="1"/>
    <col min="9" max="9" width="34.7109375" customWidth="1"/>
    <col min="10" max="10" width="6.42578125" customWidth="1"/>
    <col min="11" max="11" width="12.7109375" bestFit="1" customWidth="1"/>
    <col min="12" max="12" width="20.42578125" customWidth="1"/>
    <col min="28" max="29" width="11.42578125" customWidth="1"/>
  </cols>
  <sheetData>
    <row r="4" spans="4:16" ht="13.5" thickBot="1"/>
    <row r="5" spans="4:16" ht="12.75" customHeight="1">
      <c r="D5" s="8"/>
      <c r="E5" s="9"/>
      <c r="F5" s="9"/>
      <c r="G5" s="49"/>
      <c r="H5" s="9"/>
      <c r="I5" s="10"/>
    </row>
    <row r="6" spans="4:16" ht="12.75" customHeight="1">
      <c r="D6" s="6"/>
      <c r="E6" s="7"/>
      <c r="F6" s="7"/>
      <c r="G6" s="50"/>
      <c r="H6" s="7"/>
      <c r="I6" s="11"/>
    </row>
    <row r="7" spans="4:16" ht="12.75" customHeight="1">
      <c r="D7" s="6"/>
      <c r="E7" s="7"/>
      <c r="F7" s="7"/>
      <c r="G7" s="50"/>
      <c r="H7" s="7"/>
      <c r="I7" s="11"/>
    </row>
    <row r="8" spans="4:16" ht="12.75" customHeight="1">
      <c r="D8" s="6"/>
      <c r="E8" s="7"/>
      <c r="F8" s="7"/>
      <c r="G8" s="50"/>
      <c r="H8" s="7"/>
      <c r="I8" s="11"/>
    </row>
    <row r="9" spans="4:16" ht="15.75">
      <c r="D9" s="302"/>
      <c r="E9" s="303"/>
      <c r="F9" s="303"/>
      <c r="G9" s="303"/>
      <c r="H9" s="303"/>
      <c r="I9" s="304"/>
    </row>
    <row r="10" spans="4:16" ht="15.75">
      <c r="D10" s="305"/>
      <c r="E10" s="306"/>
      <c r="F10" s="306"/>
      <c r="G10" s="306"/>
      <c r="H10" s="306"/>
      <c r="I10" s="307"/>
    </row>
    <row r="11" spans="4:16" s="34" customFormat="1" ht="33.75" customHeight="1">
      <c r="D11" s="259" t="str">
        <f>+PORTADA!A36</f>
        <v>COMPRAVENTA DE EQUIPOS, HERRAMIENTAS E INSUMOS AGROPECUARIOS EN MARCO DEL PROYECTO DENOMINADO “FORTALECIMIENTO DEL SISTEMA LACTEO EN EL RESGUARDO INDIGENA DE PASTAS- ALDANA- DEPARTAMENTO DE NARIÑO</v>
      </c>
      <c r="E11" s="260"/>
      <c r="F11" s="260"/>
      <c r="G11" s="260"/>
      <c r="H11" s="260"/>
      <c r="I11" s="261"/>
      <c r="L11" s="36"/>
      <c r="M11" s="262"/>
      <c r="N11" s="262"/>
      <c r="O11" s="262"/>
      <c r="P11" s="262"/>
    </row>
    <row r="12" spans="4:16" s="33" customFormat="1" ht="20.25">
      <c r="D12" s="268" t="s">
        <v>103</v>
      </c>
      <c r="E12" s="269"/>
      <c r="F12" s="269"/>
      <c r="G12" s="269"/>
      <c r="H12" s="269"/>
      <c r="I12" s="270"/>
      <c r="L12" s="36"/>
      <c r="M12" s="262"/>
      <c r="N12" s="262"/>
      <c r="O12" s="262"/>
      <c r="P12" s="262"/>
    </row>
    <row r="13" spans="4:16" ht="13.5" thickBot="1">
      <c r="D13" s="265" t="s">
        <v>57</v>
      </c>
      <c r="E13" s="266"/>
      <c r="F13" s="266"/>
      <c r="G13" s="266"/>
      <c r="H13" s="266"/>
      <c r="I13" s="267"/>
    </row>
    <row r="14" spans="4:16">
      <c r="D14" s="37"/>
      <c r="E14" s="37"/>
      <c r="F14" s="37"/>
      <c r="G14" s="37"/>
      <c r="H14" s="37"/>
      <c r="I14" s="37"/>
    </row>
    <row r="15" spans="4:16" ht="13.5" thickBot="1">
      <c r="E15" s="140"/>
      <c r="F15" s="141"/>
      <c r="G15" s="141"/>
      <c r="H15" s="140"/>
      <c r="I15" s="140"/>
    </row>
    <row r="16" spans="4:16" ht="39" thickBot="1">
      <c r="D16" s="253" t="s">
        <v>13</v>
      </c>
      <c r="E16" s="254"/>
      <c r="F16" s="58" t="s">
        <v>14</v>
      </c>
      <c r="G16" s="59" t="s">
        <v>15</v>
      </c>
      <c r="H16" s="257" t="s">
        <v>66</v>
      </c>
      <c r="I16" s="308" t="s">
        <v>17</v>
      </c>
    </row>
    <row r="17" spans="4:29" ht="13.5" thickBot="1">
      <c r="D17" s="299"/>
      <c r="E17" s="300"/>
      <c r="F17" s="59" t="s">
        <v>97</v>
      </c>
      <c r="G17" s="67">
        <v>50</v>
      </c>
      <c r="H17" s="301"/>
      <c r="I17" s="309"/>
      <c r="L17" s="13"/>
      <c r="AB17" s="13" t="s">
        <v>65</v>
      </c>
    </row>
    <row r="18" spans="4:29">
      <c r="D18" s="220">
        <f>+'Datos del Proceso'!B19</f>
        <v>1</v>
      </c>
      <c r="E18" s="221" t="str">
        <f>+'Datos del Proceso'!C19</f>
        <v>GRUPO AGRONOVA</v>
      </c>
      <c r="F18" s="226">
        <v>817489800</v>
      </c>
      <c r="G18" s="227">
        <v>50</v>
      </c>
      <c r="H18" s="228">
        <f>RANK(F18,$F$18:$F$20,1)</f>
        <v>1</v>
      </c>
      <c r="I18" s="143"/>
      <c r="AB18">
        <v>1</v>
      </c>
      <c r="AC18">
        <f>+G17</f>
        <v>50</v>
      </c>
    </row>
    <row r="19" spans="4:29">
      <c r="D19" s="5">
        <f>+'Datos del Proceso'!B20</f>
        <v>2</v>
      </c>
      <c r="E19" s="12" t="str">
        <f>+'Datos del Proceso'!C20</f>
        <v>COMERCIALIZADORA WILLIAM A.  S.A.S.</v>
      </c>
      <c r="F19" s="48">
        <v>990000000</v>
      </c>
      <c r="G19" s="51">
        <v>40</v>
      </c>
      <c r="H19" s="35">
        <f>RANK(F19,$F$18:$F$20,1)</f>
        <v>2</v>
      </c>
      <c r="I19" s="14"/>
      <c r="AB19">
        <v>2</v>
      </c>
      <c r="AC19">
        <f>IF(AC18&gt;0,AC18-('Datos del Proceso'!$C$15),0)</f>
        <v>50</v>
      </c>
    </row>
    <row r="20" spans="4:29">
      <c r="D20" s="5"/>
      <c r="E20" s="12"/>
      <c r="F20" s="48"/>
      <c r="G20" s="51"/>
      <c r="H20" s="35"/>
      <c r="I20" s="14"/>
      <c r="P20" s="140"/>
      <c r="AB20">
        <v>3</v>
      </c>
      <c r="AC20">
        <f>+AC19-('Datos del Proceso'!$C$15)</f>
        <v>50</v>
      </c>
    </row>
    <row r="21" spans="4:29" ht="15.75" customHeight="1" thickBot="1">
      <c r="D21" s="28"/>
      <c r="E21" s="29"/>
      <c r="F21" s="30"/>
      <c r="G21" s="52"/>
      <c r="H21" s="31"/>
      <c r="I21" s="32"/>
      <c r="K21" s="13" t="s">
        <v>20</v>
      </c>
      <c r="L21" s="13"/>
    </row>
    <row r="22" spans="4:29">
      <c r="L22" s="13"/>
    </row>
    <row r="24" spans="4:29">
      <c r="D24" s="13" t="s">
        <v>19</v>
      </c>
    </row>
    <row r="25" spans="4:29">
      <c r="D25"/>
    </row>
    <row r="26" spans="4:29">
      <c r="D26" s="13" t="s">
        <v>18</v>
      </c>
    </row>
  </sheetData>
  <mergeCells count="10">
    <mergeCell ref="M11:P11"/>
    <mergeCell ref="D12:I12"/>
    <mergeCell ref="M12:P12"/>
    <mergeCell ref="D13:I13"/>
    <mergeCell ref="D16:E17"/>
    <mergeCell ref="H16:H17"/>
    <mergeCell ref="I16:I17"/>
    <mergeCell ref="D9:I9"/>
    <mergeCell ref="D10:I10"/>
    <mergeCell ref="D11:I11"/>
  </mergeCells>
  <conditionalFormatting sqref="H18:H20">
    <cfRule type="cellIs" dxfId="0" priority="1" operator="equal">
      <formula>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4:AA45"/>
  <sheetViews>
    <sheetView showGridLines="0" topLeftCell="A7" zoomScaleNormal="100" zoomScaleSheetLayoutView="85" workbookViewId="0">
      <selection activeCell="C37" sqref="C37"/>
    </sheetView>
  </sheetViews>
  <sheetFormatPr baseColWidth="10" defaultColWidth="11.42578125" defaultRowHeight="12.75"/>
  <cols>
    <col min="1" max="1" width="7.42578125" customWidth="1"/>
    <col min="2" max="2" width="3" style="3" bestFit="1" customWidth="1"/>
    <col min="3" max="3" width="40.140625" customWidth="1"/>
    <col min="4" max="4" width="30.7109375" style="3" customWidth="1"/>
    <col min="5" max="5" width="18.85546875" style="3" customWidth="1"/>
    <col min="6" max="6" width="16.85546875" customWidth="1"/>
    <col min="7" max="7" width="33.7109375" customWidth="1"/>
    <col min="8" max="8" width="16.7109375" customWidth="1"/>
    <col min="9" max="9" width="12.7109375" bestFit="1" customWidth="1"/>
    <col min="10" max="10" width="20.42578125" customWidth="1"/>
    <col min="14" max="14" width="16.140625" customWidth="1"/>
    <col min="26" max="27" width="11.42578125" customWidth="1"/>
  </cols>
  <sheetData>
    <row r="4" spans="2:14" ht="13.5" thickBot="1"/>
    <row r="5" spans="2:14" ht="12.75" customHeight="1">
      <c r="B5" s="8"/>
      <c r="C5" s="9"/>
      <c r="D5" s="9"/>
      <c r="E5" s="49"/>
      <c r="F5" s="9"/>
      <c r="G5" s="10"/>
    </row>
    <row r="6" spans="2:14" ht="12.75" customHeight="1">
      <c r="B6" s="6"/>
      <c r="C6" s="7"/>
      <c r="D6" s="7"/>
      <c r="E6" s="50"/>
      <c r="F6" s="7"/>
      <c r="G6" s="11"/>
    </row>
    <row r="7" spans="2:14" ht="12.75" customHeight="1">
      <c r="B7" s="6"/>
      <c r="C7" s="7"/>
      <c r="D7" s="7"/>
      <c r="E7" s="50"/>
      <c r="F7" s="7"/>
      <c r="G7" s="11"/>
    </row>
    <row r="8" spans="2:14" ht="12.75" customHeight="1">
      <c r="B8" s="6"/>
      <c r="C8" s="7"/>
      <c r="D8" s="7"/>
      <c r="E8" s="50"/>
      <c r="F8" s="7"/>
      <c r="G8" s="11"/>
    </row>
    <row r="9" spans="2:14" ht="15.75">
      <c r="B9" s="302"/>
      <c r="C9" s="303"/>
      <c r="D9" s="303"/>
      <c r="E9" s="303"/>
      <c r="F9" s="303"/>
      <c r="G9" s="304"/>
    </row>
    <row r="10" spans="2:14" ht="15.75">
      <c r="B10" s="305"/>
      <c r="C10" s="306"/>
      <c r="D10" s="306"/>
      <c r="E10" s="306"/>
      <c r="F10" s="306"/>
      <c r="G10" s="307"/>
    </row>
    <row r="11" spans="2:14" s="34" customFormat="1" ht="33.75" customHeight="1">
      <c r="B11" s="259" t="str">
        <f>+PORTADA!A36</f>
        <v>COMPRAVENTA DE EQUIPOS, HERRAMIENTAS E INSUMOS AGROPECUARIOS EN MARCO DEL PROYECTO DENOMINADO “FORTALECIMIENTO DEL SISTEMA LACTEO EN EL RESGUARDO INDIGENA DE PASTAS- ALDANA- DEPARTAMENTO DE NARIÑO</v>
      </c>
      <c r="C11" s="260"/>
      <c r="D11" s="260"/>
      <c r="E11" s="260"/>
      <c r="F11" s="260"/>
      <c r="G11" s="261"/>
      <c r="J11" s="36"/>
      <c r="K11" s="262"/>
      <c r="L11" s="262"/>
      <c r="M11" s="262"/>
      <c r="N11" s="262"/>
    </row>
    <row r="12" spans="2:14" s="33" customFormat="1" ht="20.25">
      <c r="B12" s="268" t="s">
        <v>103</v>
      </c>
      <c r="C12" s="269"/>
      <c r="D12" s="269"/>
      <c r="E12" s="269"/>
      <c r="F12" s="269"/>
      <c r="G12" s="270"/>
      <c r="J12" s="36"/>
      <c r="K12" s="262"/>
      <c r="L12" s="262"/>
      <c r="M12" s="262"/>
      <c r="N12" s="262"/>
    </row>
    <row r="13" spans="2:14" ht="13.5" thickBot="1">
      <c r="B13" s="265" t="s">
        <v>67</v>
      </c>
      <c r="C13" s="266"/>
      <c r="D13" s="266"/>
      <c r="E13" s="266"/>
      <c r="F13" s="266"/>
      <c r="G13" s="267"/>
    </row>
    <row r="14" spans="2:14">
      <c r="B14" s="37"/>
      <c r="C14" s="37"/>
      <c r="D14" s="37"/>
      <c r="E14" s="37"/>
      <c r="F14" s="37"/>
      <c r="G14" s="37"/>
    </row>
    <row r="15" spans="2:14">
      <c r="C15" s="140"/>
      <c r="D15" s="141"/>
      <c r="E15" s="141"/>
      <c r="F15" s="140"/>
      <c r="G15" s="140"/>
    </row>
    <row r="16" spans="2:14">
      <c r="B16" s="72"/>
      <c r="D16" s="310" t="s">
        <v>68</v>
      </c>
      <c r="E16" s="311"/>
      <c r="F16" s="311"/>
      <c r="G16" s="311"/>
      <c r="H16" s="312"/>
      <c r="J16" s="81" t="s">
        <v>69</v>
      </c>
      <c r="L16" s="313" t="s">
        <v>70</v>
      </c>
      <c r="M16" s="313"/>
      <c r="N16" s="313"/>
    </row>
    <row r="17" spans="2:27">
      <c r="B17" s="72"/>
      <c r="D17" s="77" t="s">
        <v>71</v>
      </c>
      <c r="E17" s="77" t="s">
        <v>72</v>
      </c>
      <c r="F17" s="77" t="s">
        <v>73</v>
      </c>
      <c r="G17" s="78" t="s">
        <v>74</v>
      </c>
      <c r="H17" s="79" t="s">
        <v>75</v>
      </c>
      <c r="J17" s="13"/>
      <c r="L17" s="84" t="s">
        <v>76</v>
      </c>
      <c r="M17" s="85">
        <v>1.2</v>
      </c>
      <c r="N17" s="87"/>
      <c r="Z17" s="13" t="s">
        <v>65</v>
      </c>
    </row>
    <row r="18" spans="2:27" ht="13.5" thickBot="1">
      <c r="B18" s="68"/>
      <c r="C18" s="73" t="s">
        <v>93</v>
      </c>
      <c r="D18" s="75"/>
      <c r="E18" s="4"/>
      <c r="F18" s="4"/>
      <c r="G18" s="76"/>
      <c r="H18" s="80">
        <f>+F20</f>
        <v>5.1727295109722</v>
      </c>
      <c r="J18" s="83" t="str">
        <f>+IF(H18&gt;=$M$17,"SI","NO")</f>
        <v>SI</v>
      </c>
      <c r="L18" s="84" t="s">
        <v>77</v>
      </c>
      <c r="M18" s="85">
        <v>0.5</v>
      </c>
      <c r="N18" s="88"/>
      <c r="Z18">
        <v>1</v>
      </c>
      <c r="AA18" t="str">
        <f>+E17</f>
        <v>Pasivo Corriente</v>
      </c>
    </row>
    <row r="19" spans="2:27" ht="13.5" thickBot="1">
      <c r="B19" s="68"/>
      <c r="C19" s="229" t="str">
        <f>'Datos del Proceso'!C19</f>
        <v>GRUPO AGRONOVA</v>
      </c>
      <c r="D19" s="180">
        <v>2881225000</v>
      </c>
      <c r="E19" s="181">
        <v>1794831000</v>
      </c>
      <c r="F19" s="4">
        <f>+D19/E19</f>
        <v>1.6052904145292788</v>
      </c>
      <c r="G19" s="146">
        <v>1</v>
      </c>
      <c r="H19" s="147">
        <v>1.2</v>
      </c>
      <c r="L19" s="84" t="s">
        <v>78</v>
      </c>
      <c r="M19" s="86">
        <v>0.4</v>
      </c>
      <c r="N19" s="89"/>
      <c r="Z19">
        <v>2</v>
      </c>
      <c r="AA19" t="e">
        <f>IF(AA18&gt;0,AA18-('Datos del Proceso'!$C$15),0)</f>
        <v>#VALUE!</v>
      </c>
    </row>
    <row r="20" spans="2:27">
      <c r="B20" s="68"/>
      <c r="C20" s="74" t="str">
        <f>'Datos del Proceso'!C20</f>
        <v>COMERCIALIZADORA WILLIAM A.  S.A.S.</v>
      </c>
      <c r="D20" s="75">
        <v>525326084</v>
      </c>
      <c r="E20" s="161">
        <v>101556844</v>
      </c>
      <c r="F20" s="4">
        <f>+D20/E20</f>
        <v>5.1727295109722</v>
      </c>
      <c r="G20" s="107">
        <v>1</v>
      </c>
      <c r="N20" s="140"/>
      <c r="Z20">
        <v>3</v>
      </c>
      <c r="AA20" t="e">
        <f>+AA19-('Datos del Proceso'!$C$15)</f>
        <v>#VALUE!</v>
      </c>
    </row>
    <row r="21" spans="2:27">
      <c r="B21" s="68"/>
      <c r="C21" s="74">
        <f>'Datos del Proceso'!C21</f>
        <v>0</v>
      </c>
      <c r="D21" s="75"/>
      <c r="E21" s="4"/>
      <c r="F21" s="4" t="e">
        <f>+D21/E21</f>
        <v>#DIV/0!</v>
      </c>
      <c r="G21" s="107"/>
      <c r="L21" s="82" t="s">
        <v>79</v>
      </c>
      <c r="M21" s="83"/>
      <c r="N21" s="90">
        <f>+'Datos del Proceso'!C13</f>
        <v>990720000</v>
      </c>
      <c r="Z21">
        <v>4</v>
      </c>
      <c r="AA21" t="e">
        <f>+AA20-('Datos del Proceso'!$C$15)</f>
        <v>#VALUE!</v>
      </c>
    </row>
    <row r="22" spans="2:27">
      <c r="B22" s="68"/>
      <c r="C22" s="69"/>
      <c r="D22" s="70"/>
      <c r="E22" s="68"/>
      <c r="F22" s="68"/>
      <c r="G22" s="71"/>
      <c r="Z22">
        <v>5</v>
      </c>
      <c r="AA22" t="e">
        <f>+AA21-('Datos del Proceso'!$C$15)</f>
        <v>#VALUE!</v>
      </c>
    </row>
    <row r="25" spans="2:27">
      <c r="D25" s="314" t="s">
        <v>80</v>
      </c>
      <c r="E25" s="315"/>
      <c r="F25" s="315"/>
      <c r="G25" s="315"/>
      <c r="H25" s="316"/>
    </row>
    <row r="26" spans="2:27">
      <c r="D26" s="91" t="s">
        <v>81</v>
      </c>
      <c r="E26" s="91" t="s">
        <v>113</v>
      </c>
      <c r="F26" s="91" t="s">
        <v>82</v>
      </c>
      <c r="G26" s="92" t="s">
        <v>74</v>
      </c>
      <c r="H26" s="93" t="s">
        <v>75</v>
      </c>
    </row>
    <row r="27" spans="2:27" ht="13.5" thickBot="1">
      <c r="C27" s="73" t="s">
        <v>93</v>
      </c>
      <c r="D27" s="75"/>
      <c r="E27" s="4"/>
      <c r="F27" s="4"/>
      <c r="G27" s="76"/>
      <c r="H27" s="80">
        <f>F29</f>
        <v>0.21578202496832949</v>
      </c>
      <c r="J27" s="83" t="str">
        <f>+IF(H27&lt;=$M$18,"SI","NO")</f>
        <v>SI</v>
      </c>
    </row>
    <row r="28" spans="2:27" ht="13.5" thickBot="1">
      <c r="C28" s="229" t="str">
        <f>'Datos del Proceso'!C19</f>
        <v>GRUPO AGRONOVA</v>
      </c>
      <c r="D28" s="180">
        <f>E19</f>
        <v>1794831000</v>
      </c>
      <c r="E28" s="181">
        <v>3824966000</v>
      </c>
      <c r="F28" s="4">
        <f>+D28/E28</f>
        <v>0.46924103377650939</v>
      </c>
      <c r="G28" s="76"/>
      <c r="H28" s="177">
        <v>0.6</v>
      </c>
    </row>
    <row r="29" spans="2:27">
      <c r="C29" s="74" t="str">
        <f>'Datos del Proceso'!C20</f>
        <v>COMERCIALIZADORA WILLIAM A.  S.A.S.</v>
      </c>
      <c r="D29" s="75">
        <v>115656844</v>
      </c>
      <c r="E29" s="161">
        <v>535989242</v>
      </c>
      <c r="F29" s="4">
        <f>+D29/E29</f>
        <v>0.21578202496832949</v>
      </c>
      <c r="G29" s="4">
        <v>100</v>
      </c>
    </row>
    <row r="30" spans="2:27">
      <c r="C30" s="74">
        <f>'Datos del Proceso'!C21</f>
        <v>0</v>
      </c>
      <c r="D30" s="75"/>
      <c r="E30" s="4"/>
      <c r="F30" s="4" t="e">
        <f>+D30/E30</f>
        <v>#DIV/0!</v>
      </c>
      <c r="G30" s="4"/>
    </row>
    <row r="31" spans="2:27">
      <c r="C31" s="69"/>
      <c r="D31" s="70"/>
      <c r="E31" s="68"/>
      <c r="F31" s="68"/>
      <c r="G31" s="71"/>
    </row>
    <row r="34" spans="3:10">
      <c r="D34" s="317" t="s">
        <v>83</v>
      </c>
      <c r="E34" s="318"/>
      <c r="F34" s="318"/>
      <c r="G34" s="318"/>
      <c r="H34" s="319"/>
    </row>
    <row r="35" spans="3:10">
      <c r="D35" s="94" t="s">
        <v>71</v>
      </c>
      <c r="E35" s="94" t="s">
        <v>72</v>
      </c>
      <c r="F35" s="94" t="s">
        <v>82</v>
      </c>
      <c r="G35" s="95" t="s">
        <v>74</v>
      </c>
      <c r="H35" s="96" t="s">
        <v>75</v>
      </c>
    </row>
    <row r="36" spans="3:10" ht="13.5" thickBot="1">
      <c r="C36" s="73" t="s">
        <v>93</v>
      </c>
      <c r="D36" s="75"/>
      <c r="E36" s="4"/>
      <c r="F36" s="97">
        <f>+D36-E36</f>
        <v>0</v>
      </c>
      <c r="G36" s="76"/>
      <c r="H36" s="164">
        <f>F38/N21</f>
        <v>0.42773865471576228</v>
      </c>
      <c r="J36" s="83" t="str">
        <f>+IF(H36&lt;=$M$18,"SI","NO")</f>
        <v>SI</v>
      </c>
    </row>
    <row r="37" spans="3:10" ht="13.5" thickBot="1">
      <c r="C37" s="229" t="str">
        <f>'Datos del Proceso'!C19</f>
        <v>GRUPO AGRONOVA</v>
      </c>
      <c r="D37" s="180">
        <f>D19</f>
        <v>2881225000</v>
      </c>
      <c r="E37" s="182">
        <f>E19</f>
        <v>1794831000</v>
      </c>
      <c r="F37" s="97">
        <f t="shared" ref="F37" si="0">+D37-E37</f>
        <v>1086394000</v>
      </c>
      <c r="G37" s="76"/>
      <c r="H37" s="165">
        <v>0.4</v>
      </c>
    </row>
    <row r="38" spans="3:10">
      <c r="C38" s="74" t="str">
        <f>'Datos del Proceso'!C20</f>
        <v>COMERCIALIZADORA WILLIAM A.  S.A.S.</v>
      </c>
      <c r="D38" s="75">
        <f>D20</f>
        <v>525326084</v>
      </c>
      <c r="E38" s="162">
        <f>E20</f>
        <v>101556844</v>
      </c>
      <c r="F38" s="97">
        <f t="shared" ref="F38:F39" si="1">+D38-E38</f>
        <v>423769240</v>
      </c>
      <c r="G38" s="163">
        <f>F38/N21</f>
        <v>0.42773865471576228</v>
      </c>
    </row>
    <row r="39" spans="3:10">
      <c r="C39" s="74">
        <f>'Datos del Proceso'!C21</f>
        <v>0</v>
      </c>
      <c r="D39" s="75"/>
      <c r="E39" s="4"/>
      <c r="F39" s="97">
        <f t="shared" si="1"/>
        <v>0</v>
      </c>
      <c r="G39" s="4"/>
    </row>
    <row r="40" spans="3:10">
      <c r="C40" s="69"/>
      <c r="D40" s="70"/>
      <c r="E40" s="68"/>
      <c r="F40" s="68"/>
      <c r="G40" s="71"/>
    </row>
    <row r="43" spans="3:10">
      <c r="C43" s="13" t="s">
        <v>84</v>
      </c>
    </row>
    <row r="44" spans="3:10">
      <c r="C44" s="98" t="s">
        <v>85</v>
      </c>
      <c r="D44" s="99"/>
      <c r="E44" s="99"/>
      <c r="F44" s="100"/>
      <c r="G44" s="101"/>
    </row>
    <row r="45" spans="3:10">
      <c r="C45" s="102" t="s">
        <v>86</v>
      </c>
      <c r="D45" s="103"/>
      <c r="E45" s="103"/>
      <c r="F45" s="104"/>
      <c r="G45" s="105"/>
    </row>
  </sheetData>
  <mergeCells count="11">
    <mergeCell ref="B9:G9"/>
    <mergeCell ref="B10:G10"/>
    <mergeCell ref="B11:G11"/>
    <mergeCell ref="D25:H25"/>
    <mergeCell ref="D34:H34"/>
    <mergeCell ref="K11:N11"/>
    <mergeCell ref="B12:G12"/>
    <mergeCell ref="K12:N12"/>
    <mergeCell ref="B13:G13"/>
    <mergeCell ref="D16:H16"/>
    <mergeCell ref="L16:N16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PORTADA</vt:lpstr>
      <vt:lpstr>Datos del Proceso</vt:lpstr>
      <vt:lpstr>Hoja Resumen</vt:lpstr>
      <vt:lpstr>Evaluacion Juridica Ofer 1</vt:lpstr>
      <vt:lpstr>Evaluación Juridíca Ofer 2</vt:lpstr>
      <vt:lpstr>Acreditación de Experiencia</vt:lpstr>
      <vt:lpstr>Oferta Economica</vt:lpstr>
      <vt:lpstr>Capacidad Fianaciera</vt:lpstr>
      <vt:lpstr>'Acreditación de Experiencia'!Área_de_impresión</vt:lpstr>
      <vt:lpstr>'Capacidad Fianaciera'!Área_de_impresión</vt:lpstr>
      <vt:lpstr>'Hoja Resumen'!Área_de_impresión</vt:lpstr>
      <vt:lpstr>'Oferta Economica'!Área_de_impresión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VARGAS</dc:creator>
  <cp:keywords/>
  <dc:description/>
  <cp:lastModifiedBy>Luis Fernando Santacruz Lopez</cp:lastModifiedBy>
  <cp:revision/>
  <dcterms:created xsi:type="dcterms:W3CDTF">2024-04-09T21:37:13Z</dcterms:created>
  <dcterms:modified xsi:type="dcterms:W3CDTF">2025-11-20T19:32:38Z</dcterms:modified>
  <cp:category/>
  <cp:contentStatus/>
</cp:coreProperties>
</file>