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angela.varon\Documents\18052023\documentos\PROYECTO No. 0214 de 30-05-2025\ACTAS CTGL APROBACION DE PROFESIONALES\"/>
    </mc:Choice>
  </mc:AlternateContent>
  <bookViews>
    <workbookView xWindow="0" yWindow="0" windowWidth="28800" windowHeight="11835" firstSheet="1" activeTab="3"/>
  </bookViews>
  <sheets>
    <sheet name="PORTADA" sheetId="12" r:id="rId1"/>
    <sheet name="Datos del Proceso" sheetId="14" r:id="rId2"/>
    <sheet name="Hoja Resumen" sheetId="8" r:id="rId3"/>
    <sheet name="Evaluación Juridíca" sheetId="18" r:id="rId4"/>
    <sheet name="Acreditación de Experiencia" sheetId="16" r:id="rId5"/>
    <sheet name="Oferta Economica" sheetId="15" r:id="rId6"/>
    <sheet name="Capacidad Financiera" sheetId="17" r:id="rId7"/>
  </sheets>
  <externalReferences>
    <externalReference r:id="rId8"/>
    <externalReference r:id="rId9"/>
    <externalReference r:id="rId10"/>
  </externalReferences>
  <definedNames>
    <definedName name="_Fill" localSheetId="6" hidden="1">#REF!</definedName>
    <definedName name="_Fill" hidden="1">#REF!</definedName>
    <definedName name="_xlnm.Print_Area" localSheetId="4">'Acreditación de Experiencia'!$B$3:$L$23</definedName>
    <definedName name="_xlnm.Print_Area" localSheetId="6">'Capacidad Financiera'!$A$3:$H$20</definedName>
    <definedName name="_xlnm.Print_Area" localSheetId="2">'Hoja Resumen'!$A$3:$O$30</definedName>
    <definedName name="_xlnm.Print_Area" localSheetId="5">'Oferta Economica'!$C$3:$J$20</definedName>
    <definedName name="_xlnm.Print_Area" localSheetId="0">PORTADA!$A$1:$I$42</definedName>
    <definedName name="cdr_exp_con">'[1]Exp-Obr'!$B$16:$BN$60</definedName>
    <definedName name="cdr_resumen">[1]RESUMEN!$B$24:$AD$69</definedName>
    <definedName name="cel_max_props">[1]tablas!$I$52</definedName>
    <definedName name="db_CONS_G1" localSheetId="6">#REF!</definedName>
    <definedName name="db_CONS_G1">#REF!</definedName>
    <definedName name="fecha">'[2]Experiencia P1 A P3'!$B$14</definedName>
    <definedName name="StCapacitacionRng01" localSheetId="6">#REF!</definedName>
    <definedName name="StCapacitacionRng01">#REF!</definedName>
    <definedName name="StF1_Econ_ConsCol01" localSheetId="6">#REF!</definedName>
    <definedName name="StF1_Econ_ConsCol01">#REF!</definedName>
    <definedName name="StF1_Punt_ConsCel01" localSheetId="6">#REF!</definedName>
    <definedName name="StF1_Punt_ConsCel01">#REF!</definedName>
    <definedName name="StF1_Punt_ConsRng01" localSheetId="6">#REF!</definedName>
    <definedName name="StF1_Punt_ConsRng01">#REF!</definedName>
    <definedName name="StF1_Punt_ConsRng02" localSheetId="6">#REF!</definedName>
    <definedName name="StF1_Punt_ConsRng02">#REF!</definedName>
    <definedName name="tb_consors">[1]tablas!$X$57:$AJ$141</definedName>
    <definedName name="tb_dias_habil">'[1]tb-smmlv '!$L$131:$L$243</definedName>
    <definedName name="tb_exp_esp_partic">'[1]tb-Exp-Obr'!$Y$4:$AC$608</definedName>
    <definedName name="tb_promedio">'[1]tb-Exp-Obr'!$AK$3:$AL$104</definedName>
    <definedName name="tb_props" localSheetId="0">[1]tablas!$I$10:$T$51</definedName>
    <definedName name="tb_props">[3]tablas!$I$10:$T$12</definedName>
    <definedName name="tb_smmlv">'[1]tb-smmlv '!$B$3:$C$47</definedName>
    <definedName name="td_exp_con">'[1]tb-Exp-Obr'!$A$4:$P$106</definedName>
    <definedName name="td_exp_con_2">'[1]tb-Exp-Obr'!$Y$4:$AA$608</definedName>
    <definedName name="td_exp_con_4">'[1]tb-Exp-Obr'!$R$4:$W$106</definedName>
    <definedName name="td_exp_esp">'[1]tb-Exp-Obr'!$A$4:$E$106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1" i="16" l="1"/>
  <c r="I21" i="16" s="1"/>
  <c r="J21" i="16" s="1"/>
  <c r="C21" i="16"/>
  <c r="F19" i="16"/>
  <c r="E19" i="16"/>
  <c r="C6" i="14"/>
  <c r="H40" i="17" l="1"/>
  <c r="H35" i="17"/>
  <c r="H30" i="17"/>
  <c r="H24" i="17"/>
  <c r="H18" i="17"/>
  <c r="K24" i="8" l="1"/>
  <c r="J40" i="17"/>
  <c r="J35" i="17"/>
  <c r="J30" i="17"/>
  <c r="J24" i="17"/>
  <c r="J18" i="17"/>
  <c r="C9" i="18"/>
  <c r="C8" i="18"/>
  <c r="C7" i="18"/>
  <c r="B12" i="8" l="1"/>
  <c r="C12" i="16" s="1"/>
  <c r="D12" i="15" s="1"/>
  <c r="B12" i="17" s="1"/>
  <c r="H18" i="15" l="1"/>
  <c r="F41" i="17"/>
  <c r="F36" i="17"/>
  <c r="F31" i="17" l="1"/>
  <c r="F25" i="17"/>
  <c r="F19" i="17" l="1"/>
  <c r="AA18" i="17"/>
  <c r="AA19" i="17" s="1"/>
  <c r="AA20" i="17" s="1"/>
  <c r="I19" i="16" l="1"/>
  <c r="AE19" i="16"/>
  <c r="D19" i="16"/>
  <c r="D21" i="16" s="1"/>
  <c r="C19" i="16"/>
  <c r="AC18" i="15"/>
  <c r="G18" i="15" s="1"/>
  <c r="J19" i="16" l="1"/>
  <c r="AE21" i="16"/>
  <c r="C36" i="17"/>
  <c r="C31" i="17"/>
  <c r="C25" i="17"/>
  <c r="C19" i="17"/>
  <c r="C41" i="17"/>
  <c r="E18" i="15"/>
  <c r="D18" i="15"/>
  <c r="A36" i="12"/>
  <c r="B11" i="17" s="1"/>
  <c r="C24" i="8"/>
  <c r="B24" i="8"/>
  <c r="J29" i="8"/>
  <c r="B11" i="8" l="1"/>
  <c r="C11" i="16"/>
  <c r="D11" i="15"/>
  <c r="H24" i="8" l="1"/>
  <c r="I24" i="8" s="1"/>
  <c r="J24" i="8" l="1"/>
</calcChain>
</file>

<file path=xl/sharedStrings.xml><?xml version="1.0" encoding="utf-8"?>
<sst xmlns="http://schemas.openxmlformats.org/spreadsheetml/2006/main" count="316" uniqueCount="173">
  <si>
    <t>FECHA DE CIERRE:</t>
  </si>
  <si>
    <t>OBJETO DEL PROCESO</t>
  </si>
  <si>
    <t xml:space="preserve">VALOR DEL PRESUPUESTO DEL PROCESO </t>
  </si>
  <si>
    <t>VALOR DEL PRESUPUESTO EN SMMLV A SER ACREDITADO</t>
  </si>
  <si>
    <t>PRESUPUESTO EN SMMLV AL 100% O 150% O SEGÚN LO INDIQUEN LOS TERMINOS DE REFERENCIA</t>
  </si>
  <si>
    <t>DIFERENCIA PUNTOS ENTRE OFERTA ECONOMICA</t>
  </si>
  <si>
    <t>DETERMINAR EL VALOR DE ACUERDO A LO EXPUESTO EN TERMINOS DE REFERENCIA</t>
  </si>
  <si>
    <t>No</t>
  </si>
  <si>
    <t>NOMBRE DEL PROPONENTE</t>
  </si>
  <si>
    <t>EVALUACIÓN TÉCNICA</t>
  </si>
  <si>
    <t>CRITERIOS DE EVALUACIÓN</t>
  </si>
  <si>
    <t>CRITERIO No 1</t>
  </si>
  <si>
    <t>CRITERIO No 2</t>
  </si>
  <si>
    <t>CRITERIO No 3</t>
  </si>
  <si>
    <t>CRITERIO No 4</t>
  </si>
  <si>
    <t>PROPONENTE</t>
  </si>
  <si>
    <t>EXPERIENCIA ACREDITADA
Puntaje Maximo</t>
  </si>
  <si>
    <t>OFERTA ECONOMICA</t>
  </si>
  <si>
    <t>PUNTAJE TOTAL
MAX.</t>
  </si>
  <si>
    <t>ORDEN ELEGIBILIDAD</t>
  </si>
  <si>
    <t>OBSERVACION</t>
  </si>
  <si>
    <t xml:space="preserve">NO ELIMINAR LA FILA FINAL (COLOR), DE REQUERIRSE INCLUIR NUEVAS FILAS SUPERIOR A LA PRESENTE FILA  </t>
  </si>
  <si>
    <t>VALIDAR LOS CRITERIOS Y PUNTAJES MAXIMOS PARA AJUSTAR LO CITADO EN LA PRESENTE FILA DE LA TABLA</t>
  </si>
  <si>
    <t>ELIMINAR LAS FILAS QUE NO CONTENGAN PROPONENTES</t>
  </si>
  <si>
    <t xml:space="preserve">UNIDAD TECNICA TERRITORIAL No. </t>
  </si>
  <si>
    <t>ORGANIZACIÓN BENEFICIARIA</t>
  </si>
  <si>
    <t>OBJETO DEL PROYECTO</t>
  </si>
  <si>
    <t>OBJETO DEL CONTRATO</t>
  </si>
  <si>
    <t xml:space="preserve">TERMINO DE REFERENCIA AL QUE SE PRESENTA. </t>
  </si>
  <si>
    <t>NIT</t>
  </si>
  <si>
    <t>REPRESENTANTE LEGAL</t>
  </si>
  <si>
    <t>INTEGRANTES DEL PROPONENTE PLURAL - PORCENTAJE DE PARTICIPACIÓN</t>
  </si>
  <si>
    <t>PERSONA NATURAL</t>
  </si>
  <si>
    <t>INTEGRANTES  PROPONENTE PLURAL - PERSONA JURIDICA</t>
  </si>
  <si>
    <t>CUMPLE</t>
  </si>
  <si>
    <t>NO CUMPLE</t>
  </si>
  <si>
    <t>OBSERVACIONES</t>
  </si>
  <si>
    <t>CARTA DE PRESENTACIÓN DE LA OFERTA FIRMADA -</t>
  </si>
  <si>
    <t xml:space="preserve">PODER (SI APLICA)
</t>
  </si>
  <si>
    <t>FOTOCOPIA DE DOCUMENTO DE IDENTIDAD DEL REPRESENTANTE LEGAL  (Conforme a lo señalado en el termino de referencia)</t>
  </si>
  <si>
    <t>DEFINICION SITUACION MILITAR DEL PRESENTANTE DEL PROPONENTE  (Conforme a lo señalado en el termino de referencia - SI APLICA)</t>
  </si>
  <si>
    <t>CERTIFICACION BANCARIA DEL OFERENTE  (Conforme a lo señalado en el termino de referencia)</t>
  </si>
  <si>
    <t>REGISTRO UNICO DEL PROPONENTES  (Conforme a lo señalado en el termino de referencia - Si aplica)</t>
  </si>
  <si>
    <t>CERTIFICADO ICA (Si aplica)</t>
  </si>
  <si>
    <t>REGISTRO UNICO TRIBUTARIO - RUT  (Conforme a lo señalado en el termino de referencia)</t>
  </si>
  <si>
    <t>DECLARACION DE RENTA  (Conforme a lo señalado en el termino de referencia- Si aplica)</t>
  </si>
  <si>
    <t>GARANTIA DE SERIEDAD DE LA OFERTA Consultas-  (Conforme a lo señalado en el termino de referencia) - Si aplica)</t>
  </si>
  <si>
    <t>Consultas - Antecedentes multas y contravenciones   (Conforme a lo señalado en el termino de referencia)</t>
  </si>
  <si>
    <t>Consultas -RUES   (Conforme a lo señalado en el termino de referencia)</t>
  </si>
  <si>
    <t>RESULTADO</t>
  </si>
  <si>
    <t>N/A: NO APLICA - HABILITADO - NO HABILITTADO</t>
  </si>
  <si>
    <t xml:space="preserve"> HABILITADO</t>
  </si>
  <si>
    <r>
      <t xml:space="preserve">__________________________________                                                                                                                                                                              __________________________________
</t>
    </r>
    <r>
      <rPr>
        <b/>
        <sz val="10"/>
        <rFont val="Arial"/>
        <family val="2"/>
      </rPr>
      <t/>
    </r>
  </si>
  <si>
    <t>EVALUACIÓN ECONOMICA</t>
  </si>
  <si>
    <t>CONTRATO 1</t>
  </si>
  <si>
    <t>CONTRATO 2</t>
  </si>
  <si>
    <t>CONTRATO 3</t>
  </si>
  <si>
    <t>CONTRATO 4</t>
  </si>
  <si>
    <t>TOTAL DE EXPERIENCIA ACREDITADA
SMMLV</t>
  </si>
  <si>
    <t>CUMPLIMIENTO</t>
  </si>
  <si>
    <t>VALOR ACREDITADO EN SMMLV</t>
  </si>
  <si>
    <t>ORDEN DE PUNTAJES</t>
  </si>
  <si>
    <t>ORDEN MENOR VALOR</t>
  </si>
  <si>
    <t xml:space="preserve">Puntaje Maximo </t>
  </si>
  <si>
    <t>CAPACIDAD FINANCIERA</t>
  </si>
  <si>
    <t>Indice de Liquidez</t>
  </si>
  <si>
    <t>CUMPLE SI/NO</t>
  </si>
  <si>
    <t>VALORES DE REFERENCIA</t>
  </si>
  <si>
    <t>Activo Corriente</t>
  </si>
  <si>
    <t>Pasivo Corriente</t>
  </si>
  <si>
    <t>IL Individual</t>
  </si>
  <si>
    <t>% Participación</t>
  </si>
  <si>
    <t>IL TOTAL</t>
  </si>
  <si>
    <t>IL</t>
  </si>
  <si>
    <t>PROPONENTE 1</t>
  </si>
  <si>
    <t>IE</t>
  </si>
  <si>
    <t>PROPONENTE 3</t>
  </si>
  <si>
    <t>Indice de Endeudamiento</t>
  </si>
  <si>
    <t>Pasivo total</t>
  </si>
  <si>
    <t>Patrimonio</t>
  </si>
  <si>
    <t>IE Individual</t>
  </si>
  <si>
    <t xml:space="preserve">NOTA: </t>
  </si>
  <si>
    <t>Hoja de calculo de referencia bajo la modalidad en la cual se calcula los indices de cada miembro del consorcio o Unión temporal con base en su porcentaje</t>
  </si>
  <si>
    <t>de participación. Para otros modelos se debe ajustar los calculos.</t>
  </si>
  <si>
    <t xml:space="preserve">CERTIFICADO DE EXISITENCIA Y REPRESENTACIÓN LEGAL 
 El Certificado de Existencia se deben tener presentes los aspectos:                                                                                                                                  •	Fecha de expedición del certificado no mayor a treinta (30) días calendario anteriores a la fecha de cierre del proceso. En        caso de modificarse la fecha de cierre, se tendrá como referencia para establecer el plazo de vigencia del certificado, la fecha originalmente establecida.  
•	Que la matricula mercantil esté renovada
•	Que el objeto de la sociedad permita ejecutar las actividades descritas en el objeto del presente proceso de selección.  
•	Que la vigencia de la persona jurídica nacional o extranjera no sea inferior a la del plazo del contrato y dos (2) años más.  
•	Facultades del Representante Legal de la sociedad.  
•	El nombramiento del revisor fiscal en caso de que exista.  </t>
  </si>
  <si>
    <t>Código</t>
  </si>
  <si>
    <t>Versión</t>
  </si>
  <si>
    <t>V1</t>
  </si>
  <si>
    <t>EVALUACIÓN PROPUESTA ECONÓMICA</t>
  </si>
  <si>
    <t>F-IMP-018</t>
  </si>
  <si>
    <t xml:space="preserve">Versión </t>
  </si>
  <si>
    <t>“Fortalecimiento de los sistemas productivos comunitarios de yuca y plátano en los resguardos indígenas La Sal en el municipio de Puerto Concordia y Naexal Lajt en el municipio de Mapiripán, en el departamento del Meta.”</t>
  </si>
  <si>
    <t>Resguardo Indígena Naexal Lajt municipio de Mapiripán – Meta.</t>
  </si>
  <si>
    <t>No Aplica</t>
  </si>
  <si>
    <t>SI</t>
  </si>
  <si>
    <t>Si</t>
  </si>
  <si>
    <t>X</t>
  </si>
  <si>
    <t>CONVOCATORIA ABIERTA</t>
  </si>
  <si>
    <t>Activo Total</t>
  </si>
  <si>
    <t>&gt;=</t>
  </si>
  <si>
    <t>&lt;=</t>
  </si>
  <si>
    <t>ICR</t>
  </si>
  <si>
    <t>Razón de Cobertura de Intereses</t>
  </si>
  <si>
    <t>Gastos de Interes</t>
  </si>
  <si>
    <t>Rentabilidad sobre el patrimonio</t>
  </si>
  <si>
    <t xml:space="preserve">Rentabilidad sobre activos </t>
  </si>
  <si>
    <t>Utilidad/Operacional</t>
  </si>
  <si>
    <t xml:space="preserve"> Utilidad Operacional</t>
  </si>
  <si>
    <t>PROPONENTE 21</t>
  </si>
  <si>
    <t>IUO</t>
  </si>
  <si>
    <t>IRA</t>
  </si>
  <si>
    <t>No Aplica.</t>
  </si>
  <si>
    <t>Constancia de cumplimiento de pagos Parafiscales – Persona Jurídica.</t>
  </si>
  <si>
    <t>Certificación de estados financieros</t>
  </si>
  <si>
    <t>Dictamen del revisor fiscal individual.</t>
  </si>
  <si>
    <t>Fotocopia Tarjeta profesional - Revisos Fiscal:</t>
  </si>
  <si>
    <t>Fotocopia Cédula de ciudadanía - Revisos Fiscal:</t>
  </si>
  <si>
    <t>Certificación expedida por la Junta Central de Contadores - Revisos Fiscal:</t>
  </si>
  <si>
    <t>REGISTRO DE DEUDORES ALIMENTARIOS MOROSOS- REDAM - REPRESENTANTE LEGAL</t>
  </si>
  <si>
    <t>sI</t>
  </si>
  <si>
    <t>Consultas- Antecedentes Contraloría  - Representante legal y persona jurídica.</t>
  </si>
  <si>
    <t>Consultas- Antecedentes Procuraduría    - Representante legal y persona jurídica.</t>
  </si>
  <si>
    <t>Consultas - Certificado de Medidas Correctivas  - Representante legal y persona jurídica.</t>
  </si>
  <si>
    <t>Consultas - Antecedentes judiciales   - Representante legal y persona jurídica.</t>
  </si>
  <si>
    <t>INFORME DE EVALUACIÓN JURÍDICA
PIDAR No. 003 DE 2025</t>
  </si>
  <si>
    <t>SEPTIEMBRE DE 2025</t>
  </si>
  <si>
    <t xml:space="preserve">PRESTAR LOS SERVICIOS PARA REALIZAR EL ANÁLISIS FISICOQUÍMICO DE SUELOS EN 120 HECTÁREAS RURALES, MEDIANTE LA TOMA, PROCESAMIENTO E INTERPRETACIÓN DE 12 MUESTRAS REPRESENTATIVAS, CON ENTREGA DE INFORME TÉCNICO Y RECOMENDACIONES AGRONÓMICAS PARA FERTILIZACIÓN. </t>
  </si>
  <si>
    <t>OFERTA ECONÓMICA - 60 PUNTOS</t>
  </si>
  <si>
    <t>OFERTA VALOR AGREGADO MEJORA DE ESPECIFICACIONES - 15 PUNTOS</t>
  </si>
  <si>
    <t>APOYO A LA INDUSTRIA NACIONAL EN PRODUCTOS NACIONALES Y/O CONTRATACIÓN PERSONAL NACIONAL – 20 PUNTOS</t>
  </si>
  <si>
    <t>Puntaje Maximo 
60 puntos</t>
  </si>
  <si>
    <t>CRITERIO 2
OFERTA VALOR AGREGADO MEJORA DE ESPECIFICACIONES</t>
  </si>
  <si>
    <t xml:space="preserve">CRITERIO No. 3
APOYO A LA INDUSTRIA NACIONAL EN PRODUCTOS NACIONALES Y/O CONTRATACIÓN PERSONAL NACIONAL </t>
  </si>
  <si>
    <t>Puntaje Maximo 
20 puntos</t>
  </si>
  <si>
    <t>CAPACIDAD TÉCNICA EQUIPOS, METODOLOGÍAS, PROTOCOLOS DE RECOLECCIÓN, PROCESAMIENTO Y PRESENTACIÓN DE RESULTADOS – 15 PUNTOS</t>
  </si>
  <si>
    <t xml:space="preserve">CRITERIO No 4
CAPACIDAD TÉCNICA EQUIPOS, METODOLOGÍAS, PROTOCOLOS DE RECOLECCIÓN, PROCESAMIENTO Y PRESENTACIÓN DE RESULTADOS
</t>
  </si>
  <si>
    <t>CRITERIO No. 1
OFERTA ECONOMICA</t>
  </si>
  <si>
    <t>900.480.724 - 7</t>
  </si>
  <si>
    <t>ALIX JUDITH CUY PATIÑO</t>
  </si>
  <si>
    <t>AGROAMBIENTAL.LAB S.A.S.</t>
  </si>
  <si>
    <t>N.A.</t>
  </si>
  <si>
    <t>Fecha de Expedición del documento: 22 de agosto de 2025.
Persona que expide: ALIX JUDITH CUY PATIÑO, representante legal de AGROAMBIENTAL.LAB SAS.
El proponente presentó este documento de acuerdo con el formato -Anexo No. 1 CARTA DE PRESENTACIÓN DE LA OFERTA, suministrado por la Organización Beneficiaria.
Este documento está debidamente suscrito por el representante legal del proponente y cumple en su contenido con lo exigidos en los TDR.
El valor de la oferta económica es de $3.600.000</t>
  </si>
  <si>
    <t>El proponente allega copia de la cedula de ciudadanía de la representante legal ALIX JUDITH CUY PATIÑO, identificad con cedula de ciudadanía No. 37.861.405 de Bucaramanga.
El proponente cumple en su contenido con lo exigidos en los TDR.</t>
  </si>
  <si>
    <t>La oferta económica presentada por la empresa Agroambiental.Lab S.A.S., identificada tributariamente con el NIT No. 900.480.724 - 7 y representada legalmente por la señora Alix Judith Cuy Patiño quien se identifica con la cédula de ciudadanía No.  37.861.405 expedida en la ciudad de Bucaramanga, CUMPLE con todos los requisitos establecidos en el criterio de ponderación del numeral 11.1. Oferta Económica – 60 puntos de los términos de referencia No. 002 de 2025 y al ser la única propuesta que se recepcionó, se le otorga el máximo puntaje establecido para este numeral. El valo de la oferta económica presentada por el proponente es de $ 3.600.000.</t>
  </si>
  <si>
    <t>El proponente allega copia del Registro Único Tributario con fecha de expedición del 10 de julio de 2025.  
El proponente cumple en su contenido con lo exigidos en los TDR.</t>
  </si>
  <si>
    <t>No aplica por ser el representante legal género femenino.</t>
  </si>
  <si>
    <t>El proponente allega copia del Certificado bancario de la entidad financiera BANCOLOMBIA, expedido el 07 de julio de 2025.  
El proponente cumple en su contenido con lo exigidos en los TDR.</t>
  </si>
  <si>
    <t>El proponente allega ANEXO IV DECLARACIÓN JURAMENTADA DE ENCONTRARSE A PAZ Y SALVO POR CONCEPTO DE APORTES AL SISTEMA DE SEGURIDAD SOCIAL Y OBLIGACIONES PARAFISCALES, suscrito por la representante legal.  
El proponente cumple en su contenido con lo exigidos en los TDR.</t>
  </si>
  <si>
    <t>Fecha de Expedición del documento: 22 de a
agosto de 2025.
Entidad que expide: Contraloría General de la República. 
El proponente aportó la certificación de antecedentes fiscales con código de verificación No. 37861405250822125305 y 9004807247250822125454, en el cual se evidencia que no se encuentra reportado como responsable fiscal.
Se realizó, la respectiva consulta en la página web https://www.contraloria.gov.co/web/guest/persona-natural, evidenciando que efectivamente no se encuentra reportado como responsable fiscal.</t>
  </si>
  <si>
    <t>Fecha de Expedición del documento: 22 de a
agosto de 2025.
Entidad que expide: Policía Nacional de Colombia.
El proponente aportó la certificación de antecedentes, en el cual se evidencia que no tiene asuntos pendientes con las autoridades judiciales.
Se realizó, la respectiva consulta en la página web https://antecedentes.policia.gov.co:7005/WebJudicial/formAntecedentes.xhtml, evidenciando que efectivamente no tiene asuntos pendientes con las autoridades judiciales
VERIFICADO POR LA ENTIDAD 28/08/2025</t>
  </si>
  <si>
    <t>Fecha de Expedición del documento: 22 de a
agosto de 2025.
Entidad que expide: Procuraduría General de la Nación. 
El proponente aportó la certificación de antecedentes disciplinarios., en el cual se evidencia que no registra sanciones ni inhabilidades vigentes.
Se realizó, la respectiva consulta en la página web https://www.procuraduria.gov.co/Pages/Consulta-de-Antecedentes.aspx, evidenciando que efectivamente no presenta antecedentes disciplinarios.
Verificado por la entidad 28/08/2025</t>
  </si>
  <si>
    <t>Fecha de Expedición del documento: 22 de a
agosto de 2025.
Entidad que expide: Policía Nacional de Colombia.
El proponente aportó la certificación del sistema de registro nacional de medidas correctivas, en el cual se evidencia que no tiene medidas correctivas pendientes por cumplir.
Se realizó, la respectiva consulta en la página web https://srvcnpc.policia.gov.co/PSC/frm_cnp_consulta.aspx evidenciando que efectivamente el proponente no tiene medidas correctivas pendientes por cumplir.
Verificado por la entidad 28/08/2025</t>
  </si>
  <si>
    <t>TÉRMINOS DE REFERENCIA No. 002 de 2025 PARA CONTRATAR EL ANÁLISIS FISICOQUUÍMICO DE SUELOS.</t>
  </si>
  <si>
    <t>0 Puntos</t>
  </si>
  <si>
    <t>Fecha de Expedición del documento: 25 de julio de 2025.
Fecha de Renovación: 31/03/2025
Duración: Indefinida
Autorización Rep. Legal: N/A
Objeto: Cumple
Rep Legal: ALIX JUDITH CUY PATIÑO
Tamaño: Micro Empresa
Rev Fiscal: N/A
El proponente cumple en su contenido con lo exigidos en los TDR.</t>
  </si>
  <si>
    <t>Fecha de Expedición del documento: 22 de agosto de 2025.
Entidad que expide: Contraloría General de la República. 
El proponente aportó la certificación de antecedentes fiscales de la persona jurídica, es decir, de la empresa Agroambiental.Lab S.A.S., identificada tributariamente con el NIT No. 900.480.724 - 7, en el cual se evidencia que no se encuentra reportado como responsable fiscal.</t>
  </si>
  <si>
    <t>Fecha de Expedición del documento: 22 de agosto de 2025.
Entidad que expide: Procuraduría General de la Nación. 
El proponente aportó la certificación de antecedentes disciplinarios de la persona jurídica, es decir, de la empresa Agroambiental.Lab S.A.S., identificada tributariamente con el NIT No. 900.480.724 - 7, en el cual se evidencia que no registra sanciones ni inhabilidades vigentes.</t>
  </si>
  <si>
    <t>Fecha de Expedición del documento: 21 de agosto de 2025.
Entidad que expide: Policía Nacional de Colombia.
El proponente aportó la certificación del sistema de registro nacional de medidas correctivas, es decir, de la empresa Agroambiental.Lab S.A.S., identificada tributariamente con el NIT No. 900.480.724 - 7S., identificada tributariamente con el NIT No. 901.639.193- 5, en el cual se evidencia que no tiene medidas correctivas pendientes por cumplir.</t>
  </si>
  <si>
    <t>Fecha de Expedición del documento: No Aplica.
Entidad que expide: Policía Nacional de Colombia.
El proponente  no aportó la certificación de antecedentes judiciales de la persona jurídica, es decir, de la empresa Agroambiental.Lab S.A.S., identificada tributariamente con el NIT No. 900.480.724 - 7, pero se realizó la respectiva consulta, evidenciando que no tiene asuntos pendientes con las autoridades judiciales.</t>
  </si>
  <si>
    <t>De acuerdo con lo establecido en el numeral 21. Garantía de Seriedad de la Oferta de los TDR No. 002 de 2025, , No Aplica la exigencia de la egarantía de seriedad de la oferta en el presente proceso contractual, en virtud de lo establecido en el  artículo 18 de la Ley 80 de1993 y al artículo 23 de la Ley 1150 de 2007.</t>
  </si>
  <si>
    <t>El proponente anexa fotocopia de la cédula de ciudadanía del contador público Pedro Fernando Londoño Rivera.</t>
  </si>
  <si>
    <t>El proponente anexa fotocopia de la tarjeta profesional del contador público Pedro Fernando Londoño Rivera.</t>
  </si>
  <si>
    <t>a) EXPERIENCIA GENERAL</t>
  </si>
  <si>
    <t>b) EXPERIENCIA ESPECIFICA.</t>
  </si>
  <si>
    <t>2. CONTRATO DE PRESTACIÓN DE SERVICIOS PROFESIONALES No 009 de 2023. Entre Asociación de productores de cacao del Municipio de Pauna “APROCAMPA” y AGROAMBIENTAL. LAB SAS.
a) Contrato.
b) Acta de recibo.</t>
  </si>
  <si>
    <t>PAra efectos de la evaluación de los requisitos habilitantes técnicos se tuvo en cuenta lo siguientes dos de los tres contratos aportados por el proponente: 
1. CONTRATO PRESTACIÓN DE SERVICIOS ANÁLISIS DE SUELOS, AGUA Y TEJIDO VEGETAL – INN - 001 - 2022 SUSCRITO ENTRE INNOVACOL GROUP SAS Y AGROAMBIENTAL.LAB SAS. 7
a) Contrato.
b) Acta de liquidación
2. CONTRATO DE PRESTACIÓN DE SERVICIOS PROFESIONALES No 009 de 2023. Entre Asociación de productores de cacao del Municipio de Pauna “APROCAMPA” y AGROAMBIENTAL. LAB SAS.
a) Contrato.
b) Acta de recibo.</t>
  </si>
  <si>
    <t>Los TDR No. 002 de 2025, no contempla el otorgamiento de puntuación por experiencia general o específica.</t>
  </si>
  <si>
    <t xml:space="preserve">En lo que respecta al cumplimiento del requisito ponderable No. 11.3. OFERTA VALOR AGREGADO SERVICIOS ADICIONALES O GARANTIAS de los TDR No. 002 de 2025, el proponente no ofreció  sin costo adicional a la oferta económica presentada en su propuesta, servicios o garantías adicionales. Por lo tanto, no se le otorga puntuación,
</t>
  </si>
  <si>
    <t>Puntaje Maximo 
15 puntos</t>
  </si>
  <si>
    <t xml:space="preserve">El proponente  suscribió y presentó la certificación de apoyo a la indistrica nacional en productos nacionales y/o contratación de personal (ANEXO V), por lo tanto, se le otorgan 20 puntos,
</t>
  </si>
  <si>
    <t>En lo que respecta al cumplimiento del requisito ponderable No. 11.5. CAPACIDAD TÉCNICA EQUIPOS, METODOLOGÍAS, PROTOCOLOS DE RECOLECCIÓN, PROCESAMIENTO Y PRESENTACIÓN DE RESULTADOS – 15 PUNTOS de los TDR No. 002 de 2025, el proponente no presentó documentos que permita veridicar la acreditación especfica de todos y cada uno de los siguientes aspectos:
Equipos especializados: Inventario con descripción técnica, certificación de calibración o mantenimiento vigente, y/o contratos de arrendamiento si los equipos no son de propiedad.
Metodologías de análisis: Manuales, protocolos técnicos o certificaciones que evidencien el uso de metodologías válidas y reconocidas en el análisis de suelos.
Protocolos de recolección de muestras: Procedimientos estandarizados para toma de muestras, certificados de capacitación del personal y uso de herramientas de
georreferenciación (si aplica).
Por lo tanto, no se le otorga puntuación.</t>
  </si>
  <si>
    <r>
      <rPr>
        <sz val="10"/>
        <color rgb="FFFF0000"/>
        <rFont val="Arial"/>
        <family val="2"/>
      </rPr>
      <t>El proponente no allego el REDAM, requisito establecido dentro de los TDR.</t>
    </r>
    <r>
      <rPr>
        <sz val="10"/>
        <rFont val="Arial"/>
        <family val="2"/>
      </rPr>
      <t xml:space="preserve">
En la evaluación inicla se solicitó subsabar.
La subsanación la realizó el día 01 de septiembre de 2025.</t>
    </r>
  </si>
  <si>
    <t xml:space="preserve">Certificado verificado. </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</si>
</sst>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42" formatCode="_-&quot;$&quot;\ * #,##0_-;\-&quot;$&quot;\ * #,##0_-;_-&quot;$&quot;\ * &quot;-&quot;_-;_-@_-"/>
    <numFmt numFmtId="41" formatCode="_-* #,##0_-;\-* #,##0_-;_-* &quot;-&quot;_-;_-@_-"/>
    <numFmt numFmtId="44" formatCode="_-&quot;$&quot;\ * #,##0.00_-;\-&quot;$&quot;\ * #,##0.00_-;_-&quot;$&quot;\ * &quot;-&quot;??_-;_-@_-"/>
    <numFmt numFmtId="164" formatCode="_(* #,##0.00_);_(* \(#,##0.00\);_(* &quot;-&quot;??_);_(@_)"/>
    <numFmt numFmtId="165" formatCode="_-&quot;$&quot;\ * #,##0_-;\-&quot;$&quot;\ * #,##0_-;_-&quot;$&quot;\ * &quot;-&quot;??_-;_-@_-"/>
    <numFmt numFmtId="166" formatCode="_ * #,##0.00_ ;_ * \-#,##0.00_ ;_ * &quot;-&quot;??_ ;_ @_ "/>
    <numFmt numFmtId="167" formatCode="[$$-240A]\ #,##0;\-[$$-240A]\ #,##0"/>
    <numFmt numFmtId="168" formatCode="#,##0.00_ ;\-#,##0.00\ "/>
    <numFmt numFmtId="169" formatCode="#,##0_ ;\-#,##0\ "/>
    <numFmt numFmtId="170" formatCode="[$$-240A]\ #,##0.00"/>
  </numFmts>
  <fonts count="36">
    <font>
      <sz val="10"/>
      <name val="Arial"/>
      <charset val="134"/>
    </font>
    <font>
      <sz val="11"/>
      <color theme="1"/>
      <name val="Calibri"/>
      <family val="2"/>
      <scheme val="minor"/>
    </font>
    <font>
      <sz val="10"/>
      <name val="Arial"/>
      <family val="2"/>
    </font>
    <font>
      <sz val="11"/>
      <color theme="1"/>
      <name val="Calibri"/>
      <family val="2"/>
      <scheme val="minor"/>
    </font>
    <font>
      <b/>
      <sz val="10"/>
      <name val="Arial Narrow"/>
      <family val="2"/>
    </font>
    <font>
      <sz val="10"/>
      <name val="Arial Narrow"/>
      <family val="2"/>
    </font>
    <font>
      <b/>
      <sz val="12"/>
      <name val="Arial Narrow"/>
      <family val="2"/>
    </font>
    <font>
      <b/>
      <sz val="10"/>
      <name val="Arial"/>
      <family val="2"/>
    </font>
    <font>
      <b/>
      <sz val="16"/>
      <color theme="1"/>
      <name val="Arial Narrow"/>
      <family val="2"/>
    </font>
    <font>
      <b/>
      <sz val="16"/>
      <name val="Arial Narrow"/>
      <family val="2"/>
    </font>
    <font>
      <u/>
      <sz val="10"/>
      <color theme="10"/>
      <name val="Arial"/>
      <family val="2"/>
    </font>
    <font>
      <sz val="10"/>
      <color theme="1"/>
      <name val="Arial Narrow"/>
      <family val="2"/>
    </font>
    <font>
      <sz val="10"/>
      <name val="Arial"/>
      <family val="2"/>
    </font>
    <font>
      <b/>
      <sz val="14"/>
      <name val="Arial Narrow"/>
      <family val="2"/>
    </font>
    <font>
      <b/>
      <sz val="11"/>
      <name val="Arial"/>
      <family val="2"/>
    </font>
    <font>
      <sz val="10"/>
      <color theme="0"/>
      <name val="Arial"/>
      <family val="2"/>
    </font>
    <font>
      <sz val="5"/>
      <name val="Arial Narrow"/>
      <family val="2"/>
    </font>
    <font>
      <b/>
      <sz val="18"/>
      <name val="Arial Narrow"/>
      <family val="2"/>
    </font>
    <font>
      <b/>
      <sz val="24"/>
      <name val="Arial Narrow"/>
      <family val="2"/>
    </font>
    <font>
      <b/>
      <sz val="28"/>
      <name val="Arial Narrow"/>
      <family val="2"/>
    </font>
    <font>
      <b/>
      <sz val="22"/>
      <color theme="1"/>
      <name val="Arial Narrow"/>
      <family val="2"/>
    </font>
    <font>
      <b/>
      <sz val="18"/>
      <color theme="1"/>
      <name val="Arial Narrow"/>
      <family val="2"/>
    </font>
    <font>
      <sz val="8"/>
      <name val="Arial"/>
      <family val="2"/>
    </font>
    <font>
      <sz val="16"/>
      <name val="Arial"/>
      <family val="2"/>
    </font>
    <font>
      <sz val="14"/>
      <name val="Arial"/>
      <family val="2"/>
    </font>
    <font>
      <sz val="12"/>
      <color rgb="FFFF0000"/>
      <name val="Arial"/>
      <family val="2"/>
    </font>
    <font>
      <b/>
      <sz val="12"/>
      <name val="Arial"/>
      <family val="2"/>
    </font>
    <font>
      <sz val="10"/>
      <name val="Arial"/>
      <family val="2"/>
    </font>
    <font>
      <b/>
      <sz val="10"/>
      <color theme="0"/>
      <name val="Arial Narrow"/>
      <family val="2"/>
    </font>
    <font>
      <b/>
      <sz val="8"/>
      <color theme="1"/>
      <name val="Arial"/>
      <family val="2"/>
    </font>
    <font>
      <b/>
      <sz val="8"/>
      <name val="Arial"/>
      <family val="2"/>
    </font>
    <font>
      <sz val="8"/>
      <color theme="1"/>
      <name val="Arial"/>
      <family val="2"/>
    </font>
    <font>
      <b/>
      <sz val="10"/>
      <color theme="1"/>
      <name val="Arial"/>
      <family val="2"/>
    </font>
    <font>
      <sz val="10"/>
      <color rgb="FFFF0000"/>
      <name val="Arial"/>
      <family val="2"/>
    </font>
    <font>
      <sz val="10"/>
      <color theme="1"/>
      <name val="Arial"/>
      <family val="2"/>
    </font>
    <font>
      <b/>
      <sz val="10"/>
      <color rgb="FF000000"/>
      <name val="Arial"/>
      <family val="2"/>
    </font>
  </fonts>
  <fills count="12">
    <fill>
      <patternFill patternType="none"/>
    </fill>
    <fill>
      <patternFill patternType="gray125"/>
    </fill>
    <fill>
      <patternFill patternType="solid">
        <fgColor indexed="9"/>
        <bgColor indexed="64"/>
      </patternFill>
    </fill>
    <fill>
      <patternFill patternType="solid">
        <fgColor theme="9" tint="0.59999389629810485"/>
        <bgColor indexed="64"/>
      </patternFill>
    </fill>
    <fill>
      <patternFill patternType="solid">
        <fgColor rgb="FFC0DAA2"/>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8" tint="-0.499984740745262"/>
        <bgColor indexed="64"/>
      </patternFill>
    </fill>
    <fill>
      <patternFill patternType="solid">
        <fgColor theme="9" tint="0.39997558519241921"/>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s>
  <borders count="64">
    <border>
      <left/>
      <right/>
      <top/>
      <bottom/>
      <diagonal/>
    </border>
    <border>
      <left style="thin">
        <color auto="1"/>
      </left>
      <right style="medium">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medium">
        <color auto="1"/>
      </left>
      <right/>
      <top style="medium">
        <color auto="1"/>
      </top>
      <bottom style="medium">
        <color auto="1"/>
      </bottom>
      <diagonal/>
    </border>
    <border>
      <left/>
      <right style="medium">
        <color auto="1"/>
      </right>
      <top/>
      <bottom style="medium">
        <color auto="1"/>
      </bottom>
      <diagonal/>
    </border>
    <border>
      <left/>
      <right/>
      <top/>
      <bottom style="medium">
        <color auto="1"/>
      </bottom>
      <diagonal/>
    </border>
    <border>
      <left style="medium">
        <color auto="1"/>
      </left>
      <right/>
      <top/>
      <bottom style="medium">
        <color auto="1"/>
      </bottom>
      <diagonal/>
    </border>
    <border>
      <left/>
      <right style="medium">
        <color auto="1"/>
      </right>
      <top/>
      <bottom/>
      <diagonal/>
    </border>
    <border>
      <left style="medium">
        <color auto="1"/>
      </left>
      <right/>
      <top/>
      <bottom/>
      <diagonal/>
    </border>
    <border>
      <left/>
      <right style="medium">
        <color auto="1"/>
      </right>
      <top style="medium">
        <color auto="1"/>
      </top>
      <bottom/>
      <diagonal/>
    </border>
    <border>
      <left/>
      <right/>
      <top style="medium">
        <color auto="1"/>
      </top>
      <bottom/>
      <diagonal/>
    </border>
    <border>
      <left style="medium">
        <color auto="1"/>
      </left>
      <right/>
      <top style="medium">
        <color auto="1"/>
      </top>
      <bottom/>
      <diagonal/>
    </border>
    <border>
      <left/>
      <right/>
      <top style="thin">
        <color indexed="64"/>
      </top>
      <bottom style="thin">
        <color indexed="64"/>
      </bottom>
      <diagonal/>
    </border>
    <border>
      <left style="medium">
        <color indexed="64"/>
      </left>
      <right style="medium">
        <color indexed="64"/>
      </right>
      <top style="medium">
        <color indexed="64"/>
      </top>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auto="1"/>
      </right>
      <top/>
      <bottom style="medium">
        <color indexed="64"/>
      </bottom>
      <diagonal/>
    </border>
    <border>
      <left/>
      <right style="thin">
        <color auto="1"/>
      </right>
      <top style="thin">
        <color auto="1"/>
      </top>
      <bottom style="thin">
        <color auto="1"/>
      </bottom>
      <diagonal/>
    </border>
    <border>
      <left/>
      <right style="thin">
        <color auto="1"/>
      </right>
      <top style="thin">
        <color auto="1"/>
      </top>
      <bottom style="medium">
        <color auto="1"/>
      </bottom>
      <diagonal/>
    </border>
    <border>
      <left style="medium">
        <color indexed="64"/>
      </left>
      <right style="medium">
        <color indexed="64"/>
      </right>
      <top/>
      <bottom style="thin">
        <color indexed="64"/>
      </bottom>
      <diagonal/>
    </border>
    <border>
      <left style="thin">
        <color auto="1"/>
      </left>
      <right/>
      <top style="thin">
        <color auto="1"/>
      </top>
      <bottom style="medium">
        <color auto="1"/>
      </bottom>
      <diagonal/>
    </border>
    <border>
      <left/>
      <right/>
      <top/>
      <bottom style="thin">
        <color auto="1"/>
      </bottom>
      <diagonal/>
    </border>
    <border>
      <left style="thin">
        <color auto="1"/>
      </left>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medium">
        <color auto="1"/>
      </bottom>
      <diagonal/>
    </border>
    <border>
      <left/>
      <right style="thin">
        <color indexed="64"/>
      </right>
      <top/>
      <bottom style="medium">
        <color auto="1"/>
      </bottom>
      <diagonal/>
    </border>
    <border>
      <left style="medium">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medium">
        <color auto="1"/>
      </left>
      <right style="thin">
        <color auto="1"/>
      </right>
      <top/>
      <bottom/>
      <diagonal/>
    </border>
    <border>
      <left style="thin">
        <color auto="1"/>
      </left>
      <right style="medium">
        <color auto="1"/>
      </right>
      <top/>
      <bottom/>
      <diagonal/>
    </border>
    <border>
      <left style="thin">
        <color auto="1"/>
      </left>
      <right style="medium">
        <color indexed="64"/>
      </right>
      <top style="medium">
        <color auto="1"/>
      </top>
      <bottom/>
      <diagonal/>
    </border>
    <border>
      <left style="thin">
        <color auto="1"/>
      </left>
      <right style="medium">
        <color indexed="64"/>
      </right>
      <top/>
      <bottom style="thin">
        <color auto="1"/>
      </bottom>
      <diagonal/>
    </border>
    <border>
      <left style="thin">
        <color auto="1"/>
      </left>
      <right style="thin">
        <color indexed="64"/>
      </right>
      <top style="medium">
        <color auto="1"/>
      </top>
      <bottom/>
      <diagonal/>
    </border>
    <border>
      <left style="medium">
        <color auto="1"/>
      </left>
      <right style="thin">
        <color auto="1"/>
      </right>
      <top style="medium">
        <color auto="1"/>
      </top>
      <bottom/>
      <diagonal/>
    </border>
    <border>
      <left style="medium">
        <color auto="1"/>
      </left>
      <right style="thin">
        <color auto="1"/>
      </right>
      <top/>
      <bottom style="thin">
        <color auto="1"/>
      </bottom>
      <diagonal/>
    </border>
    <border>
      <left style="medium">
        <color theme="1"/>
      </left>
      <right style="medium">
        <color auto="1"/>
      </right>
      <top/>
      <bottom/>
      <diagonal/>
    </border>
    <border>
      <left/>
      <right/>
      <top style="thin">
        <color auto="1"/>
      </top>
      <bottom style="medium">
        <color auto="1"/>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2">
    <xf numFmtId="0" fontId="0" fillId="0" borderId="0"/>
    <xf numFmtId="0" fontId="3" fillId="0" borderId="0"/>
    <xf numFmtId="0" fontId="3" fillId="0" borderId="0"/>
    <xf numFmtId="0" fontId="2" fillId="0" borderId="0"/>
    <xf numFmtId="164" fontId="2" fillId="0" borderId="0" applyFont="0" applyFill="0" applyBorder="0" applyAlignment="0" applyProtection="0"/>
    <xf numFmtId="42" fontId="2" fillId="0" borderId="0" applyFont="0" applyFill="0" applyBorder="0" applyAlignment="0" applyProtection="0"/>
    <xf numFmtId="41" fontId="2" fillId="0" borderId="0" applyFont="0" applyFill="0" applyBorder="0" applyAlignment="0" applyProtection="0"/>
    <xf numFmtId="0" fontId="10" fillId="0" borderId="0" applyNumberFormat="0" applyFill="0" applyBorder="0" applyAlignment="0" applyProtection="0"/>
    <xf numFmtId="0" fontId="12" fillId="0" borderId="0"/>
    <xf numFmtId="0" fontId="1" fillId="0" borderId="0"/>
    <xf numFmtId="44" fontId="27" fillId="0" borderId="0" applyFont="0" applyFill="0" applyBorder="0" applyAlignment="0" applyProtection="0"/>
    <xf numFmtId="166" fontId="2" fillId="0" borderId="0" applyFont="0" applyFill="0" applyBorder="0" applyAlignment="0" applyProtection="0"/>
  </cellStyleXfs>
  <cellXfs count="322">
    <xf numFmtId="0" fontId="0" fillId="0" borderId="0" xfId="0"/>
    <xf numFmtId="0" fontId="0" fillId="0" borderId="0" xfId="0" applyAlignment="1">
      <alignment horizontal="center"/>
    </xf>
    <xf numFmtId="0" fontId="0" fillId="0" borderId="7" xfId="0" applyBorder="1" applyAlignment="1">
      <alignment horizontal="center" vertical="center"/>
    </xf>
    <xf numFmtId="0" fontId="14" fillId="0" borderId="15" xfId="3" applyFont="1" applyBorder="1"/>
    <xf numFmtId="0" fontId="14" fillId="0" borderId="18" xfId="3" applyFont="1" applyBorder="1"/>
    <xf numFmtId="0" fontId="14" fillId="0" borderId="17" xfId="3" applyFont="1" applyBorder="1"/>
    <xf numFmtId="0" fontId="14" fillId="0" borderId="16" xfId="3" applyFont="1" applyBorder="1"/>
    <xf numFmtId="0" fontId="14" fillId="0" borderId="14" xfId="3" applyFont="1" applyBorder="1"/>
    <xf numFmtId="0" fontId="11" fillId="0" borderId="1" xfId="1" applyFont="1" applyBorder="1" applyAlignment="1">
      <alignment horizontal="left" vertical="center" wrapText="1"/>
    </xf>
    <xf numFmtId="0" fontId="7" fillId="0" borderId="0" xfId="0" applyFont="1"/>
    <xf numFmtId="0" fontId="11" fillId="3" borderId="3" xfId="1" applyFont="1" applyFill="1" applyBorder="1" applyAlignment="1">
      <alignment horizontal="left" vertical="center" wrapText="1"/>
    </xf>
    <xf numFmtId="0" fontId="23" fillId="0" borderId="0" xfId="0" applyFont="1"/>
    <xf numFmtId="0" fontId="24" fillId="0" borderId="0" xfId="0" applyFont="1"/>
    <xf numFmtId="0" fontId="26" fillId="0" borderId="0" xfId="0" applyFont="1"/>
    <xf numFmtId="0" fontId="4" fillId="0" borderId="0" xfId="3" applyFont="1" applyAlignment="1">
      <alignment horizontal="center" vertical="center" wrapText="1"/>
    </xf>
    <xf numFmtId="0" fontId="4" fillId="0" borderId="0" xfId="3" applyFont="1" applyAlignment="1">
      <alignment horizontal="left" vertical="center" wrapText="1"/>
    </xf>
    <xf numFmtId="0" fontId="14" fillId="0" borderId="17" xfId="3" applyFont="1" applyBorder="1" applyAlignment="1">
      <alignment horizontal="center"/>
    </xf>
    <xf numFmtId="0" fontId="11" fillId="3" borderId="34" xfId="1" applyFont="1" applyFill="1" applyBorder="1" applyAlignment="1">
      <alignment horizontal="left" vertical="center" wrapText="1"/>
    </xf>
    <xf numFmtId="0" fontId="7" fillId="4" borderId="28" xfId="0" applyFont="1" applyFill="1" applyBorder="1" applyAlignment="1" applyProtection="1">
      <alignment horizontal="center" vertical="center" wrapText="1"/>
      <protection hidden="1"/>
    </xf>
    <xf numFmtId="0" fontId="7" fillId="4" borderId="10" xfId="0" applyFont="1" applyFill="1" applyBorder="1" applyAlignment="1" applyProtection="1">
      <alignment horizontal="center" vertical="center" wrapText="1"/>
      <protection hidden="1"/>
    </xf>
    <xf numFmtId="0" fontId="4" fillId="4" borderId="28" xfId="0" applyFont="1" applyFill="1" applyBorder="1" applyAlignment="1" applyProtection="1">
      <alignment horizontal="center" vertical="center" wrapText="1"/>
      <protection hidden="1"/>
    </xf>
    <xf numFmtId="0" fontId="0" fillId="0" borderId="0" xfId="0" applyAlignment="1">
      <alignment horizontal="center" vertical="center"/>
    </xf>
    <xf numFmtId="0" fontId="11" fillId="0" borderId="0" xfId="1" applyFont="1" applyAlignment="1">
      <alignment horizontal="left" vertical="center" wrapText="1"/>
    </xf>
    <xf numFmtId="165" fontId="0" fillId="0" borderId="0" xfId="10" applyNumberFormat="1" applyFont="1" applyFill="1" applyBorder="1" applyAlignment="1">
      <alignment horizontal="center" vertical="center"/>
    </xf>
    <xf numFmtId="0" fontId="15" fillId="0" borderId="0" xfId="0" applyFont="1" applyAlignment="1">
      <alignment vertical="center"/>
    </xf>
    <xf numFmtId="0" fontId="0" fillId="0" borderId="0" xfId="0" applyAlignment="1">
      <alignment horizontal="right" vertical="center"/>
    </xf>
    <xf numFmtId="0" fontId="4" fillId="0" borderId="0" xfId="0" applyFont="1" applyAlignment="1" applyProtection="1">
      <alignment vertical="center" wrapText="1"/>
      <protection hidden="1"/>
    </xf>
    <xf numFmtId="0" fontId="4" fillId="0" borderId="21" xfId="0" applyFont="1" applyBorder="1" applyAlignment="1" applyProtection="1">
      <alignment vertical="center" wrapText="1"/>
      <protection hidden="1"/>
    </xf>
    <xf numFmtId="0" fontId="5" fillId="0" borderId="21" xfId="0" applyFont="1" applyBorder="1" applyAlignment="1" applyProtection="1">
      <alignment vertical="center" wrapText="1"/>
      <protection hidden="1"/>
    </xf>
    <xf numFmtId="165" fontId="0" fillId="0" borderId="7" xfId="10" applyNumberFormat="1" applyFont="1" applyFill="1" applyBorder="1" applyAlignment="1">
      <alignment horizontal="center" vertical="center"/>
    </xf>
    <xf numFmtId="0" fontId="0" fillId="0" borderId="21" xfId="0" applyBorder="1" applyAlignment="1">
      <alignment horizontal="center" vertical="center"/>
    </xf>
    <xf numFmtId="0" fontId="28" fillId="7" borderId="37" xfId="0" applyFont="1" applyFill="1" applyBorder="1" applyAlignment="1" applyProtection="1">
      <alignment horizontal="center" vertical="center" wrapText="1"/>
      <protection hidden="1"/>
    </xf>
    <xf numFmtId="0" fontId="2" fillId="0" borderId="7" xfId="0" applyFont="1" applyBorder="1" applyAlignment="1">
      <alignment horizontal="center"/>
    </xf>
    <xf numFmtId="0" fontId="0" fillId="0" borderId="38" xfId="0" applyBorder="1" applyAlignment="1">
      <alignment horizontal="center"/>
    </xf>
    <xf numFmtId="0" fontId="4" fillId="6" borderId="37" xfId="0" applyFont="1" applyFill="1" applyBorder="1" applyAlignment="1" applyProtection="1">
      <alignment horizontal="center" vertical="center" wrapText="1"/>
      <protection hidden="1"/>
    </xf>
    <xf numFmtId="0" fontId="4" fillId="6" borderId="36" xfId="0" applyFont="1" applyFill="1" applyBorder="1" applyAlignment="1" applyProtection="1">
      <alignment horizontal="center" vertical="center" wrapText="1"/>
      <protection hidden="1"/>
    </xf>
    <xf numFmtId="0" fontId="4" fillId="6" borderId="33" xfId="0" applyFont="1" applyFill="1" applyBorder="1" applyAlignment="1" applyProtection="1">
      <alignment horizontal="center" vertical="center" wrapText="1"/>
      <protection hidden="1"/>
    </xf>
    <xf numFmtId="0" fontId="4" fillId="3" borderId="37" xfId="0" applyFont="1" applyFill="1" applyBorder="1" applyAlignment="1" applyProtection="1">
      <alignment horizontal="center" vertical="center" wrapText="1"/>
      <protection hidden="1"/>
    </xf>
    <xf numFmtId="0" fontId="4" fillId="3" borderId="36" xfId="0" applyFont="1" applyFill="1" applyBorder="1" applyAlignment="1" applyProtection="1">
      <alignment horizontal="center" vertical="center" wrapText="1"/>
      <protection hidden="1"/>
    </xf>
    <xf numFmtId="0" fontId="4" fillId="3" borderId="33" xfId="0" applyFont="1" applyFill="1" applyBorder="1" applyAlignment="1" applyProtection="1">
      <alignment horizontal="center" vertical="center" wrapText="1"/>
      <protection hidden="1"/>
    </xf>
    <xf numFmtId="165" fontId="0" fillId="0" borderId="7" xfId="0" applyNumberFormat="1" applyBorder="1" applyAlignment="1">
      <alignment horizontal="center" vertical="center"/>
    </xf>
    <xf numFmtId="0" fontId="2" fillId="0" borderId="40" xfId="0" applyFont="1" applyBorder="1"/>
    <xf numFmtId="0" fontId="0" fillId="0" borderId="41" xfId="0" applyBorder="1" applyAlignment="1">
      <alignment horizontal="center"/>
    </xf>
    <xf numFmtId="0" fontId="0" fillId="0" borderId="41" xfId="0" applyBorder="1"/>
    <xf numFmtId="0" fontId="0" fillId="0" borderId="42" xfId="0" applyBorder="1"/>
    <xf numFmtId="0" fontId="2" fillId="0" borderId="36" xfId="0" applyFont="1" applyBorder="1"/>
    <xf numFmtId="0" fontId="0" fillId="0" borderId="35" xfId="0" applyBorder="1" applyAlignment="1">
      <alignment horizontal="center"/>
    </xf>
    <xf numFmtId="0" fontId="0" fillId="0" borderId="35" xfId="0" applyBorder="1"/>
    <xf numFmtId="0" fontId="0" fillId="0" borderId="43" xfId="0" applyBorder="1"/>
    <xf numFmtId="9" fontId="0" fillId="0" borderId="7" xfId="0" applyNumberFormat="1" applyBorder="1" applyAlignment="1">
      <alignment horizontal="center" vertical="center"/>
    </xf>
    <xf numFmtId="0" fontId="2" fillId="0" borderId="0" xfId="0" applyFont="1"/>
    <xf numFmtId="0" fontId="2" fillId="0" borderId="0" xfId="0" applyFont="1" applyAlignment="1">
      <alignment horizontal="center"/>
    </xf>
    <xf numFmtId="0" fontId="14" fillId="0" borderId="0" xfId="3" applyFont="1"/>
    <xf numFmtId="0" fontId="14" fillId="0" borderId="0" xfId="3" applyFont="1" applyAlignment="1">
      <alignment horizontal="center"/>
    </xf>
    <xf numFmtId="0" fontId="31" fillId="0" borderId="7" xfId="0" applyFont="1" applyBorder="1" applyAlignment="1">
      <alignment horizontal="center" vertical="center" wrapText="1"/>
    </xf>
    <xf numFmtId="0" fontId="7" fillId="0" borderId="7" xfId="3" applyFont="1" applyBorder="1" applyAlignment="1">
      <alignment horizontal="justify" vertical="center" wrapText="1"/>
    </xf>
    <xf numFmtId="0" fontId="7" fillId="0" borderId="21" xfId="3" applyFont="1" applyBorder="1" applyAlignment="1">
      <alignment horizontal="justify" vertical="center" wrapText="1"/>
    </xf>
    <xf numFmtId="166" fontId="2" fillId="0" borderId="0" xfId="11" applyFont="1" applyFill="1" applyAlignment="1">
      <alignment vertical="center" wrapText="1"/>
    </xf>
    <xf numFmtId="0" fontId="2" fillId="0" borderId="7" xfId="3" applyBorder="1" applyAlignment="1">
      <alignment horizontal="justify" vertical="center" wrapText="1"/>
    </xf>
    <xf numFmtId="0" fontId="2" fillId="0" borderId="38" xfId="3" applyBorder="1" applyAlignment="1">
      <alignment horizontal="justify" vertical="center" wrapText="1"/>
    </xf>
    <xf numFmtId="0" fontId="4" fillId="4" borderId="20" xfId="0" applyFont="1" applyFill="1" applyBorder="1" applyAlignment="1" applyProtection="1">
      <alignment horizontal="center" vertical="center" wrapText="1"/>
      <protection hidden="1"/>
    </xf>
    <xf numFmtId="0" fontId="4" fillId="4" borderId="14" xfId="0" applyFont="1" applyFill="1" applyBorder="1" applyAlignment="1" applyProtection="1">
      <alignment horizontal="center" vertical="center" wrapText="1"/>
      <protection hidden="1"/>
    </xf>
    <xf numFmtId="0" fontId="4" fillId="0" borderId="7" xfId="3" applyFont="1" applyBorder="1" applyAlignment="1">
      <alignment horizontal="left" vertical="center" wrapText="1"/>
    </xf>
    <xf numFmtId="0" fontId="5" fillId="2" borderId="18" xfId="3" applyFont="1" applyFill="1" applyBorder="1" applyAlignment="1">
      <alignment vertical="center" wrapText="1"/>
    </xf>
    <xf numFmtId="0" fontId="5" fillId="2" borderId="17" xfId="3" applyFont="1" applyFill="1" applyBorder="1" applyAlignment="1">
      <alignment vertical="center" wrapText="1"/>
    </xf>
    <xf numFmtId="0" fontId="5" fillId="2" borderId="16" xfId="3" applyFont="1" applyFill="1" applyBorder="1" applyAlignment="1">
      <alignment vertical="center" wrapText="1"/>
    </xf>
    <xf numFmtId="0" fontId="5" fillId="0" borderId="0" xfId="3" applyFont="1" applyAlignment="1">
      <alignment vertical="center" wrapText="1"/>
    </xf>
    <xf numFmtId="0" fontId="5" fillId="2" borderId="15" xfId="3" applyFont="1" applyFill="1" applyBorder="1" applyAlignment="1">
      <alignment vertical="center" wrapText="1"/>
    </xf>
    <xf numFmtId="0" fontId="5" fillId="2" borderId="0" xfId="3" applyFont="1" applyFill="1" applyAlignment="1">
      <alignment vertical="center" wrapText="1"/>
    </xf>
    <xf numFmtId="0" fontId="5" fillId="2" borderId="14" xfId="3" applyFont="1" applyFill="1" applyBorder="1" applyAlignment="1">
      <alignment vertical="center" wrapText="1"/>
    </xf>
    <xf numFmtId="0" fontId="4" fillId="0" borderId="0" xfId="3" applyFont="1" applyAlignment="1">
      <alignment vertical="center" wrapText="1"/>
    </xf>
    <xf numFmtId="0" fontId="11" fillId="2" borderId="15" xfId="3" applyFont="1" applyFill="1" applyBorder="1" applyAlignment="1">
      <alignment vertical="center" wrapText="1"/>
    </xf>
    <xf numFmtId="0" fontId="11" fillId="2" borderId="0" xfId="3" applyFont="1" applyFill="1" applyAlignment="1">
      <alignment vertical="center" wrapText="1"/>
    </xf>
    <xf numFmtId="0" fontId="11" fillId="2" borderId="14" xfId="3" applyFont="1" applyFill="1" applyBorder="1" applyAlignment="1">
      <alignment vertical="center" wrapText="1"/>
    </xf>
    <xf numFmtId="164" fontId="5" fillId="2" borderId="0" xfId="4" applyFont="1" applyFill="1" applyBorder="1" applyAlignment="1">
      <alignment vertical="center" wrapText="1"/>
    </xf>
    <xf numFmtId="0" fontId="5" fillId="2" borderId="13" xfId="3" applyFont="1" applyFill="1" applyBorder="1" applyAlignment="1">
      <alignment vertical="center" wrapText="1"/>
    </xf>
    <xf numFmtId="0" fontId="5" fillId="2" borderId="12" xfId="3" applyFont="1" applyFill="1" applyBorder="1" applyAlignment="1">
      <alignment vertical="center" wrapText="1"/>
    </xf>
    <xf numFmtId="1" fontId="16" fillId="2" borderId="11" xfId="3" quotePrefix="1" applyNumberFormat="1" applyFont="1" applyFill="1" applyBorder="1" applyAlignment="1">
      <alignment horizontal="right" vertical="center" wrapText="1"/>
    </xf>
    <xf numFmtId="0" fontId="30" fillId="10" borderId="21" xfId="0" applyFont="1" applyFill="1" applyBorder="1" applyAlignment="1">
      <alignment horizontal="left" vertical="center" wrapText="1"/>
    </xf>
    <xf numFmtId="0" fontId="0" fillId="0" borderId="0" xfId="0" applyAlignment="1">
      <alignment vertical="center" wrapText="1"/>
    </xf>
    <xf numFmtId="0" fontId="22" fillId="0" borderId="7" xfId="0" applyFont="1" applyBorder="1" applyAlignment="1">
      <alignment horizontal="center" vertical="center" wrapText="1"/>
    </xf>
    <xf numFmtId="0" fontId="7" fillId="3" borderId="9" xfId="0" applyFont="1" applyFill="1" applyBorder="1" applyAlignment="1">
      <alignment vertical="center" wrapText="1"/>
    </xf>
    <xf numFmtId="0" fontId="7" fillId="3" borderId="8" xfId="0" applyFont="1" applyFill="1" applyBorder="1" applyAlignment="1">
      <alignment vertical="center" wrapText="1"/>
    </xf>
    <xf numFmtId="0" fontId="7" fillId="3" borderId="5" xfId="0" applyFont="1" applyFill="1" applyBorder="1" applyAlignment="1">
      <alignment vertical="center" wrapText="1"/>
    </xf>
    <xf numFmtId="0" fontId="7" fillId="0" borderId="0" xfId="0" applyFont="1" applyAlignment="1">
      <alignment vertical="center" wrapText="1"/>
    </xf>
    <xf numFmtId="0" fontId="7" fillId="3" borderId="10" xfId="0" applyFont="1" applyFill="1" applyBorder="1" applyAlignment="1">
      <alignment vertical="center" wrapText="1"/>
    </xf>
    <xf numFmtId="0" fontId="0" fillId="3" borderId="48" xfId="0" applyFill="1" applyBorder="1" applyAlignment="1">
      <alignment horizontal="left" vertical="center" wrapText="1"/>
    </xf>
    <xf numFmtId="0" fontId="0" fillId="0" borderId="0" xfId="0" applyAlignment="1">
      <alignment horizontal="center" vertical="center" wrapText="1"/>
    </xf>
    <xf numFmtId="0" fontId="11" fillId="3" borderId="34" xfId="1" applyFont="1" applyFill="1" applyBorder="1" applyAlignment="1">
      <alignment horizontal="center" vertical="center" wrapText="1"/>
    </xf>
    <xf numFmtId="0" fontId="14" fillId="0" borderId="15" xfId="3" applyFont="1" applyBorder="1" applyAlignment="1">
      <alignment vertical="center" wrapText="1"/>
    </xf>
    <xf numFmtId="0" fontId="14" fillId="0" borderId="0" xfId="3" applyFont="1" applyAlignment="1">
      <alignment vertical="center" wrapText="1"/>
    </xf>
    <xf numFmtId="0" fontId="14" fillId="0" borderId="0" xfId="3" applyFont="1" applyAlignment="1">
      <alignment horizontal="center" vertical="center" wrapText="1"/>
    </xf>
    <xf numFmtId="0" fontId="14" fillId="0" borderId="14" xfId="3" applyFont="1" applyBorder="1" applyAlignment="1">
      <alignment vertical="center" wrapText="1"/>
    </xf>
    <xf numFmtId="0" fontId="24" fillId="0" borderId="0" xfId="0" applyFont="1" applyAlignment="1">
      <alignment vertical="center" wrapText="1"/>
    </xf>
    <xf numFmtId="0" fontId="26" fillId="0" borderId="0" xfId="0" applyFont="1" applyAlignment="1">
      <alignment vertical="center" wrapText="1"/>
    </xf>
    <xf numFmtId="0" fontId="23" fillId="0" borderId="0" xfId="0" applyFont="1" applyAlignment="1">
      <alignment vertical="center" wrapText="1"/>
    </xf>
    <xf numFmtId="0" fontId="2" fillId="0" borderId="0" xfId="0" applyFont="1" applyAlignment="1">
      <alignment vertical="center" wrapText="1"/>
    </xf>
    <xf numFmtId="0" fontId="2" fillId="0" borderId="0" xfId="0" applyFont="1" applyAlignment="1">
      <alignment horizontal="center" vertical="center" wrapText="1"/>
    </xf>
    <xf numFmtId="0" fontId="0" fillId="0" borderId="9" xfId="0" applyBorder="1" applyAlignment="1">
      <alignment horizontal="center" vertical="center" wrapText="1"/>
    </xf>
    <xf numFmtId="0" fontId="0" fillId="0" borderId="29" xfId="0" applyBorder="1" applyAlignment="1">
      <alignment horizontal="center" vertical="center" wrapText="1"/>
    </xf>
    <xf numFmtId="0" fontId="0" fillId="3" borderId="5" xfId="0" applyFill="1" applyBorder="1" applyAlignment="1">
      <alignment horizontal="center" vertical="center" wrapText="1"/>
    </xf>
    <xf numFmtId="0" fontId="0" fillId="3" borderId="4" xfId="0" applyFill="1" applyBorder="1" applyAlignment="1">
      <alignment horizontal="center" vertical="center" wrapText="1"/>
    </xf>
    <xf numFmtId="0" fontId="0" fillId="3" borderId="24" xfId="0" applyFill="1" applyBorder="1" applyAlignment="1">
      <alignment horizontal="center" vertical="center" wrapText="1"/>
    </xf>
    <xf numFmtId="0" fontId="0" fillId="3" borderId="27" xfId="0" applyFill="1" applyBorder="1" applyAlignment="1">
      <alignment horizontal="center" vertical="center" wrapText="1"/>
    </xf>
    <xf numFmtId="0" fontId="15" fillId="3" borderId="27" xfId="0" applyFont="1" applyFill="1" applyBorder="1" applyAlignment="1">
      <alignment vertical="center" wrapText="1"/>
    </xf>
    <xf numFmtId="0" fontId="14" fillId="0" borderId="18" xfId="3" applyFont="1" applyBorder="1" applyAlignment="1">
      <alignment vertical="center" wrapText="1"/>
    </xf>
    <xf numFmtId="0" fontId="14" fillId="0" borderId="17" xfId="3" applyFont="1" applyBorder="1" applyAlignment="1">
      <alignment vertical="center" wrapText="1"/>
    </xf>
    <xf numFmtId="0" fontId="14" fillId="0" borderId="17" xfId="3" applyFont="1" applyBorder="1" applyAlignment="1">
      <alignment horizontal="center" vertical="center" wrapText="1"/>
    </xf>
    <xf numFmtId="0" fontId="14" fillId="0" borderId="16" xfId="3" applyFont="1" applyBorder="1" applyAlignment="1">
      <alignment vertical="center" wrapText="1"/>
    </xf>
    <xf numFmtId="169" fontId="0" fillId="0" borderId="2" xfId="10" applyNumberFormat="1" applyFont="1" applyBorder="1" applyAlignment="1">
      <alignment horizontal="center" vertical="center" wrapText="1"/>
    </xf>
    <xf numFmtId="0" fontId="0" fillId="0" borderId="22" xfId="0" applyBorder="1" applyAlignment="1">
      <alignment horizontal="center" vertical="center" wrapText="1"/>
    </xf>
    <xf numFmtId="0" fontId="0" fillId="0" borderId="26" xfId="0" applyBorder="1" applyAlignment="1">
      <alignment horizontal="center" vertical="center" wrapText="1"/>
    </xf>
    <xf numFmtId="0" fontId="0" fillId="3" borderId="27" xfId="0" applyFill="1" applyBorder="1" applyAlignment="1">
      <alignment horizontal="right" vertical="center" wrapText="1"/>
    </xf>
    <xf numFmtId="170" fontId="0" fillId="0" borderId="7" xfId="10" applyNumberFormat="1" applyFont="1" applyFill="1" applyBorder="1" applyAlignment="1">
      <alignment horizontal="center" vertical="center" wrapText="1"/>
    </xf>
    <xf numFmtId="170" fontId="0" fillId="0" borderId="7" xfId="0" applyNumberFormat="1" applyBorder="1" applyAlignment="1">
      <alignment horizontal="center" vertical="center" wrapText="1"/>
    </xf>
    <xf numFmtId="2" fontId="0" fillId="0" borderId="7" xfId="0" applyNumberFormat="1" applyBorder="1" applyAlignment="1">
      <alignment horizontal="center" vertical="center"/>
    </xf>
    <xf numFmtId="0" fontId="2" fillId="0" borderId="39" xfId="0" applyFont="1" applyBorder="1" applyAlignment="1">
      <alignment horizontal="center"/>
    </xf>
    <xf numFmtId="0" fontId="7" fillId="0" borderId="7" xfId="0" applyFont="1" applyBorder="1" applyAlignment="1">
      <alignment horizontal="center"/>
    </xf>
    <xf numFmtId="4" fontId="0" fillId="5" borderId="30" xfId="0" applyNumberFormat="1" applyFill="1" applyBorder="1" applyAlignment="1">
      <alignment horizontal="center"/>
    </xf>
    <xf numFmtId="0" fontId="2" fillId="0" borderId="37" xfId="0" applyFont="1" applyBorder="1" applyAlignment="1">
      <alignment horizontal="center"/>
    </xf>
    <xf numFmtId="0" fontId="2" fillId="3" borderId="5" xfId="0" applyFont="1" applyFill="1" applyBorder="1" applyAlignment="1">
      <alignment horizontal="center" vertical="center" wrapText="1"/>
    </xf>
    <xf numFmtId="0" fontId="2" fillId="3" borderId="32" xfId="0" applyFont="1" applyFill="1" applyBorder="1" applyAlignment="1">
      <alignment horizontal="center" vertical="center" wrapText="1"/>
    </xf>
    <xf numFmtId="0" fontId="0" fillId="3" borderId="24" xfId="0" applyFill="1" applyBorder="1" applyAlignment="1">
      <alignment horizontal="right" vertical="center" wrapText="1"/>
    </xf>
    <xf numFmtId="0" fontId="29" fillId="0" borderId="7" xfId="0" applyFont="1" applyBorder="1" applyAlignment="1">
      <alignment horizontal="center" vertical="center" wrapText="1"/>
    </xf>
    <xf numFmtId="0" fontId="2" fillId="0" borderId="16" xfId="0" applyFont="1" applyBorder="1" applyAlignment="1">
      <alignment horizontal="justify" vertical="center" wrapText="1"/>
    </xf>
    <xf numFmtId="0" fontId="2" fillId="0" borderId="58" xfId="0" applyFont="1" applyBorder="1" applyAlignment="1">
      <alignment horizontal="justify" vertical="center" wrapText="1"/>
    </xf>
    <xf numFmtId="0" fontId="7" fillId="0" borderId="0" xfId="0" applyFont="1" applyAlignment="1">
      <alignment horizontal="center" vertical="center" wrapText="1"/>
    </xf>
    <xf numFmtId="0" fontId="0" fillId="0" borderId="57" xfId="0" applyBorder="1" applyAlignment="1">
      <alignment horizontal="center" vertical="center" wrapText="1"/>
    </xf>
    <xf numFmtId="0" fontId="2" fillId="0" borderId="25" xfId="0" applyFont="1" applyBorder="1" applyAlignment="1">
      <alignment horizontal="justify" vertical="center" wrapText="1"/>
    </xf>
    <xf numFmtId="0" fontId="4" fillId="4" borderId="17" xfId="0" applyFont="1" applyFill="1" applyBorder="1" applyAlignment="1" applyProtection="1">
      <alignment horizontal="center" vertical="center" wrapText="1"/>
      <protection hidden="1"/>
    </xf>
    <xf numFmtId="0" fontId="11" fillId="3" borderId="59" xfId="1" applyFont="1" applyFill="1" applyBorder="1" applyAlignment="1">
      <alignment horizontal="left" vertical="center" wrapText="1"/>
    </xf>
    <xf numFmtId="0" fontId="2" fillId="0" borderId="0" xfId="3" applyAlignment="1">
      <alignment vertical="center" wrapText="1"/>
    </xf>
    <xf numFmtId="0" fontId="2" fillId="0" borderId="21" xfId="3" applyBorder="1" applyAlignment="1">
      <alignment horizontal="justify" vertical="center" wrapText="1"/>
    </xf>
    <xf numFmtId="0" fontId="2" fillId="0" borderId="0" xfId="3" applyAlignment="1">
      <alignment horizontal="center" vertical="center" wrapText="1"/>
    </xf>
    <xf numFmtId="166" fontId="2" fillId="0" borderId="0" xfId="11" applyFont="1" applyAlignment="1">
      <alignment horizontal="center" vertical="center" wrapText="1"/>
    </xf>
    <xf numFmtId="0" fontId="34" fillId="0" borderId="7" xfId="3" applyFont="1" applyBorder="1" applyAlignment="1">
      <alignment horizontal="justify" vertical="center" wrapText="1"/>
    </xf>
    <xf numFmtId="166" fontId="2" fillId="0" borderId="0" xfId="11" applyFont="1" applyAlignment="1">
      <alignment vertical="center" wrapText="1"/>
    </xf>
    <xf numFmtId="0" fontId="2" fillId="11" borderId="0" xfId="3" applyFill="1" applyAlignment="1">
      <alignment vertical="center" wrapText="1"/>
    </xf>
    <xf numFmtId="0" fontId="32" fillId="0" borderId="7" xfId="3" applyFont="1" applyBorder="1" applyAlignment="1">
      <alignment horizontal="justify" vertical="center" wrapText="1"/>
    </xf>
    <xf numFmtId="0" fontId="32" fillId="0" borderId="21" xfId="3" applyFont="1" applyBorder="1" applyAlignment="1">
      <alignment horizontal="center" vertical="center" wrapText="1"/>
    </xf>
    <xf numFmtId="0" fontId="2" fillId="0" borderId="7" xfId="3" applyBorder="1" applyAlignment="1">
      <alignment vertical="center" wrapText="1"/>
    </xf>
    <xf numFmtId="0" fontId="2" fillId="0" borderId="7" xfId="3" applyBorder="1" applyAlignment="1">
      <alignment horizontal="center" vertical="center" wrapText="1"/>
    </xf>
    <xf numFmtId="0" fontId="7" fillId="10" borderId="21" xfId="0" applyFont="1" applyFill="1" applyBorder="1" applyAlignment="1">
      <alignment horizontal="center" vertical="center" wrapText="1"/>
    </xf>
    <xf numFmtId="0" fontId="34" fillId="0" borderId="7" xfId="0" applyFont="1" applyBorder="1" applyAlignment="1">
      <alignment horizontal="center" vertical="center" wrapText="1"/>
    </xf>
    <xf numFmtId="0" fontId="2" fillId="0" borderId="21" xfId="0" applyFont="1" applyBorder="1" applyAlignment="1">
      <alignment horizontal="center" vertical="center" wrapText="1"/>
    </xf>
    <xf numFmtId="0" fontId="32" fillId="0" borderId="21" xfId="3" applyFont="1" applyBorder="1" applyAlignment="1">
      <alignment horizontal="justify" vertical="center" wrapText="1"/>
    </xf>
    <xf numFmtId="0" fontId="32" fillId="10" borderId="7" xfId="3" applyFont="1" applyFill="1" applyBorder="1" applyAlignment="1">
      <alignment horizontal="center" vertical="center" wrapText="1"/>
    </xf>
    <xf numFmtId="0" fontId="34" fillId="0" borderId="7" xfId="3" applyFont="1" applyBorder="1" applyAlignment="1">
      <alignment horizontal="center" vertical="center" wrapText="1"/>
    </xf>
    <xf numFmtId="0" fontId="35" fillId="0" borderId="7" xfId="3" applyFont="1" applyBorder="1" applyAlignment="1">
      <alignment horizontal="left" vertical="center" wrapText="1"/>
    </xf>
    <xf numFmtId="0" fontId="7" fillId="0" borderId="7" xfId="3" applyFont="1" applyBorder="1" applyAlignment="1">
      <alignment horizontal="left" vertical="center" wrapText="1"/>
    </xf>
    <xf numFmtId="0" fontId="34" fillId="0" borderId="38" xfId="3" applyFont="1" applyBorder="1" applyAlignment="1">
      <alignment horizontal="center" vertical="center" wrapText="1"/>
    </xf>
    <xf numFmtId="0" fontId="7" fillId="0" borderId="38" xfId="3" applyFont="1" applyBorder="1" applyAlignment="1">
      <alignment horizontal="left" vertical="center" wrapText="1"/>
    </xf>
    <xf numFmtId="0" fontId="2" fillId="0" borderId="38" xfId="3" applyBorder="1" applyAlignment="1">
      <alignment horizontal="center" vertical="center" wrapText="1"/>
    </xf>
    <xf numFmtId="0" fontId="7" fillId="0" borderId="38" xfId="3" applyFont="1" applyBorder="1" applyAlignment="1">
      <alignment horizontal="justify" vertical="center" wrapText="1"/>
    </xf>
    <xf numFmtId="0" fontId="2" fillId="0" borderId="37" xfId="3" applyBorder="1" applyAlignment="1">
      <alignment horizontal="center" vertical="center" wrapText="1"/>
    </xf>
    <xf numFmtId="0" fontId="2" fillId="0" borderId="39" xfId="3" applyBorder="1" applyAlignment="1">
      <alignment horizontal="center" vertical="center" wrapText="1"/>
    </xf>
    <xf numFmtId="0" fontId="32" fillId="11" borderId="37" xfId="3" applyFont="1" applyFill="1" applyBorder="1" applyAlignment="1">
      <alignment horizontal="justify" vertical="center" wrapText="1"/>
    </xf>
    <xf numFmtId="0" fontId="34" fillId="11" borderId="37" xfId="3" applyFont="1" applyFill="1" applyBorder="1" applyAlignment="1">
      <alignment horizontal="center" vertical="center" wrapText="1"/>
    </xf>
    <xf numFmtId="0" fontId="34" fillId="0" borderId="38" xfId="3" applyFont="1" applyBorder="1" applyAlignment="1">
      <alignment horizontal="left" vertical="center" wrapText="1"/>
    </xf>
    <xf numFmtId="0" fontId="33" fillId="0" borderId="7" xfId="3" applyFont="1" applyBorder="1" applyAlignment="1">
      <alignment horizontal="center" vertical="center" wrapText="1"/>
    </xf>
    <xf numFmtId="0" fontId="11" fillId="0" borderId="54" xfId="1" applyFont="1" applyBorder="1" applyAlignment="1">
      <alignment horizontal="left" vertical="center" wrapText="1"/>
    </xf>
    <xf numFmtId="4" fontId="11" fillId="0" borderId="36" xfId="1" applyNumberFormat="1" applyFont="1" applyBorder="1" applyAlignment="1">
      <alignment horizontal="center" vertical="center" wrapText="1"/>
    </xf>
    <xf numFmtId="0" fontId="2" fillId="0" borderId="29" xfId="0" applyFont="1" applyBorder="1" applyAlignment="1">
      <alignment horizontal="justify" vertical="center" wrapText="1"/>
    </xf>
    <xf numFmtId="2" fontId="0" fillId="0" borderId="33" xfId="0" applyNumberFormat="1" applyBorder="1" applyAlignment="1">
      <alignment horizontal="center" vertical="center" wrapText="1"/>
    </xf>
    <xf numFmtId="0" fontId="21" fillId="2" borderId="15" xfId="3" applyFont="1" applyFill="1" applyBorder="1" applyAlignment="1">
      <alignment horizontal="center" vertical="center" wrapText="1"/>
    </xf>
    <xf numFmtId="0" fontId="21" fillId="2" borderId="0" xfId="3" applyFont="1" applyFill="1" applyAlignment="1">
      <alignment horizontal="center" vertical="center" wrapText="1"/>
    </xf>
    <xf numFmtId="0" fontId="21" fillId="2" borderId="14" xfId="3" applyFont="1" applyFill="1" applyBorder="1" applyAlignment="1">
      <alignment horizontal="center" vertical="center" wrapText="1"/>
    </xf>
    <xf numFmtId="0" fontId="20" fillId="0" borderId="15" xfId="3" applyFont="1" applyBorder="1" applyAlignment="1">
      <alignment horizontal="center" vertical="center" wrapText="1"/>
    </xf>
    <xf numFmtId="0" fontId="20" fillId="0" borderId="0" xfId="3" applyFont="1" applyAlignment="1">
      <alignment horizontal="center" vertical="center" wrapText="1"/>
    </xf>
    <xf numFmtId="0" fontId="20" fillId="0" borderId="14" xfId="3" applyFont="1" applyBorder="1" applyAlignment="1">
      <alignment horizontal="center" vertical="center" wrapText="1"/>
    </xf>
    <xf numFmtId="0" fontId="8" fillId="0" borderId="15" xfId="3" applyFont="1" applyBorder="1" applyAlignment="1">
      <alignment horizontal="center" vertical="center" wrapText="1"/>
    </xf>
    <xf numFmtId="0" fontId="8" fillId="0" borderId="0" xfId="3" applyFont="1" applyAlignment="1">
      <alignment horizontal="center" vertical="center" wrapText="1"/>
    </xf>
    <xf numFmtId="0" fontId="8" fillId="0" borderId="14" xfId="3" applyFont="1" applyBorder="1" applyAlignment="1">
      <alignment horizontal="center" vertical="center" wrapText="1"/>
    </xf>
    <xf numFmtId="0" fontId="19" fillId="2" borderId="15" xfId="3" applyFont="1" applyFill="1" applyBorder="1" applyAlignment="1">
      <alignment horizontal="center" vertical="center" wrapText="1"/>
    </xf>
    <xf numFmtId="0" fontId="19" fillId="2" borderId="0" xfId="3" applyFont="1" applyFill="1" applyAlignment="1">
      <alignment horizontal="center" vertical="center" wrapText="1"/>
    </xf>
    <xf numFmtId="0" fontId="19" fillId="2" borderId="14" xfId="3" applyFont="1" applyFill="1" applyBorder="1" applyAlignment="1">
      <alignment horizontal="center" vertical="center" wrapText="1"/>
    </xf>
    <xf numFmtId="0" fontId="18" fillId="2" borderId="15" xfId="3" applyFont="1" applyFill="1" applyBorder="1" applyAlignment="1">
      <alignment horizontal="center" vertical="center" wrapText="1"/>
    </xf>
    <xf numFmtId="0" fontId="18" fillId="2" borderId="0" xfId="3" applyFont="1" applyFill="1" applyAlignment="1">
      <alignment horizontal="center" vertical="center" wrapText="1"/>
    </xf>
    <xf numFmtId="0" fontId="18" fillId="2" borderId="14" xfId="3" applyFont="1" applyFill="1" applyBorder="1" applyAlignment="1">
      <alignment horizontal="center" vertical="center" wrapText="1"/>
    </xf>
    <xf numFmtId="0" fontId="17" fillId="2" borderId="15" xfId="3" applyFont="1" applyFill="1" applyBorder="1" applyAlignment="1">
      <alignment horizontal="center" vertical="center" wrapText="1"/>
    </xf>
    <xf numFmtId="0" fontId="17" fillId="2" borderId="0" xfId="3" applyFont="1" applyFill="1" applyAlignment="1">
      <alignment horizontal="center" vertical="center" wrapText="1"/>
    </xf>
    <xf numFmtId="0" fontId="17" fillId="2" borderId="14" xfId="3" applyFont="1" applyFill="1" applyBorder="1" applyAlignment="1">
      <alignment horizontal="center" vertical="center" wrapText="1"/>
    </xf>
    <xf numFmtId="0" fontId="20" fillId="2" borderId="15" xfId="3" applyFont="1" applyFill="1" applyBorder="1" applyAlignment="1">
      <alignment horizontal="center" vertical="center" wrapText="1"/>
    </xf>
    <xf numFmtId="0" fontId="20" fillId="2" borderId="0" xfId="3" applyFont="1" applyFill="1" applyAlignment="1">
      <alignment horizontal="center" vertical="center" wrapText="1"/>
    </xf>
    <xf numFmtId="0" fontId="20" fillId="2" borderId="14" xfId="3" applyFont="1" applyFill="1" applyBorder="1" applyAlignment="1">
      <alignment horizontal="center" vertical="center" wrapText="1"/>
    </xf>
    <xf numFmtId="0" fontId="2" fillId="0" borderId="8" xfId="0" applyFont="1" applyBorder="1" applyAlignment="1">
      <alignment horizontal="center" vertical="center" wrapText="1"/>
    </xf>
    <xf numFmtId="0" fontId="0" fillId="0" borderId="7" xfId="0" applyBorder="1" applyAlignment="1">
      <alignment horizontal="center" vertical="center" wrapText="1"/>
    </xf>
    <xf numFmtId="0" fontId="0" fillId="0" borderId="6" xfId="0" applyBorder="1" applyAlignment="1">
      <alignment horizontal="center" vertical="center" wrapText="1"/>
    </xf>
    <xf numFmtId="0" fontId="7" fillId="0" borderId="0" xfId="0" applyFont="1" applyAlignment="1">
      <alignment horizontal="center" vertical="center" wrapText="1"/>
    </xf>
    <xf numFmtId="0" fontId="29" fillId="0" borderId="40" xfId="0" applyFont="1" applyBorder="1" applyAlignment="1">
      <alignment horizontal="center" vertical="center" wrapText="1"/>
    </xf>
    <xf numFmtId="0" fontId="29" fillId="0" borderId="36" xfId="0" applyFont="1" applyBorder="1" applyAlignment="1">
      <alignment horizontal="center" vertical="center" wrapText="1"/>
    </xf>
    <xf numFmtId="0" fontId="29" fillId="0" borderId="38" xfId="0" applyFont="1" applyBorder="1" applyAlignment="1">
      <alignment horizontal="center" vertical="center" wrapText="1"/>
    </xf>
    <xf numFmtId="0" fontId="29" fillId="0" borderId="37" xfId="0" applyFont="1" applyBorder="1" applyAlignment="1">
      <alignment horizontal="center" vertical="center" wrapText="1"/>
    </xf>
    <xf numFmtId="0" fontId="2" fillId="0" borderId="7" xfId="0" applyFont="1" applyBorder="1" applyAlignment="1">
      <alignment horizontal="center" vertical="center" wrapText="1"/>
    </xf>
    <xf numFmtId="167" fontId="0" fillId="0" borderId="7" xfId="10" applyNumberFormat="1" applyFont="1" applyBorder="1" applyAlignment="1">
      <alignment horizontal="center" vertical="center" wrapText="1"/>
    </xf>
    <xf numFmtId="168" fontId="2" fillId="0" borderId="7" xfId="10" applyNumberFormat="1" applyFont="1" applyBorder="1" applyAlignment="1">
      <alignment horizontal="center" vertical="center" wrapText="1"/>
    </xf>
    <xf numFmtId="168" fontId="0" fillId="0" borderId="7" xfId="10" applyNumberFormat="1" applyFont="1" applyBorder="1" applyAlignment="1">
      <alignment horizontal="center" vertical="center" wrapText="1"/>
    </xf>
    <xf numFmtId="0" fontId="7" fillId="3" borderId="9" xfId="0" applyFont="1" applyFill="1" applyBorder="1" applyAlignment="1">
      <alignment horizontal="center" vertical="center" wrapText="1"/>
    </xf>
    <xf numFmtId="0" fontId="7" fillId="3" borderId="2"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25" fillId="0" borderId="0" xfId="0" applyFont="1" applyAlignment="1">
      <alignment horizontal="center" vertical="center" wrapText="1"/>
    </xf>
    <xf numFmtId="0" fontId="4" fillId="4" borderId="20" xfId="0" applyFont="1" applyFill="1" applyBorder="1" applyAlignment="1" applyProtection="1">
      <alignment horizontal="center" vertical="center" wrapText="1"/>
      <protection hidden="1"/>
    </xf>
    <xf numFmtId="0" fontId="4" fillId="4" borderId="30" xfId="0" applyFont="1" applyFill="1" applyBorder="1" applyAlignment="1" applyProtection="1">
      <alignment horizontal="center" vertical="center" wrapText="1"/>
      <protection hidden="1"/>
    </xf>
    <xf numFmtId="0" fontId="4" fillId="0" borderId="13" xfId="3" applyFont="1" applyBorder="1" applyAlignment="1">
      <alignment horizontal="center" vertical="center" wrapText="1"/>
    </xf>
    <xf numFmtId="0" fontId="4" fillId="0" borderId="12" xfId="3" applyFont="1" applyBorder="1" applyAlignment="1">
      <alignment horizontal="center" vertical="center" wrapText="1"/>
    </xf>
    <xf numFmtId="0" fontId="4" fillId="0" borderId="11" xfId="3" applyFont="1" applyBorder="1" applyAlignment="1">
      <alignment horizontal="center" vertical="center" wrapText="1"/>
    </xf>
    <xf numFmtId="0" fontId="9" fillId="0" borderId="15" xfId="3" applyFont="1" applyBorder="1" applyAlignment="1">
      <alignment horizontal="center" vertical="center" wrapText="1"/>
    </xf>
    <xf numFmtId="0" fontId="9" fillId="0" borderId="0" xfId="3" applyFont="1" applyAlignment="1">
      <alignment horizontal="center" vertical="center" wrapText="1"/>
    </xf>
    <xf numFmtId="0" fontId="9" fillId="0" borderId="14" xfId="3" applyFont="1" applyBorder="1" applyAlignment="1">
      <alignment horizontal="center" vertical="center" wrapText="1"/>
    </xf>
    <xf numFmtId="0" fontId="4" fillId="0" borderId="21" xfId="3" applyFont="1" applyBorder="1" applyAlignment="1">
      <alignment horizontal="left" vertical="center" wrapText="1"/>
    </xf>
    <xf numFmtId="0" fontId="4" fillId="0" borderId="19" xfId="3" applyFont="1" applyBorder="1" applyAlignment="1">
      <alignment horizontal="left" vertical="center" wrapText="1"/>
    </xf>
    <xf numFmtId="0" fontId="4" fillId="0" borderId="31" xfId="3" applyFont="1" applyBorder="1" applyAlignment="1">
      <alignment horizontal="left" vertical="center" wrapText="1"/>
    </xf>
    <xf numFmtId="0" fontId="2" fillId="11" borderId="7" xfId="0" applyFont="1" applyFill="1" applyBorder="1" applyAlignment="1">
      <alignment horizontal="center" vertical="center" wrapText="1"/>
    </xf>
    <xf numFmtId="0" fontId="7" fillId="10" borderId="7" xfId="0" applyFont="1" applyFill="1" applyBorder="1" applyAlignment="1">
      <alignment horizontal="center" vertical="center" wrapText="1"/>
    </xf>
    <xf numFmtId="0" fontId="6" fillId="0" borderId="15" xfId="3" applyFont="1" applyBorder="1" applyAlignment="1">
      <alignment horizontal="center" vertical="center" wrapText="1"/>
    </xf>
    <xf numFmtId="0" fontId="6" fillId="0" borderId="0" xfId="3" applyFont="1" applyAlignment="1">
      <alignment horizontal="center" vertical="center" wrapText="1"/>
    </xf>
    <xf numFmtId="0" fontId="6" fillId="0" borderId="14" xfId="3" applyFont="1" applyBorder="1" applyAlignment="1">
      <alignment horizontal="center" vertical="center" wrapText="1"/>
    </xf>
    <xf numFmtId="0" fontId="29" fillId="0" borderId="7" xfId="0" applyFont="1" applyBorder="1" applyAlignment="1">
      <alignment horizontal="center" vertical="center" wrapText="1"/>
    </xf>
    <xf numFmtId="0" fontId="32" fillId="0" borderId="7" xfId="0" applyFont="1" applyBorder="1" applyAlignment="1">
      <alignment horizontal="center" vertical="center" wrapText="1"/>
    </xf>
    <xf numFmtId="0" fontId="13" fillId="0" borderId="15" xfId="3" applyFont="1" applyBorder="1" applyAlignment="1">
      <alignment horizontal="center" vertical="center" wrapText="1"/>
    </xf>
    <xf numFmtId="0" fontId="13" fillId="0" borderId="0" xfId="3" applyFont="1" applyAlignment="1">
      <alignment horizontal="center" vertical="center" wrapText="1"/>
    </xf>
    <xf numFmtId="0" fontId="13" fillId="0" borderId="14" xfId="3" applyFont="1" applyBorder="1" applyAlignment="1">
      <alignment horizontal="center" vertical="center" wrapText="1"/>
    </xf>
    <xf numFmtId="0" fontId="4" fillId="4" borderId="9" xfId="0" applyFont="1" applyFill="1" applyBorder="1" applyAlignment="1" applyProtection="1">
      <alignment horizontal="center" vertical="center" wrapText="1"/>
      <protection hidden="1"/>
    </xf>
    <xf numFmtId="0" fontId="4" fillId="4" borderId="1" xfId="0" applyFont="1" applyFill="1" applyBorder="1" applyAlignment="1" applyProtection="1">
      <alignment horizontal="center" vertical="center" wrapText="1"/>
      <protection hidden="1"/>
    </xf>
    <xf numFmtId="0" fontId="4" fillId="4" borderId="8" xfId="0" applyFont="1" applyFill="1" applyBorder="1" applyAlignment="1" applyProtection="1">
      <alignment horizontal="center" vertical="center" wrapText="1"/>
      <protection hidden="1"/>
    </xf>
    <xf numFmtId="0" fontId="4" fillId="4" borderId="6" xfId="0" applyFont="1" applyFill="1" applyBorder="1" applyAlignment="1" applyProtection="1">
      <alignment horizontal="center" vertical="center" wrapText="1"/>
      <protection hidden="1"/>
    </xf>
    <xf numFmtId="0" fontId="4" fillId="4" borderId="23" xfId="0" applyFont="1" applyFill="1" applyBorder="1" applyAlignment="1" applyProtection="1">
      <alignment horizontal="center" vertical="center" wrapText="1"/>
      <protection hidden="1"/>
    </xf>
    <xf numFmtId="0" fontId="4" fillId="4" borderId="16" xfId="0" applyFont="1" applyFill="1" applyBorder="1" applyAlignment="1" applyProtection="1">
      <alignment horizontal="center" vertical="center" wrapText="1"/>
      <protection hidden="1"/>
    </xf>
    <xf numFmtId="0" fontId="4" fillId="4" borderId="14" xfId="0" applyFont="1" applyFill="1" applyBorder="1" applyAlignment="1" applyProtection="1">
      <alignment horizontal="center" vertical="center" wrapText="1"/>
      <protection hidden="1"/>
    </xf>
    <xf numFmtId="0" fontId="2" fillId="0" borderId="56" xfId="0" applyFont="1" applyBorder="1" applyAlignment="1">
      <alignment horizontal="center" vertical="center" wrapText="1"/>
    </xf>
    <xf numFmtId="0" fontId="2" fillId="0" borderId="51" xfId="0" applyFont="1" applyBorder="1" applyAlignment="1">
      <alignment horizontal="center" vertical="center" wrapText="1"/>
    </xf>
    <xf numFmtId="0" fontId="2" fillId="0" borderId="57" xfId="0" applyFont="1" applyBorder="1" applyAlignment="1">
      <alignment horizontal="center" vertical="center" wrapText="1"/>
    </xf>
    <xf numFmtId="0" fontId="11" fillId="0" borderId="53" xfId="1" applyFont="1" applyBorder="1" applyAlignment="1">
      <alignment horizontal="center" vertical="center" wrapText="1"/>
    </xf>
    <xf numFmtId="0" fontId="11" fillId="0" borderId="52" xfId="1" applyFont="1" applyBorder="1" applyAlignment="1">
      <alignment horizontal="center" vertical="center" wrapText="1"/>
    </xf>
    <xf numFmtId="0" fontId="11" fillId="0" borderId="54" xfId="1" applyFont="1" applyBorder="1" applyAlignment="1">
      <alignment horizontal="center" vertical="center" wrapText="1"/>
    </xf>
    <xf numFmtId="0" fontId="0" fillId="0" borderId="56" xfId="0" applyBorder="1" applyAlignment="1">
      <alignment horizontal="center" vertical="center" wrapText="1"/>
    </xf>
    <xf numFmtId="0" fontId="0" fillId="0" borderId="51" xfId="0" applyBorder="1" applyAlignment="1">
      <alignment horizontal="center" vertical="center" wrapText="1"/>
    </xf>
    <xf numFmtId="0" fontId="0" fillId="0" borderId="57" xfId="0" applyBorder="1" applyAlignment="1">
      <alignment horizontal="center" vertical="center" wrapText="1"/>
    </xf>
    <xf numFmtId="0" fontId="0" fillId="0" borderId="20" xfId="0" applyBorder="1" applyAlignment="1">
      <alignment horizontal="center" vertical="center" wrapText="1"/>
    </xf>
    <xf numFmtId="0" fontId="0" fillId="0" borderId="15" xfId="0" applyBorder="1" applyAlignment="1">
      <alignment horizontal="center" vertical="center" wrapText="1"/>
    </xf>
    <xf numFmtId="0" fontId="0" fillId="0" borderId="23" xfId="0" applyBorder="1" applyAlignment="1">
      <alignment horizontal="center" vertical="center" wrapText="1"/>
    </xf>
    <xf numFmtId="0" fontId="0" fillId="0" borderId="33" xfId="0" applyBorder="1" applyAlignment="1">
      <alignment horizontal="center" vertical="center" wrapText="1"/>
    </xf>
    <xf numFmtId="0" fontId="0" fillId="0" borderId="53" xfId="0" applyBorder="1" applyAlignment="1">
      <alignment horizontal="center" vertical="center" wrapText="1"/>
    </xf>
    <xf numFmtId="0" fontId="0" fillId="0" borderId="52" xfId="0" applyBorder="1" applyAlignment="1">
      <alignment horizontal="center" vertical="center" wrapText="1"/>
    </xf>
    <xf numFmtId="0" fontId="0" fillId="0" borderId="54" xfId="0" applyBorder="1" applyAlignment="1">
      <alignment horizontal="center" vertical="center" wrapText="1"/>
    </xf>
    <xf numFmtId="0" fontId="2" fillId="0" borderId="55" xfId="0" applyFont="1" applyBorder="1" applyAlignment="1">
      <alignment horizontal="center" vertical="center" wrapText="1"/>
    </xf>
    <xf numFmtId="0" fontId="2" fillId="0" borderId="39" xfId="0" applyFont="1" applyBorder="1" applyAlignment="1">
      <alignment horizontal="center" vertical="center" wrapText="1"/>
    </xf>
    <xf numFmtId="0" fontId="2" fillId="0" borderId="37" xfId="0" applyFont="1" applyBorder="1" applyAlignment="1">
      <alignment horizontal="center" vertical="center" wrapText="1"/>
    </xf>
    <xf numFmtId="0" fontId="11" fillId="0" borderId="20" xfId="1" applyFont="1" applyBorder="1" applyAlignment="1">
      <alignment horizontal="center" vertical="center" wrapText="1"/>
    </xf>
    <xf numFmtId="0" fontId="11" fillId="0" borderId="23" xfId="1" applyFont="1" applyBorder="1" applyAlignment="1">
      <alignment horizontal="center" vertical="center" wrapText="1"/>
    </xf>
    <xf numFmtId="0" fontId="11" fillId="0" borderId="33" xfId="1" applyFont="1" applyBorder="1" applyAlignment="1">
      <alignment horizontal="center" vertical="center" wrapText="1"/>
    </xf>
    <xf numFmtId="0" fontId="32" fillId="0" borderId="40" xfId="0" applyFont="1" applyBorder="1" applyAlignment="1">
      <alignment horizontal="center" vertical="center" wrapText="1"/>
    </xf>
    <xf numFmtId="0" fontId="32" fillId="0" borderId="36" xfId="0" applyFont="1" applyBorder="1" applyAlignment="1">
      <alignment horizontal="center" vertical="center" wrapText="1"/>
    </xf>
    <xf numFmtId="0" fontId="7" fillId="0" borderId="21" xfId="3" applyFont="1" applyBorder="1" applyAlignment="1">
      <alignment horizontal="center" vertical="center" wrapText="1"/>
    </xf>
    <xf numFmtId="0" fontId="7" fillId="0" borderId="19" xfId="3" applyFont="1" applyBorder="1" applyAlignment="1">
      <alignment horizontal="center" vertical="center" wrapText="1"/>
    </xf>
    <xf numFmtId="0" fontId="7" fillId="0" borderId="31" xfId="3" applyFont="1" applyBorder="1" applyAlignment="1">
      <alignment horizontal="center" vertical="center" wrapText="1"/>
    </xf>
    <xf numFmtId="0" fontId="2" fillId="0" borderId="21" xfId="3" applyBorder="1" applyAlignment="1">
      <alignment horizontal="justify" vertical="center" wrapText="1"/>
    </xf>
    <xf numFmtId="0" fontId="2" fillId="0" borderId="19" xfId="3" applyBorder="1" applyAlignment="1">
      <alignment horizontal="justify" vertical="center" wrapText="1"/>
    </xf>
    <xf numFmtId="0" fontId="2" fillId="0" borderId="31" xfId="3" applyBorder="1" applyAlignment="1">
      <alignment horizontal="justify" vertical="center" wrapText="1"/>
    </xf>
    <xf numFmtId="0" fontId="2" fillId="0" borderId="7" xfId="3" applyBorder="1" applyAlignment="1">
      <alignment horizontal="center" vertical="center" wrapText="1"/>
    </xf>
    <xf numFmtId="0" fontId="32" fillId="9" borderId="21" xfId="3" applyFont="1" applyFill="1" applyBorder="1" applyAlignment="1">
      <alignment horizontal="justify" vertical="center" wrapText="1"/>
    </xf>
    <xf numFmtId="0" fontId="32" fillId="9" borderId="19" xfId="3" applyFont="1" applyFill="1" applyBorder="1" applyAlignment="1">
      <alignment horizontal="justify" vertical="center" wrapText="1"/>
    </xf>
    <xf numFmtId="0" fontId="32" fillId="9" borderId="31" xfId="3" applyFont="1" applyFill="1" applyBorder="1" applyAlignment="1">
      <alignment horizontal="justify" vertical="center" wrapText="1"/>
    </xf>
    <xf numFmtId="3" fontId="34" fillId="9" borderId="21" xfId="3" applyNumberFormat="1" applyFont="1" applyFill="1" applyBorder="1" applyAlignment="1">
      <alignment horizontal="justify" vertical="center" wrapText="1"/>
    </xf>
    <xf numFmtId="0" fontId="34" fillId="9" borderId="19" xfId="3" applyFont="1" applyFill="1" applyBorder="1" applyAlignment="1">
      <alignment horizontal="justify" vertical="center" wrapText="1"/>
    </xf>
    <xf numFmtId="0" fontId="34" fillId="9" borderId="31" xfId="3" applyFont="1" applyFill="1" applyBorder="1" applyAlignment="1">
      <alignment horizontal="justify" vertical="center" wrapText="1"/>
    </xf>
    <xf numFmtId="0" fontId="34" fillId="9" borderId="21" xfId="3" applyFont="1" applyFill="1" applyBorder="1" applyAlignment="1">
      <alignment horizontal="justify" vertical="center" wrapText="1"/>
    </xf>
    <xf numFmtId="0" fontId="2" fillId="0" borderId="38" xfId="3" applyBorder="1" applyAlignment="1">
      <alignment horizontal="center" vertical="center" wrapText="1"/>
    </xf>
    <xf numFmtId="0" fontId="2" fillId="0" borderId="37" xfId="3" applyBorder="1" applyAlignment="1">
      <alignment horizontal="center" vertical="center" wrapText="1"/>
    </xf>
    <xf numFmtId="0" fontId="34" fillId="0" borderId="38" xfId="3" applyFont="1" applyBorder="1" applyAlignment="1">
      <alignment horizontal="center" vertical="center" wrapText="1"/>
    </xf>
    <xf numFmtId="0" fontId="34" fillId="0" borderId="37" xfId="3" applyFont="1" applyBorder="1" applyAlignment="1">
      <alignment horizontal="center" vertical="center" wrapText="1"/>
    </xf>
    <xf numFmtId="0" fontId="7" fillId="0" borderId="38" xfId="3" applyFont="1" applyBorder="1" applyAlignment="1">
      <alignment horizontal="left" vertical="center" wrapText="1"/>
    </xf>
    <xf numFmtId="0" fontId="7" fillId="0" borderId="37" xfId="3" applyFont="1" applyBorder="1" applyAlignment="1">
      <alignment horizontal="left" vertical="center" wrapText="1"/>
    </xf>
    <xf numFmtId="0" fontId="34" fillId="11" borderId="7" xfId="3" applyFont="1" applyFill="1" applyBorder="1" applyAlignment="1">
      <alignment horizontal="center" vertical="center" wrapText="1"/>
    </xf>
    <xf numFmtId="0" fontId="7" fillId="10" borderId="21" xfId="3" applyFont="1" applyFill="1" applyBorder="1" applyAlignment="1">
      <alignment horizontal="center" vertical="center" wrapText="1"/>
    </xf>
    <xf numFmtId="0" fontId="7" fillId="10" borderId="19" xfId="3" applyFont="1" applyFill="1" applyBorder="1" applyAlignment="1">
      <alignment horizontal="center" vertical="center" wrapText="1"/>
    </xf>
    <xf numFmtId="0" fontId="7" fillId="10" borderId="31" xfId="3" applyFont="1" applyFill="1" applyBorder="1" applyAlignment="1">
      <alignment horizontal="center" vertical="center" wrapText="1"/>
    </xf>
    <xf numFmtId="0" fontId="2" fillId="0" borderId="21" xfId="3" applyBorder="1" applyAlignment="1">
      <alignment horizontal="left" vertical="center" wrapText="1"/>
    </xf>
    <xf numFmtId="0" fontId="2" fillId="0" borderId="19" xfId="3" applyBorder="1" applyAlignment="1">
      <alignment horizontal="left" vertical="center" wrapText="1"/>
    </xf>
    <xf numFmtId="0" fontId="2" fillId="0" borderId="31" xfId="3" applyBorder="1" applyAlignment="1">
      <alignment horizontal="left" vertical="center" wrapText="1"/>
    </xf>
    <xf numFmtId="0" fontId="4" fillId="4" borderId="10" xfId="0" applyFont="1" applyFill="1" applyBorder="1" applyAlignment="1" applyProtection="1">
      <alignment horizontal="left" vertical="center" wrapText="1"/>
      <protection hidden="1"/>
    </xf>
    <xf numFmtId="0" fontId="4" fillId="4" borderId="62" xfId="0" applyFont="1" applyFill="1" applyBorder="1" applyAlignment="1" applyProtection="1">
      <alignment horizontal="left" vertical="center" wrapText="1"/>
      <protection hidden="1"/>
    </xf>
    <xf numFmtId="0" fontId="4" fillId="4" borderId="63" xfId="0" applyFont="1" applyFill="1" applyBorder="1" applyAlignment="1" applyProtection="1">
      <alignment horizontal="left" vertical="center" wrapText="1"/>
      <protection hidden="1"/>
    </xf>
    <xf numFmtId="0" fontId="22" fillId="0" borderId="6" xfId="0" applyFont="1" applyBorder="1" applyAlignment="1">
      <alignment horizontal="center" vertical="center" wrapText="1"/>
    </xf>
    <xf numFmtId="0" fontId="22" fillId="0" borderId="3" xfId="0" applyFont="1" applyBorder="1" applyAlignment="1">
      <alignment horizontal="center" vertical="center" wrapText="1"/>
    </xf>
    <xf numFmtId="0" fontId="31" fillId="0" borderId="1" xfId="0" applyFont="1" applyBorder="1" applyAlignment="1">
      <alignment horizontal="center" vertical="center" wrapText="1"/>
    </xf>
    <xf numFmtId="0" fontId="31" fillId="0" borderId="6" xfId="0" applyFont="1" applyBorder="1" applyAlignment="1">
      <alignment horizontal="center" vertical="center" wrapText="1"/>
    </xf>
    <xf numFmtId="0" fontId="30" fillId="10" borderId="2" xfId="0" applyFont="1" applyFill="1" applyBorder="1" applyAlignment="1">
      <alignment horizontal="center" vertical="center" wrapText="1"/>
    </xf>
    <xf numFmtId="0" fontId="30" fillId="10" borderId="7" xfId="0" applyFont="1" applyFill="1" applyBorder="1" applyAlignment="1">
      <alignment horizontal="center" vertical="center" wrapText="1"/>
    </xf>
    <xf numFmtId="0" fontId="29" fillId="0" borderId="9" xfId="0" applyFont="1" applyBorder="1" applyAlignment="1">
      <alignment horizontal="center" vertical="center" wrapText="1"/>
    </xf>
    <xf numFmtId="0" fontId="29" fillId="0" borderId="2" xfId="0" applyFont="1" applyBorder="1" applyAlignment="1">
      <alignment horizontal="center" vertical="center" wrapText="1"/>
    </xf>
    <xf numFmtId="0" fontId="29" fillId="0" borderId="8" xfId="0" applyFont="1" applyBorder="1" applyAlignment="1">
      <alignment horizontal="center" vertical="center" wrapText="1"/>
    </xf>
    <xf numFmtId="0" fontId="29" fillId="0" borderId="5" xfId="0" applyFont="1" applyBorder="1" applyAlignment="1">
      <alignment horizontal="center" vertical="center" wrapText="1"/>
    </xf>
    <xf numFmtId="0" fontId="29" fillId="0" borderId="4" xfId="0" applyFont="1" applyBorder="1" applyAlignment="1">
      <alignment horizontal="center" vertical="center" wrapText="1"/>
    </xf>
    <xf numFmtId="0" fontId="30" fillId="10" borderId="4" xfId="0" applyFont="1" applyFill="1" applyBorder="1" applyAlignment="1">
      <alignment horizontal="center" vertical="center" wrapText="1"/>
    </xf>
    <xf numFmtId="0" fontId="4" fillId="4" borderId="60" xfId="0" applyFont="1" applyFill="1" applyBorder="1" applyAlignment="1" applyProtection="1">
      <alignment horizontal="center" vertical="center" wrapText="1"/>
      <protection hidden="1"/>
    </xf>
    <xf numFmtId="0" fontId="4" fillId="4" borderId="61" xfId="0" applyFont="1" applyFill="1" applyBorder="1" applyAlignment="1" applyProtection="1">
      <alignment horizontal="center" vertical="center" wrapText="1"/>
      <protection hidden="1"/>
    </xf>
    <xf numFmtId="0" fontId="29" fillId="0" borderId="42" xfId="0" applyFont="1" applyBorder="1" applyAlignment="1">
      <alignment horizontal="center" vertical="center" wrapText="1"/>
    </xf>
    <xf numFmtId="0" fontId="29" fillId="0" borderId="44" xfId="0" applyFont="1" applyBorder="1" applyAlignment="1">
      <alignment horizontal="center" vertical="center" wrapText="1"/>
    </xf>
    <xf numFmtId="0" fontId="29" fillId="0" borderId="45" xfId="0" applyFont="1" applyBorder="1" applyAlignment="1">
      <alignment horizontal="center" vertical="center" wrapText="1"/>
    </xf>
    <xf numFmtId="0" fontId="29" fillId="0" borderId="46" xfId="0" applyFont="1" applyBorder="1" applyAlignment="1">
      <alignment horizontal="center" vertical="center" wrapText="1"/>
    </xf>
    <xf numFmtId="0" fontId="29" fillId="0" borderId="47" xfId="0" applyFont="1" applyBorder="1" applyAlignment="1">
      <alignment horizontal="center" vertical="center" wrapText="1"/>
    </xf>
    <xf numFmtId="0" fontId="29" fillId="0" borderId="49" xfId="0" applyFont="1" applyBorder="1" applyAlignment="1">
      <alignment horizontal="center" vertical="center" wrapText="1"/>
    </xf>
    <xf numFmtId="0" fontId="29" fillId="0" borderId="50" xfId="0" applyFont="1" applyBorder="1" applyAlignment="1">
      <alignment horizontal="center" vertical="center" wrapText="1"/>
    </xf>
    <xf numFmtId="0" fontId="22" fillId="0" borderId="7" xfId="0" applyFont="1" applyBorder="1" applyAlignment="1">
      <alignment horizontal="center" vertical="center"/>
    </xf>
    <xf numFmtId="0" fontId="22" fillId="0" borderId="38" xfId="0" applyFont="1" applyBorder="1" applyAlignment="1">
      <alignment horizontal="center" vertical="center"/>
    </xf>
    <xf numFmtId="0" fontId="31" fillId="0" borderId="7" xfId="0" applyFont="1" applyBorder="1" applyAlignment="1">
      <alignment horizontal="center" vertical="center"/>
    </xf>
    <xf numFmtId="0" fontId="30" fillId="10" borderId="7" xfId="0" applyFont="1" applyFill="1" applyBorder="1" applyAlignment="1">
      <alignment horizontal="center" vertical="center"/>
    </xf>
    <xf numFmtId="0" fontId="29" fillId="0" borderId="7" xfId="0" applyFont="1" applyBorder="1" applyAlignment="1">
      <alignment horizontal="center" vertical="center"/>
    </xf>
    <xf numFmtId="0" fontId="29" fillId="0" borderId="38" xfId="0" applyFont="1" applyBorder="1" applyAlignment="1">
      <alignment horizontal="center" vertical="center"/>
    </xf>
    <xf numFmtId="0" fontId="30" fillId="10" borderId="38" xfId="0" applyFont="1" applyFill="1" applyBorder="1" applyAlignment="1">
      <alignment horizontal="center" vertical="center"/>
    </xf>
    <xf numFmtId="0" fontId="7" fillId="6" borderId="21" xfId="0" applyFont="1" applyFill="1" applyBorder="1" applyAlignment="1" applyProtection="1">
      <alignment horizontal="center" vertical="center" wrapText="1"/>
      <protection hidden="1"/>
    </xf>
    <xf numFmtId="0" fontId="7" fillId="6" borderId="19" xfId="0" applyFont="1" applyFill="1" applyBorder="1" applyAlignment="1" applyProtection="1">
      <alignment horizontal="center" vertical="center" wrapText="1"/>
      <protection hidden="1"/>
    </xf>
    <xf numFmtId="0" fontId="7" fillId="6" borderId="31" xfId="0" applyFont="1" applyFill="1" applyBorder="1" applyAlignment="1" applyProtection="1">
      <alignment horizontal="center" vertical="center" wrapText="1"/>
      <protection hidden="1"/>
    </xf>
    <xf numFmtId="0" fontId="7" fillId="3" borderId="21" xfId="0" applyFont="1" applyFill="1" applyBorder="1" applyAlignment="1" applyProtection="1">
      <alignment horizontal="center" vertical="center" wrapText="1"/>
      <protection hidden="1"/>
    </xf>
    <xf numFmtId="0" fontId="7" fillId="3" borderId="19" xfId="0" applyFont="1" applyFill="1" applyBorder="1" applyAlignment="1" applyProtection="1">
      <alignment horizontal="center" vertical="center" wrapText="1"/>
      <protection hidden="1"/>
    </xf>
    <xf numFmtId="0" fontId="7" fillId="3" borderId="31" xfId="0" applyFont="1" applyFill="1" applyBorder="1" applyAlignment="1" applyProtection="1">
      <alignment horizontal="center" vertical="center" wrapText="1"/>
      <protection hidden="1"/>
    </xf>
    <xf numFmtId="0" fontId="25" fillId="0" borderId="0" xfId="0" applyFont="1" applyAlignment="1">
      <alignment horizontal="center"/>
    </xf>
    <xf numFmtId="0" fontId="7" fillId="8" borderId="0" xfId="0" applyFont="1" applyFill="1" applyAlignment="1">
      <alignment horizontal="center"/>
    </xf>
    <xf numFmtId="0" fontId="6" fillId="0" borderId="15" xfId="3" applyFont="1" applyBorder="1" applyAlignment="1">
      <alignment horizontal="center"/>
    </xf>
    <xf numFmtId="0" fontId="6" fillId="0" borderId="0" xfId="3" applyFont="1" applyAlignment="1">
      <alignment horizontal="center"/>
    </xf>
    <xf numFmtId="0" fontId="6" fillId="0" borderId="14" xfId="3" applyFont="1" applyBorder="1" applyAlignment="1">
      <alignment horizontal="center"/>
    </xf>
  </cellXfs>
  <cellStyles count="12">
    <cellStyle name="Hyperlink" xfId="7"/>
    <cellStyle name="Millares [0] 2" xfId="6"/>
    <cellStyle name="Millares 2" xfId="11"/>
    <cellStyle name="Millares 6" xfId="4"/>
    <cellStyle name="Moneda" xfId="10" builtinId="4"/>
    <cellStyle name="Moneda [0] 3" xfId="5"/>
    <cellStyle name="Normal" xfId="0" builtinId="0"/>
    <cellStyle name="Normal 2" xfId="3"/>
    <cellStyle name="Normal 2 2 5" xfId="8"/>
    <cellStyle name="Normal 3" xfId="9"/>
    <cellStyle name="Normal 4" xfId="1"/>
    <cellStyle name="Normal 4 2 3 2" xfId="2"/>
  </cellStyles>
  <dxfs count="4">
    <dxf>
      <font>
        <color theme="1"/>
      </font>
      <fill>
        <patternFill>
          <bgColor theme="0" tint="-0.24994659260841701"/>
        </patternFill>
      </fill>
    </dxf>
    <dxf>
      <font>
        <color theme="1"/>
      </font>
      <fill>
        <patternFill>
          <bgColor theme="0" tint="-0.24994659260841701"/>
        </patternFill>
      </fill>
    </dxf>
    <dxf>
      <font>
        <color theme="1"/>
      </font>
      <fill>
        <patternFill>
          <bgColor theme="9" tint="0.59996337778862885"/>
        </patternFill>
      </fill>
    </dxf>
    <dxf>
      <font>
        <color theme="1"/>
      </font>
      <fill>
        <patternFill>
          <bgColor theme="5"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1</xdr:col>
      <xdr:colOff>597647</xdr:colOff>
      <xdr:row>0</xdr:row>
      <xdr:rowOff>112059</xdr:rowOff>
    </xdr:from>
    <xdr:to>
      <xdr:col>1</xdr:col>
      <xdr:colOff>1150470</xdr:colOff>
      <xdr:row>1</xdr:row>
      <xdr:rowOff>254795</xdr:rowOff>
    </xdr:to>
    <xdr:pic>
      <xdr:nvPicPr>
        <xdr:cNvPr id="3" name="Imagen 2">
          <a:extLst>
            <a:ext uri="{FF2B5EF4-FFF2-40B4-BE49-F238E27FC236}">
              <a16:creationId xmlns:a16="http://schemas.microsoft.com/office/drawing/2014/main" xmlns="" id="{F74263D2-2D2E-C229-D62A-77975B9EB43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97000" y="112059"/>
          <a:ext cx="552823" cy="41167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571500</xdr:colOff>
      <xdr:row>0</xdr:row>
      <xdr:rowOff>10583</xdr:rowOff>
    </xdr:from>
    <xdr:to>
      <xdr:col>2</xdr:col>
      <xdr:colOff>1608969</xdr:colOff>
      <xdr:row>3</xdr:row>
      <xdr:rowOff>74083</xdr:rowOff>
    </xdr:to>
    <xdr:pic>
      <xdr:nvPicPr>
        <xdr:cNvPr id="3" name="Imagen 2">
          <a:extLst>
            <a:ext uri="{FF2B5EF4-FFF2-40B4-BE49-F238E27FC236}">
              <a16:creationId xmlns:a16="http://schemas.microsoft.com/office/drawing/2014/main" xmlns="" id="{862D0A64-4757-3309-27C2-91CACD0BB96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01750" y="10583"/>
          <a:ext cx="1037469" cy="77258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2004786</xdr:colOff>
      <xdr:row>0</xdr:row>
      <xdr:rowOff>18143</xdr:rowOff>
    </xdr:from>
    <xdr:to>
      <xdr:col>0</xdr:col>
      <xdr:colOff>3247572</xdr:colOff>
      <xdr:row>1</xdr:row>
      <xdr:rowOff>426551</xdr:rowOff>
    </xdr:to>
    <xdr:pic>
      <xdr:nvPicPr>
        <xdr:cNvPr id="3" name="Imagen 2">
          <a:extLst>
            <a:ext uri="{FF2B5EF4-FFF2-40B4-BE49-F238E27FC236}">
              <a16:creationId xmlns:a16="http://schemas.microsoft.com/office/drawing/2014/main" xmlns="" id="{430F4AF4-F7A7-F433-88B9-5E240E04FF1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04786" y="18143"/>
          <a:ext cx="1242786" cy="92547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793751</xdr:colOff>
      <xdr:row>0</xdr:row>
      <xdr:rowOff>31750</xdr:rowOff>
    </xdr:from>
    <xdr:to>
      <xdr:col>3</xdr:col>
      <xdr:colOff>2186518</xdr:colOff>
      <xdr:row>3</xdr:row>
      <xdr:rowOff>190500</xdr:rowOff>
    </xdr:to>
    <xdr:pic>
      <xdr:nvPicPr>
        <xdr:cNvPr id="3" name="Imagen 2">
          <a:extLst>
            <a:ext uri="{FF2B5EF4-FFF2-40B4-BE49-F238E27FC236}">
              <a16:creationId xmlns:a16="http://schemas.microsoft.com/office/drawing/2014/main" xmlns="" id="{47F56AA6-5059-2066-7CF2-D3601D14EF7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28334" y="31750"/>
          <a:ext cx="1392767" cy="103716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4</xdr:col>
      <xdr:colOff>769937</xdr:colOff>
      <xdr:row>0</xdr:row>
      <xdr:rowOff>0</xdr:rowOff>
    </xdr:from>
    <xdr:to>
      <xdr:col>4</xdr:col>
      <xdr:colOff>1857375</xdr:colOff>
      <xdr:row>2</xdr:row>
      <xdr:rowOff>309731</xdr:rowOff>
    </xdr:to>
    <xdr:pic>
      <xdr:nvPicPr>
        <xdr:cNvPr id="3" name="Imagen 2">
          <a:extLst>
            <a:ext uri="{FF2B5EF4-FFF2-40B4-BE49-F238E27FC236}">
              <a16:creationId xmlns:a16="http://schemas.microsoft.com/office/drawing/2014/main" xmlns="" id="{F6E67D34-1E7C-BAC0-CC4B-EA827A05B68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103562" y="0"/>
          <a:ext cx="1087438" cy="80979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825500</xdr:colOff>
      <xdr:row>0</xdr:row>
      <xdr:rowOff>9071</xdr:rowOff>
    </xdr:from>
    <xdr:to>
      <xdr:col>2</xdr:col>
      <xdr:colOff>1841500</xdr:colOff>
      <xdr:row>3</xdr:row>
      <xdr:rowOff>21810</xdr:rowOff>
    </xdr:to>
    <xdr:pic>
      <xdr:nvPicPr>
        <xdr:cNvPr id="3" name="Imagen 2">
          <a:extLst>
            <a:ext uri="{FF2B5EF4-FFF2-40B4-BE49-F238E27FC236}">
              <a16:creationId xmlns:a16="http://schemas.microsoft.com/office/drawing/2014/main" xmlns="" id="{9EDD2382-C35A-4945-C0F8-C69FC77ECAD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51214" y="9071"/>
          <a:ext cx="1016000" cy="75659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Documentos%20Fernando\DOCUMENTOS%20FAHC\AAA%20INFO%20Fernando\PROCESOS%20IDU\Y%20Personal%20363-2023\Evaluaciones%202023\Apoyo%20CMA%20026\Copia%20de%20seguridad%20de%20Matriz%20EvTecnica%20Inicial%20-%20IDU-CMA-SGDU-026-2023-fh.xlk"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ADR\EVIDENCIAS%202023\MARZO\EVALUACI&#211;N%20PROCESO%20VIGILANCIA\EVALUACI&#211;N%20T&#201;CNICA%20VIGILANCIA%20FINAL%2020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56BC33DA/20230412%201101%20-%20Out%20-%20Fernando%20Herrera%20-%20EvTecnica%20Inicial%20-%20IDU-LP-SGI-022-2022.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ásicos"/>
      <sheetName val="tablas"/>
      <sheetName val="RESUMEN"/>
      <sheetName val="Habil-Person"/>
      <sheetName val="Punt-Person"/>
      <sheetName val="db-Exp-Obr"/>
      <sheetName val="tb-Exp-Obr"/>
      <sheetName val="Exp-Obr"/>
      <sheetName val="SMMLV Validos"/>
      <sheetName val="SMMLV Promedios"/>
      <sheetName val="F1-TRM"/>
      <sheetName val="F1-Punt-Exp"/>
      <sheetName val="Vinculacion"/>
      <sheetName val="Sostenibilidad"/>
      <sheetName val="Emp-Mujeres"/>
      <sheetName val="Mipyme-Col"/>
      <sheetName val="Inconclusas"/>
      <sheetName val="Reduccion2%"/>
      <sheetName val="Desempate"/>
      <sheetName val="tb-smmlv "/>
      <sheetName val="Historia"/>
    </sheetNames>
    <sheetDataSet>
      <sheetData sheetId="0"/>
      <sheetData sheetId="1"/>
      <sheetData sheetId="2"/>
      <sheetData sheetId="3" refreshError="1"/>
      <sheetData sheetId="4" refreshError="1"/>
      <sheetData sheetId="5" refreshError="1"/>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pacidad Contra"/>
      <sheetName val="CONSOLIDADO ASIGNACIÓN PUNT AUD"/>
      <sheetName val="CONSOLIDADO ASIGNACIÓN PUNTAJE"/>
      <sheetName val="RESUMEN EVAL TÉCNICA"/>
      <sheetName val="Experiencia P1 A P3"/>
      <sheetName val="Experiencia P4 A P6"/>
      <sheetName val="Experiencia P7 A P9"/>
      <sheetName val="Experiencia P10 A P12"/>
      <sheetName val="Experiencia P13"/>
      <sheetName val="Formato Anexo Tecnico"/>
      <sheetName val="Lic y permisos P1_"/>
      <sheetName val="Lic y permisos P2_"/>
      <sheetName val="Lic y permisos P 3_"/>
      <sheetName val="Lic y permisos P4_"/>
      <sheetName val="LIC Y PERM_P5_"/>
      <sheetName val="Licencias y permisos P6_"/>
      <sheetName val="LIC Y PERM_P7_"/>
      <sheetName val="Licencias y permisos P8_"/>
      <sheetName val="Lic y permisos P9_"/>
      <sheetName val="Lic y permisos P10_UT COSEHEI"/>
      <sheetName val="Lic y permisos P11_SEGURIDAD SU"/>
      <sheetName val="Lic y permisos P12_UT ASL 2023"/>
      <sheetName val="POLIZA RC P1 A P4"/>
      <sheetName val="Poliza RC  P5 A P8"/>
      <sheetName val="PÓLIZA REC"/>
      <sheetName val="Hoja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as"/>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theme="9" tint="0.59999389629810485"/>
    <pageSetUpPr fitToPage="1"/>
  </sheetPr>
  <dimension ref="A1:N42"/>
  <sheetViews>
    <sheetView view="pageBreakPreview" topLeftCell="A12" zoomScale="54" zoomScaleNormal="54" zoomScaleSheetLayoutView="54" workbookViewId="0">
      <selection activeCell="N34" sqref="N34"/>
    </sheetView>
  </sheetViews>
  <sheetFormatPr baseColWidth="10" defaultColWidth="11.42578125" defaultRowHeight="12.75"/>
  <cols>
    <col min="1" max="7" width="11.42578125" style="66"/>
    <col min="8" max="9" width="11.42578125" style="66" customWidth="1"/>
    <col min="10" max="16384" width="11.42578125" style="66"/>
  </cols>
  <sheetData>
    <row r="1" spans="1:14">
      <c r="A1" s="63"/>
      <c r="B1" s="64"/>
      <c r="C1" s="64"/>
      <c r="D1" s="64"/>
      <c r="E1" s="64"/>
      <c r="F1" s="64"/>
      <c r="G1" s="64"/>
      <c r="H1" s="64"/>
      <c r="I1" s="65"/>
    </row>
    <row r="3" spans="1:14">
      <c r="A3" s="67"/>
      <c r="B3" s="68"/>
      <c r="C3" s="68"/>
      <c r="D3" s="68"/>
      <c r="E3" s="68"/>
      <c r="F3" s="68"/>
      <c r="G3" s="68"/>
      <c r="H3" s="68"/>
      <c r="I3" s="69"/>
    </row>
    <row r="4" spans="1:14">
      <c r="A4" s="67"/>
      <c r="B4" s="68"/>
      <c r="C4" s="68"/>
      <c r="D4" s="68"/>
      <c r="E4" s="68"/>
      <c r="F4" s="68"/>
      <c r="G4" s="68"/>
      <c r="H4" s="68"/>
      <c r="I4" s="69"/>
    </row>
    <row r="5" spans="1:14">
      <c r="A5" s="67"/>
      <c r="B5" s="68"/>
      <c r="C5" s="68"/>
      <c r="D5" s="68"/>
      <c r="E5" s="68"/>
      <c r="F5" s="68"/>
      <c r="G5" s="68"/>
      <c r="H5" s="68"/>
      <c r="I5" s="69"/>
    </row>
    <row r="6" spans="1:14">
      <c r="A6" s="67"/>
      <c r="B6" s="68"/>
      <c r="C6" s="68"/>
      <c r="D6" s="68"/>
      <c r="E6" s="68"/>
      <c r="F6" s="68"/>
      <c r="G6" s="68"/>
      <c r="H6" s="68"/>
      <c r="I6" s="69"/>
    </row>
    <row r="7" spans="1:14">
      <c r="A7" s="67"/>
      <c r="B7" s="68"/>
      <c r="C7" s="68"/>
      <c r="D7" s="68"/>
      <c r="E7" s="68"/>
      <c r="F7" s="68"/>
      <c r="G7" s="68"/>
      <c r="H7" s="68"/>
      <c r="I7" s="69"/>
    </row>
    <row r="8" spans="1:14">
      <c r="A8" s="67"/>
      <c r="B8" s="68"/>
      <c r="C8" s="68"/>
      <c r="D8" s="68"/>
      <c r="E8" s="68"/>
      <c r="F8" s="68"/>
      <c r="G8" s="68"/>
      <c r="H8" s="68"/>
      <c r="I8" s="69"/>
    </row>
    <row r="9" spans="1:14">
      <c r="A9" s="67"/>
      <c r="B9" s="68"/>
      <c r="C9" s="68"/>
      <c r="D9" s="68"/>
      <c r="E9" s="68"/>
      <c r="F9" s="68"/>
      <c r="G9" s="68"/>
      <c r="H9" s="68"/>
      <c r="I9" s="69"/>
    </row>
    <row r="10" spans="1:14">
      <c r="A10" s="67"/>
      <c r="B10" s="68"/>
      <c r="C10" s="68"/>
      <c r="D10" s="68"/>
      <c r="E10" s="68"/>
      <c r="F10" s="68"/>
      <c r="G10" s="68"/>
      <c r="H10" s="68"/>
      <c r="I10" s="69"/>
    </row>
    <row r="11" spans="1:14">
      <c r="A11" s="67"/>
      <c r="B11" s="68"/>
      <c r="C11" s="68"/>
      <c r="D11" s="68"/>
      <c r="E11" s="68"/>
      <c r="F11" s="68"/>
      <c r="G11" s="68"/>
      <c r="H11" s="68"/>
      <c r="I11" s="69"/>
    </row>
    <row r="12" spans="1:14" ht="35.25">
      <c r="A12" s="173"/>
      <c r="B12" s="174"/>
      <c r="C12" s="174"/>
      <c r="D12" s="174"/>
      <c r="E12" s="174"/>
      <c r="F12" s="174"/>
      <c r="G12" s="174"/>
      <c r="H12" s="174"/>
      <c r="I12" s="175"/>
    </row>
    <row r="13" spans="1:14" ht="30">
      <c r="A13" s="176"/>
      <c r="B13" s="177"/>
      <c r="C13" s="177"/>
      <c r="D13" s="177"/>
      <c r="E13" s="177"/>
      <c r="F13" s="177"/>
      <c r="G13" s="177"/>
      <c r="H13" s="177"/>
      <c r="I13" s="178"/>
      <c r="N13" s="70"/>
    </row>
    <row r="14" spans="1:14" ht="23.25">
      <c r="A14" s="179"/>
      <c r="B14" s="180"/>
      <c r="C14" s="180"/>
      <c r="D14" s="180"/>
      <c r="E14" s="180"/>
      <c r="F14" s="180"/>
      <c r="G14" s="180"/>
      <c r="H14" s="180"/>
      <c r="I14" s="181"/>
    </row>
    <row r="15" spans="1:14">
      <c r="A15" s="67"/>
      <c r="B15" s="68"/>
      <c r="C15" s="68"/>
      <c r="D15" s="68"/>
      <c r="E15" s="68"/>
      <c r="F15" s="68"/>
      <c r="G15" s="68"/>
      <c r="H15" s="68"/>
      <c r="I15" s="69"/>
    </row>
    <row r="16" spans="1:14">
      <c r="A16" s="67"/>
      <c r="B16" s="68"/>
      <c r="C16" s="68"/>
      <c r="D16" s="68"/>
      <c r="E16" s="68"/>
      <c r="F16" s="68"/>
      <c r="G16" s="68"/>
      <c r="H16" s="68"/>
      <c r="I16" s="69"/>
    </row>
    <row r="17" spans="1:9">
      <c r="A17" s="67"/>
      <c r="B17" s="68"/>
      <c r="C17" s="68"/>
      <c r="D17" s="68"/>
      <c r="E17" s="68"/>
      <c r="F17" s="68"/>
      <c r="G17" s="68"/>
      <c r="H17" s="68"/>
      <c r="I17" s="69"/>
    </row>
    <row r="18" spans="1:9">
      <c r="A18" s="67"/>
      <c r="B18" s="68"/>
      <c r="C18" s="68"/>
      <c r="D18" s="68"/>
      <c r="E18" s="68"/>
      <c r="F18" s="68"/>
      <c r="G18" s="68"/>
      <c r="H18" s="68"/>
      <c r="I18" s="69"/>
    </row>
    <row r="19" spans="1:9">
      <c r="A19" s="67"/>
      <c r="B19" s="68"/>
      <c r="C19" s="68"/>
      <c r="D19" s="68"/>
      <c r="E19" s="68"/>
      <c r="F19" s="68"/>
      <c r="G19" s="68"/>
      <c r="H19" s="68"/>
      <c r="I19" s="69"/>
    </row>
    <row r="20" spans="1:9">
      <c r="A20" s="67"/>
      <c r="B20" s="68"/>
      <c r="C20" s="68"/>
      <c r="D20" s="68"/>
      <c r="E20" s="68"/>
      <c r="F20" s="68"/>
      <c r="G20" s="68"/>
      <c r="H20" s="68"/>
      <c r="I20" s="69"/>
    </row>
    <row r="21" spans="1:9">
      <c r="A21" s="67"/>
      <c r="B21" s="68"/>
      <c r="C21" s="68"/>
      <c r="D21" s="68"/>
      <c r="E21" s="68"/>
      <c r="F21" s="68"/>
      <c r="G21" s="68"/>
      <c r="H21" s="68"/>
      <c r="I21" s="69"/>
    </row>
    <row r="22" spans="1:9">
      <c r="A22" s="67"/>
      <c r="B22" s="68"/>
      <c r="C22" s="68"/>
      <c r="D22" s="68"/>
      <c r="E22" s="68"/>
      <c r="F22" s="68"/>
      <c r="G22" s="68"/>
      <c r="H22" s="68"/>
      <c r="I22" s="69"/>
    </row>
    <row r="23" spans="1:9">
      <c r="A23" s="67"/>
      <c r="B23" s="68"/>
      <c r="C23" s="68"/>
      <c r="D23" s="68"/>
      <c r="E23" s="68"/>
      <c r="F23" s="68"/>
      <c r="G23" s="68"/>
      <c r="H23" s="68"/>
      <c r="I23" s="69"/>
    </row>
    <row r="24" spans="1:9">
      <c r="A24" s="67"/>
      <c r="B24" s="68"/>
      <c r="C24" s="68"/>
      <c r="D24" s="68"/>
      <c r="E24" s="68"/>
      <c r="F24" s="68"/>
      <c r="G24" s="68"/>
      <c r="H24" s="68"/>
      <c r="I24" s="69"/>
    </row>
    <row r="25" spans="1:9">
      <c r="A25" s="67"/>
      <c r="B25" s="68"/>
      <c r="C25" s="68"/>
      <c r="D25" s="68"/>
      <c r="E25" s="68"/>
      <c r="F25" s="68"/>
      <c r="G25" s="68"/>
      <c r="H25" s="68"/>
      <c r="I25" s="69"/>
    </row>
    <row r="26" spans="1:9">
      <c r="A26" s="67"/>
      <c r="B26" s="68"/>
      <c r="C26" s="68"/>
      <c r="D26" s="68"/>
      <c r="E26" s="68"/>
      <c r="F26" s="68"/>
      <c r="G26" s="68"/>
      <c r="H26" s="68"/>
      <c r="I26" s="69"/>
    </row>
    <row r="27" spans="1:9">
      <c r="A27" s="67"/>
      <c r="B27" s="68"/>
      <c r="C27" s="68"/>
      <c r="D27" s="68"/>
      <c r="E27" s="68"/>
      <c r="F27" s="68"/>
      <c r="G27" s="68"/>
      <c r="H27" s="68"/>
      <c r="I27" s="69"/>
    </row>
    <row r="28" spans="1:9">
      <c r="A28" s="67"/>
      <c r="B28" s="68"/>
      <c r="C28" s="68"/>
      <c r="D28" s="68"/>
      <c r="E28" s="68"/>
      <c r="F28" s="68"/>
      <c r="G28" s="68"/>
      <c r="H28" s="68"/>
      <c r="I28" s="69"/>
    </row>
    <row r="29" spans="1:9">
      <c r="A29" s="67"/>
      <c r="B29" s="68"/>
      <c r="C29" s="68"/>
      <c r="D29" s="68"/>
      <c r="E29" s="68"/>
      <c r="F29" s="68"/>
      <c r="G29" s="68"/>
      <c r="H29" s="68"/>
      <c r="I29" s="69"/>
    </row>
    <row r="30" spans="1:9" ht="11.25" customHeight="1">
      <c r="A30" s="67"/>
      <c r="B30" s="68"/>
      <c r="C30" s="68"/>
      <c r="D30" s="68"/>
      <c r="E30" s="68"/>
      <c r="F30" s="68"/>
      <c r="G30" s="68"/>
      <c r="H30" s="68"/>
      <c r="I30" s="69"/>
    </row>
    <row r="31" spans="1:9">
      <c r="A31" s="67"/>
      <c r="B31" s="68"/>
      <c r="C31" s="68"/>
      <c r="D31" s="68"/>
      <c r="E31" s="68"/>
      <c r="F31" s="68"/>
      <c r="G31" s="68"/>
      <c r="H31" s="68"/>
      <c r="I31" s="69"/>
    </row>
    <row r="32" spans="1:9">
      <c r="A32" s="67"/>
      <c r="B32" s="68"/>
      <c r="C32" s="68"/>
      <c r="D32" s="68"/>
      <c r="E32" s="68"/>
      <c r="F32" s="68"/>
      <c r="G32" s="68"/>
      <c r="H32" s="68"/>
      <c r="I32" s="69"/>
    </row>
    <row r="33" spans="1:9" ht="42" customHeight="1">
      <c r="A33" s="182" t="s">
        <v>97</v>
      </c>
      <c r="B33" s="183"/>
      <c r="C33" s="183"/>
      <c r="D33" s="183"/>
      <c r="E33" s="183"/>
      <c r="F33" s="183"/>
      <c r="G33" s="183"/>
      <c r="H33" s="183"/>
      <c r="I33" s="184"/>
    </row>
    <row r="34" spans="1:9" ht="111" customHeight="1">
      <c r="A34" s="167" t="s">
        <v>152</v>
      </c>
      <c r="B34" s="168"/>
      <c r="C34" s="168"/>
      <c r="D34" s="168"/>
      <c r="E34" s="168"/>
      <c r="F34" s="168"/>
      <c r="G34" s="168"/>
      <c r="H34" s="168"/>
      <c r="I34" s="169"/>
    </row>
    <row r="35" spans="1:9">
      <c r="A35" s="71"/>
      <c r="B35" s="72"/>
      <c r="C35" s="72"/>
      <c r="D35" s="72"/>
      <c r="E35" s="72"/>
      <c r="F35" s="72"/>
      <c r="G35" s="72"/>
      <c r="H35" s="72"/>
      <c r="I35" s="73"/>
    </row>
    <row r="36" spans="1:9" ht="163.5" customHeight="1">
      <c r="A36" s="170" t="str">
        <f>+'Datos del Proceso'!C4</f>
        <v xml:space="preserve">PRESTAR LOS SERVICIOS PARA REALIZAR EL ANÁLISIS FISICOQUÍMICO DE SUELOS EN 120 HECTÁREAS RURALES, MEDIANTE LA TOMA, PROCESAMIENTO E INTERPRETACIÓN DE 12 MUESTRAS REPRESENTATIVAS, CON ENTREGA DE INFORME TÉCNICO Y RECOMENDACIONES AGRONÓMICAS PARA FERTILIZACIÓN. </v>
      </c>
      <c r="B36" s="171"/>
      <c r="C36" s="171"/>
      <c r="D36" s="171"/>
      <c r="E36" s="171"/>
      <c r="F36" s="171"/>
      <c r="G36" s="171"/>
      <c r="H36" s="171"/>
      <c r="I36" s="172"/>
    </row>
    <row r="37" spans="1:9" ht="23.25">
      <c r="A37" s="164" t="s">
        <v>125</v>
      </c>
      <c r="B37" s="165"/>
      <c r="C37" s="165"/>
      <c r="D37" s="165"/>
      <c r="E37" s="165"/>
      <c r="F37" s="165"/>
      <c r="G37" s="165"/>
      <c r="H37" s="165"/>
      <c r="I37" s="166"/>
    </row>
    <row r="38" spans="1:9">
      <c r="A38" s="67"/>
      <c r="B38" s="68"/>
      <c r="C38" s="68"/>
      <c r="D38" s="68"/>
      <c r="E38" s="68"/>
      <c r="F38" s="68"/>
      <c r="G38" s="68"/>
      <c r="H38" s="68"/>
      <c r="I38" s="69"/>
    </row>
    <row r="39" spans="1:9">
      <c r="A39" s="67"/>
      <c r="B39" s="68"/>
      <c r="C39" s="68"/>
      <c r="D39" s="68"/>
      <c r="E39" s="68"/>
      <c r="F39" s="68"/>
      <c r="G39" s="68"/>
      <c r="H39" s="68"/>
      <c r="I39" s="69"/>
    </row>
    <row r="40" spans="1:9">
      <c r="A40" s="67"/>
      <c r="B40" s="68"/>
      <c r="C40" s="68"/>
      <c r="D40" s="74"/>
      <c r="E40" s="74"/>
      <c r="F40" s="68"/>
      <c r="G40" s="68"/>
      <c r="H40" s="68"/>
      <c r="I40" s="69"/>
    </row>
    <row r="41" spans="1:9">
      <c r="A41" s="67"/>
      <c r="B41" s="68"/>
      <c r="C41" s="68"/>
      <c r="D41" s="68"/>
      <c r="E41" s="68"/>
      <c r="F41" s="68"/>
      <c r="G41" s="68"/>
      <c r="H41" s="68"/>
      <c r="I41" s="69"/>
    </row>
    <row r="42" spans="1:9" ht="13.5" thickBot="1">
      <c r="A42" s="75"/>
      <c r="B42" s="76"/>
      <c r="C42" s="76"/>
      <c r="D42" s="76"/>
      <c r="E42" s="76"/>
      <c r="F42" s="76"/>
      <c r="G42" s="76"/>
      <c r="H42" s="76"/>
      <c r="I42" s="77"/>
    </row>
  </sheetData>
  <mergeCells count="7">
    <mergeCell ref="A37:I37"/>
    <mergeCell ref="A34:I34"/>
    <mergeCell ref="A36:I36"/>
    <mergeCell ref="A12:I12"/>
    <mergeCell ref="A13:I13"/>
    <mergeCell ref="A14:I14"/>
    <mergeCell ref="A33:I33"/>
  </mergeCells>
  <printOptions horizontalCentered="1"/>
  <pageMargins left="0.19685039370078741" right="0.19685039370078741" top="0.39370078740157483" bottom="0.39370078740157483" header="0" footer="0"/>
  <pageSetup scale="86"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B1:O13"/>
  <sheetViews>
    <sheetView showGridLines="0" zoomScale="85" zoomScaleNormal="85" workbookViewId="0">
      <selection activeCell="C6" sqref="C6:E6"/>
    </sheetView>
  </sheetViews>
  <sheetFormatPr baseColWidth="10" defaultColWidth="11.42578125" defaultRowHeight="12.75"/>
  <cols>
    <col min="1" max="1" width="11.42578125" style="79"/>
    <col min="2" max="2" width="27.42578125" style="79" customWidth="1"/>
    <col min="3" max="3" width="59" style="79" customWidth="1"/>
    <col min="4" max="16384" width="11.42578125" style="79"/>
  </cols>
  <sheetData>
    <row r="1" spans="2:15" ht="21" customHeight="1">
      <c r="B1" s="189"/>
      <c r="C1" s="191" t="s">
        <v>88</v>
      </c>
      <c r="D1" s="78" t="s">
        <v>85</v>
      </c>
      <c r="E1" s="54" t="s">
        <v>89</v>
      </c>
    </row>
    <row r="2" spans="2:15" ht="26.1" customHeight="1" thickBot="1">
      <c r="B2" s="190"/>
      <c r="C2" s="192"/>
      <c r="D2" s="78" t="s">
        <v>86</v>
      </c>
      <c r="E2" s="80">
        <v>1</v>
      </c>
    </row>
    <row r="3" spans="2:15">
      <c r="B3" s="81" t="s">
        <v>0</v>
      </c>
      <c r="C3" s="186"/>
      <c r="D3" s="186"/>
      <c r="E3" s="186"/>
    </row>
    <row r="4" spans="2:15" ht="74.25" customHeight="1">
      <c r="B4" s="82" t="s">
        <v>1</v>
      </c>
      <c r="C4" s="193" t="s">
        <v>126</v>
      </c>
      <c r="D4" s="193"/>
      <c r="E4" s="193"/>
    </row>
    <row r="5" spans="2:15" ht="25.5">
      <c r="B5" s="82" t="s">
        <v>2</v>
      </c>
      <c r="C5" s="194">
        <v>4440000</v>
      </c>
      <c r="D5" s="194"/>
      <c r="E5" s="194"/>
    </row>
    <row r="6" spans="2:15" ht="39" thickBot="1">
      <c r="B6" s="83" t="s">
        <v>3</v>
      </c>
      <c r="C6" s="195">
        <f>+C5/1423500</f>
        <v>3.1190727081138041</v>
      </c>
      <c r="D6" s="196"/>
      <c r="E6" s="196"/>
      <c r="G6" s="188" t="s">
        <v>4</v>
      </c>
      <c r="H6" s="188"/>
      <c r="I6" s="188"/>
      <c r="J6" s="188"/>
      <c r="K6" s="188"/>
      <c r="L6" s="188"/>
      <c r="M6" s="188"/>
      <c r="N6" s="188"/>
      <c r="O6" s="188"/>
    </row>
    <row r="7" spans="2:15" ht="26.25" thickBot="1">
      <c r="B7" s="83" t="s">
        <v>5</v>
      </c>
      <c r="C7" s="193" t="s">
        <v>111</v>
      </c>
      <c r="D7" s="193"/>
      <c r="E7" s="193"/>
      <c r="G7" s="188" t="s">
        <v>6</v>
      </c>
      <c r="H7" s="188"/>
      <c r="I7" s="188"/>
      <c r="J7" s="188"/>
      <c r="K7" s="188"/>
      <c r="L7" s="188"/>
      <c r="M7" s="188"/>
      <c r="N7" s="188"/>
      <c r="O7" s="188"/>
    </row>
    <row r="9" spans="2:15" ht="13.5" thickBot="1"/>
    <row r="10" spans="2:15" ht="13.5" thickBot="1">
      <c r="B10" s="85" t="s">
        <v>7</v>
      </c>
      <c r="C10" s="197" t="s">
        <v>8</v>
      </c>
      <c r="D10" s="198"/>
      <c r="E10" s="199"/>
    </row>
    <row r="11" spans="2:15">
      <c r="B11" s="86">
        <v>1</v>
      </c>
      <c r="C11" s="185" t="s">
        <v>139</v>
      </c>
      <c r="D11" s="186"/>
      <c r="E11" s="187"/>
    </row>
    <row r="13" spans="2:15" ht="33.75" customHeight="1"/>
  </sheetData>
  <mergeCells count="11">
    <mergeCell ref="C11:E11"/>
    <mergeCell ref="G6:O6"/>
    <mergeCell ref="G7:O7"/>
    <mergeCell ref="B1:B2"/>
    <mergeCell ref="C1:C2"/>
    <mergeCell ref="C3:E3"/>
    <mergeCell ref="C4:E4"/>
    <mergeCell ref="C5:E5"/>
    <mergeCell ref="C6:E6"/>
    <mergeCell ref="C7:E7"/>
    <mergeCell ref="C10:E10"/>
  </mergeCells>
  <phoneticPr fontId="22" type="noConversion"/>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pageSetUpPr fitToPage="1"/>
  </sheetPr>
  <dimension ref="B1:Z38"/>
  <sheetViews>
    <sheetView showGridLines="0" topLeftCell="E24" zoomScale="84" zoomScaleNormal="84" zoomScaleSheetLayoutView="55" workbookViewId="0">
      <selection activeCell="J22" sqref="J22:J23"/>
    </sheetView>
  </sheetViews>
  <sheetFormatPr baseColWidth="10" defaultColWidth="11.42578125" defaultRowHeight="12.75"/>
  <cols>
    <col min="1" max="1" width="7.42578125" style="79" customWidth="1"/>
    <col min="2" max="2" width="3" style="87" bestFit="1" customWidth="1"/>
    <col min="3" max="3" width="33.28515625" style="79" bestFit="1" customWidth="1"/>
    <col min="4" max="4" width="33.28515625" style="79" customWidth="1"/>
    <col min="5" max="5" width="20.85546875" style="79" customWidth="1"/>
    <col min="6" max="6" width="25.28515625" style="79" customWidth="1"/>
    <col min="7" max="7" width="19.85546875" style="79" customWidth="1"/>
    <col min="8" max="8" width="21.7109375" style="79" customWidth="1"/>
    <col min="9" max="9" width="19" style="87" bestFit="1" customWidth="1"/>
    <col min="10" max="10" width="14.28515625" style="87" customWidth="1"/>
    <col min="11" max="11" width="52" style="87" customWidth="1"/>
    <col min="12" max="12" width="11.42578125" style="79"/>
    <col min="13" max="13" width="17.140625" style="79" customWidth="1"/>
    <col min="14" max="14" width="31.42578125" style="79" customWidth="1"/>
    <col min="15" max="15" width="6.42578125" style="79" customWidth="1"/>
    <col min="16" max="16" width="12.42578125" style="79" bestFit="1" customWidth="1"/>
    <col min="17" max="17" width="20.42578125" style="79" customWidth="1"/>
    <col min="18" max="16384" width="11.42578125" style="79"/>
  </cols>
  <sheetData>
    <row r="1" spans="2:21">
      <c r="B1" s="217"/>
      <c r="C1" s="217"/>
      <c r="D1" s="123"/>
      <c r="E1" s="218" t="s">
        <v>88</v>
      </c>
      <c r="F1" s="218"/>
      <c r="G1" s="218"/>
      <c r="H1" s="218"/>
      <c r="I1" s="218"/>
      <c r="J1" s="218"/>
      <c r="K1" s="213" t="s">
        <v>85</v>
      </c>
      <c r="L1" s="213"/>
      <c r="M1" s="212" t="s">
        <v>89</v>
      </c>
      <c r="N1" s="212"/>
    </row>
    <row r="2" spans="2:21" ht="21.6" customHeight="1">
      <c r="B2" s="217"/>
      <c r="C2" s="217"/>
      <c r="D2" s="123"/>
      <c r="E2" s="218"/>
      <c r="F2" s="218"/>
      <c r="G2" s="218"/>
      <c r="H2" s="218"/>
      <c r="I2" s="218"/>
      <c r="J2" s="218"/>
      <c r="K2" s="213"/>
      <c r="L2" s="213"/>
      <c r="M2" s="212"/>
      <c r="N2" s="212"/>
    </row>
    <row r="3" spans="2:21" ht="21.6" customHeight="1">
      <c r="B3" s="217"/>
      <c r="C3" s="217"/>
      <c r="D3" s="123"/>
      <c r="E3" s="218"/>
      <c r="F3" s="218"/>
      <c r="G3" s="218"/>
      <c r="H3" s="218"/>
      <c r="I3" s="218"/>
      <c r="J3" s="218"/>
      <c r="K3" s="213" t="s">
        <v>90</v>
      </c>
      <c r="L3" s="213"/>
      <c r="M3" s="212">
        <v>1</v>
      </c>
      <c r="N3" s="212"/>
    </row>
    <row r="4" spans="2:21">
      <c r="B4" s="217"/>
      <c r="C4" s="217"/>
      <c r="D4" s="123"/>
      <c r="E4" s="218"/>
      <c r="F4" s="218"/>
      <c r="G4" s="218"/>
      <c r="H4" s="218"/>
      <c r="I4" s="218"/>
      <c r="J4" s="218"/>
      <c r="K4" s="213"/>
      <c r="L4" s="213"/>
      <c r="M4" s="212"/>
      <c r="N4" s="212"/>
    </row>
    <row r="5" spans="2:21" ht="12.75" customHeight="1">
      <c r="B5" s="89"/>
      <c r="C5" s="90"/>
      <c r="D5" s="90"/>
      <c r="E5" s="90"/>
      <c r="F5" s="90"/>
      <c r="G5" s="90"/>
      <c r="H5" s="90"/>
      <c r="I5" s="90"/>
      <c r="J5" s="90"/>
      <c r="K5" s="90"/>
      <c r="L5" s="90"/>
      <c r="M5" s="90"/>
      <c r="N5" s="92"/>
    </row>
    <row r="6" spans="2:21" ht="12.75" customHeight="1">
      <c r="B6" s="89"/>
      <c r="C6" s="90"/>
      <c r="D6" s="90"/>
      <c r="E6" s="90"/>
      <c r="F6" s="90"/>
      <c r="G6" s="90"/>
      <c r="H6" s="90"/>
      <c r="I6" s="90"/>
      <c r="J6" s="90"/>
      <c r="K6" s="90"/>
      <c r="L6" s="90"/>
      <c r="M6" s="90"/>
      <c r="N6" s="92"/>
    </row>
    <row r="7" spans="2:21" ht="12.75" customHeight="1">
      <c r="B7" s="89"/>
      <c r="C7" s="90"/>
      <c r="D7" s="90"/>
      <c r="E7" s="90"/>
      <c r="F7" s="90"/>
      <c r="G7" s="90"/>
      <c r="H7" s="90"/>
      <c r="I7" s="90"/>
      <c r="J7" s="90"/>
      <c r="K7" s="90"/>
      <c r="L7" s="90"/>
      <c r="M7" s="90"/>
      <c r="N7" s="92"/>
    </row>
    <row r="8" spans="2:21" ht="12.75" customHeight="1">
      <c r="B8" s="89"/>
      <c r="C8" s="90"/>
      <c r="D8" s="90"/>
      <c r="E8" s="90"/>
      <c r="F8" s="90"/>
      <c r="G8" s="90"/>
      <c r="H8" s="90"/>
      <c r="I8" s="90"/>
      <c r="J8" s="90"/>
      <c r="K8" s="90"/>
      <c r="L8" s="90"/>
      <c r="M8" s="90"/>
      <c r="N8" s="92"/>
    </row>
    <row r="9" spans="2:21" ht="15.75">
      <c r="B9" s="214"/>
      <c r="C9" s="215"/>
      <c r="D9" s="215"/>
      <c r="E9" s="215"/>
      <c r="F9" s="215"/>
      <c r="G9" s="215"/>
      <c r="H9" s="215"/>
      <c r="I9" s="215"/>
      <c r="J9" s="215"/>
      <c r="K9" s="215"/>
      <c r="L9" s="215"/>
      <c r="M9" s="215"/>
      <c r="N9" s="216"/>
    </row>
    <row r="10" spans="2:21" ht="15.75">
      <c r="B10" s="214"/>
      <c r="C10" s="215"/>
      <c r="D10" s="215"/>
      <c r="E10" s="215"/>
      <c r="F10" s="215"/>
      <c r="G10" s="215"/>
      <c r="H10" s="215"/>
      <c r="I10" s="215"/>
      <c r="J10" s="215"/>
      <c r="K10" s="215"/>
      <c r="L10" s="215"/>
      <c r="M10" s="215"/>
      <c r="N10" s="216"/>
    </row>
    <row r="11" spans="2:21" s="93" customFormat="1" ht="46.5" customHeight="1">
      <c r="B11" s="219" t="str">
        <f>+PORTADA!A36</f>
        <v xml:space="preserve">PRESTAR LOS SERVICIOS PARA REALIZAR EL ANÁLISIS FISICOQUÍMICO DE SUELOS EN 120 HECTÁREAS RURALES, MEDIANTE LA TOMA, PROCESAMIENTO E INTERPRETACIÓN DE 12 MUESTRAS REPRESENTATIVAS, CON ENTREGA DE INFORME TÉCNICO Y RECOMENDACIONES AGRONÓMICAS PARA FERTILIZACIÓN. </v>
      </c>
      <c r="C11" s="220"/>
      <c r="D11" s="220"/>
      <c r="E11" s="220"/>
      <c r="F11" s="220"/>
      <c r="G11" s="220"/>
      <c r="H11" s="220"/>
      <c r="I11" s="220"/>
      <c r="J11" s="220"/>
      <c r="K11" s="220"/>
      <c r="L11" s="220"/>
      <c r="M11" s="220"/>
      <c r="N11" s="221"/>
      <c r="Q11" s="94"/>
      <c r="R11" s="200"/>
      <c r="S11" s="200"/>
      <c r="T11" s="200"/>
      <c r="U11" s="200"/>
    </row>
    <row r="12" spans="2:21" s="95" customFormat="1" ht="51" customHeight="1">
      <c r="B12" s="206" t="str">
        <f>CONCATENATE(PORTADA!A33,"  ",PORTADA!A34)</f>
        <v>CONVOCATORIA ABIERTA  TÉRMINOS DE REFERENCIA No. 002 de 2025 PARA CONTRATAR EL ANÁLISIS FISICOQUUÍMICO DE SUELOS.</v>
      </c>
      <c r="C12" s="207"/>
      <c r="D12" s="207"/>
      <c r="E12" s="207"/>
      <c r="F12" s="207"/>
      <c r="G12" s="207"/>
      <c r="H12" s="207"/>
      <c r="I12" s="207"/>
      <c r="J12" s="207"/>
      <c r="K12" s="207"/>
      <c r="L12" s="207"/>
      <c r="M12" s="207"/>
      <c r="N12" s="208"/>
      <c r="Q12" s="94"/>
      <c r="R12" s="200"/>
      <c r="S12" s="200"/>
      <c r="T12" s="200"/>
      <c r="U12" s="200"/>
    </row>
    <row r="13" spans="2:21" ht="13.5" thickBot="1">
      <c r="B13" s="203" t="s">
        <v>9</v>
      </c>
      <c r="C13" s="204"/>
      <c r="D13" s="204"/>
      <c r="E13" s="204"/>
      <c r="F13" s="204"/>
      <c r="G13" s="204"/>
      <c r="H13" s="204"/>
      <c r="I13" s="204"/>
      <c r="J13" s="204"/>
      <c r="K13" s="204"/>
      <c r="L13" s="204"/>
      <c r="M13" s="204"/>
      <c r="N13" s="205"/>
    </row>
    <row r="14" spans="2:21">
      <c r="B14" s="14"/>
      <c r="C14" s="14"/>
      <c r="D14" s="14"/>
      <c r="E14" s="14"/>
      <c r="F14" s="14"/>
      <c r="G14" s="14"/>
      <c r="H14" s="14"/>
      <c r="I14" s="14"/>
      <c r="J14" s="14"/>
      <c r="K14" s="14"/>
      <c r="L14" s="14"/>
      <c r="M14" s="14"/>
      <c r="N14" s="14"/>
    </row>
    <row r="15" spans="2:21">
      <c r="B15" s="14"/>
      <c r="C15" s="15" t="s">
        <v>10</v>
      </c>
      <c r="D15" s="15"/>
      <c r="E15" s="14"/>
      <c r="F15" s="14"/>
      <c r="G15" s="14"/>
      <c r="H15" s="14"/>
      <c r="I15" s="14"/>
      <c r="J15" s="14"/>
      <c r="K15" s="14"/>
      <c r="L15" s="14"/>
      <c r="M15" s="14"/>
      <c r="N15" s="14"/>
    </row>
    <row r="16" spans="2:21" ht="12.75" customHeight="1">
      <c r="B16" s="14"/>
      <c r="C16" s="62" t="s">
        <v>11</v>
      </c>
      <c r="D16" s="209" t="s">
        <v>127</v>
      </c>
      <c r="E16" s="210"/>
      <c r="F16" s="210"/>
      <c r="G16" s="210"/>
      <c r="H16" s="210"/>
      <c r="I16" s="210"/>
      <c r="J16" s="210"/>
      <c r="K16" s="210"/>
      <c r="L16" s="210"/>
      <c r="M16" s="210"/>
      <c r="N16" s="211"/>
    </row>
    <row r="17" spans="2:26" ht="12.75" customHeight="1">
      <c r="B17" s="14"/>
      <c r="C17" s="62" t="s">
        <v>12</v>
      </c>
      <c r="D17" s="209" t="s">
        <v>128</v>
      </c>
      <c r="E17" s="210"/>
      <c r="F17" s="210"/>
      <c r="G17" s="210"/>
      <c r="H17" s="210"/>
      <c r="I17" s="210"/>
      <c r="J17" s="210"/>
      <c r="K17" s="210"/>
      <c r="L17" s="210"/>
      <c r="M17" s="210"/>
      <c r="N17" s="211"/>
    </row>
    <row r="18" spans="2:26" ht="12.75" customHeight="1">
      <c r="B18" s="14"/>
      <c r="C18" s="62" t="s">
        <v>13</v>
      </c>
      <c r="D18" s="209" t="s">
        <v>129</v>
      </c>
      <c r="E18" s="210"/>
      <c r="F18" s="210"/>
      <c r="G18" s="210"/>
      <c r="H18" s="210"/>
      <c r="I18" s="210"/>
      <c r="J18" s="210"/>
      <c r="K18" s="210"/>
      <c r="L18" s="210"/>
      <c r="M18" s="210"/>
      <c r="N18" s="211"/>
    </row>
    <row r="19" spans="2:26" ht="12.75" customHeight="1">
      <c r="B19" s="14"/>
      <c r="C19" s="62" t="s">
        <v>14</v>
      </c>
      <c r="D19" s="209" t="s">
        <v>134</v>
      </c>
      <c r="E19" s="210"/>
      <c r="F19" s="210"/>
      <c r="G19" s="210"/>
      <c r="H19" s="210"/>
      <c r="I19" s="210"/>
      <c r="J19" s="210"/>
      <c r="K19" s="210"/>
      <c r="L19" s="210"/>
      <c r="M19" s="210"/>
      <c r="N19" s="211"/>
    </row>
    <row r="20" spans="2:26">
      <c r="B20" s="14"/>
      <c r="C20" s="15"/>
      <c r="D20" s="15"/>
      <c r="E20" s="14"/>
      <c r="F20" s="14"/>
      <c r="G20" s="14"/>
      <c r="H20" s="14"/>
      <c r="I20" s="14"/>
      <c r="J20" s="14"/>
      <c r="K20" s="14"/>
      <c r="L20" s="14"/>
      <c r="M20" s="14"/>
      <c r="N20" s="14"/>
    </row>
    <row r="21" spans="2:26" ht="13.5" thickBot="1">
      <c r="C21" s="96"/>
      <c r="D21" s="96"/>
      <c r="E21" s="96"/>
      <c r="F21" s="96"/>
      <c r="G21" s="96"/>
      <c r="H21" s="96"/>
      <c r="I21" s="97"/>
      <c r="J21" s="97"/>
      <c r="K21" s="97"/>
      <c r="L21" s="96"/>
      <c r="M21" s="96"/>
      <c r="N21" s="96"/>
    </row>
    <row r="22" spans="2:26" ht="128.25" thickBot="1">
      <c r="B22" s="222" t="s">
        <v>15</v>
      </c>
      <c r="C22" s="223"/>
      <c r="D22" s="129" t="s">
        <v>16</v>
      </c>
      <c r="E22" s="19" t="s">
        <v>131</v>
      </c>
      <c r="F22" s="19" t="s">
        <v>132</v>
      </c>
      <c r="G22" s="19" t="s">
        <v>135</v>
      </c>
      <c r="H22" s="18" t="s">
        <v>136</v>
      </c>
      <c r="I22" s="201" t="s">
        <v>18</v>
      </c>
      <c r="J22" s="201" t="s">
        <v>19</v>
      </c>
      <c r="K22" s="227" t="s">
        <v>20</v>
      </c>
    </row>
    <row r="23" spans="2:26" ht="26.25" thickBot="1">
      <c r="B23" s="224"/>
      <c r="C23" s="225"/>
      <c r="D23" s="60" t="s">
        <v>153</v>
      </c>
      <c r="E23" s="60">
        <v>15</v>
      </c>
      <c r="F23" s="60" t="s">
        <v>133</v>
      </c>
      <c r="G23" s="60" t="s">
        <v>168</v>
      </c>
      <c r="H23" s="60" t="s">
        <v>130</v>
      </c>
      <c r="I23" s="226"/>
      <c r="J23" s="202"/>
      <c r="K23" s="228"/>
    </row>
    <row r="24" spans="2:26" ht="153">
      <c r="B24" s="235">
        <f>+'Datos del Proceso'!B11</f>
        <v>1</v>
      </c>
      <c r="C24" s="232" t="str">
        <f>+'Datos del Proceso'!C11</f>
        <v>AGROAMBIENTAL.LAB S.A.S.</v>
      </c>
      <c r="D24" s="248">
        <v>0</v>
      </c>
      <c r="E24" s="229">
        <v>0</v>
      </c>
      <c r="F24" s="245">
        <v>20</v>
      </c>
      <c r="G24" s="245">
        <v>0</v>
      </c>
      <c r="H24" s="242">
        <f>VLOOKUP(C24,'Oferta Economica'!$E$18:$G$18,3,FALSE)</f>
        <v>60</v>
      </c>
      <c r="I24" s="238">
        <f>D24+E24+F24+G24+H24</f>
        <v>80</v>
      </c>
      <c r="J24" s="238">
        <f>IF(E24="","",RANK(I24,$I$24:$I$29,0))</f>
        <v>1</v>
      </c>
      <c r="K24" s="124" t="str">
        <f>+'Oferta Economica'!I18</f>
        <v>La oferta económica presentada por la empresa Agroambiental.Lab S.A.S., identificada tributariamente con el NIT No. 900.480.724 - 7 y representada legalmente por la señora Alix Judith Cuy Patiño quien se identifica con la cédula de ciudadanía No.  37.861.405 expedida en la ciudad de Bucaramanga, CUMPLE con todos los requisitos establecidos en el criterio de ponderación del numeral 11.1. Oferta Económica – 60 puntos de los términos de referencia No. 002 de 2025 y al ser la única propuesta que se recepcionó, se le otorga el máximo puntaje establecido para este numeral. El valo de la oferta económica presentada por el proponente es de $ 3.600.000.</v>
      </c>
    </row>
    <row r="25" spans="2:26" ht="35.25" customHeight="1">
      <c r="B25" s="236"/>
      <c r="C25" s="233"/>
      <c r="D25" s="249"/>
      <c r="E25" s="230"/>
      <c r="F25" s="246"/>
      <c r="G25" s="246"/>
      <c r="H25" s="243"/>
      <c r="I25" s="240"/>
      <c r="J25" s="239"/>
      <c r="K25" s="125" t="s">
        <v>166</v>
      </c>
    </row>
    <row r="26" spans="2:26" ht="102">
      <c r="B26" s="236"/>
      <c r="C26" s="233"/>
      <c r="D26" s="249"/>
      <c r="E26" s="230"/>
      <c r="F26" s="246"/>
      <c r="G26" s="246"/>
      <c r="H26" s="243"/>
      <c r="I26" s="240"/>
      <c r="J26" s="240"/>
      <c r="K26" s="125" t="s">
        <v>167</v>
      </c>
    </row>
    <row r="27" spans="2:26" ht="63.75">
      <c r="B27" s="236"/>
      <c r="C27" s="233"/>
      <c r="D27" s="249"/>
      <c r="E27" s="230"/>
      <c r="F27" s="246"/>
      <c r="G27" s="246"/>
      <c r="H27" s="243"/>
      <c r="I27" s="240"/>
      <c r="J27" s="240"/>
      <c r="K27" s="125" t="s">
        <v>169</v>
      </c>
    </row>
    <row r="28" spans="2:26" ht="306">
      <c r="B28" s="237"/>
      <c r="C28" s="234"/>
      <c r="D28" s="250"/>
      <c r="E28" s="231"/>
      <c r="F28" s="247"/>
      <c r="G28" s="247"/>
      <c r="H28" s="244"/>
      <c r="I28" s="241"/>
      <c r="J28" s="241"/>
      <c r="K28" s="125" t="s">
        <v>170</v>
      </c>
    </row>
    <row r="29" spans="2:26" ht="13.5" thickBot="1">
      <c r="B29" s="100"/>
      <c r="C29" s="10"/>
      <c r="D29" s="130"/>
      <c r="E29" s="120"/>
      <c r="F29" s="121"/>
      <c r="G29" s="121"/>
      <c r="H29" s="101"/>
      <c r="I29" s="122"/>
      <c r="J29" s="112" t="str">
        <f>IF(E29="","",RANK(I29,$I$24:$I$29,0))</f>
        <v/>
      </c>
      <c r="K29" s="104"/>
      <c r="M29" s="188" t="s">
        <v>21</v>
      </c>
      <c r="N29" s="188"/>
      <c r="O29" s="188"/>
      <c r="P29" s="188"/>
      <c r="Q29" s="188"/>
      <c r="R29" s="188"/>
      <c r="S29" s="188"/>
      <c r="T29" s="188"/>
      <c r="U29" s="188"/>
      <c r="V29" s="188"/>
      <c r="W29" s="188"/>
      <c r="X29" s="188"/>
      <c r="Y29" s="188"/>
      <c r="Z29" s="188"/>
    </row>
    <row r="32" spans="2:26">
      <c r="B32" s="188" t="s">
        <v>22</v>
      </c>
      <c r="C32" s="188"/>
      <c r="D32" s="188"/>
      <c r="E32" s="188"/>
      <c r="F32" s="188"/>
      <c r="G32" s="188"/>
      <c r="H32" s="188"/>
      <c r="I32" s="188"/>
      <c r="J32" s="188"/>
      <c r="K32" s="188"/>
      <c r="L32" s="188"/>
      <c r="M32" s="188"/>
      <c r="N32" s="188"/>
    </row>
    <row r="33" spans="2:14">
      <c r="B33" s="79"/>
    </row>
    <row r="34" spans="2:14">
      <c r="B34" s="188" t="s">
        <v>23</v>
      </c>
      <c r="C34" s="188"/>
      <c r="D34" s="188"/>
      <c r="E34" s="188"/>
      <c r="F34" s="188"/>
      <c r="G34" s="188"/>
      <c r="H34" s="188"/>
      <c r="I34" s="188"/>
      <c r="J34" s="188"/>
      <c r="K34" s="188"/>
      <c r="L34" s="188"/>
      <c r="M34" s="188"/>
      <c r="N34" s="188"/>
    </row>
    <row r="36" spans="2:14">
      <c r="B36" s="79"/>
    </row>
    <row r="37" spans="2:14">
      <c r="B37" s="79"/>
    </row>
    <row r="38" spans="2:14">
      <c r="B38" s="79"/>
    </row>
  </sheetData>
  <mergeCells count="33">
    <mergeCell ref="E24:E28"/>
    <mergeCell ref="C24:C28"/>
    <mergeCell ref="B24:B28"/>
    <mergeCell ref="J24:J28"/>
    <mergeCell ref="I24:I28"/>
    <mergeCell ref="H24:H28"/>
    <mergeCell ref="G24:G28"/>
    <mergeCell ref="F24:F28"/>
    <mergeCell ref="D24:D28"/>
    <mergeCell ref="B32:N32"/>
    <mergeCell ref="B34:N34"/>
    <mergeCell ref="M29:Z29"/>
    <mergeCell ref="M3:N4"/>
    <mergeCell ref="M1:N2"/>
    <mergeCell ref="K1:L2"/>
    <mergeCell ref="K3:L4"/>
    <mergeCell ref="B10:N10"/>
    <mergeCell ref="B9:N9"/>
    <mergeCell ref="B1:C4"/>
    <mergeCell ref="E1:J4"/>
    <mergeCell ref="B11:N11"/>
    <mergeCell ref="B22:C23"/>
    <mergeCell ref="I22:I23"/>
    <mergeCell ref="K22:K23"/>
    <mergeCell ref="R11:U11"/>
    <mergeCell ref="R12:U12"/>
    <mergeCell ref="J22:J23"/>
    <mergeCell ref="B13:N13"/>
    <mergeCell ref="B12:N12"/>
    <mergeCell ref="D16:N16"/>
    <mergeCell ref="D17:N17"/>
    <mergeCell ref="D18:N18"/>
    <mergeCell ref="D19:N19"/>
  </mergeCells>
  <phoneticPr fontId="22" type="noConversion"/>
  <conditionalFormatting sqref="E24:G24 E29:G29">
    <cfRule type="containsText" dxfId="3" priority="2" operator="containsText" text="NO HÁBIL">
      <formula>NOT(ISERROR(SEARCH("NO HÁBIL",E24)))</formula>
    </cfRule>
    <cfRule type="containsText" dxfId="2" priority="3" operator="containsText" text="HÁBIL">
      <formula>NOT(ISERROR(SEARCH("HÁBIL",E24)))</formula>
    </cfRule>
  </conditionalFormatting>
  <conditionalFormatting sqref="J24">
    <cfRule type="cellIs" dxfId="1" priority="1" operator="equal">
      <formula>1</formula>
    </cfRule>
  </conditionalFormatting>
  <printOptions horizontalCentered="1"/>
  <pageMargins left="0.70866141732283472" right="0.70866141732283472" top="0.74803149606299213" bottom="0.74803149606299213" header="0.31496062992125984" footer="0.31496062992125984"/>
  <pageSetup scale="42"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6"/>
  <sheetViews>
    <sheetView showGridLines="0" tabSelected="1" view="pageBreakPreview" topLeftCell="B1" zoomScaleNormal="100" zoomScaleSheetLayoutView="100" workbookViewId="0">
      <selection activeCell="F27" sqref="F27"/>
    </sheetView>
  </sheetViews>
  <sheetFormatPr baseColWidth="10" defaultColWidth="11.42578125" defaultRowHeight="12.75"/>
  <cols>
    <col min="1" max="1" width="90.140625" style="131" customWidth="1"/>
    <col min="2" max="2" width="18.42578125" style="131" customWidth="1"/>
    <col min="3" max="3" width="30" style="131" bestFit="1" customWidth="1"/>
    <col min="4" max="4" width="12.42578125" style="131" customWidth="1"/>
    <col min="5" max="5" width="13.42578125" style="131" customWidth="1"/>
    <col min="6" max="6" width="63.42578125" style="131" customWidth="1"/>
    <col min="7" max="7" width="11.42578125" style="131"/>
    <col min="8" max="8" width="40.42578125" style="131" customWidth="1"/>
    <col min="9" max="256" width="11.42578125" style="131"/>
    <col min="257" max="257" width="77.42578125" style="131" customWidth="1"/>
    <col min="258" max="258" width="23.42578125" style="131" customWidth="1"/>
    <col min="259" max="259" width="30" style="131" bestFit="1" customWidth="1"/>
    <col min="260" max="260" width="12.42578125" style="131" customWidth="1"/>
    <col min="261" max="261" width="13.42578125" style="131" customWidth="1"/>
    <col min="262" max="262" width="63.42578125" style="131" customWidth="1"/>
    <col min="263" max="263" width="11.42578125" style="131"/>
    <col min="264" max="264" width="40.42578125" style="131" customWidth="1"/>
    <col min="265" max="512" width="11.42578125" style="131"/>
    <col min="513" max="513" width="77.42578125" style="131" customWidth="1"/>
    <col min="514" max="514" width="23.42578125" style="131" customWidth="1"/>
    <col min="515" max="515" width="30" style="131" bestFit="1" customWidth="1"/>
    <col min="516" max="516" width="12.42578125" style="131" customWidth="1"/>
    <col min="517" max="517" width="13.42578125" style="131" customWidth="1"/>
    <col min="518" max="518" width="63.42578125" style="131" customWidth="1"/>
    <col min="519" max="519" width="11.42578125" style="131"/>
    <col min="520" max="520" width="40.42578125" style="131" customWidth="1"/>
    <col min="521" max="768" width="11.42578125" style="131"/>
    <col min="769" max="769" width="77.42578125" style="131" customWidth="1"/>
    <col min="770" max="770" width="23.42578125" style="131" customWidth="1"/>
    <col min="771" max="771" width="30" style="131" bestFit="1" customWidth="1"/>
    <col min="772" max="772" width="12.42578125" style="131" customWidth="1"/>
    <col min="773" max="773" width="13.42578125" style="131" customWidth="1"/>
    <col min="774" max="774" width="63.42578125" style="131" customWidth="1"/>
    <col min="775" max="775" width="11.42578125" style="131"/>
    <col min="776" max="776" width="40.42578125" style="131" customWidth="1"/>
    <col min="777" max="1024" width="11.42578125" style="131"/>
    <col min="1025" max="1025" width="77.42578125" style="131" customWidth="1"/>
    <col min="1026" max="1026" width="23.42578125" style="131" customWidth="1"/>
    <col min="1027" max="1027" width="30" style="131" bestFit="1" customWidth="1"/>
    <col min="1028" max="1028" width="12.42578125" style="131" customWidth="1"/>
    <col min="1029" max="1029" width="13.42578125" style="131" customWidth="1"/>
    <col min="1030" max="1030" width="63.42578125" style="131" customWidth="1"/>
    <col min="1031" max="1031" width="11.42578125" style="131"/>
    <col min="1032" max="1032" width="40.42578125" style="131" customWidth="1"/>
    <col min="1033" max="1280" width="11.42578125" style="131"/>
    <col min="1281" max="1281" width="77.42578125" style="131" customWidth="1"/>
    <col min="1282" max="1282" width="23.42578125" style="131" customWidth="1"/>
    <col min="1283" max="1283" width="30" style="131" bestFit="1" customWidth="1"/>
    <col min="1284" max="1284" width="12.42578125" style="131" customWidth="1"/>
    <col min="1285" max="1285" width="13.42578125" style="131" customWidth="1"/>
    <col min="1286" max="1286" width="63.42578125" style="131" customWidth="1"/>
    <col min="1287" max="1287" width="11.42578125" style="131"/>
    <col min="1288" max="1288" width="40.42578125" style="131" customWidth="1"/>
    <col min="1289" max="1536" width="11.42578125" style="131"/>
    <col min="1537" max="1537" width="77.42578125" style="131" customWidth="1"/>
    <col min="1538" max="1538" width="23.42578125" style="131" customWidth="1"/>
    <col min="1539" max="1539" width="30" style="131" bestFit="1" customWidth="1"/>
    <col min="1540" max="1540" width="12.42578125" style="131" customWidth="1"/>
    <col min="1541" max="1541" width="13.42578125" style="131" customWidth="1"/>
    <col min="1542" max="1542" width="63.42578125" style="131" customWidth="1"/>
    <col min="1543" max="1543" width="11.42578125" style="131"/>
    <col min="1544" max="1544" width="40.42578125" style="131" customWidth="1"/>
    <col min="1545" max="1792" width="11.42578125" style="131"/>
    <col min="1793" max="1793" width="77.42578125" style="131" customWidth="1"/>
    <col min="1794" max="1794" width="23.42578125" style="131" customWidth="1"/>
    <col min="1795" max="1795" width="30" style="131" bestFit="1" customWidth="1"/>
    <col min="1796" max="1796" width="12.42578125" style="131" customWidth="1"/>
    <col min="1797" max="1797" width="13.42578125" style="131" customWidth="1"/>
    <col min="1798" max="1798" width="63.42578125" style="131" customWidth="1"/>
    <col min="1799" max="1799" width="11.42578125" style="131"/>
    <col min="1800" max="1800" width="40.42578125" style="131" customWidth="1"/>
    <col min="1801" max="2048" width="11.42578125" style="131"/>
    <col min="2049" max="2049" width="77.42578125" style="131" customWidth="1"/>
    <col min="2050" max="2050" width="23.42578125" style="131" customWidth="1"/>
    <col min="2051" max="2051" width="30" style="131" bestFit="1" customWidth="1"/>
    <col min="2052" max="2052" width="12.42578125" style="131" customWidth="1"/>
    <col min="2053" max="2053" width="13.42578125" style="131" customWidth="1"/>
    <col min="2054" max="2054" width="63.42578125" style="131" customWidth="1"/>
    <col min="2055" max="2055" width="11.42578125" style="131"/>
    <col min="2056" max="2056" width="40.42578125" style="131" customWidth="1"/>
    <col min="2057" max="2304" width="11.42578125" style="131"/>
    <col min="2305" max="2305" width="77.42578125" style="131" customWidth="1"/>
    <col min="2306" max="2306" width="23.42578125" style="131" customWidth="1"/>
    <col min="2307" max="2307" width="30" style="131" bestFit="1" customWidth="1"/>
    <col min="2308" max="2308" width="12.42578125" style="131" customWidth="1"/>
    <col min="2309" max="2309" width="13.42578125" style="131" customWidth="1"/>
    <col min="2310" max="2310" width="63.42578125" style="131" customWidth="1"/>
    <col min="2311" max="2311" width="11.42578125" style="131"/>
    <col min="2312" max="2312" width="40.42578125" style="131" customWidth="1"/>
    <col min="2313" max="2560" width="11.42578125" style="131"/>
    <col min="2561" max="2561" width="77.42578125" style="131" customWidth="1"/>
    <col min="2562" max="2562" width="23.42578125" style="131" customWidth="1"/>
    <col min="2563" max="2563" width="30" style="131" bestFit="1" customWidth="1"/>
    <col min="2564" max="2564" width="12.42578125" style="131" customWidth="1"/>
    <col min="2565" max="2565" width="13.42578125" style="131" customWidth="1"/>
    <col min="2566" max="2566" width="63.42578125" style="131" customWidth="1"/>
    <col min="2567" max="2567" width="11.42578125" style="131"/>
    <col min="2568" max="2568" width="40.42578125" style="131" customWidth="1"/>
    <col min="2569" max="2816" width="11.42578125" style="131"/>
    <col min="2817" max="2817" width="77.42578125" style="131" customWidth="1"/>
    <col min="2818" max="2818" width="23.42578125" style="131" customWidth="1"/>
    <col min="2819" max="2819" width="30" style="131" bestFit="1" customWidth="1"/>
    <col min="2820" max="2820" width="12.42578125" style="131" customWidth="1"/>
    <col min="2821" max="2821" width="13.42578125" style="131" customWidth="1"/>
    <col min="2822" max="2822" width="63.42578125" style="131" customWidth="1"/>
    <col min="2823" max="2823" width="11.42578125" style="131"/>
    <col min="2824" max="2824" width="40.42578125" style="131" customWidth="1"/>
    <col min="2825" max="3072" width="11.42578125" style="131"/>
    <col min="3073" max="3073" width="77.42578125" style="131" customWidth="1"/>
    <col min="3074" max="3074" width="23.42578125" style="131" customWidth="1"/>
    <col min="3075" max="3075" width="30" style="131" bestFit="1" customWidth="1"/>
    <col min="3076" max="3076" width="12.42578125" style="131" customWidth="1"/>
    <col min="3077" max="3077" width="13.42578125" style="131" customWidth="1"/>
    <col min="3078" max="3078" width="63.42578125" style="131" customWidth="1"/>
    <col min="3079" max="3079" width="11.42578125" style="131"/>
    <col min="3080" max="3080" width="40.42578125" style="131" customWidth="1"/>
    <col min="3081" max="3328" width="11.42578125" style="131"/>
    <col min="3329" max="3329" width="77.42578125" style="131" customWidth="1"/>
    <col min="3330" max="3330" width="23.42578125" style="131" customWidth="1"/>
    <col min="3331" max="3331" width="30" style="131" bestFit="1" customWidth="1"/>
    <col min="3332" max="3332" width="12.42578125" style="131" customWidth="1"/>
    <col min="3333" max="3333" width="13.42578125" style="131" customWidth="1"/>
    <col min="3334" max="3334" width="63.42578125" style="131" customWidth="1"/>
    <col min="3335" max="3335" width="11.42578125" style="131"/>
    <col min="3336" max="3336" width="40.42578125" style="131" customWidth="1"/>
    <col min="3337" max="3584" width="11.42578125" style="131"/>
    <col min="3585" max="3585" width="77.42578125" style="131" customWidth="1"/>
    <col min="3586" max="3586" width="23.42578125" style="131" customWidth="1"/>
    <col min="3587" max="3587" width="30" style="131" bestFit="1" customWidth="1"/>
    <col min="3588" max="3588" width="12.42578125" style="131" customWidth="1"/>
    <col min="3589" max="3589" width="13.42578125" style="131" customWidth="1"/>
    <col min="3590" max="3590" width="63.42578125" style="131" customWidth="1"/>
    <col min="3591" max="3591" width="11.42578125" style="131"/>
    <col min="3592" max="3592" width="40.42578125" style="131" customWidth="1"/>
    <col min="3593" max="3840" width="11.42578125" style="131"/>
    <col min="3841" max="3841" width="77.42578125" style="131" customWidth="1"/>
    <col min="3842" max="3842" width="23.42578125" style="131" customWidth="1"/>
    <col min="3843" max="3843" width="30" style="131" bestFit="1" customWidth="1"/>
    <col min="3844" max="3844" width="12.42578125" style="131" customWidth="1"/>
    <col min="3845" max="3845" width="13.42578125" style="131" customWidth="1"/>
    <col min="3846" max="3846" width="63.42578125" style="131" customWidth="1"/>
    <col min="3847" max="3847" width="11.42578125" style="131"/>
    <col min="3848" max="3848" width="40.42578125" style="131" customWidth="1"/>
    <col min="3849" max="4096" width="11.42578125" style="131"/>
    <col min="4097" max="4097" width="77.42578125" style="131" customWidth="1"/>
    <col min="4098" max="4098" width="23.42578125" style="131" customWidth="1"/>
    <col min="4099" max="4099" width="30" style="131" bestFit="1" customWidth="1"/>
    <col min="4100" max="4100" width="12.42578125" style="131" customWidth="1"/>
    <col min="4101" max="4101" width="13.42578125" style="131" customWidth="1"/>
    <col min="4102" max="4102" width="63.42578125" style="131" customWidth="1"/>
    <col min="4103" max="4103" width="11.42578125" style="131"/>
    <col min="4104" max="4104" width="40.42578125" style="131" customWidth="1"/>
    <col min="4105" max="4352" width="11.42578125" style="131"/>
    <col min="4353" max="4353" width="77.42578125" style="131" customWidth="1"/>
    <col min="4354" max="4354" width="23.42578125" style="131" customWidth="1"/>
    <col min="4355" max="4355" width="30" style="131" bestFit="1" customWidth="1"/>
    <col min="4356" max="4356" width="12.42578125" style="131" customWidth="1"/>
    <col min="4357" max="4357" width="13.42578125" style="131" customWidth="1"/>
    <col min="4358" max="4358" width="63.42578125" style="131" customWidth="1"/>
    <col min="4359" max="4359" width="11.42578125" style="131"/>
    <col min="4360" max="4360" width="40.42578125" style="131" customWidth="1"/>
    <col min="4361" max="4608" width="11.42578125" style="131"/>
    <col min="4609" max="4609" width="77.42578125" style="131" customWidth="1"/>
    <col min="4610" max="4610" width="23.42578125" style="131" customWidth="1"/>
    <col min="4611" max="4611" width="30" style="131" bestFit="1" customWidth="1"/>
    <col min="4612" max="4612" width="12.42578125" style="131" customWidth="1"/>
    <col min="4613" max="4613" width="13.42578125" style="131" customWidth="1"/>
    <col min="4614" max="4614" width="63.42578125" style="131" customWidth="1"/>
    <col min="4615" max="4615" width="11.42578125" style="131"/>
    <col min="4616" max="4616" width="40.42578125" style="131" customWidth="1"/>
    <col min="4617" max="4864" width="11.42578125" style="131"/>
    <col min="4865" max="4865" width="77.42578125" style="131" customWidth="1"/>
    <col min="4866" max="4866" width="23.42578125" style="131" customWidth="1"/>
    <col min="4867" max="4867" width="30" style="131" bestFit="1" customWidth="1"/>
    <col min="4868" max="4868" width="12.42578125" style="131" customWidth="1"/>
    <col min="4869" max="4869" width="13.42578125" style="131" customWidth="1"/>
    <col min="4870" max="4870" width="63.42578125" style="131" customWidth="1"/>
    <col min="4871" max="4871" width="11.42578125" style="131"/>
    <col min="4872" max="4872" width="40.42578125" style="131" customWidth="1"/>
    <col min="4873" max="5120" width="11.42578125" style="131"/>
    <col min="5121" max="5121" width="77.42578125" style="131" customWidth="1"/>
    <col min="5122" max="5122" width="23.42578125" style="131" customWidth="1"/>
    <col min="5123" max="5123" width="30" style="131" bestFit="1" customWidth="1"/>
    <col min="5124" max="5124" width="12.42578125" style="131" customWidth="1"/>
    <col min="5125" max="5125" width="13.42578125" style="131" customWidth="1"/>
    <col min="5126" max="5126" width="63.42578125" style="131" customWidth="1"/>
    <col min="5127" max="5127" width="11.42578125" style="131"/>
    <col min="5128" max="5128" width="40.42578125" style="131" customWidth="1"/>
    <col min="5129" max="5376" width="11.42578125" style="131"/>
    <col min="5377" max="5377" width="77.42578125" style="131" customWidth="1"/>
    <col min="5378" max="5378" width="23.42578125" style="131" customWidth="1"/>
    <col min="5379" max="5379" width="30" style="131" bestFit="1" customWidth="1"/>
    <col min="5380" max="5380" width="12.42578125" style="131" customWidth="1"/>
    <col min="5381" max="5381" width="13.42578125" style="131" customWidth="1"/>
    <col min="5382" max="5382" width="63.42578125" style="131" customWidth="1"/>
    <col min="5383" max="5383" width="11.42578125" style="131"/>
    <col min="5384" max="5384" width="40.42578125" style="131" customWidth="1"/>
    <col min="5385" max="5632" width="11.42578125" style="131"/>
    <col min="5633" max="5633" width="77.42578125" style="131" customWidth="1"/>
    <col min="5634" max="5634" width="23.42578125" style="131" customWidth="1"/>
    <col min="5635" max="5635" width="30" style="131" bestFit="1" customWidth="1"/>
    <col min="5636" max="5636" width="12.42578125" style="131" customWidth="1"/>
    <col min="5637" max="5637" width="13.42578125" style="131" customWidth="1"/>
    <col min="5638" max="5638" width="63.42578125" style="131" customWidth="1"/>
    <col min="5639" max="5639" width="11.42578125" style="131"/>
    <col min="5640" max="5640" width="40.42578125" style="131" customWidth="1"/>
    <col min="5641" max="5888" width="11.42578125" style="131"/>
    <col min="5889" max="5889" width="77.42578125" style="131" customWidth="1"/>
    <col min="5890" max="5890" width="23.42578125" style="131" customWidth="1"/>
    <col min="5891" max="5891" width="30" style="131" bestFit="1" customWidth="1"/>
    <col min="5892" max="5892" width="12.42578125" style="131" customWidth="1"/>
    <col min="5893" max="5893" width="13.42578125" style="131" customWidth="1"/>
    <col min="5894" max="5894" width="63.42578125" style="131" customWidth="1"/>
    <col min="5895" max="5895" width="11.42578125" style="131"/>
    <col min="5896" max="5896" width="40.42578125" style="131" customWidth="1"/>
    <col min="5897" max="6144" width="11.42578125" style="131"/>
    <col min="6145" max="6145" width="77.42578125" style="131" customWidth="1"/>
    <col min="6146" max="6146" width="23.42578125" style="131" customWidth="1"/>
    <col min="6147" max="6147" width="30" style="131" bestFit="1" customWidth="1"/>
    <col min="6148" max="6148" width="12.42578125" style="131" customWidth="1"/>
    <col min="6149" max="6149" width="13.42578125" style="131" customWidth="1"/>
    <col min="6150" max="6150" width="63.42578125" style="131" customWidth="1"/>
    <col min="6151" max="6151" width="11.42578125" style="131"/>
    <col min="6152" max="6152" width="40.42578125" style="131" customWidth="1"/>
    <col min="6153" max="6400" width="11.42578125" style="131"/>
    <col min="6401" max="6401" width="77.42578125" style="131" customWidth="1"/>
    <col min="6402" max="6402" width="23.42578125" style="131" customWidth="1"/>
    <col min="6403" max="6403" width="30" style="131" bestFit="1" customWidth="1"/>
    <col min="6404" max="6404" width="12.42578125" style="131" customWidth="1"/>
    <col min="6405" max="6405" width="13.42578125" style="131" customWidth="1"/>
    <col min="6406" max="6406" width="63.42578125" style="131" customWidth="1"/>
    <col min="6407" max="6407" width="11.42578125" style="131"/>
    <col min="6408" max="6408" width="40.42578125" style="131" customWidth="1"/>
    <col min="6409" max="6656" width="11.42578125" style="131"/>
    <col min="6657" max="6657" width="77.42578125" style="131" customWidth="1"/>
    <col min="6658" max="6658" width="23.42578125" style="131" customWidth="1"/>
    <col min="6659" max="6659" width="30" style="131" bestFit="1" customWidth="1"/>
    <col min="6660" max="6660" width="12.42578125" style="131" customWidth="1"/>
    <col min="6661" max="6661" width="13.42578125" style="131" customWidth="1"/>
    <col min="6662" max="6662" width="63.42578125" style="131" customWidth="1"/>
    <col min="6663" max="6663" width="11.42578125" style="131"/>
    <col min="6664" max="6664" width="40.42578125" style="131" customWidth="1"/>
    <col min="6665" max="6912" width="11.42578125" style="131"/>
    <col min="6913" max="6913" width="77.42578125" style="131" customWidth="1"/>
    <col min="6914" max="6914" width="23.42578125" style="131" customWidth="1"/>
    <col min="6915" max="6915" width="30" style="131" bestFit="1" customWidth="1"/>
    <col min="6916" max="6916" width="12.42578125" style="131" customWidth="1"/>
    <col min="6917" max="6917" width="13.42578125" style="131" customWidth="1"/>
    <col min="6918" max="6918" width="63.42578125" style="131" customWidth="1"/>
    <col min="6919" max="6919" width="11.42578125" style="131"/>
    <col min="6920" max="6920" width="40.42578125" style="131" customWidth="1"/>
    <col min="6921" max="7168" width="11.42578125" style="131"/>
    <col min="7169" max="7169" width="77.42578125" style="131" customWidth="1"/>
    <col min="7170" max="7170" width="23.42578125" style="131" customWidth="1"/>
    <col min="7171" max="7171" width="30" style="131" bestFit="1" customWidth="1"/>
    <col min="7172" max="7172" width="12.42578125" style="131" customWidth="1"/>
    <col min="7173" max="7173" width="13.42578125" style="131" customWidth="1"/>
    <col min="7174" max="7174" width="63.42578125" style="131" customWidth="1"/>
    <col min="7175" max="7175" width="11.42578125" style="131"/>
    <col min="7176" max="7176" width="40.42578125" style="131" customWidth="1"/>
    <col min="7177" max="7424" width="11.42578125" style="131"/>
    <col min="7425" max="7425" width="77.42578125" style="131" customWidth="1"/>
    <col min="7426" max="7426" width="23.42578125" style="131" customWidth="1"/>
    <col min="7427" max="7427" width="30" style="131" bestFit="1" customWidth="1"/>
    <col min="7428" max="7428" width="12.42578125" style="131" customWidth="1"/>
    <col min="7429" max="7429" width="13.42578125" style="131" customWidth="1"/>
    <col min="7430" max="7430" width="63.42578125" style="131" customWidth="1"/>
    <col min="7431" max="7431" width="11.42578125" style="131"/>
    <col min="7432" max="7432" width="40.42578125" style="131" customWidth="1"/>
    <col min="7433" max="7680" width="11.42578125" style="131"/>
    <col min="7681" max="7681" width="77.42578125" style="131" customWidth="1"/>
    <col min="7682" max="7682" width="23.42578125" style="131" customWidth="1"/>
    <col min="7683" max="7683" width="30" style="131" bestFit="1" customWidth="1"/>
    <col min="7684" max="7684" width="12.42578125" style="131" customWidth="1"/>
    <col min="7685" max="7685" width="13.42578125" style="131" customWidth="1"/>
    <col min="7686" max="7686" width="63.42578125" style="131" customWidth="1"/>
    <col min="7687" max="7687" width="11.42578125" style="131"/>
    <col min="7688" max="7688" width="40.42578125" style="131" customWidth="1"/>
    <col min="7689" max="7936" width="11.42578125" style="131"/>
    <col min="7937" max="7937" width="77.42578125" style="131" customWidth="1"/>
    <col min="7938" max="7938" width="23.42578125" style="131" customWidth="1"/>
    <col min="7939" max="7939" width="30" style="131" bestFit="1" customWidth="1"/>
    <col min="7940" max="7940" width="12.42578125" style="131" customWidth="1"/>
    <col min="7941" max="7941" width="13.42578125" style="131" customWidth="1"/>
    <col min="7942" max="7942" width="63.42578125" style="131" customWidth="1"/>
    <col min="7943" max="7943" width="11.42578125" style="131"/>
    <col min="7944" max="7944" width="40.42578125" style="131" customWidth="1"/>
    <col min="7945" max="8192" width="11.42578125" style="131"/>
    <col min="8193" max="8193" width="77.42578125" style="131" customWidth="1"/>
    <col min="8194" max="8194" width="23.42578125" style="131" customWidth="1"/>
    <col min="8195" max="8195" width="30" style="131" bestFit="1" customWidth="1"/>
    <col min="8196" max="8196" width="12.42578125" style="131" customWidth="1"/>
    <col min="8197" max="8197" width="13.42578125" style="131" customWidth="1"/>
    <col min="8198" max="8198" width="63.42578125" style="131" customWidth="1"/>
    <col min="8199" max="8199" width="11.42578125" style="131"/>
    <col min="8200" max="8200" width="40.42578125" style="131" customWidth="1"/>
    <col min="8201" max="8448" width="11.42578125" style="131"/>
    <col min="8449" max="8449" width="77.42578125" style="131" customWidth="1"/>
    <col min="8450" max="8450" width="23.42578125" style="131" customWidth="1"/>
    <col min="8451" max="8451" width="30" style="131" bestFit="1" customWidth="1"/>
    <col min="8452" max="8452" width="12.42578125" style="131" customWidth="1"/>
    <col min="8453" max="8453" width="13.42578125" style="131" customWidth="1"/>
    <col min="8454" max="8454" width="63.42578125" style="131" customWidth="1"/>
    <col min="8455" max="8455" width="11.42578125" style="131"/>
    <col min="8456" max="8456" width="40.42578125" style="131" customWidth="1"/>
    <col min="8457" max="8704" width="11.42578125" style="131"/>
    <col min="8705" max="8705" width="77.42578125" style="131" customWidth="1"/>
    <col min="8706" max="8706" width="23.42578125" style="131" customWidth="1"/>
    <col min="8707" max="8707" width="30" style="131" bestFit="1" customWidth="1"/>
    <col min="8708" max="8708" width="12.42578125" style="131" customWidth="1"/>
    <col min="8709" max="8709" width="13.42578125" style="131" customWidth="1"/>
    <col min="8710" max="8710" width="63.42578125" style="131" customWidth="1"/>
    <col min="8711" max="8711" width="11.42578125" style="131"/>
    <col min="8712" max="8712" width="40.42578125" style="131" customWidth="1"/>
    <col min="8713" max="8960" width="11.42578125" style="131"/>
    <col min="8961" max="8961" width="77.42578125" style="131" customWidth="1"/>
    <col min="8962" max="8962" width="23.42578125" style="131" customWidth="1"/>
    <col min="8963" max="8963" width="30" style="131" bestFit="1" customWidth="1"/>
    <col min="8964" max="8964" width="12.42578125" style="131" customWidth="1"/>
    <col min="8965" max="8965" width="13.42578125" style="131" customWidth="1"/>
    <col min="8966" max="8966" width="63.42578125" style="131" customWidth="1"/>
    <col min="8967" max="8967" width="11.42578125" style="131"/>
    <col min="8968" max="8968" width="40.42578125" style="131" customWidth="1"/>
    <col min="8969" max="9216" width="11.42578125" style="131"/>
    <col min="9217" max="9217" width="77.42578125" style="131" customWidth="1"/>
    <col min="9218" max="9218" width="23.42578125" style="131" customWidth="1"/>
    <col min="9219" max="9219" width="30" style="131" bestFit="1" customWidth="1"/>
    <col min="9220" max="9220" width="12.42578125" style="131" customWidth="1"/>
    <col min="9221" max="9221" width="13.42578125" style="131" customWidth="1"/>
    <col min="9222" max="9222" width="63.42578125" style="131" customWidth="1"/>
    <col min="9223" max="9223" width="11.42578125" style="131"/>
    <col min="9224" max="9224" width="40.42578125" style="131" customWidth="1"/>
    <col min="9225" max="9472" width="11.42578125" style="131"/>
    <col min="9473" max="9473" width="77.42578125" style="131" customWidth="1"/>
    <col min="9474" max="9474" width="23.42578125" style="131" customWidth="1"/>
    <col min="9475" max="9475" width="30" style="131" bestFit="1" customWidth="1"/>
    <col min="9476" max="9476" width="12.42578125" style="131" customWidth="1"/>
    <col min="9477" max="9477" width="13.42578125" style="131" customWidth="1"/>
    <col min="9478" max="9478" width="63.42578125" style="131" customWidth="1"/>
    <col min="9479" max="9479" width="11.42578125" style="131"/>
    <col min="9480" max="9480" width="40.42578125" style="131" customWidth="1"/>
    <col min="9481" max="9728" width="11.42578125" style="131"/>
    <col min="9729" max="9729" width="77.42578125" style="131" customWidth="1"/>
    <col min="9730" max="9730" width="23.42578125" style="131" customWidth="1"/>
    <col min="9731" max="9731" width="30" style="131" bestFit="1" customWidth="1"/>
    <col min="9732" max="9732" width="12.42578125" style="131" customWidth="1"/>
    <col min="9733" max="9733" width="13.42578125" style="131" customWidth="1"/>
    <col min="9734" max="9734" width="63.42578125" style="131" customWidth="1"/>
    <col min="9735" max="9735" width="11.42578125" style="131"/>
    <col min="9736" max="9736" width="40.42578125" style="131" customWidth="1"/>
    <col min="9737" max="9984" width="11.42578125" style="131"/>
    <col min="9985" max="9985" width="77.42578125" style="131" customWidth="1"/>
    <col min="9986" max="9986" width="23.42578125" style="131" customWidth="1"/>
    <col min="9987" max="9987" width="30" style="131" bestFit="1" customWidth="1"/>
    <col min="9988" max="9988" width="12.42578125" style="131" customWidth="1"/>
    <col min="9989" max="9989" width="13.42578125" style="131" customWidth="1"/>
    <col min="9990" max="9990" width="63.42578125" style="131" customWidth="1"/>
    <col min="9991" max="9991" width="11.42578125" style="131"/>
    <col min="9992" max="9992" width="40.42578125" style="131" customWidth="1"/>
    <col min="9993" max="10240" width="11.42578125" style="131"/>
    <col min="10241" max="10241" width="77.42578125" style="131" customWidth="1"/>
    <col min="10242" max="10242" width="23.42578125" style="131" customWidth="1"/>
    <col min="10243" max="10243" width="30" style="131" bestFit="1" customWidth="1"/>
    <col min="10244" max="10244" width="12.42578125" style="131" customWidth="1"/>
    <col min="10245" max="10245" width="13.42578125" style="131" customWidth="1"/>
    <col min="10246" max="10246" width="63.42578125" style="131" customWidth="1"/>
    <col min="10247" max="10247" width="11.42578125" style="131"/>
    <col min="10248" max="10248" width="40.42578125" style="131" customWidth="1"/>
    <col min="10249" max="10496" width="11.42578125" style="131"/>
    <col min="10497" max="10497" width="77.42578125" style="131" customWidth="1"/>
    <col min="10498" max="10498" width="23.42578125" style="131" customWidth="1"/>
    <col min="10499" max="10499" width="30" style="131" bestFit="1" customWidth="1"/>
    <col min="10500" max="10500" width="12.42578125" style="131" customWidth="1"/>
    <col min="10501" max="10501" width="13.42578125" style="131" customWidth="1"/>
    <col min="10502" max="10502" width="63.42578125" style="131" customWidth="1"/>
    <col min="10503" max="10503" width="11.42578125" style="131"/>
    <col min="10504" max="10504" width="40.42578125" style="131" customWidth="1"/>
    <col min="10505" max="10752" width="11.42578125" style="131"/>
    <col min="10753" max="10753" width="77.42578125" style="131" customWidth="1"/>
    <col min="10754" max="10754" width="23.42578125" style="131" customWidth="1"/>
    <col min="10755" max="10755" width="30" style="131" bestFit="1" customWidth="1"/>
    <col min="10756" max="10756" width="12.42578125" style="131" customWidth="1"/>
    <col min="10757" max="10757" width="13.42578125" style="131" customWidth="1"/>
    <col min="10758" max="10758" width="63.42578125" style="131" customWidth="1"/>
    <col min="10759" max="10759" width="11.42578125" style="131"/>
    <col min="10760" max="10760" width="40.42578125" style="131" customWidth="1"/>
    <col min="10761" max="11008" width="11.42578125" style="131"/>
    <col min="11009" max="11009" width="77.42578125" style="131" customWidth="1"/>
    <col min="11010" max="11010" width="23.42578125" style="131" customWidth="1"/>
    <col min="11011" max="11011" width="30" style="131" bestFit="1" customWidth="1"/>
    <col min="11012" max="11012" width="12.42578125" style="131" customWidth="1"/>
    <col min="11013" max="11013" width="13.42578125" style="131" customWidth="1"/>
    <col min="11014" max="11014" width="63.42578125" style="131" customWidth="1"/>
    <col min="11015" max="11015" width="11.42578125" style="131"/>
    <col min="11016" max="11016" width="40.42578125" style="131" customWidth="1"/>
    <col min="11017" max="11264" width="11.42578125" style="131"/>
    <col min="11265" max="11265" width="77.42578125" style="131" customWidth="1"/>
    <col min="11266" max="11266" width="23.42578125" style="131" customWidth="1"/>
    <col min="11267" max="11267" width="30" style="131" bestFit="1" customWidth="1"/>
    <col min="11268" max="11268" width="12.42578125" style="131" customWidth="1"/>
    <col min="11269" max="11269" width="13.42578125" style="131" customWidth="1"/>
    <col min="11270" max="11270" width="63.42578125" style="131" customWidth="1"/>
    <col min="11271" max="11271" width="11.42578125" style="131"/>
    <col min="11272" max="11272" width="40.42578125" style="131" customWidth="1"/>
    <col min="11273" max="11520" width="11.42578125" style="131"/>
    <col min="11521" max="11521" width="77.42578125" style="131" customWidth="1"/>
    <col min="11522" max="11522" width="23.42578125" style="131" customWidth="1"/>
    <col min="11523" max="11523" width="30" style="131" bestFit="1" customWidth="1"/>
    <col min="11524" max="11524" width="12.42578125" style="131" customWidth="1"/>
    <col min="11525" max="11525" width="13.42578125" style="131" customWidth="1"/>
    <col min="11526" max="11526" width="63.42578125" style="131" customWidth="1"/>
    <col min="11527" max="11527" width="11.42578125" style="131"/>
    <col min="11528" max="11528" width="40.42578125" style="131" customWidth="1"/>
    <col min="11529" max="11776" width="11.42578125" style="131"/>
    <col min="11777" max="11777" width="77.42578125" style="131" customWidth="1"/>
    <col min="11778" max="11778" width="23.42578125" style="131" customWidth="1"/>
    <col min="11779" max="11779" width="30" style="131" bestFit="1" customWidth="1"/>
    <col min="11780" max="11780" width="12.42578125" style="131" customWidth="1"/>
    <col min="11781" max="11781" width="13.42578125" style="131" customWidth="1"/>
    <col min="11782" max="11782" width="63.42578125" style="131" customWidth="1"/>
    <col min="11783" max="11783" width="11.42578125" style="131"/>
    <col min="11784" max="11784" width="40.42578125" style="131" customWidth="1"/>
    <col min="11785" max="12032" width="11.42578125" style="131"/>
    <col min="12033" max="12033" width="77.42578125" style="131" customWidth="1"/>
    <col min="12034" max="12034" width="23.42578125" style="131" customWidth="1"/>
    <col min="12035" max="12035" width="30" style="131" bestFit="1" customWidth="1"/>
    <col min="12036" max="12036" width="12.42578125" style="131" customWidth="1"/>
    <col min="12037" max="12037" width="13.42578125" style="131" customWidth="1"/>
    <col min="12038" max="12038" width="63.42578125" style="131" customWidth="1"/>
    <col min="12039" max="12039" width="11.42578125" style="131"/>
    <col min="12040" max="12040" width="40.42578125" style="131" customWidth="1"/>
    <col min="12041" max="12288" width="11.42578125" style="131"/>
    <col min="12289" max="12289" width="77.42578125" style="131" customWidth="1"/>
    <col min="12290" max="12290" width="23.42578125" style="131" customWidth="1"/>
    <col min="12291" max="12291" width="30" style="131" bestFit="1" customWidth="1"/>
    <col min="12292" max="12292" width="12.42578125" style="131" customWidth="1"/>
    <col min="12293" max="12293" width="13.42578125" style="131" customWidth="1"/>
    <col min="12294" max="12294" width="63.42578125" style="131" customWidth="1"/>
    <col min="12295" max="12295" width="11.42578125" style="131"/>
    <col min="12296" max="12296" width="40.42578125" style="131" customWidth="1"/>
    <col min="12297" max="12544" width="11.42578125" style="131"/>
    <col min="12545" max="12545" width="77.42578125" style="131" customWidth="1"/>
    <col min="12546" max="12546" width="23.42578125" style="131" customWidth="1"/>
    <col min="12547" max="12547" width="30" style="131" bestFit="1" customWidth="1"/>
    <col min="12548" max="12548" width="12.42578125" style="131" customWidth="1"/>
    <col min="12549" max="12549" width="13.42578125" style="131" customWidth="1"/>
    <col min="12550" max="12550" width="63.42578125" style="131" customWidth="1"/>
    <col min="12551" max="12551" width="11.42578125" style="131"/>
    <col min="12552" max="12552" width="40.42578125" style="131" customWidth="1"/>
    <col min="12553" max="12800" width="11.42578125" style="131"/>
    <col min="12801" max="12801" width="77.42578125" style="131" customWidth="1"/>
    <col min="12802" max="12802" width="23.42578125" style="131" customWidth="1"/>
    <col min="12803" max="12803" width="30" style="131" bestFit="1" customWidth="1"/>
    <col min="12804" max="12804" width="12.42578125" style="131" customWidth="1"/>
    <col min="12805" max="12805" width="13.42578125" style="131" customWidth="1"/>
    <col min="12806" max="12806" width="63.42578125" style="131" customWidth="1"/>
    <col min="12807" max="12807" width="11.42578125" style="131"/>
    <col min="12808" max="12808" width="40.42578125" style="131" customWidth="1"/>
    <col min="12809" max="13056" width="11.42578125" style="131"/>
    <col min="13057" max="13057" width="77.42578125" style="131" customWidth="1"/>
    <col min="13058" max="13058" width="23.42578125" style="131" customWidth="1"/>
    <col min="13059" max="13059" width="30" style="131" bestFit="1" customWidth="1"/>
    <col min="13060" max="13060" width="12.42578125" style="131" customWidth="1"/>
    <col min="13061" max="13061" width="13.42578125" style="131" customWidth="1"/>
    <col min="13062" max="13062" width="63.42578125" style="131" customWidth="1"/>
    <col min="13063" max="13063" width="11.42578125" style="131"/>
    <col min="13064" max="13064" width="40.42578125" style="131" customWidth="1"/>
    <col min="13065" max="13312" width="11.42578125" style="131"/>
    <col min="13313" max="13313" width="77.42578125" style="131" customWidth="1"/>
    <col min="13314" max="13314" width="23.42578125" style="131" customWidth="1"/>
    <col min="13315" max="13315" width="30" style="131" bestFit="1" customWidth="1"/>
    <col min="13316" max="13316" width="12.42578125" style="131" customWidth="1"/>
    <col min="13317" max="13317" width="13.42578125" style="131" customWidth="1"/>
    <col min="13318" max="13318" width="63.42578125" style="131" customWidth="1"/>
    <col min="13319" max="13319" width="11.42578125" style="131"/>
    <col min="13320" max="13320" width="40.42578125" style="131" customWidth="1"/>
    <col min="13321" max="13568" width="11.42578125" style="131"/>
    <col min="13569" max="13569" width="77.42578125" style="131" customWidth="1"/>
    <col min="13570" max="13570" width="23.42578125" style="131" customWidth="1"/>
    <col min="13571" max="13571" width="30" style="131" bestFit="1" customWidth="1"/>
    <col min="13572" max="13572" width="12.42578125" style="131" customWidth="1"/>
    <col min="13573" max="13573" width="13.42578125" style="131" customWidth="1"/>
    <col min="13574" max="13574" width="63.42578125" style="131" customWidth="1"/>
    <col min="13575" max="13575" width="11.42578125" style="131"/>
    <col min="13576" max="13576" width="40.42578125" style="131" customWidth="1"/>
    <col min="13577" max="13824" width="11.42578125" style="131"/>
    <col min="13825" max="13825" width="77.42578125" style="131" customWidth="1"/>
    <col min="13826" max="13826" width="23.42578125" style="131" customWidth="1"/>
    <col min="13827" max="13827" width="30" style="131" bestFit="1" customWidth="1"/>
    <col min="13828" max="13828" width="12.42578125" style="131" customWidth="1"/>
    <col min="13829" max="13829" width="13.42578125" style="131" customWidth="1"/>
    <col min="13830" max="13830" width="63.42578125" style="131" customWidth="1"/>
    <col min="13831" max="13831" width="11.42578125" style="131"/>
    <col min="13832" max="13832" width="40.42578125" style="131" customWidth="1"/>
    <col min="13833" max="14080" width="11.42578125" style="131"/>
    <col min="14081" max="14081" width="77.42578125" style="131" customWidth="1"/>
    <col min="14082" max="14082" width="23.42578125" style="131" customWidth="1"/>
    <col min="14083" max="14083" width="30" style="131" bestFit="1" customWidth="1"/>
    <col min="14084" max="14084" width="12.42578125" style="131" customWidth="1"/>
    <col min="14085" max="14085" width="13.42578125" style="131" customWidth="1"/>
    <col min="14086" max="14086" width="63.42578125" style="131" customWidth="1"/>
    <col min="14087" max="14087" width="11.42578125" style="131"/>
    <col min="14088" max="14088" width="40.42578125" style="131" customWidth="1"/>
    <col min="14089" max="14336" width="11.42578125" style="131"/>
    <col min="14337" max="14337" width="77.42578125" style="131" customWidth="1"/>
    <col min="14338" max="14338" width="23.42578125" style="131" customWidth="1"/>
    <col min="14339" max="14339" width="30" style="131" bestFit="1" customWidth="1"/>
    <col min="14340" max="14340" width="12.42578125" style="131" customWidth="1"/>
    <col min="14341" max="14341" width="13.42578125" style="131" customWidth="1"/>
    <col min="14342" max="14342" width="63.42578125" style="131" customWidth="1"/>
    <col min="14343" max="14343" width="11.42578125" style="131"/>
    <col min="14344" max="14344" width="40.42578125" style="131" customWidth="1"/>
    <col min="14345" max="14592" width="11.42578125" style="131"/>
    <col min="14593" max="14593" width="77.42578125" style="131" customWidth="1"/>
    <col min="14594" max="14594" width="23.42578125" style="131" customWidth="1"/>
    <col min="14595" max="14595" width="30" style="131" bestFit="1" customWidth="1"/>
    <col min="14596" max="14596" width="12.42578125" style="131" customWidth="1"/>
    <col min="14597" max="14597" width="13.42578125" style="131" customWidth="1"/>
    <col min="14598" max="14598" width="63.42578125" style="131" customWidth="1"/>
    <col min="14599" max="14599" width="11.42578125" style="131"/>
    <col min="14600" max="14600" width="40.42578125" style="131" customWidth="1"/>
    <col min="14601" max="14848" width="11.42578125" style="131"/>
    <col min="14849" max="14849" width="77.42578125" style="131" customWidth="1"/>
    <col min="14850" max="14850" width="23.42578125" style="131" customWidth="1"/>
    <col min="14851" max="14851" width="30" style="131" bestFit="1" customWidth="1"/>
    <col min="14852" max="14852" width="12.42578125" style="131" customWidth="1"/>
    <col min="14853" max="14853" width="13.42578125" style="131" customWidth="1"/>
    <col min="14854" max="14854" width="63.42578125" style="131" customWidth="1"/>
    <col min="14855" max="14855" width="11.42578125" style="131"/>
    <col min="14856" max="14856" width="40.42578125" style="131" customWidth="1"/>
    <col min="14857" max="15104" width="11.42578125" style="131"/>
    <col min="15105" max="15105" width="77.42578125" style="131" customWidth="1"/>
    <col min="15106" max="15106" width="23.42578125" style="131" customWidth="1"/>
    <col min="15107" max="15107" width="30" style="131" bestFit="1" customWidth="1"/>
    <col min="15108" max="15108" width="12.42578125" style="131" customWidth="1"/>
    <col min="15109" max="15109" width="13.42578125" style="131" customWidth="1"/>
    <col min="15110" max="15110" width="63.42578125" style="131" customWidth="1"/>
    <col min="15111" max="15111" width="11.42578125" style="131"/>
    <col min="15112" max="15112" width="40.42578125" style="131" customWidth="1"/>
    <col min="15113" max="15360" width="11.42578125" style="131"/>
    <col min="15361" max="15361" width="77.42578125" style="131" customWidth="1"/>
    <col min="15362" max="15362" width="23.42578125" style="131" customWidth="1"/>
    <col min="15363" max="15363" width="30" style="131" bestFit="1" customWidth="1"/>
    <col min="15364" max="15364" width="12.42578125" style="131" customWidth="1"/>
    <col min="15365" max="15365" width="13.42578125" style="131" customWidth="1"/>
    <col min="15366" max="15366" width="63.42578125" style="131" customWidth="1"/>
    <col min="15367" max="15367" width="11.42578125" style="131"/>
    <col min="15368" max="15368" width="40.42578125" style="131" customWidth="1"/>
    <col min="15369" max="15616" width="11.42578125" style="131"/>
    <col min="15617" max="15617" width="77.42578125" style="131" customWidth="1"/>
    <col min="15618" max="15618" width="23.42578125" style="131" customWidth="1"/>
    <col min="15619" max="15619" width="30" style="131" bestFit="1" customWidth="1"/>
    <col min="15620" max="15620" width="12.42578125" style="131" customWidth="1"/>
    <col min="15621" max="15621" width="13.42578125" style="131" customWidth="1"/>
    <col min="15622" max="15622" width="63.42578125" style="131" customWidth="1"/>
    <col min="15623" max="15623" width="11.42578125" style="131"/>
    <col min="15624" max="15624" width="40.42578125" style="131" customWidth="1"/>
    <col min="15625" max="15872" width="11.42578125" style="131"/>
    <col min="15873" max="15873" width="77.42578125" style="131" customWidth="1"/>
    <col min="15874" max="15874" width="23.42578125" style="131" customWidth="1"/>
    <col min="15875" max="15875" width="30" style="131" bestFit="1" customWidth="1"/>
    <col min="15876" max="15876" width="12.42578125" style="131" customWidth="1"/>
    <col min="15877" max="15877" width="13.42578125" style="131" customWidth="1"/>
    <col min="15878" max="15878" width="63.42578125" style="131" customWidth="1"/>
    <col min="15879" max="15879" width="11.42578125" style="131"/>
    <col min="15880" max="15880" width="40.42578125" style="131" customWidth="1"/>
    <col min="15881" max="16128" width="11.42578125" style="131"/>
    <col min="16129" max="16129" width="77.42578125" style="131" customWidth="1"/>
    <col min="16130" max="16130" width="23.42578125" style="131" customWidth="1"/>
    <col min="16131" max="16131" width="30" style="131" bestFit="1" customWidth="1"/>
    <col min="16132" max="16132" width="12.42578125" style="131" customWidth="1"/>
    <col min="16133" max="16133" width="13.42578125" style="131" customWidth="1"/>
    <col min="16134" max="16134" width="63.42578125" style="131" customWidth="1"/>
    <col min="16135" max="16135" width="11.42578125" style="131"/>
    <col min="16136" max="16136" width="40.42578125" style="131" customWidth="1"/>
    <col min="16137" max="16384" width="11.42578125" style="131"/>
  </cols>
  <sheetData>
    <row r="1" spans="1:8" ht="40.5" customHeight="1">
      <c r="A1" s="251"/>
      <c r="B1" s="218" t="s">
        <v>88</v>
      </c>
      <c r="C1" s="218"/>
      <c r="D1" s="218"/>
      <c r="E1" s="142" t="s">
        <v>85</v>
      </c>
      <c r="F1" s="143" t="s">
        <v>89</v>
      </c>
    </row>
    <row r="2" spans="1:8" ht="39.950000000000003" customHeight="1">
      <c r="A2" s="252"/>
      <c r="B2" s="218"/>
      <c r="C2" s="218"/>
      <c r="D2" s="218"/>
      <c r="E2" s="142" t="s">
        <v>86</v>
      </c>
      <c r="F2" s="144">
        <v>1</v>
      </c>
    </row>
    <row r="3" spans="1:8" ht="73.5" customHeight="1">
      <c r="A3" s="253" t="s">
        <v>124</v>
      </c>
      <c r="B3" s="254"/>
      <c r="C3" s="254"/>
      <c r="D3" s="254"/>
      <c r="E3" s="254"/>
      <c r="F3" s="255"/>
    </row>
    <row r="4" spans="1:8">
      <c r="A4" s="55" t="s">
        <v>24</v>
      </c>
      <c r="B4" s="132"/>
      <c r="C4" s="256">
        <v>12</v>
      </c>
      <c r="D4" s="257"/>
      <c r="E4" s="257"/>
      <c r="F4" s="258"/>
    </row>
    <row r="5" spans="1:8">
      <c r="A5" s="55" t="s">
        <v>25</v>
      </c>
      <c r="B5" s="132"/>
      <c r="C5" s="256" t="s">
        <v>92</v>
      </c>
      <c r="D5" s="257"/>
      <c r="E5" s="257"/>
      <c r="F5" s="258"/>
    </row>
    <row r="6" spans="1:8" ht="39" customHeight="1">
      <c r="A6" s="55" t="s">
        <v>26</v>
      </c>
      <c r="B6" s="132"/>
      <c r="C6" s="256" t="s">
        <v>91</v>
      </c>
      <c r="D6" s="257"/>
      <c r="E6" s="257"/>
      <c r="F6" s="258"/>
    </row>
    <row r="7" spans="1:8" ht="48.75" customHeight="1">
      <c r="A7" s="55" t="s">
        <v>27</v>
      </c>
      <c r="B7" s="56"/>
      <c r="C7" s="256" t="str">
        <f>+'Datos del Proceso'!C4</f>
        <v xml:space="preserve">PRESTAR LOS SERVICIOS PARA REALIZAR EL ANÁLISIS FISICOQUÍMICO DE SUELOS EN 120 HECTÁREAS RURALES, MEDIANTE LA TOMA, PROCESAMIENTO E INTERPRETACIÓN DE 12 MUESTRAS REPRESENTATIVAS, CON ENTREGA DE INFORME TÉCNICO Y RECOMENDACIONES AGRONÓMICAS PARA FERTILIZACIÓN. </v>
      </c>
      <c r="D7" s="257"/>
      <c r="E7" s="257"/>
      <c r="F7" s="258"/>
    </row>
    <row r="8" spans="1:8" ht="21" customHeight="1">
      <c r="A8" s="55" t="s">
        <v>28</v>
      </c>
      <c r="B8" s="56"/>
      <c r="C8" s="256" t="str">
        <f>+PORTADA!A34</f>
        <v>TÉRMINOS DE REFERENCIA No. 002 de 2025 PARA CONTRATAR EL ANÁLISIS FISICOQUUÍMICO DE SUELOS.</v>
      </c>
      <c r="D8" s="257"/>
      <c r="E8" s="257"/>
      <c r="F8" s="258"/>
    </row>
    <row r="9" spans="1:8">
      <c r="A9" s="138" t="s">
        <v>8</v>
      </c>
      <c r="B9" s="145"/>
      <c r="C9" s="260" t="str">
        <f>+'Datos del Proceso'!C11</f>
        <v>AGROAMBIENTAL.LAB S.A.S.</v>
      </c>
      <c r="D9" s="261"/>
      <c r="E9" s="261"/>
      <c r="F9" s="262"/>
    </row>
    <row r="10" spans="1:8">
      <c r="A10" s="138" t="s">
        <v>29</v>
      </c>
      <c r="B10" s="145"/>
      <c r="C10" s="263" t="s">
        <v>137</v>
      </c>
      <c r="D10" s="264"/>
      <c r="E10" s="264"/>
      <c r="F10" s="265"/>
    </row>
    <row r="11" spans="1:8">
      <c r="A11" s="138" t="s">
        <v>30</v>
      </c>
      <c r="B11" s="145"/>
      <c r="C11" s="260" t="s">
        <v>138</v>
      </c>
      <c r="D11" s="261"/>
      <c r="E11" s="261"/>
      <c r="F11" s="262"/>
    </row>
    <row r="12" spans="1:8">
      <c r="A12" s="138" t="s">
        <v>31</v>
      </c>
      <c r="B12" s="145"/>
      <c r="C12" s="266" t="s">
        <v>93</v>
      </c>
      <c r="D12" s="264"/>
      <c r="E12" s="264"/>
      <c r="F12" s="265"/>
    </row>
    <row r="13" spans="1:8" s="133" customFormat="1" ht="31.5" customHeight="1">
      <c r="A13" s="146"/>
      <c r="B13" s="146" t="s">
        <v>32</v>
      </c>
      <c r="C13" s="146" t="s">
        <v>33</v>
      </c>
      <c r="D13" s="146" t="s">
        <v>34</v>
      </c>
      <c r="E13" s="146" t="s">
        <v>35</v>
      </c>
      <c r="F13" s="146" t="s">
        <v>36</v>
      </c>
      <c r="H13" s="134"/>
    </row>
    <row r="14" spans="1:8" ht="165.75">
      <c r="A14" s="55" t="s">
        <v>37</v>
      </c>
      <c r="B14" s="141" t="s">
        <v>93</v>
      </c>
      <c r="C14" s="141" t="s">
        <v>95</v>
      </c>
      <c r="D14" s="147" t="s">
        <v>96</v>
      </c>
      <c r="E14" s="147"/>
      <c r="F14" s="135" t="s">
        <v>141</v>
      </c>
      <c r="H14" s="136"/>
    </row>
    <row r="15" spans="1:8" ht="47.25" customHeight="1">
      <c r="A15" s="55" t="s">
        <v>38</v>
      </c>
      <c r="B15" s="141" t="s">
        <v>93</v>
      </c>
      <c r="C15" s="141" t="s">
        <v>93</v>
      </c>
      <c r="D15" s="141" t="s">
        <v>93</v>
      </c>
      <c r="E15" s="141" t="s">
        <v>93</v>
      </c>
      <c r="F15" s="135" t="s">
        <v>111</v>
      </c>
      <c r="H15" s="136"/>
    </row>
    <row r="16" spans="1:8" s="133" customFormat="1" ht="165.75">
      <c r="A16" s="148" t="s">
        <v>84</v>
      </c>
      <c r="B16" s="141" t="s">
        <v>93</v>
      </c>
      <c r="C16" s="141" t="s">
        <v>95</v>
      </c>
      <c r="D16" s="141" t="s">
        <v>95</v>
      </c>
      <c r="E16" s="141"/>
      <c r="F16" s="135" t="s">
        <v>154</v>
      </c>
      <c r="H16" s="134"/>
    </row>
    <row r="17" spans="1:8" ht="63.75">
      <c r="A17" s="149" t="s">
        <v>39</v>
      </c>
      <c r="B17" s="141" t="s">
        <v>95</v>
      </c>
      <c r="C17" s="141" t="s">
        <v>93</v>
      </c>
      <c r="D17" s="147" t="s">
        <v>96</v>
      </c>
      <c r="E17" s="147"/>
      <c r="F17" s="135" t="s">
        <v>142</v>
      </c>
      <c r="H17" s="136"/>
    </row>
    <row r="18" spans="1:8" ht="91.5" customHeight="1">
      <c r="A18" s="55" t="s">
        <v>44</v>
      </c>
      <c r="B18" s="141" t="s">
        <v>93</v>
      </c>
      <c r="C18" s="141" t="s">
        <v>95</v>
      </c>
      <c r="D18" s="147" t="s">
        <v>96</v>
      </c>
      <c r="E18" s="150"/>
      <c r="F18" s="135" t="s">
        <v>144</v>
      </c>
      <c r="H18" s="57"/>
    </row>
    <row r="19" spans="1:8" ht="25.5">
      <c r="A19" s="149" t="s">
        <v>40</v>
      </c>
      <c r="B19" s="141" t="s">
        <v>95</v>
      </c>
      <c r="C19" s="141" t="s">
        <v>93</v>
      </c>
      <c r="D19" s="141" t="s">
        <v>96</v>
      </c>
      <c r="E19" s="141"/>
      <c r="F19" s="135" t="s">
        <v>145</v>
      </c>
      <c r="H19" s="136"/>
    </row>
    <row r="20" spans="1:8" ht="96.75" customHeight="1">
      <c r="A20" s="149" t="s">
        <v>41</v>
      </c>
      <c r="B20" s="141" t="s">
        <v>93</v>
      </c>
      <c r="C20" s="141" t="s">
        <v>95</v>
      </c>
      <c r="D20" s="150" t="s">
        <v>96</v>
      </c>
      <c r="E20" s="147"/>
      <c r="F20" s="135" t="s">
        <v>146</v>
      </c>
      <c r="H20" s="136"/>
    </row>
    <row r="21" spans="1:8" ht="103.5" customHeight="1">
      <c r="A21" s="149" t="s">
        <v>112</v>
      </c>
      <c r="B21" s="141" t="s">
        <v>93</v>
      </c>
      <c r="C21" s="141" t="s">
        <v>95</v>
      </c>
      <c r="D21" s="150" t="s">
        <v>96</v>
      </c>
      <c r="E21" s="147"/>
      <c r="F21" s="135" t="s">
        <v>147</v>
      </c>
      <c r="H21" s="136"/>
    </row>
    <row r="22" spans="1:8" ht="25.5">
      <c r="A22" s="151" t="s">
        <v>42</v>
      </c>
      <c r="B22" s="152" t="s">
        <v>93</v>
      </c>
      <c r="C22" s="141" t="s">
        <v>93</v>
      </c>
      <c r="D22" s="147" t="s">
        <v>93</v>
      </c>
      <c r="E22" s="141" t="s">
        <v>93</v>
      </c>
      <c r="F22" s="135" t="s">
        <v>93</v>
      </c>
      <c r="H22" s="57"/>
    </row>
    <row r="23" spans="1:8">
      <c r="A23" s="55" t="s">
        <v>113</v>
      </c>
      <c r="B23" s="152" t="s">
        <v>93</v>
      </c>
      <c r="C23" s="141" t="s">
        <v>93</v>
      </c>
      <c r="D23" s="147" t="s">
        <v>93</v>
      </c>
      <c r="E23" s="141" t="s">
        <v>93</v>
      </c>
      <c r="F23" s="135" t="s">
        <v>93</v>
      </c>
      <c r="H23" s="57"/>
    </row>
    <row r="24" spans="1:8">
      <c r="A24" s="55" t="s">
        <v>114</v>
      </c>
      <c r="B24" s="152" t="s">
        <v>93</v>
      </c>
      <c r="C24" s="141" t="s">
        <v>93</v>
      </c>
      <c r="D24" s="147" t="s">
        <v>93</v>
      </c>
      <c r="E24" s="141" t="s">
        <v>93</v>
      </c>
      <c r="F24" s="135" t="s">
        <v>93</v>
      </c>
      <c r="H24" s="57"/>
    </row>
    <row r="25" spans="1:8" ht="25.5">
      <c r="A25" s="55" t="s">
        <v>116</v>
      </c>
      <c r="B25" s="152" t="s">
        <v>95</v>
      </c>
      <c r="C25" s="141" t="s">
        <v>93</v>
      </c>
      <c r="D25" s="147" t="s">
        <v>96</v>
      </c>
      <c r="E25" s="141"/>
      <c r="F25" s="135" t="s">
        <v>160</v>
      </c>
      <c r="H25" s="57"/>
    </row>
    <row r="26" spans="1:8" ht="25.5">
      <c r="A26" s="55" t="s">
        <v>115</v>
      </c>
      <c r="B26" s="152" t="s">
        <v>95</v>
      </c>
      <c r="C26" s="141" t="s">
        <v>93</v>
      </c>
      <c r="D26" s="147" t="s">
        <v>96</v>
      </c>
      <c r="E26" s="141"/>
      <c r="F26" s="135" t="s">
        <v>161</v>
      </c>
      <c r="H26" s="57"/>
    </row>
    <row r="27" spans="1:8">
      <c r="A27" s="138" t="s">
        <v>117</v>
      </c>
      <c r="B27" s="150" t="s">
        <v>95</v>
      </c>
      <c r="C27" s="147" t="s">
        <v>93</v>
      </c>
      <c r="D27" s="147" t="s">
        <v>96</v>
      </c>
      <c r="E27" s="159"/>
      <c r="F27" s="135" t="s">
        <v>172</v>
      </c>
      <c r="H27" s="57"/>
    </row>
    <row r="28" spans="1:8">
      <c r="A28" s="55" t="s">
        <v>43</v>
      </c>
      <c r="B28" s="141" t="s">
        <v>93</v>
      </c>
      <c r="C28" s="141" t="s">
        <v>93</v>
      </c>
      <c r="D28" s="147" t="s">
        <v>93</v>
      </c>
      <c r="E28" s="147" t="s">
        <v>93</v>
      </c>
      <c r="F28" s="135" t="s">
        <v>93</v>
      </c>
      <c r="H28" s="57"/>
    </row>
    <row r="29" spans="1:8">
      <c r="A29" s="55" t="s">
        <v>45</v>
      </c>
      <c r="B29" s="152" t="s">
        <v>93</v>
      </c>
      <c r="C29" s="141" t="s">
        <v>93</v>
      </c>
      <c r="D29" s="147" t="s">
        <v>93</v>
      </c>
      <c r="E29" s="141" t="s">
        <v>93</v>
      </c>
      <c r="F29" s="135" t="s">
        <v>93</v>
      </c>
      <c r="H29" s="57"/>
    </row>
    <row r="30" spans="1:8" ht="83.25" customHeight="1">
      <c r="A30" s="55" t="s">
        <v>118</v>
      </c>
      <c r="B30" s="141" t="s">
        <v>95</v>
      </c>
      <c r="C30" s="141" t="s">
        <v>93</v>
      </c>
      <c r="D30" s="147" t="s">
        <v>96</v>
      </c>
      <c r="E30" s="147"/>
      <c r="F30" s="58" t="s">
        <v>171</v>
      </c>
      <c r="H30" s="57"/>
    </row>
    <row r="31" spans="1:8" ht="63.75">
      <c r="A31" s="153" t="s">
        <v>46</v>
      </c>
      <c r="B31" s="141" t="s">
        <v>93</v>
      </c>
      <c r="C31" s="141" t="s">
        <v>95</v>
      </c>
      <c r="D31" s="141" t="s">
        <v>96</v>
      </c>
      <c r="E31" s="141"/>
      <c r="F31" s="58" t="s">
        <v>159</v>
      </c>
      <c r="H31" s="136"/>
    </row>
    <row r="32" spans="1:8" ht="186" customHeight="1">
      <c r="A32" s="271" t="s">
        <v>120</v>
      </c>
      <c r="B32" s="267" t="s">
        <v>95</v>
      </c>
      <c r="C32" s="267" t="s">
        <v>119</v>
      </c>
      <c r="D32" s="269" t="s">
        <v>96</v>
      </c>
      <c r="E32" s="269"/>
      <c r="F32" s="58" t="s">
        <v>148</v>
      </c>
      <c r="H32" s="57"/>
    </row>
    <row r="33" spans="1:8" ht="128.25" customHeight="1">
      <c r="A33" s="272"/>
      <c r="B33" s="268"/>
      <c r="C33" s="268"/>
      <c r="D33" s="270"/>
      <c r="E33" s="270"/>
      <c r="F33" s="58" t="s">
        <v>155</v>
      </c>
      <c r="H33" s="57"/>
    </row>
    <row r="34" spans="1:8" ht="198" customHeight="1">
      <c r="A34" s="271" t="s">
        <v>121</v>
      </c>
      <c r="B34" s="152" t="s">
        <v>95</v>
      </c>
      <c r="C34" s="267" t="s">
        <v>95</v>
      </c>
      <c r="D34" s="269" t="s">
        <v>96</v>
      </c>
      <c r="E34" s="269"/>
      <c r="F34" s="58" t="s">
        <v>150</v>
      </c>
      <c r="H34" s="57"/>
    </row>
    <row r="35" spans="1:8" ht="120" customHeight="1">
      <c r="A35" s="272"/>
      <c r="B35" s="154"/>
      <c r="C35" s="268"/>
      <c r="D35" s="270"/>
      <c r="E35" s="270"/>
      <c r="F35" s="58" t="s">
        <v>156</v>
      </c>
    </row>
    <row r="36" spans="1:8" ht="191.25">
      <c r="A36" s="271" t="s">
        <v>122</v>
      </c>
      <c r="B36" s="155" t="s">
        <v>94</v>
      </c>
      <c r="C36" s="267" t="s">
        <v>95</v>
      </c>
      <c r="D36" s="269" t="s">
        <v>96</v>
      </c>
      <c r="E36" s="269"/>
      <c r="F36" s="59" t="s">
        <v>151</v>
      </c>
    </row>
    <row r="37" spans="1:8" ht="129" customHeight="1">
      <c r="A37" s="272"/>
      <c r="B37" s="155"/>
      <c r="C37" s="268"/>
      <c r="D37" s="270"/>
      <c r="E37" s="270"/>
      <c r="F37" s="59" t="s">
        <v>157</v>
      </c>
    </row>
    <row r="38" spans="1:8" ht="204.75" customHeight="1">
      <c r="A38" s="271" t="s">
        <v>123</v>
      </c>
      <c r="B38" s="267" t="s">
        <v>94</v>
      </c>
      <c r="C38" s="267" t="s">
        <v>95</v>
      </c>
      <c r="D38" s="269" t="s">
        <v>96</v>
      </c>
      <c r="E38" s="269"/>
      <c r="F38" s="59" t="s">
        <v>149</v>
      </c>
    </row>
    <row r="39" spans="1:8" ht="114.75">
      <c r="A39" s="272"/>
      <c r="B39" s="268"/>
      <c r="C39" s="268"/>
      <c r="D39" s="270"/>
      <c r="E39" s="270"/>
      <c r="F39" s="59" t="s">
        <v>158</v>
      </c>
    </row>
    <row r="40" spans="1:8" ht="28.5" customHeight="1">
      <c r="A40" s="151" t="s">
        <v>47</v>
      </c>
      <c r="B40" s="152" t="s">
        <v>93</v>
      </c>
      <c r="C40" s="141" t="s">
        <v>93</v>
      </c>
      <c r="D40" s="147" t="s">
        <v>93</v>
      </c>
      <c r="E40" s="150" t="s">
        <v>93</v>
      </c>
      <c r="F40" s="158" t="s">
        <v>93</v>
      </c>
    </row>
    <row r="41" spans="1:8" ht="28.5" customHeight="1">
      <c r="A41" s="151" t="s">
        <v>48</v>
      </c>
      <c r="B41" s="141" t="s">
        <v>93</v>
      </c>
      <c r="C41" s="141" t="s">
        <v>93</v>
      </c>
      <c r="D41" s="147" t="s">
        <v>93</v>
      </c>
      <c r="E41" s="150" t="s">
        <v>93</v>
      </c>
      <c r="F41" s="158" t="s">
        <v>93</v>
      </c>
    </row>
    <row r="42" spans="1:8" s="137" customFormat="1">
      <c r="A42" s="156" t="s">
        <v>49</v>
      </c>
      <c r="B42" s="157"/>
      <c r="C42" s="273"/>
      <c r="D42" s="273"/>
      <c r="E42" s="273"/>
      <c r="F42" s="273"/>
    </row>
    <row r="43" spans="1:8">
      <c r="A43" s="138" t="s">
        <v>50</v>
      </c>
      <c r="B43" s="139"/>
      <c r="C43" s="274" t="s">
        <v>51</v>
      </c>
      <c r="D43" s="275"/>
      <c r="E43" s="275"/>
      <c r="F43" s="276"/>
    </row>
    <row r="44" spans="1:8">
      <c r="A44" s="140"/>
      <c r="B44" s="141"/>
      <c r="C44" s="141"/>
      <c r="D44" s="141"/>
      <c r="E44" s="141"/>
      <c r="F44" s="141"/>
    </row>
    <row r="45" spans="1:8" ht="101.25" customHeight="1">
      <c r="A45" s="277" t="s">
        <v>52</v>
      </c>
      <c r="B45" s="278"/>
      <c r="C45" s="278"/>
      <c r="D45" s="278"/>
      <c r="E45" s="278"/>
      <c r="F45" s="279"/>
    </row>
    <row r="46" spans="1:8" ht="52.5" customHeight="1">
      <c r="A46" s="141"/>
      <c r="B46" s="141"/>
      <c r="C46" s="259"/>
      <c r="D46" s="259"/>
      <c r="E46" s="259"/>
      <c r="F46" s="259"/>
    </row>
  </sheetData>
  <mergeCells count="34">
    <mergeCell ref="A32:A33"/>
    <mergeCell ref="A34:A35"/>
    <mergeCell ref="C42:F42"/>
    <mergeCell ref="C43:F43"/>
    <mergeCell ref="A45:F45"/>
    <mergeCell ref="B32:B33"/>
    <mergeCell ref="A36:A37"/>
    <mergeCell ref="A38:A39"/>
    <mergeCell ref="B38:B39"/>
    <mergeCell ref="D38:D39"/>
    <mergeCell ref="E38:E39"/>
    <mergeCell ref="C46:F46"/>
    <mergeCell ref="C8:F8"/>
    <mergeCell ref="C9:F9"/>
    <mergeCell ref="C10:F10"/>
    <mergeCell ref="C11:F11"/>
    <mergeCell ref="C12:F12"/>
    <mergeCell ref="C32:C33"/>
    <mergeCell ref="D32:D33"/>
    <mergeCell ref="E32:E33"/>
    <mergeCell ref="C34:C35"/>
    <mergeCell ref="D34:D35"/>
    <mergeCell ref="E34:E35"/>
    <mergeCell ref="C36:C37"/>
    <mergeCell ref="D36:D37"/>
    <mergeCell ref="E36:E37"/>
    <mergeCell ref="C38:C39"/>
    <mergeCell ref="B1:D2"/>
    <mergeCell ref="A1:A2"/>
    <mergeCell ref="A3:F3"/>
    <mergeCell ref="C7:F7"/>
    <mergeCell ref="C6:F6"/>
    <mergeCell ref="C5:F5"/>
    <mergeCell ref="C4:F4"/>
  </mergeCells>
  <pageMargins left="0.75" right="0.75" top="1" bottom="1" header="0.3" footer="0.3"/>
  <pageSetup scale="39" orientation="portrait" r:id="rId1"/>
  <rowBreaks count="1" manualBreakCount="1">
    <brk id="47"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pageSetUpPr fitToPage="1"/>
  </sheetPr>
  <dimension ref="C1:AF26"/>
  <sheetViews>
    <sheetView showGridLines="0" topLeftCell="D21" zoomScale="96" zoomScaleNormal="96" zoomScaleSheetLayoutView="85" workbookViewId="0">
      <selection activeCell="K19" sqref="K19"/>
    </sheetView>
  </sheetViews>
  <sheetFormatPr baseColWidth="10" defaultColWidth="11.42578125" defaultRowHeight="12.75"/>
  <cols>
    <col min="1" max="1" width="11.42578125" style="79"/>
    <col min="2" max="2" width="7.42578125" style="79" customWidth="1"/>
    <col min="3" max="3" width="3" style="87" bestFit="1" customWidth="1"/>
    <col min="4" max="4" width="40.140625" style="79" customWidth="1"/>
    <col min="5" max="7" width="30.42578125" style="79" customWidth="1"/>
    <col min="8" max="8" width="30.42578125" style="87" customWidth="1"/>
    <col min="9" max="10" width="20.42578125" style="87" customWidth="1"/>
    <col min="11" max="11" width="42.140625" style="79" customWidth="1"/>
    <col min="12" max="12" width="6.42578125" style="79" customWidth="1"/>
    <col min="13" max="13" width="12.42578125" style="79" bestFit="1" customWidth="1"/>
    <col min="14" max="14" width="20.42578125" style="79" customWidth="1"/>
    <col min="15" max="29" width="11.42578125" style="79"/>
    <col min="30" max="31" width="11.42578125" style="79" customWidth="1"/>
    <col min="32" max="16384" width="11.42578125" style="79"/>
  </cols>
  <sheetData>
    <row r="1" spans="3:18">
      <c r="C1" s="289"/>
      <c r="D1" s="290"/>
      <c r="E1" s="290" t="s">
        <v>88</v>
      </c>
      <c r="F1" s="290"/>
      <c r="G1" s="290"/>
      <c r="H1" s="290"/>
      <c r="I1" s="290"/>
      <c r="J1" s="287" t="s">
        <v>85</v>
      </c>
      <c r="K1" s="285" t="s">
        <v>89</v>
      </c>
    </row>
    <row r="2" spans="3:18" ht="28.5" customHeight="1">
      <c r="C2" s="291"/>
      <c r="D2" s="217"/>
      <c r="E2" s="217"/>
      <c r="F2" s="217"/>
      <c r="G2" s="217"/>
      <c r="H2" s="217"/>
      <c r="I2" s="217"/>
      <c r="J2" s="288"/>
      <c r="K2" s="286"/>
    </row>
    <row r="3" spans="3:18" ht="28.5" customHeight="1">
      <c r="C3" s="291"/>
      <c r="D3" s="217"/>
      <c r="E3" s="217"/>
      <c r="F3" s="217"/>
      <c r="G3" s="217"/>
      <c r="H3" s="217"/>
      <c r="I3" s="217"/>
      <c r="J3" s="288" t="s">
        <v>86</v>
      </c>
      <c r="K3" s="283" t="s">
        <v>87</v>
      </c>
    </row>
    <row r="4" spans="3:18" ht="28.5" customHeight="1" thickBot="1">
      <c r="C4" s="292"/>
      <c r="D4" s="293"/>
      <c r="E4" s="293"/>
      <c r="F4" s="293"/>
      <c r="G4" s="293"/>
      <c r="H4" s="293"/>
      <c r="I4" s="293"/>
      <c r="J4" s="294"/>
      <c r="K4" s="284"/>
    </row>
    <row r="5" spans="3:18" ht="12.75" customHeight="1">
      <c r="C5" s="89"/>
      <c r="D5" s="90"/>
      <c r="E5" s="90"/>
      <c r="F5" s="90"/>
      <c r="G5" s="90"/>
      <c r="H5" s="90"/>
      <c r="I5" s="91"/>
      <c r="J5" s="91"/>
      <c r="K5" s="92"/>
    </row>
    <row r="6" spans="3:18" ht="12.75" customHeight="1">
      <c r="C6" s="89"/>
      <c r="D6" s="90"/>
      <c r="E6" s="90"/>
      <c r="F6" s="90"/>
      <c r="G6" s="90"/>
      <c r="H6" s="90"/>
      <c r="I6" s="91"/>
      <c r="J6" s="91"/>
      <c r="K6" s="92"/>
    </row>
    <row r="7" spans="3:18" ht="12.75" customHeight="1">
      <c r="C7" s="89"/>
      <c r="D7" s="90"/>
      <c r="E7" s="90"/>
      <c r="F7" s="90"/>
      <c r="G7" s="90"/>
      <c r="H7" s="90"/>
      <c r="I7" s="91"/>
      <c r="J7" s="91"/>
      <c r="K7" s="92"/>
    </row>
    <row r="8" spans="3:18" ht="12.75" customHeight="1">
      <c r="C8" s="89"/>
      <c r="D8" s="90"/>
      <c r="E8" s="90"/>
      <c r="F8" s="90"/>
      <c r="G8" s="90"/>
      <c r="H8" s="90"/>
      <c r="I8" s="91"/>
      <c r="J8" s="91"/>
      <c r="K8" s="92"/>
    </row>
    <row r="9" spans="3:18" ht="15.75">
      <c r="C9" s="214"/>
      <c r="D9" s="215"/>
      <c r="E9" s="215"/>
      <c r="F9" s="215"/>
      <c r="G9" s="215"/>
      <c r="H9" s="215"/>
      <c r="I9" s="215"/>
      <c r="J9" s="215"/>
      <c r="K9" s="216"/>
    </row>
    <row r="10" spans="3:18" ht="15.75">
      <c r="C10" s="214"/>
      <c r="D10" s="215"/>
      <c r="E10" s="215"/>
      <c r="F10" s="215"/>
      <c r="G10" s="215"/>
      <c r="H10" s="215"/>
      <c r="I10" s="215"/>
      <c r="J10" s="215"/>
      <c r="K10" s="216"/>
    </row>
    <row r="11" spans="3:18" s="93" customFormat="1" ht="33.75" customHeight="1">
      <c r="C11" s="219" t="str">
        <f>+PORTADA!A36</f>
        <v xml:space="preserve">PRESTAR LOS SERVICIOS PARA REALIZAR EL ANÁLISIS FISICOQUÍMICO DE SUELOS EN 120 HECTÁREAS RURALES, MEDIANTE LA TOMA, PROCESAMIENTO E INTERPRETACIÓN DE 12 MUESTRAS REPRESENTATIVAS, CON ENTREGA DE INFORME TÉCNICO Y RECOMENDACIONES AGRONÓMICAS PARA FERTILIZACIÓN. </v>
      </c>
      <c r="D11" s="220"/>
      <c r="E11" s="220"/>
      <c r="F11" s="220"/>
      <c r="G11" s="220"/>
      <c r="H11" s="220"/>
      <c r="I11" s="220"/>
      <c r="J11" s="220"/>
      <c r="K11" s="221"/>
      <c r="N11" s="94"/>
      <c r="O11" s="200"/>
      <c r="P11" s="200"/>
      <c r="Q11" s="200"/>
      <c r="R11" s="200"/>
    </row>
    <row r="12" spans="3:18" s="95" customFormat="1" ht="46.5" customHeight="1">
      <c r="C12" s="206" t="str">
        <f>+'Hoja Resumen'!B12</f>
        <v>CONVOCATORIA ABIERTA  TÉRMINOS DE REFERENCIA No. 002 de 2025 PARA CONTRATAR EL ANÁLISIS FISICOQUUÍMICO DE SUELOS.</v>
      </c>
      <c r="D12" s="207"/>
      <c r="E12" s="207"/>
      <c r="F12" s="207"/>
      <c r="G12" s="207"/>
      <c r="H12" s="207"/>
      <c r="I12" s="207"/>
      <c r="J12" s="207"/>
      <c r="K12" s="208"/>
      <c r="N12" s="94"/>
      <c r="O12" s="200"/>
      <c r="P12" s="200"/>
      <c r="Q12" s="200"/>
      <c r="R12" s="200"/>
    </row>
    <row r="13" spans="3:18" ht="13.5" thickBot="1">
      <c r="C13" s="203" t="s">
        <v>53</v>
      </c>
      <c r="D13" s="204"/>
      <c r="E13" s="204"/>
      <c r="F13" s="204"/>
      <c r="G13" s="204"/>
      <c r="H13" s="204"/>
      <c r="I13" s="204"/>
      <c r="J13" s="204"/>
      <c r="K13" s="205"/>
    </row>
    <row r="14" spans="3:18">
      <c r="C14" s="14"/>
      <c r="D14" s="14"/>
      <c r="E14" s="14"/>
      <c r="F14" s="14"/>
      <c r="G14" s="14"/>
      <c r="H14" s="14"/>
      <c r="I14" s="14"/>
      <c r="J14" s="14"/>
      <c r="K14" s="14"/>
    </row>
    <row r="15" spans="3:18" ht="13.5" thickBot="1">
      <c r="D15" s="96"/>
      <c r="E15" s="96"/>
      <c r="F15" s="96"/>
      <c r="G15" s="96"/>
      <c r="H15" s="97"/>
      <c r="I15" s="97"/>
      <c r="J15" s="97"/>
      <c r="K15" s="96"/>
    </row>
    <row r="16" spans="3:18" ht="20.25" customHeight="1" thickBot="1">
      <c r="C16" s="222" t="s">
        <v>15</v>
      </c>
      <c r="D16" s="223"/>
      <c r="E16" s="18" t="s">
        <v>54</v>
      </c>
      <c r="F16" s="18" t="s">
        <v>55</v>
      </c>
      <c r="G16" s="18" t="s">
        <v>56</v>
      </c>
      <c r="H16" s="18" t="s">
        <v>57</v>
      </c>
      <c r="I16" s="201" t="s">
        <v>58</v>
      </c>
      <c r="J16" s="201" t="s">
        <v>59</v>
      </c>
      <c r="K16" s="201" t="s">
        <v>20</v>
      </c>
    </row>
    <row r="17" spans="3:32" ht="50.25" customHeight="1" thickBot="1">
      <c r="C17" s="295"/>
      <c r="D17" s="296"/>
      <c r="E17" s="61" t="s">
        <v>60</v>
      </c>
      <c r="F17" s="61" t="s">
        <v>60</v>
      </c>
      <c r="G17" s="61" t="s">
        <v>60</v>
      </c>
      <c r="H17" s="61" t="s">
        <v>60</v>
      </c>
      <c r="I17" s="226"/>
      <c r="J17" s="226"/>
      <c r="K17" s="226"/>
      <c r="N17" s="84"/>
      <c r="AD17" s="188" t="s">
        <v>61</v>
      </c>
      <c r="AE17" s="188"/>
      <c r="AF17" s="188"/>
    </row>
    <row r="18" spans="3:32" ht="13.5" thickBot="1">
      <c r="C18" s="280" t="s">
        <v>162</v>
      </c>
      <c r="D18" s="281"/>
      <c r="E18" s="281"/>
      <c r="F18" s="281"/>
      <c r="G18" s="281"/>
      <c r="H18" s="281"/>
      <c r="I18" s="281"/>
      <c r="J18" s="281"/>
      <c r="K18" s="282"/>
      <c r="N18" s="84"/>
      <c r="AD18" s="126"/>
      <c r="AE18" s="126"/>
      <c r="AF18" s="126"/>
    </row>
    <row r="19" spans="3:32" ht="306.75" thickBot="1">
      <c r="C19" s="127">
        <f>+'Datos del Proceso'!B11</f>
        <v>1</v>
      </c>
      <c r="D19" s="160" t="str">
        <f>+'Datos del Proceso'!C11</f>
        <v>AGROAMBIENTAL.LAB S.A.S.</v>
      </c>
      <c r="E19" s="161">
        <f>194085000/1423500</f>
        <v>136.34351949420443</v>
      </c>
      <c r="F19" s="161">
        <f>9520000/1423500</f>
        <v>6.6877414822620302</v>
      </c>
      <c r="G19" s="161">
        <v>0</v>
      </c>
      <c r="H19" s="161">
        <v>0</v>
      </c>
      <c r="I19" s="163">
        <f>+E19+F19+G19+H19</f>
        <v>143.03126097646646</v>
      </c>
      <c r="J19" s="99" t="str">
        <f>IF('Datos del Proceso'!C6="No Aplica.","CUMPLE",IF(I19&gt;='Datos del Proceso'!$C$6,"CUMPLE","NO CUMPLE"))</f>
        <v>CUMPLE</v>
      </c>
      <c r="K19" s="162" t="s">
        <v>165</v>
      </c>
      <c r="AD19" s="79">
        <v>1</v>
      </c>
      <c r="AE19" s="79">
        <f>+I17</f>
        <v>0</v>
      </c>
    </row>
    <row r="20" spans="3:32" ht="13.5" thickBot="1">
      <c r="C20" s="280" t="s">
        <v>163</v>
      </c>
      <c r="D20" s="281"/>
      <c r="E20" s="281"/>
      <c r="F20" s="281"/>
      <c r="G20" s="281"/>
      <c r="H20" s="281"/>
      <c r="I20" s="281"/>
      <c r="J20" s="281"/>
      <c r="K20" s="282"/>
      <c r="N20" s="84"/>
      <c r="AD20" s="126"/>
      <c r="AE20" s="126"/>
      <c r="AF20" s="126"/>
    </row>
    <row r="21" spans="3:32" ht="102">
      <c r="C21" s="127">
        <f>+'Datos del Proceso'!B13</f>
        <v>0</v>
      </c>
      <c r="D21" s="160" t="str">
        <f>+D19</f>
        <v>AGROAMBIENTAL.LAB S.A.S.</v>
      </c>
      <c r="E21" s="161">
        <v>0</v>
      </c>
      <c r="F21" s="161">
        <f>9520000/1423500</f>
        <v>6.6877414822620302</v>
      </c>
      <c r="G21" s="161">
        <v>0</v>
      </c>
      <c r="H21" s="161">
        <v>0</v>
      </c>
      <c r="I21" s="163">
        <f>+E21+F21+G21+H21</f>
        <v>6.6877414822620302</v>
      </c>
      <c r="J21" s="99" t="str">
        <f>IF('Datos del Proceso'!C8="No Aplica.","CUMPLE",IF(I21&gt;='Datos del Proceso'!$C$6,"CUMPLE","NO CUMPLE"))</f>
        <v>CUMPLE</v>
      </c>
      <c r="K21" s="162" t="s">
        <v>164</v>
      </c>
      <c r="AD21" s="79">
        <v>1</v>
      </c>
      <c r="AE21" s="79">
        <f>+I19</f>
        <v>143.03126097646646</v>
      </c>
    </row>
    <row r="22" spans="3:32" ht="15.75" customHeight="1" thickBot="1">
      <c r="C22" s="100"/>
      <c r="D22" s="10"/>
      <c r="E22" s="88"/>
      <c r="F22" s="17"/>
      <c r="G22" s="17"/>
      <c r="H22" s="101"/>
      <c r="I22" s="102"/>
      <c r="J22" s="103"/>
      <c r="K22" s="104"/>
      <c r="M22" s="188" t="s">
        <v>21</v>
      </c>
      <c r="N22" s="188"/>
      <c r="O22" s="188"/>
      <c r="P22" s="188"/>
      <c r="Q22" s="188"/>
      <c r="R22" s="188"/>
      <c r="S22" s="188"/>
      <c r="T22" s="188"/>
      <c r="U22" s="188"/>
      <c r="V22" s="188"/>
      <c r="W22" s="188"/>
      <c r="X22" s="188"/>
    </row>
    <row r="23" spans="3:32">
      <c r="N23" s="84"/>
    </row>
    <row r="24" spans="3:32">
      <c r="C24" s="188" t="s">
        <v>22</v>
      </c>
      <c r="D24" s="188"/>
      <c r="E24" s="188"/>
      <c r="F24" s="188"/>
      <c r="G24" s="188"/>
      <c r="H24" s="188"/>
      <c r="I24" s="188"/>
      <c r="J24" s="188"/>
      <c r="K24" s="188"/>
    </row>
    <row r="25" spans="3:32">
      <c r="C25" s="79"/>
    </row>
    <row r="26" spans="3:32">
      <c r="C26" s="188" t="s">
        <v>23</v>
      </c>
      <c r="D26" s="188"/>
      <c r="E26" s="188"/>
      <c r="F26" s="188"/>
      <c r="G26" s="188"/>
      <c r="H26" s="188"/>
      <c r="I26" s="188"/>
      <c r="J26" s="188"/>
      <c r="K26" s="188"/>
    </row>
  </sheetData>
  <mergeCells count="23">
    <mergeCell ref="AD17:AF17"/>
    <mergeCell ref="C24:K24"/>
    <mergeCell ref="C26:K26"/>
    <mergeCell ref="M22:X22"/>
    <mergeCell ref="C9:K9"/>
    <mergeCell ref="C10:K10"/>
    <mergeCell ref="C11:K11"/>
    <mergeCell ref="O11:R11"/>
    <mergeCell ref="C12:K12"/>
    <mergeCell ref="O12:R12"/>
    <mergeCell ref="C13:K13"/>
    <mergeCell ref="C16:D17"/>
    <mergeCell ref="J16:J17"/>
    <mergeCell ref="K16:K17"/>
    <mergeCell ref="I16:I17"/>
    <mergeCell ref="C18:K18"/>
    <mergeCell ref="C20:K20"/>
    <mergeCell ref="K3:K4"/>
    <mergeCell ref="K1:K2"/>
    <mergeCell ref="J1:J2"/>
    <mergeCell ref="C1:D4"/>
    <mergeCell ref="E1:I4"/>
    <mergeCell ref="J3:J4"/>
  </mergeCells>
  <printOptions horizontalCentered="1"/>
  <pageMargins left="0.70866141732283472" right="0.70866141732283472" top="0.74803149606299213" bottom="0.74803149606299213" header="0.31496062992125984" footer="0.31496062992125984"/>
  <pageSetup scale="48"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249977111117893"/>
    <pageSetUpPr fitToPage="1"/>
  </sheetPr>
  <dimension ref="D1:AC24"/>
  <sheetViews>
    <sheetView showGridLines="0" topLeftCell="A12" zoomScale="80" zoomScaleNormal="80" zoomScaleSheetLayoutView="85" workbookViewId="0">
      <selection activeCell="I18" sqref="I18"/>
    </sheetView>
  </sheetViews>
  <sheetFormatPr baseColWidth="10" defaultColWidth="11.42578125" defaultRowHeight="12.75"/>
  <cols>
    <col min="1" max="2" width="11.42578125" style="79"/>
    <col min="3" max="3" width="7.42578125" style="79" customWidth="1"/>
    <col min="4" max="4" width="3" style="87" bestFit="1" customWidth="1"/>
    <col min="5" max="5" width="40.140625" style="79" customWidth="1"/>
    <col min="6" max="6" width="30.42578125" style="87" customWidth="1"/>
    <col min="7" max="7" width="11.42578125" style="87"/>
    <col min="8" max="8" width="14.42578125" style="79" customWidth="1"/>
    <col min="9" max="9" width="43" style="79" customWidth="1"/>
    <col min="10" max="10" width="6.42578125" style="79" customWidth="1"/>
    <col min="11" max="11" width="12.42578125" style="79" bestFit="1" customWidth="1"/>
    <col min="12" max="12" width="20.42578125" style="79" customWidth="1"/>
    <col min="13" max="27" width="11.42578125" style="79"/>
    <col min="28" max="29" width="11.42578125" style="79" customWidth="1"/>
    <col min="30" max="16384" width="11.42578125" style="79"/>
  </cols>
  <sheetData>
    <row r="1" spans="4:16">
      <c r="D1" s="189"/>
      <c r="E1" s="297"/>
      <c r="F1" s="302" t="s">
        <v>88</v>
      </c>
      <c r="G1" s="303"/>
      <c r="H1" s="287" t="s">
        <v>85</v>
      </c>
      <c r="I1" s="285" t="s">
        <v>89</v>
      </c>
    </row>
    <row r="2" spans="4:16" ht="27" customHeight="1">
      <c r="D2" s="298"/>
      <c r="E2" s="299"/>
      <c r="F2" s="298"/>
      <c r="G2" s="299"/>
      <c r="H2" s="288"/>
      <c r="I2" s="286"/>
    </row>
    <row r="3" spans="4:16" ht="27" customHeight="1">
      <c r="D3" s="298"/>
      <c r="E3" s="299"/>
      <c r="F3" s="298"/>
      <c r="G3" s="299"/>
      <c r="H3" s="288" t="s">
        <v>86</v>
      </c>
      <c r="I3" s="283">
        <v>1</v>
      </c>
    </row>
    <row r="4" spans="4:16" ht="13.5" thickBot="1">
      <c r="D4" s="300"/>
      <c r="E4" s="301"/>
      <c r="F4" s="300"/>
      <c r="G4" s="301"/>
      <c r="H4" s="294"/>
      <c r="I4" s="284"/>
    </row>
    <row r="5" spans="4:16" ht="12.75" customHeight="1">
      <c r="D5" s="105"/>
      <c r="E5" s="106"/>
      <c r="F5" s="106"/>
      <c r="G5" s="107"/>
      <c r="H5" s="106"/>
      <c r="I5" s="108"/>
    </row>
    <row r="6" spans="4:16" ht="12.75" customHeight="1">
      <c r="D6" s="89"/>
      <c r="E6" s="90"/>
      <c r="F6" s="90"/>
      <c r="G6" s="91"/>
      <c r="H6" s="90"/>
      <c r="I6" s="92"/>
    </row>
    <row r="7" spans="4:16" ht="12.75" customHeight="1">
      <c r="D7" s="89"/>
      <c r="E7" s="90"/>
      <c r="F7" s="90"/>
      <c r="G7" s="91"/>
      <c r="H7" s="90"/>
      <c r="I7" s="92"/>
    </row>
    <row r="8" spans="4:16" ht="12.75" customHeight="1">
      <c r="D8" s="89"/>
      <c r="E8" s="90"/>
      <c r="F8" s="90"/>
      <c r="G8" s="91"/>
      <c r="H8" s="90"/>
      <c r="I8" s="92"/>
    </row>
    <row r="9" spans="4:16" ht="15.75">
      <c r="D9" s="214"/>
      <c r="E9" s="215"/>
      <c r="F9" s="215"/>
      <c r="G9" s="215"/>
      <c r="H9" s="215"/>
      <c r="I9" s="216"/>
    </row>
    <row r="10" spans="4:16" ht="15.75">
      <c r="D10" s="214"/>
      <c r="E10" s="215"/>
      <c r="F10" s="215"/>
      <c r="G10" s="215"/>
      <c r="H10" s="215"/>
      <c r="I10" s="216"/>
    </row>
    <row r="11" spans="4:16" s="93" customFormat="1" ht="72.75" customHeight="1">
      <c r="D11" s="219" t="str">
        <f>+PORTADA!A36</f>
        <v xml:space="preserve">PRESTAR LOS SERVICIOS PARA REALIZAR EL ANÁLISIS FISICOQUÍMICO DE SUELOS EN 120 HECTÁREAS RURALES, MEDIANTE LA TOMA, PROCESAMIENTO E INTERPRETACIÓN DE 12 MUESTRAS REPRESENTATIVAS, CON ENTREGA DE INFORME TÉCNICO Y RECOMENDACIONES AGRONÓMICAS PARA FERTILIZACIÓN. </v>
      </c>
      <c r="E11" s="220"/>
      <c r="F11" s="220"/>
      <c r="G11" s="220"/>
      <c r="H11" s="220"/>
      <c r="I11" s="221"/>
      <c r="L11" s="94"/>
      <c r="M11" s="200"/>
      <c r="N11" s="200"/>
      <c r="O11" s="200"/>
      <c r="P11" s="200"/>
    </row>
    <row r="12" spans="4:16" s="95" customFormat="1" ht="65.25" customHeight="1">
      <c r="D12" s="219" t="str">
        <f>+'Acreditación de Experiencia'!C12</f>
        <v>CONVOCATORIA ABIERTA  TÉRMINOS DE REFERENCIA No. 002 de 2025 PARA CONTRATAR EL ANÁLISIS FISICOQUUÍMICO DE SUELOS.</v>
      </c>
      <c r="E12" s="220"/>
      <c r="F12" s="220"/>
      <c r="G12" s="220"/>
      <c r="H12" s="220"/>
      <c r="I12" s="221"/>
      <c r="L12" s="94"/>
      <c r="M12" s="200"/>
      <c r="N12" s="200"/>
      <c r="O12" s="200"/>
      <c r="P12" s="200"/>
    </row>
    <row r="13" spans="4:16" ht="13.5" thickBot="1">
      <c r="D13" s="203" t="s">
        <v>53</v>
      </c>
      <c r="E13" s="204"/>
      <c r="F13" s="204"/>
      <c r="G13" s="204"/>
      <c r="H13" s="204"/>
      <c r="I13" s="205"/>
    </row>
    <row r="14" spans="4:16">
      <c r="D14" s="14"/>
      <c r="E14" s="14"/>
      <c r="F14" s="14"/>
      <c r="G14" s="14"/>
      <c r="H14" s="14"/>
      <c r="I14" s="14"/>
    </row>
    <row r="15" spans="4:16" ht="13.5" thickBot="1">
      <c r="E15" s="96"/>
      <c r="F15" s="97"/>
      <c r="G15" s="97"/>
      <c r="H15" s="96"/>
      <c r="I15" s="96"/>
    </row>
    <row r="16" spans="4:16" ht="39" thickBot="1">
      <c r="D16" s="222" t="s">
        <v>15</v>
      </c>
      <c r="E16" s="223"/>
      <c r="F16" s="18" t="s">
        <v>17</v>
      </c>
      <c r="G16" s="60" t="s">
        <v>18</v>
      </c>
      <c r="H16" s="201" t="s">
        <v>62</v>
      </c>
      <c r="I16" s="227" t="s">
        <v>20</v>
      </c>
    </row>
    <row r="17" spans="4:29" ht="26.25" thickBot="1">
      <c r="D17" s="224"/>
      <c r="E17" s="225"/>
      <c r="F17" s="60" t="s">
        <v>63</v>
      </c>
      <c r="G17" s="20">
        <v>60</v>
      </c>
      <c r="H17" s="202"/>
      <c r="I17" s="228"/>
      <c r="L17" s="84"/>
      <c r="AB17" s="84" t="s">
        <v>61</v>
      </c>
    </row>
    <row r="18" spans="4:29" ht="219.75" customHeight="1">
      <c r="D18" s="98">
        <f>+'Datos del Proceso'!B11</f>
        <v>1</v>
      </c>
      <c r="E18" s="8" t="str">
        <f>+'Datos del Proceso'!C11</f>
        <v>AGROAMBIENTAL.LAB S.A.S.</v>
      </c>
      <c r="F18" s="109">
        <v>60</v>
      </c>
      <c r="G18" s="110">
        <f>VLOOKUP(H18,$AB$18:$AC$18,2,FALSE)</f>
        <v>60</v>
      </c>
      <c r="H18" s="111">
        <f>RANK(F18,$F$18:$F$18,1)</f>
        <v>1</v>
      </c>
      <c r="I18" s="128" t="s">
        <v>143</v>
      </c>
      <c r="AB18" s="79">
        <v>1</v>
      </c>
      <c r="AC18" s="79">
        <f>+G17</f>
        <v>60</v>
      </c>
    </row>
    <row r="19" spans="4:29" ht="15.75" customHeight="1" thickBot="1">
      <c r="D19" s="100"/>
      <c r="E19" s="10"/>
      <c r="F19" s="101"/>
      <c r="G19" s="102"/>
      <c r="H19" s="112"/>
      <c r="I19" s="104"/>
      <c r="K19" s="188" t="s">
        <v>23</v>
      </c>
      <c r="L19" s="188"/>
      <c r="M19" s="188"/>
      <c r="N19" s="188"/>
    </row>
    <row r="20" spans="4:29">
      <c r="L20" s="84"/>
    </row>
    <row r="22" spans="4:29">
      <c r="D22" s="188" t="s">
        <v>22</v>
      </c>
      <c r="E22" s="188"/>
      <c r="F22" s="188"/>
      <c r="G22" s="188"/>
      <c r="H22" s="188"/>
      <c r="I22" s="188"/>
      <c r="J22" s="188"/>
    </row>
    <row r="23" spans="4:29">
      <c r="D23" s="79"/>
    </row>
    <row r="24" spans="4:29">
      <c r="D24" s="188" t="s">
        <v>21</v>
      </c>
      <c r="E24" s="188"/>
      <c r="F24" s="188"/>
      <c r="G24" s="188"/>
      <c r="H24" s="188"/>
      <c r="I24" s="188"/>
      <c r="J24" s="188"/>
    </row>
  </sheetData>
  <mergeCells count="19">
    <mergeCell ref="K19:N19"/>
    <mergeCell ref="D22:J22"/>
    <mergeCell ref="D24:J24"/>
    <mergeCell ref="D13:I13"/>
    <mergeCell ref="D16:E17"/>
    <mergeCell ref="H16:H17"/>
    <mergeCell ref="I16:I17"/>
    <mergeCell ref="D9:I9"/>
    <mergeCell ref="D10:I10"/>
    <mergeCell ref="D11:I11"/>
    <mergeCell ref="M11:P11"/>
    <mergeCell ref="D12:I12"/>
    <mergeCell ref="M12:P12"/>
    <mergeCell ref="D1:E4"/>
    <mergeCell ref="F1:G4"/>
    <mergeCell ref="H1:H2"/>
    <mergeCell ref="I1:I2"/>
    <mergeCell ref="H3:H4"/>
    <mergeCell ref="I3:I4"/>
  </mergeCells>
  <conditionalFormatting sqref="H18">
    <cfRule type="cellIs" dxfId="0" priority="1" operator="equal">
      <formula>1</formula>
    </cfRule>
  </conditionalFormatting>
  <printOptions horizontalCentered="1"/>
  <pageMargins left="0.70866141732283472" right="0.70866141732283472" top="0.74803149606299213" bottom="0.74803149606299213" header="0.31496062992125984" footer="0.31496062992125984"/>
  <pageSetup scale="84"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249977111117893"/>
    <pageSetUpPr fitToPage="1"/>
  </sheetPr>
  <dimension ref="B1:AA47"/>
  <sheetViews>
    <sheetView showGridLines="0" topLeftCell="B13" zoomScale="70" zoomScaleNormal="70" zoomScaleSheetLayoutView="85" workbookViewId="0">
      <selection activeCell="I42" sqref="I42"/>
    </sheetView>
  </sheetViews>
  <sheetFormatPr baseColWidth="10" defaultColWidth="11.42578125" defaultRowHeight="12.75"/>
  <cols>
    <col min="1" max="1" width="7.42578125" customWidth="1"/>
    <col min="2" max="2" width="3" style="1" bestFit="1" customWidth="1"/>
    <col min="3" max="3" width="40.140625" customWidth="1"/>
    <col min="4" max="4" width="30.42578125" style="1" customWidth="1"/>
    <col min="5" max="5" width="20.85546875" style="1" customWidth="1"/>
    <col min="6" max="6" width="14.42578125" customWidth="1"/>
    <col min="7" max="7" width="33.42578125" customWidth="1"/>
    <col min="8" max="8" width="11.42578125" customWidth="1"/>
    <col min="9" max="9" width="12.42578125" bestFit="1" customWidth="1"/>
    <col min="10" max="10" width="20.42578125" customWidth="1"/>
    <col min="14" max="14" width="16.28515625" bestFit="1" customWidth="1"/>
    <col min="26" max="27" width="11.42578125" customWidth="1"/>
  </cols>
  <sheetData>
    <row r="1" spans="2:14">
      <c r="B1" s="217"/>
      <c r="C1" s="217"/>
      <c r="D1" s="308" t="s">
        <v>88</v>
      </c>
      <c r="E1" s="308"/>
      <c r="F1" s="307" t="s">
        <v>85</v>
      </c>
      <c r="G1" s="306" t="s">
        <v>89</v>
      </c>
    </row>
    <row r="2" spans="2:14" ht="23.1" customHeight="1">
      <c r="B2" s="217"/>
      <c r="C2" s="217"/>
      <c r="D2" s="308"/>
      <c r="E2" s="308"/>
      <c r="F2" s="307"/>
      <c r="G2" s="306"/>
    </row>
    <row r="3" spans="2:14" ht="23.1" customHeight="1">
      <c r="B3" s="217"/>
      <c r="C3" s="217"/>
      <c r="D3" s="308"/>
      <c r="E3" s="308"/>
      <c r="F3" s="307" t="s">
        <v>86</v>
      </c>
      <c r="G3" s="304">
        <v>1</v>
      </c>
    </row>
    <row r="4" spans="2:14" ht="13.5" thickBot="1">
      <c r="B4" s="191"/>
      <c r="C4" s="191"/>
      <c r="D4" s="309"/>
      <c r="E4" s="309"/>
      <c r="F4" s="310"/>
      <c r="G4" s="305"/>
    </row>
    <row r="5" spans="2:14" ht="12.75" customHeight="1">
      <c r="B5" s="4"/>
      <c r="C5" s="5"/>
      <c r="D5" s="5"/>
      <c r="E5" s="16"/>
      <c r="F5" s="5"/>
      <c r="G5" s="6"/>
    </row>
    <row r="6" spans="2:14" ht="12.75" customHeight="1">
      <c r="B6" s="3"/>
      <c r="C6" s="52"/>
      <c r="D6" s="52"/>
      <c r="E6" s="53"/>
      <c r="F6" s="52"/>
      <c r="G6" s="7"/>
    </row>
    <row r="7" spans="2:14" ht="12.75" customHeight="1">
      <c r="B7" s="3"/>
      <c r="C7" s="52"/>
      <c r="D7" s="52"/>
      <c r="E7" s="53"/>
      <c r="F7" s="52"/>
      <c r="G7" s="7"/>
    </row>
    <row r="8" spans="2:14" ht="12.75" customHeight="1">
      <c r="B8" s="3"/>
      <c r="C8" s="52"/>
      <c r="D8" s="52"/>
      <c r="E8" s="53"/>
      <c r="F8" s="52"/>
      <c r="G8" s="7"/>
    </row>
    <row r="9" spans="2:14" ht="15.75">
      <c r="B9" s="319"/>
      <c r="C9" s="320"/>
      <c r="D9" s="320"/>
      <c r="E9" s="320"/>
      <c r="F9" s="320"/>
      <c r="G9" s="321"/>
    </row>
    <row r="10" spans="2:14" ht="15.75">
      <c r="B10" s="214"/>
      <c r="C10" s="215"/>
      <c r="D10" s="215"/>
      <c r="E10" s="215"/>
      <c r="F10" s="215"/>
      <c r="G10" s="216"/>
    </row>
    <row r="11" spans="2:14" s="12" customFormat="1" ht="78.75" customHeight="1">
      <c r="B11" s="219" t="str">
        <f>+PORTADA!A36</f>
        <v xml:space="preserve">PRESTAR LOS SERVICIOS PARA REALIZAR EL ANÁLISIS FISICOQUÍMICO DE SUELOS EN 120 HECTÁREAS RURALES, MEDIANTE LA TOMA, PROCESAMIENTO E INTERPRETACIÓN DE 12 MUESTRAS REPRESENTATIVAS, CON ENTREGA DE INFORME TÉCNICO Y RECOMENDACIONES AGRONÓMICAS PARA FERTILIZACIÓN. </v>
      </c>
      <c r="C11" s="220"/>
      <c r="D11" s="220"/>
      <c r="E11" s="220"/>
      <c r="F11" s="220"/>
      <c r="G11" s="221"/>
      <c r="J11" s="13"/>
      <c r="K11" s="317"/>
      <c r="L11" s="317"/>
      <c r="M11" s="317"/>
      <c r="N11" s="317"/>
    </row>
    <row r="12" spans="2:14" s="11" customFormat="1" ht="58.5" customHeight="1">
      <c r="B12" s="219" t="str">
        <f>+'Oferta Economica'!D12</f>
        <v>CONVOCATORIA ABIERTA  TÉRMINOS DE REFERENCIA No. 002 de 2025 PARA CONTRATAR EL ANÁLISIS FISICOQUUÍMICO DE SUELOS.</v>
      </c>
      <c r="C12" s="220"/>
      <c r="D12" s="220"/>
      <c r="E12" s="220"/>
      <c r="F12" s="220"/>
      <c r="G12" s="221"/>
      <c r="J12" s="13"/>
      <c r="K12" s="317"/>
      <c r="L12" s="317"/>
      <c r="M12" s="317"/>
      <c r="N12" s="317"/>
    </row>
    <row r="13" spans="2:14" ht="13.5" thickBot="1">
      <c r="B13" s="203" t="s">
        <v>64</v>
      </c>
      <c r="C13" s="204"/>
      <c r="D13" s="204"/>
      <c r="E13" s="204"/>
      <c r="F13" s="204"/>
      <c r="G13" s="205"/>
    </row>
    <row r="14" spans="2:14">
      <c r="B14" s="14"/>
      <c r="C14" s="14"/>
      <c r="D14" s="14"/>
      <c r="E14" s="14"/>
      <c r="F14" s="14"/>
      <c r="G14" s="14"/>
    </row>
    <row r="15" spans="2:14">
      <c r="C15" s="50"/>
      <c r="D15" s="51"/>
      <c r="E15" s="51"/>
      <c r="F15" s="50"/>
      <c r="G15" s="50"/>
    </row>
    <row r="16" spans="2:14">
      <c r="B16" s="26"/>
      <c r="D16" s="314" t="s">
        <v>65</v>
      </c>
      <c r="E16" s="315"/>
      <c r="F16" s="315"/>
      <c r="G16" s="315"/>
      <c r="H16" s="316"/>
      <c r="J16" s="31" t="s">
        <v>66</v>
      </c>
      <c r="L16" s="318" t="s">
        <v>67</v>
      </c>
      <c r="M16" s="318"/>
      <c r="N16" s="318"/>
    </row>
    <row r="17" spans="2:27">
      <c r="B17" s="26"/>
      <c r="D17" s="37" t="s">
        <v>68</v>
      </c>
      <c r="E17" s="37" t="s">
        <v>69</v>
      </c>
      <c r="F17" s="37" t="s">
        <v>70</v>
      </c>
      <c r="G17" s="38" t="s">
        <v>71</v>
      </c>
      <c r="H17" s="39" t="s">
        <v>72</v>
      </c>
      <c r="J17" s="9"/>
      <c r="L17" s="32" t="s">
        <v>73</v>
      </c>
      <c r="M17" s="32" t="s">
        <v>140</v>
      </c>
      <c r="N17" s="33" t="s">
        <v>99</v>
      </c>
      <c r="Z17" s="9" t="s">
        <v>61</v>
      </c>
    </row>
    <row r="18" spans="2:27" ht="13.5" thickBot="1">
      <c r="B18" s="21"/>
      <c r="C18" s="27" t="s">
        <v>74</v>
      </c>
      <c r="D18" s="113"/>
      <c r="E18" s="114"/>
      <c r="F18" s="2"/>
      <c r="G18" s="30"/>
      <c r="H18" s="118">
        <f>+IFERROR(D19/E19,0)</f>
        <v>0</v>
      </c>
      <c r="J18" s="117" t="str">
        <f>+IF(M17="N.A.","N.A.",IF(H18&gt;=$M$17,"SI","NO"))</f>
        <v>N.A.</v>
      </c>
      <c r="L18" s="32" t="s">
        <v>75</v>
      </c>
      <c r="M18" s="32" t="s">
        <v>140</v>
      </c>
      <c r="N18" s="116" t="s">
        <v>100</v>
      </c>
      <c r="Z18">
        <v>1</v>
      </c>
      <c r="AA18" t="str">
        <f>+E17</f>
        <v>Pasivo Corriente</v>
      </c>
    </row>
    <row r="19" spans="2:27">
      <c r="B19" s="21"/>
      <c r="C19" s="28" t="str">
        <f>+'Acreditación de Experiencia'!D19</f>
        <v>AGROAMBIENTAL.LAB S.A.S.</v>
      </c>
      <c r="D19" s="113">
        <v>0</v>
      </c>
      <c r="E19" s="114">
        <v>0</v>
      </c>
      <c r="F19" s="115" t="e">
        <f>+D19/E19</f>
        <v>#DIV/0!</v>
      </c>
      <c r="G19" s="49">
        <v>0</v>
      </c>
      <c r="L19" s="32" t="s">
        <v>101</v>
      </c>
      <c r="M19" s="32" t="s">
        <v>140</v>
      </c>
      <c r="N19" s="116" t="s">
        <v>99</v>
      </c>
      <c r="Z19">
        <v>2</v>
      </c>
      <c r="AA19" t="e">
        <f>IF(AA18&gt;0,AA18-('Datos del Proceso'!$C$7),0)</f>
        <v>#VALUE!</v>
      </c>
    </row>
    <row r="20" spans="2:27">
      <c r="B20" s="21"/>
      <c r="C20" s="22"/>
      <c r="D20" s="23"/>
      <c r="E20" s="21"/>
      <c r="F20" s="21"/>
      <c r="G20" s="24"/>
      <c r="L20" s="32" t="s">
        <v>109</v>
      </c>
      <c r="M20" s="32" t="s">
        <v>140</v>
      </c>
      <c r="N20" s="116" t="s">
        <v>99</v>
      </c>
      <c r="Z20">
        <v>5</v>
      </c>
      <c r="AA20" t="e">
        <f>+#REF!-('Datos del Proceso'!$C$7)</f>
        <v>#REF!</v>
      </c>
    </row>
    <row r="21" spans="2:27">
      <c r="L21" s="32" t="s">
        <v>110</v>
      </c>
      <c r="M21" s="32" t="s">
        <v>140</v>
      </c>
      <c r="N21" s="119" t="s">
        <v>99</v>
      </c>
    </row>
    <row r="22" spans="2:27">
      <c r="D22" s="311" t="s">
        <v>77</v>
      </c>
      <c r="E22" s="312"/>
      <c r="F22" s="312"/>
      <c r="G22" s="312"/>
      <c r="H22" s="313"/>
    </row>
    <row r="23" spans="2:27">
      <c r="D23" s="34" t="s">
        <v>78</v>
      </c>
      <c r="E23" s="34" t="s">
        <v>98</v>
      </c>
      <c r="F23" s="34" t="s">
        <v>80</v>
      </c>
      <c r="G23" s="35" t="s">
        <v>71</v>
      </c>
      <c r="H23" s="36" t="s">
        <v>72</v>
      </c>
    </row>
    <row r="24" spans="2:27" ht="13.5" thickBot="1">
      <c r="C24" s="27" t="s">
        <v>74</v>
      </c>
      <c r="D24" s="29"/>
      <c r="E24" s="2"/>
      <c r="F24" s="2"/>
      <c r="G24" s="30"/>
      <c r="H24" s="118">
        <f>+IFERROR(D25/E25,0)</f>
        <v>0</v>
      </c>
      <c r="J24" s="117" t="str">
        <f>+IF(M18="N.A.","N.A.",IF(H24&gt;=$M$18,"SI","NO"))</f>
        <v>N.A.</v>
      </c>
    </row>
    <row r="25" spans="2:27">
      <c r="C25" s="28" t="str">
        <f>+'Acreditación de Experiencia'!D19</f>
        <v>AGROAMBIENTAL.LAB S.A.S.</v>
      </c>
      <c r="D25" s="113">
        <v>0</v>
      </c>
      <c r="E25" s="114">
        <v>0</v>
      </c>
      <c r="F25" s="115" t="e">
        <f>+ROUND(D25/E25,2)</f>
        <v>#DIV/0!</v>
      </c>
      <c r="G25" s="49">
        <v>0</v>
      </c>
    </row>
    <row r="26" spans="2:27">
      <c r="C26" s="22"/>
      <c r="D26" s="23"/>
      <c r="E26" s="21"/>
      <c r="F26" s="21"/>
      <c r="G26" s="24"/>
    </row>
    <row r="28" spans="2:27">
      <c r="D28" s="314" t="s">
        <v>102</v>
      </c>
      <c r="E28" s="315"/>
      <c r="F28" s="315"/>
      <c r="G28" s="315"/>
      <c r="H28" s="316"/>
    </row>
    <row r="29" spans="2:27" ht="27.75" customHeight="1">
      <c r="D29" s="37" t="s">
        <v>106</v>
      </c>
      <c r="E29" s="37" t="s">
        <v>103</v>
      </c>
      <c r="F29" s="37" t="s">
        <v>80</v>
      </c>
      <c r="G29" s="38" t="s">
        <v>71</v>
      </c>
      <c r="H29" s="39" t="s">
        <v>72</v>
      </c>
    </row>
    <row r="30" spans="2:27" ht="13.5" thickBot="1">
      <c r="C30" s="27" t="s">
        <v>74</v>
      </c>
      <c r="D30" s="29"/>
      <c r="E30" s="2"/>
      <c r="F30" s="40"/>
      <c r="G30" s="30"/>
      <c r="H30" s="118">
        <f>+IFERROR(D31/E31,0)</f>
        <v>0</v>
      </c>
      <c r="J30" s="117" t="str">
        <f>+IF(M19="N.A.","N.A.",IF(H30&gt;=$M$19,"SI","NO"))</f>
        <v>N.A.</v>
      </c>
    </row>
    <row r="31" spans="2:27">
      <c r="C31" s="28" t="str">
        <f>+'Acreditación de Experiencia'!D19</f>
        <v>AGROAMBIENTAL.LAB S.A.S.</v>
      </c>
      <c r="D31" s="113">
        <v>0</v>
      </c>
      <c r="E31" s="114">
        <v>0</v>
      </c>
      <c r="F31" s="115">
        <f>+D31-E31</f>
        <v>0</v>
      </c>
      <c r="G31" s="49">
        <v>0</v>
      </c>
    </row>
    <row r="32" spans="2:27">
      <c r="C32" s="22"/>
      <c r="D32" s="23"/>
      <c r="E32" s="21"/>
      <c r="F32" s="21"/>
      <c r="G32" s="24"/>
    </row>
    <row r="33" spans="3:10" ht="12.75" customHeight="1">
      <c r="D33" s="311" t="s">
        <v>104</v>
      </c>
      <c r="E33" s="312"/>
      <c r="F33" s="312"/>
      <c r="G33" s="312"/>
      <c r="H33" s="313"/>
      <c r="J33" s="9"/>
    </row>
    <row r="34" spans="3:10">
      <c r="D34" s="34" t="s">
        <v>107</v>
      </c>
      <c r="E34" s="34" t="s">
        <v>79</v>
      </c>
      <c r="F34" s="34" t="s">
        <v>70</v>
      </c>
      <c r="G34" s="35" t="s">
        <v>71</v>
      </c>
      <c r="H34" s="36" t="s">
        <v>72</v>
      </c>
      <c r="J34" s="9"/>
    </row>
    <row r="35" spans="3:10" ht="13.5" thickBot="1">
      <c r="C35" s="27" t="s">
        <v>108</v>
      </c>
      <c r="D35" s="29"/>
      <c r="E35" s="2"/>
      <c r="F35" s="40"/>
      <c r="G35" s="30">
        <v>0</v>
      </c>
      <c r="H35" s="118">
        <f>+IFERROR(D36/E36,0)</f>
        <v>0</v>
      </c>
      <c r="J35" s="117" t="str">
        <f>+IF(M20="N.A.","N.A.",IF(H35&gt;=$M$20,"SI","NO"))</f>
        <v>N.A.</v>
      </c>
    </row>
    <row r="36" spans="3:10">
      <c r="C36" s="28" t="str">
        <f>+'Acreditación de Experiencia'!D19</f>
        <v>AGROAMBIENTAL.LAB S.A.S.</v>
      </c>
      <c r="D36" s="113">
        <v>0</v>
      </c>
      <c r="E36" s="114">
        <v>0</v>
      </c>
      <c r="F36" s="115" t="e">
        <f>+D36/E36</f>
        <v>#DIV/0!</v>
      </c>
      <c r="G36" s="49">
        <v>0</v>
      </c>
    </row>
    <row r="37" spans="3:10">
      <c r="C37" s="22"/>
      <c r="D37" s="21"/>
      <c r="E37" s="21"/>
      <c r="F37" s="25"/>
      <c r="G37" s="24"/>
    </row>
    <row r="38" spans="3:10">
      <c r="D38" s="314" t="s">
        <v>105</v>
      </c>
      <c r="E38" s="315"/>
      <c r="F38" s="315"/>
      <c r="G38" s="315"/>
      <c r="H38" s="316"/>
    </row>
    <row r="39" spans="3:10">
      <c r="D39" s="37" t="s">
        <v>107</v>
      </c>
      <c r="E39" s="37" t="s">
        <v>98</v>
      </c>
      <c r="F39" s="37" t="s">
        <v>70</v>
      </c>
      <c r="G39" s="38" t="s">
        <v>71</v>
      </c>
      <c r="H39" s="39" t="s">
        <v>72</v>
      </c>
    </row>
    <row r="40" spans="3:10" ht="13.5" thickBot="1">
      <c r="C40" s="27" t="s">
        <v>76</v>
      </c>
      <c r="D40" s="29"/>
      <c r="E40" s="2"/>
      <c r="F40" s="40"/>
      <c r="G40" s="30"/>
      <c r="H40" s="118">
        <f>+IFERROR(D41/E41,0)</f>
        <v>0</v>
      </c>
      <c r="J40" s="117" t="str">
        <f>+IF(M21="N.A.","N.A.",IF(H40&gt;=$M$21,"SI","NO"))</f>
        <v>N.A.</v>
      </c>
    </row>
    <row r="41" spans="3:10">
      <c r="C41" s="28" t="str">
        <f>+'Acreditación de Experiencia'!D19</f>
        <v>AGROAMBIENTAL.LAB S.A.S.</v>
      </c>
      <c r="D41" s="113">
        <v>0</v>
      </c>
      <c r="E41" s="114">
        <v>0</v>
      </c>
      <c r="F41" s="115" t="e">
        <f>+D41/E41</f>
        <v>#DIV/0!</v>
      </c>
      <c r="G41" s="49">
        <v>0</v>
      </c>
    </row>
    <row r="45" spans="3:10">
      <c r="C45" s="9" t="s">
        <v>81</v>
      </c>
    </row>
    <row r="46" spans="3:10">
      <c r="C46" s="41" t="s">
        <v>82</v>
      </c>
      <c r="D46" s="42"/>
      <c r="E46" s="42"/>
      <c r="F46" s="43"/>
      <c r="G46" s="44"/>
    </row>
    <row r="47" spans="3:10">
      <c r="C47" s="45" t="s">
        <v>83</v>
      </c>
      <c r="D47" s="46"/>
      <c r="E47" s="46"/>
      <c r="F47" s="47"/>
      <c r="G47" s="48"/>
    </row>
  </sheetData>
  <mergeCells count="19">
    <mergeCell ref="B9:G9"/>
    <mergeCell ref="B10:G10"/>
    <mergeCell ref="B11:G11"/>
    <mergeCell ref="D22:H22"/>
    <mergeCell ref="D28:H28"/>
    <mergeCell ref="D33:H33"/>
    <mergeCell ref="D38:H38"/>
    <mergeCell ref="K11:N11"/>
    <mergeCell ref="B12:G12"/>
    <mergeCell ref="K12:N12"/>
    <mergeCell ref="B13:G13"/>
    <mergeCell ref="D16:H16"/>
    <mergeCell ref="L16:N16"/>
    <mergeCell ref="G3:G4"/>
    <mergeCell ref="G1:G2"/>
    <mergeCell ref="F1:F2"/>
    <mergeCell ref="B1:C4"/>
    <mergeCell ref="D1:E4"/>
    <mergeCell ref="F3:F4"/>
  </mergeCells>
  <printOptions horizontalCentered="1"/>
  <pageMargins left="0.70866141732283472" right="0.70866141732283472" top="0.74803149606299213" bottom="0.74803149606299213" header="0.31496062992125984" footer="0.31496062992125984"/>
  <pageSetup scale="7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5</vt:i4>
      </vt:variant>
    </vt:vector>
  </HeadingPairs>
  <TitlesOfParts>
    <vt:vector size="12" baseType="lpstr">
      <vt:lpstr>PORTADA</vt:lpstr>
      <vt:lpstr>Datos del Proceso</vt:lpstr>
      <vt:lpstr>Hoja Resumen</vt:lpstr>
      <vt:lpstr>Evaluación Juridíca</vt:lpstr>
      <vt:lpstr>Acreditación de Experiencia</vt:lpstr>
      <vt:lpstr>Oferta Economica</vt:lpstr>
      <vt:lpstr>Capacidad Financiera</vt:lpstr>
      <vt:lpstr>'Acreditación de Experiencia'!Área_de_impresión</vt:lpstr>
      <vt:lpstr>'Capacidad Financiera'!Área_de_impresión</vt:lpstr>
      <vt:lpstr>'Hoja Resumen'!Área_de_impresión</vt:lpstr>
      <vt:lpstr>'Oferta Economica'!Área_de_impresión</vt:lpstr>
      <vt:lpstr>PORTADA!Área_de_impresión</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DANIELA VARGAS</dc:creator>
  <cp:keywords/>
  <dc:description/>
  <cp:lastModifiedBy>Rosa Angela Varon Chavez</cp:lastModifiedBy>
  <cp:revision/>
  <dcterms:created xsi:type="dcterms:W3CDTF">2024-04-09T21:37:13Z</dcterms:created>
  <dcterms:modified xsi:type="dcterms:W3CDTF">2025-09-24T17:01:14Z</dcterms:modified>
  <cp:category/>
  <cp:contentStatus/>
</cp:coreProperties>
</file>