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ichValueRel.xml" ContentType="application/vnd.ms-excel.richvaluerel+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ngela.varon\Documents\18052023\documentos\PROYECTO No. 0214 de 30-05-2025\ACTAS CTGL APROBACION PROFE Y SER TEC Y ANALIS SUELOS -01-10-25\"/>
    </mc:Choice>
  </mc:AlternateContent>
  <bookViews>
    <workbookView xWindow="0" yWindow="0" windowWidth="28800" windowHeight="11835" firstSheet="2" activeTab="3"/>
  </bookViews>
  <sheets>
    <sheet name="PORTADA" sheetId="12" r:id="rId1"/>
    <sheet name="Datos del Proceso" sheetId="14" r:id="rId2"/>
    <sheet name="Hoja Resumen" sheetId="8" r:id="rId3"/>
    <sheet name="Evaluación Juridíca" sheetId="18" r:id="rId4"/>
    <sheet name="Acreditación de Experiencia" sheetId="16" r:id="rId5"/>
    <sheet name="Oferta Economica" sheetId="15" r:id="rId6"/>
    <sheet name="Capacidad Financiera" sheetId="17" r:id="rId7"/>
    <sheet name="Hoja1" sheetId="19" r:id="rId8"/>
  </sheets>
  <externalReferences>
    <externalReference r:id="rId9"/>
    <externalReference r:id="rId10"/>
    <externalReference r:id="rId11"/>
  </externalReferences>
  <definedNames>
    <definedName name="_Fill" localSheetId="6" hidden="1">#REF!</definedName>
    <definedName name="_Fill" hidden="1">#REF!</definedName>
    <definedName name="_xlnm.Print_Area" localSheetId="4">'Acreditación de Experiencia'!$B$3:$L$20</definedName>
    <definedName name="_xlnm.Print_Area" localSheetId="6">'Capacidad Financiera'!$A$3:$H$20</definedName>
    <definedName name="_xlnm.Print_Area" localSheetId="2">'Hoja Resumen'!$A$3:$N$29</definedName>
    <definedName name="_xlnm.Print_Area" localSheetId="5">'Oferta Economica'!$C$3:$J$20</definedName>
    <definedName name="_xlnm.Print_Area" localSheetId="0">PORTADA!$A$1:$I$42</definedName>
    <definedName name="cdr_exp_con">'[1]Exp-Obr'!$B$16:$BN$60</definedName>
    <definedName name="cdr_resumen">[1]RESUMEN!$B$24:$AD$69</definedName>
    <definedName name="cel_max_props">[1]tablas!$I$52</definedName>
    <definedName name="db_CONS_G1" localSheetId="6">#REF!</definedName>
    <definedName name="db_CONS_G1">#REF!</definedName>
    <definedName name="fecha">'[2]Experiencia P1 A P3'!$B$14</definedName>
    <definedName name="StCapacitacionRng01" localSheetId="6">#REF!</definedName>
    <definedName name="StCapacitacionRng01">#REF!</definedName>
    <definedName name="StF1_Econ_ConsCol01" localSheetId="6">#REF!</definedName>
    <definedName name="StF1_Econ_ConsCol01">#REF!</definedName>
    <definedName name="StF1_Punt_ConsCel01" localSheetId="6">#REF!</definedName>
    <definedName name="StF1_Punt_ConsCel01">#REF!</definedName>
    <definedName name="StF1_Punt_ConsRng01" localSheetId="6">#REF!</definedName>
    <definedName name="StF1_Punt_ConsRng01">#REF!</definedName>
    <definedName name="StF1_Punt_ConsRng02" localSheetId="6">#REF!</definedName>
    <definedName name="StF1_Punt_ConsRng02">#REF!</definedName>
    <definedName name="tb_consors">[1]tablas!$X$57:$AJ$141</definedName>
    <definedName name="tb_dias_habil">'[1]tb-smmlv '!$L$131:$L$243</definedName>
    <definedName name="tb_exp_esp_partic">'[1]tb-Exp-Obr'!$Y$4:$AC$608</definedName>
    <definedName name="tb_promedio">'[1]tb-Exp-Obr'!$AK$3:$AL$104</definedName>
    <definedName name="tb_props" localSheetId="0">[1]tablas!$I$10:$T$51</definedName>
    <definedName name="tb_props">[3]tablas!$I$10:$T$12</definedName>
    <definedName name="tb_smmlv">'[1]tb-smmlv '!$B$3:$C$47</definedName>
    <definedName name="td_exp_con">'[1]tb-Exp-Obr'!$A$4:$P$106</definedName>
    <definedName name="td_exp_con_2">'[1]tb-Exp-Obr'!$Y$4:$AA$608</definedName>
    <definedName name="td_exp_con_4">'[1]tb-Exp-Obr'!$R$4:$W$106</definedName>
    <definedName name="td_exp_esp">'[1]tb-Exp-Obr'!$A$4:$E$106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2" i="8" l="1"/>
  <c r="C12" i="16" s="1"/>
  <c r="D12" i="15" s="1"/>
  <c r="B12" i="17" s="1"/>
  <c r="H18" i="15" l="1"/>
  <c r="H35" i="17"/>
  <c r="J35" i="17" s="1"/>
  <c r="H40" i="17"/>
  <c r="J40" i="17" s="1"/>
  <c r="F41" i="17"/>
  <c r="F36" i="17"/>
  <c r="F31" i="17" l="1"/>
  <c r="H30" i="17"/>
  <c r="F25" i="17"/>
  <c r="H24" i="17"/>
  <c r="J24" i="17" s="1"/>
  <c r="H18" i="17"/>
  <c r="C6" i="14"/>
  <c r="F19" i="17" l="1"/>
  <c r="AA18" i="17"/>
  <c r="AA19" i="17" s="1"/>
  <c r="AA20" i="17" s="1"/>
  <c r="J30" i="17" l="1"/>
  <c r="J18" i="17"/>
  <c r="I18" i="16"/>
  <c r="J18" i="16" s="1"/>
  <c r="AE18" i="16"/>
  <c r="D18" i="16"/>
  <c r="C18" i="16"/>
  <c r="AC18" i="15"/>
  <c r="C25" i="17" l="1"/>
  <c r="C41" i="17"/>
  <c r="C19" i="17"/>
  <c r="C36" i="17"/>
  <c r="C31" i="17"/>
  <c r="E18" i="15"/>
  <c r="D18" i="15"/>
  <c r="A36" i="12"/>
  <c r="B11" i="17" s="1"/>
  <c r="C24" i="8"/>
  <c r="D24" i="8" s="1"/>
  <c r="B24" i="8"/>
  <c r="I28" i="8"/>
  <c r="B11" i="8" l="1"/>
  <c r="C11" i="16"/>
  <c r="D11" i="15"/>
  <c r="G18" i="15" l="1"/>
  <c r="G24" i="8" s="1"/>
  <c r="H24" i="8" s="1"/>
  <c r="I24" i="8" l="1"/>
</calcChain>
</file>

<file path=xl/sharedStrings.xml><?xml version="1.0" encoding="utf-8"?>
<sst xmlns="http://schemas.openxmlformats.org/spreadsheetml/2006/main" count="303" uniqueCount="168">
  <si>
    <t>FECHA DE CIERRE:</t>
  </si>
  <si>
    <t>OBJETO DEL PROCESO</t>
  </si>
  <si>
    <t xml:space="preserve">VALOR DEL PRESUPUESTO DEL PROCESO </t>
  </si>
  <si>
    <t>VALOR DEL PRESUPUESTO EN SMMLV A SER ACREDITADO</t>
  </si>
  <si>
    <t>PRESUPUESTO EN SMMLV AL 100% O 150% O SEGÚN LO INDIQUEN LOS TERMINOS DE REFERENCIA</t>
  </si>
  <si>
    <t>DIFERENCIA PUNTOS ENTRE OFERTA ECONOMICA</t>
  </si>
  <si>
    <t>DETERMINAR EL VALOR DE ACUERDO A LO EXPUESTO EN TERMINOS DE REFERENCIA</t>
  </si>
  <si>
    <t>No</t>
  </si>
  <si>
    <t>NOMBRE DEL PROPONENTE</t>
  </si>
  <si>
    <t>EVALUACIÓN TÉCNICA</t>
  </si>
  <si>
    <t>CRITERIOS DE EVALUACIÓN</t>
  </si>
  <si>
    <t>CRITERIO No 1</t>
  </si>
  <si>
    <t>CRITERIO No 2</t>
  </si>
  <si>
    <t>CRITERIO No 3</t>
  </si>
  <si>
    <t>CRITERIO No 4</t>
  </si>
  <si>
    <t>PROPONENTE</t>
  </si>
  <si>
    <t>EXPERIENCIA ACREDITADA
Puntaje Maximo</t>
  </si>
  <si>
    <t>OFERTA ECONOMICA</t>
  </si>
  <si>
    <t>PUNTAJE TOTAL
MAX.</t>
  </si>
  <si>
    <t>ORDEN ELEGIBILIDAD</t>
  </si>
  <si>
    <t>OBSERVACION</t>
  </si>
  <si>
    <t xml:space="preserve">NO ELIMINAR LA FILA FINAL (COLOR), DE REQUERIRSE INCLUIR NUEVAS FILAS SUPERIOR A LA PRESENTE FILA  </t>
  </si>
  <si>
    <t>VALIDAR LOS CRITERIOS Y PUNTAJES MAXIMOS PARA AJUSTAR LO CITADO EN LA PRESENTE FILA DE LA TABLA</t>
  </si>
  <si>
    <t>ELIMINAR LAS FILAS QUE NO CONTENGAN PROPONENTES</t>
  </si>
  <si>
    <t>ORGANIZACIÓN BENEFICIARIA</t>
  </si>
  <si>
    <t>OBJETO DEL PROYECTO</t>
  </si>
  <si>
    <t>OBJETO DEL CONTRATO</t>
  </si>
  <si>
    <t xml:space="preserve">TERMINO DE REFERENCIA AL QUE SE PRESENTA. </t>
  </si>
  <si>
    <t>NIT</t>
  </si>
  <si>
    <t>REPRESENTANTE LEGAL</t>
  </si>
  <si>
    <t>INTEGRANTES DEL PROPONENTE PLURAL - PORCENTAJE DE PARTICIPACIÓN</t>
  </si>
  <si>
    <t>PERSONA NATURAL</t>
  </si>
  <si>
    <t>INTEGRANTES  PROPONENTE PLURAL - PERSONA JURIDICA</t>
  </si>
  <si>
    <t>CUMPLE</t>
  </si>
  <si>
    <t>NO CUMPLE</t>
  </si>
  <si>
    <t>OBSERVACIONES</t>
  </si>
  <si>
    <t>CARTA DE PRESENTACIÓN DE LA OFERTA FIRMADA -</t>
  </si>
  <si>
    <t xml:space="preserve">PODER (SI APLICA)
</t>
  </si>
  <si>
    <t>FOTOCOPIA DE DOCUMENTO DE IDENTIDAD DEL REPRESENTANTE LEGAL  (Conforme a lo señalado en el termino de referencia)</t>
  </si>
  <si>
    <t>DEFINICION SITUACION MILITAR DEL PRESENTANTE DEL PROPONENTE  (Conforme a lo señalado en el termino de referencia - SI APLICA)</t>
  </si>
  <si>
    <t>CERTIFICACION BANCARIA DEL OFERENTE  (Conforme a lo señalado en el termino de referencia)</t>
  </si>
  <si>
    <t>REGISTRO UNICO DEL PROPONENTES  (Conforme a lo señalado en el termino de referencia - Si aplica)</t>
  </si>
  <si>
    <t>CERTIFICADO ICA (Si aplica)</t>
  </si>
  <si>
    <t>REGISTRO UNICO TRIBUTARIO - RUT  (Conforme a lo señalado en el termino de referencia)</t>
  </si>
  <si>
    <t>DECLARACION DE RENTA  (Conforme a lo señalado en el termino de referencia- Si aplica)</t>
  </si>
  <si>
    <t>GARANTIA DE SERIEDAD DE LA OFERTA Consultas-  (Conforme a lo señalado en el termino de referencia) - Si aplica)</t>
  </si>
  <si>
    <t>Consultas - Antecedentes multas y contravenciones   (Conforme a lo señalado en el termino de referencia)</t>
  </si>
  <si>
    <t>Consultas -RUES   (Conforme a lo señalado en el termino de referencia)</t>
  </si>
  <si>
    <t>RESULTADO</t>
  </si>
  <si>
    <t>N/A: NO APLICA - HABILITADO - NO HABILITTADO</t>
  </si>
  <si>
    <t xml:space="preserve"> HABILITADO</t>
  </si>
  <si>
    <r>
      <t xml:space="preserve">__________________________________                                                                                                                                                                              __________________________________
</t>
    </r>
    <r>
      <rPr>
        <b/>
        <sz val="10"/>
        <rFont val="Arial"/>
        <family val="2"/>
      </rPr>
      <t/>
    </r>
  </si>
  <si>
    <t>EVALUACIÓN ECONOMICA</t>
  </si>
  <si>
    <t>CONTRATO 1</t>
  </si>
  <si>
    <t>CONTRATO 2</t>
  </si>
  <si>
    <t>CONTRATO 3</t>
  </si>
  <si>
    <t>CONTRATO 4</t>
  </si>
  <si>
    <t>TOTAL DE EXPERIENCIA ACREDITADA
SMMLV</t>
  </si>
  <si>
    <t>CUMPLIMIENTO</t>
  </si>
  <si>
    <t>VALOR ACREDITADO EN SMMLV</t>
  </si>
  <si>
    <t>ORDEN DE PUNTAJES</t>
  </si>
  <si>
    <t>ORDEN MENOR VALOR</t>
  </si>
  <si>
    <t xml:space="preserve">Puntaje Maximo </t>
  </si>
  <si>
    <t>CAPACIDAD FINANCIERA</t>
  </si>
  <si>
    <t>Indice de Liquidez</t>
  </si>
  <si>
    <t>CUMPLE SI/NO</t>
  </si>
  <si>
    <t>VALORES DE REFERENCIA</t>
  </si>
  <si>
    <t>Activo Corriente</t>
  </si>
  <si>
    <t>Pasivo Corriente</t>
  </si>
  <si>
    <t>IL Individual</t>
  </si>
  <si>
    <t>% Participación</t>
  </si>
  <si>
    <t>IL TOTAL</t>
  </si>
  <si>
    <t>IL</t>
  </si>
  <si>
    <t>PROPONENTE 1</t>
  </si>
  <si>
    <t>IE</t>
  </si>
  <si>
    <t>PROPONENTE 3</t>
  </si>
  <si>
    <t>Indice de Endeudamiento</t>
  </si>
  <si>
    <t>Pasivo total</t>
  </si>
  <si>
    <t>Patrimonio</t>
  </si>
  <si>
    <t>IE Individual</t>
  </si>
  <si>
    <t xml:space="preserve">NOTA: </t>
  </si>
  <si>
    <t>Hoja de calculo de referencia bajo la modalidad en la cual se calcula los indices de cada miembro del consorcio o Unión temporal con base en su porcentaje</t>
  </si>
  <si>
    <t>de participación. Para otros modelos se debe ajustar los calculos.</t>
  </si>
  <si>
    <t xml:space="preserve">CERTIFICADO DE EXISITENCIA Y REPRESENTACIÓN LEGAL 
 El Certificado de Existencia se deben tener presentes los aspectos:                                                                                                                                  •	Fecha de expedición del certificado no mayor a treinta (30) días calendario anteriores a la fecha de cierre del proceso. En        caso de modificarse la fecha de cierre, se tendrá como referencia para establecer el plazo de vigencia del certificado, la fecha originalmente establecida.  
•	Que la matricula mercantil esté renovada
•	Que el objeto de la sociedad permita ejecutar las actividades descritas en el objeto del presente proceso de selección.  
•	Que la vigencia de la persona jurídica nacional o extranjera no sea inferior a la del plazo del contrato y dos (2) años más.  
•	Facultades del Representante Legal de la sociedad.  
•	El nombramiento del revisor fiscal en caso de que exista.  </t>
  </si>
  <si>
    <t>Código</t>
  </si>
  <si>
    <t>Versión</t>
  </si>
  <si>
    <t>V1</t>
  </si>
  <si>
    <t>EVALUACIÓN PROPUESTA ECONÓMICA</t>
  </si>
  <si>
    <t>F-IMP-018</t>
  </si>
  <si>
    <t xml:space="preserve">Versión </t>
  </si>
  <si>
    <t>Prestar servicios profesionales para el fortalecimiento organizativo, asociativo y participativo al resguardo indígena Naexal Lajt municipio de Mapiripán Meta, mediante jornadas de formación, acompañamiento a autoridades tradicionales, articulación institucional y generación de estrategias de cohesión comunitaria.</t>
  </si>
  <si>
    <t>“Fortalecimiento de los sistemas productivos comunitarios de yuca y plátano en los resguardos indígenas La Sal en el municipio de Puerto Concordia y Naexal Lajt en el municipio de Mapiripán, en el departamento del Meta.”</t>
  </si>
  <si>
    <t>Resguardo Indígena Naexal Lajt municipio de Mapiripán – Meta.</t>
  </si>
  <si>
    <t>Claudia Marcela Millán Marulanda</t>
  </si>
  <si>
    <t>40328514 - 9</t>
  </si>
  <si>
    <t>No Aplica</t>
  </si>
  <si>
    <t>SI</t>
  </si>
  <si>
    <t>Si</t>
  </si>
  <si>
    <t>X</t>
  </si>
  <si>
    <t>CONVOCATORIA ABIERTA</t>
  </si>
  <si>
    <t>TÉRMINOS DE REFERENCIA No. 003 de 2025 PARA CONTRATO DE PRESTACIÓN DE SERVICIOS TÉCNICOS PARA LA IMPLEMENTACIÓN DE SISTEMAS AGRÍCOLAS EN RESGUARDOS INDÍGENAS NAEXAL LAJT  Y LA SAL.</t>
  </si>
  <si>
    <t>PRESTACIÓN DE SERVICIOS TÉCNICOS PARA LA ADECUACIÓN DE TERRENO, SIEMBRA, MANTENIMIENTO Y DESARROLLO DE CULTIVOS DE PLÁTANO Y YUCA, INCLUYENDO LA ENTREGA DE HERRAMIENTAS, INSUMOS AGRÍCOLAS Y ELEMENTOS DE PROTECCIÓN PERSONAL, EN LOS RESGUARDOS INDÍGENAS NAEXAL LAJT Y LA SAL, CONFORME A LAS ESPECIFICACIONES TÉCNICAS DEL PROYECTO.</t>
  </si>
  <si>
    <t>Prestigio y progreso ingeniería S.A.S.</t>
  </si>
  <si>
    <t>La experiencia general aportada por la empresa Prestigio y progreso ingeniería S.A.S., identificada tributariamente con el NIT No. 901.639.193 – 5 y representada legalmente por el señor John Henry Millán Marulanda quien se identifica con la cédula de ciudadanía No.  86.084.075 de Villavicencio, CUMPLE con todos los requisitos establecidos en los términos de referencia No. 003 de 2025.</t>
  </si>
  <si>
    <t>La oferta económica presentada por la Prestigio y progreso ingeniería S.A.S., identificada tributariamente con el NIT No. 901.639.193 – 5 y representada legalmente por el señor John Henry Millán Marulanda quien se identifica con la cédula de ciudadanía No.  86.084.075 de Villavicencio, CUMPLE con todos los requisitos establecidos en el criterio de ponderación del numeral 11.1. Oferta Económica – 70 puntos de los términos de referencia No. 003 de 2025 y al ser la única propuesta que se recepcionó, se le otorga el máximo puntaje establecido para este numeral</t>
  </si>
  <si>
    <t>Activo Total</t>
  </si>
  <si>
    <t>&gt;=</t>
  </si>
  <si>
    <t>&lt;=</t>
  </si>
  <si>
    <t>ICR</t>
  </si>
  <si>
    <t>Razón de Cobertura de Intereses</t>
  </si>
  <si>
    <t>Gastos de Interes</t>
  </si>
  <si>
    <t>Rentabilidad sobre el patrimonio</t>
  </si>
  <si>
    <t xml:space="preserve">Rentabilidad sobre activos </t>
  </si>
  <si>
    <t>Utilidad/Operacional</t>
  </si>
  <si>
    <t xml:space="preserve"> Utilidad Operacional</t>
  </si>
  <si>
    <t>PROPONENTE 21</t>
  </si>
  <si>
    <t>IUO</t>
  </si>
  <si>
    <t>IRA</t>
  </si>
  <si>
    <t>Puntaje Maximo 
70puntos</t>
  </si>
  <si>
    <t>OFERTA ECONÓMICA - 70 PUNTOS</t>
  </si>
  <si>
    <t>EXPERIENCIA ESPECÍFICA EN PROYECTOS PRODUCTIVOS RURALES INDIGENAS AGROPECUARIOS - 10 PUNTOS</t>
  </si>
  <si>
    <t>OFERTA VALOR AGREGADO SERVICIOS ADICIONALES O GARANTIAS – CALIDAD DE LOS BIENES A ADQUIRIR – 10 PUNTOS</t>
  </si>
  <si>
    <t>APOYO A LA INDUSTRIA NACIONAL EN PRODUCTOS NACIONALES Y/O CONTRATACIÓN PERSONAL NACIONAL – 10 PUNTOS</t>
  </si>
  <si>
    <t>Puntaje Maximo 
10 puntos</t>
  </si>
  <si>
    <t>Puntaje Maximo 
10puntos</t>
  </si>
  <si>
    <t>No Aplica.</t>
  </si>
  <si>
    <t>Fecha de Expedición del documento: 22 de agosto de 2025.
Entidad que expide: Prestigio y progreso ingeniería S.A.S.
El proponente presentó este documento de acuerdo con el formato -Anexo No. 1 CARTA DE PRESENTACIÓN DE LA OFERTA, suministrado por la Organización Beneficiaria.
Este documento está debidamente suscrito por el representante legal del proponente y cumple en su contenido con lo exigidos en los TDR.</t>
  </si>
  <si>
    <t xml:space="preserve">Fecha de Expedición del documento: 19 de agosto de 2025.
Entidad que expide: Cámara de Comercio de Villavicencio.
En el certificado de existencia y representación legal se puede observar lo siguiente:
La matrícula mercantil se encuentre renovada desde el 31 de marzo de 2025. 
El objeto de la empresa le permite ejecutar las actividades descritas en el objeto de los términos de referencia No. 003 de 2025.
La vigencia de la empresa es indefinida, es decir que es superior a la del plazo del contrato y dos (2) años más.  
El Representante Legal de la cuenta con las facultades necesarias para ejecutar el contrato, en caso de serle adjudicado. 
El revisor fiscal de la empresa es la señora.  Lady Paola Chávez González identificada con la cédula de ciudadanía No. 1.121.864.150 y con tarjeta profesional No. 178609T.
El gerente no tiene limitación alguna para participar en procesos de contratación públicos o privados, firmar contratos y obligar a la Sociedad dentro de dichos procesos 
Así mismo, el gerente o representante legal tiene facultades para ejecutar todos los actos, negocios y operaciones que la sociedad requiera para el desarrollo de su objeto Social sin límite de cuantía o la naturaleza del asunto.
</t>
  </si>
  <si>
    <t>Fecha de Expedición del documento: No Aplica.
La persona jurídica, aportó fotocopia de la cédula de ciudadanía representante legal, del señor John Henry Millán Marulanda, identificado con la cédula de ciudadanía No. 86.084.075 expedida en la ciudad de Villavicencio – Meta.</t>
  </si>
  <si>
    <t>Fecha de Expedición del documento: 22 de agosto de 2025.
Entidad que expide: Comando de Reclutamiento y Control de Reservas – Fuerzas Militares – Ejercito Nacional.
El proponente aportó certificación de definición de definición de situación militar del representante legal de la empresa  la Prestigio y progreso ingeniería S.A.S.
Clase de libreta militar: segunda clase.</t>
  </si>
  <si>
    <t>Fecha de Expedición del documento: 19 de agosto de 2025.
Entidad que expide: DIAN.
El proponente aportó fotocopia del Registro Único Tributario – RUT de la empresa  la Prestigio y progreso ingeniería S.A.S.</t>
  </si>
  <si>
    <t>Fecha de Expedición del documento: 19 de febrero de 2025.
Entidad que expide: Bancolombia.
El proponente aportó fotocopia de la certificación bancaria expedida por Bancolombia, donde se evidencia que tiene la cuenta corriente aperturada No. 057-000071-46.</t>
  </si>
  <si>
    <t>Constancia de cumplimiento de pagos Parafiscales – Persona Jurídica.</t>
  </si>
  <si>
    <t xml:space="preserve">echa de Expedición del documento: 22 de agosto de 2025.
Entidad que expide: Prestigio y progreso ingeniería S.A.S.
El proponente, como persona jurídica,  portó para acreditar este numeral de los términos de referencia el Anexo IV debidamente diligenciado y firmado tanto por el revisor fiscal como por el representante legal de la empresa.
En este documento se evidencia que el proponente certifica y acredita el cumplimiento de sus obligaciones y pago de aportes de sus empleados o personal vinculado en el país, a los sistemas de salud, riesgos profesionales, pensiones y aportes a las Cajas de Compensación Familiar, Instituto Colombiano de Bienestar Familiar, Servicio Nacional de Aprendizaje,  el pago durante los últimos seis (6) meses contados a partir de la fecha de cierre del proceso.  
El revisor fiscal o contador, aportó como lo exigen los TDR, junto con la respectiva certificación, el documento de identidad, la tarjeta profesional y certificado de antecedentes profesionales vigente.
Anexa a la certificación los siguientes documentos:
Fotocopia Cédula de Ciudadanía Revisor Fiscal
Fotocopia Tarjeta Profesional Revisor Fiscal
Certificado Antecedentes Disciplinarios Revisor Fiscal
</t>
  </si>
  <si>
    <t>Fecha de Expedición del documento: 20 de agosto de 2025.
Entidad que expide: Cámara de Comercio de Villavicencio.
En el certificado de inscripción y clasificación  en el registro único de proponentes aportado por la persona jurídica se encuentra actualizado y en firme.
Se transcribe parte del certificado que evidencia lo anteriormente mencionado (página 1 de 5 del RUP):
“(…) ************ LA SIGUIENTE INFORMACIÓN SE ENCUENTRA EN FIRME ************
CERTIFICA:
IDENTIFICACIÓN
NOMBRE:PRESTIGIO &amp; PROGRESO INGENIERIA SAS
SIGLA:PROING J&amp;A SAS
NIT:901639193-5
MATRICULA MERCANTIL:426263
FECHA DE MATRÍCULA EN EL REGISTRO MERCANTIL:29/09/2022
NÚMERO DEL PROPONENTE:8148
FECHA DE LA ÚLTIMA INSCRIPCIÓN EN EL REGISTRO DE PROPONENTES:03/07/2024
FECHA DE LA ÚLTIMA RENOVACIÓN EN EL REGISTRO DE PROPONENTES:28/04/2025
ORGANIZACIÓN:SOCIEDAD POR ACCIONES SIMPLIFICADA
TAMAN˜O DE EMPRESA:MICROEMPRESA</t>
  </si>
  <si>
    <t>Certificación de estados financieros</t>
  </si>
  <si>
    <t>Dictamen del revisor fiscal individual.</t>
  </si>
  <si>
    <t>Fotocopia Tarjeta profesional - Revisos Fiscal:</t>
  </si>
  <si>
    <t>Fotocopia Cédula de ciudadanía - Revisos Fiscal:</t>
  </si>
  <si>
    <t>Certificación expedida por la Junta Central de Contadores - Revisos Fiscal:</t>
  </si>
  <si>
    <t>Fecha de Expedición del documento: No Aplica.
Entidad que expide: Representante Legal y Revisor Fiscal de la empresa Prestigio y progreso ingeniería S.A.S.</t>
  </si>
  <si>
    <t>Fecha de Expedición del documento: No Aplica.
Entidad que expide: No Aplica.
La persona jurídica, aportó fotocopia del revisor de la señora Lady Paola Chávez González identificada con la cédula de ciudadanía No. 1.121.864.150 y con tarjeta profesional No. 178609T.</t>
  </si>
  <si>
    <t>Fecha de Expedición del documento: 21 de agosto de 2025.
Entidad que expide: Junta Central de Contadores
La persona jurídica, aportó la certificación de antecedentes disciplinarios del revisor de la señora Lady Paola Chávez González identificada con la cédula de ciudadanía No. 1.121.864.150 y con tarjeta profesional No. 178609T, en la cual se evidencia que no registra antecedentes disciplinarios.</t>
  </si>
  <si>
    <t>Fecha de Expedición del documento: 10 de mayo de 2025.
Entidad que expide: DIAN.</t>
  </si>
  <si>
    <t>REGISTRO DE DEUDORES ALIMENTARIOS MOROSOS- REDAM - REPRESENTANTE LEGAL</t>
  </si>
  <si>
    <t>Fecha de Expedición del documento: 19 de agosto de 2025.
Entidad que expide: Ministerio de Tecnologías de la Información y las Comunicaciones – MINTIC.</t>
  </si>
  <si>
    <t>sI</t>
  </si>
  <si>
    <t>Consultas- Antecedentes Contraloría  - Representante legal y persona jurídica.</t>
  </si>
  <si>
    <t>Fecha de Expedición del documento: 19 de agosto de 2025.
Entidad que expide: Contraloría General de la República. 
La persona jurídica, aportó la certificación de antecedentes fiscales del representante legal, es decir, del señor John Henry Millán Marulanda quien se identifica con la cédula de ciudadanía No.  86.084.075 de Villavicencio, en el cual se evidencia que no se encuentra reportado como responsable fiscal.
Fecha de Expedición del documento: 19 de agosto de 2025.
Entidad que expide: Contraloría General de la República. 
El proponente aportó la certificación de antecedentes fiscales de la persona jurídica, es decir, de la empresa Prestigio y progreso ingeniería S.A.S., identificada tributariamente con el NIT No. 901.639.193-5, en el cual se evidencia que no se encuentra reportado como responsable fiscal.</t>
  </si>
  <si>
    <t>Fecha de Expedición del documento: 19 de agosto de 2025.
Entidad que expide: Contraloría General de la República. 
El proponente aportó la certificación de antecedentes fiscales de la persona jurídica, es decir, de la empresa Prestigio y progreso ingeniería S.A.S., identificada tributariamente con el NIT No. 901.639.193-5, en el cual se evidencia que no se encuentra reportado como responsable fiscal.</t>
  </si>
  <si>
    <t>Consultas- Antecedentes Procuraduría    - Representante legal y persona jurídica.</t>
  </si>
  <si>
    <t>Fecha de Expedición del documento: 19 de agosto de 2025.
Entidad que expide: Procuraduría General de la Nación. 
La persona jurídica, aportó la certificación de antecedentes disciplinarios del representante legal, es decir, del señor John Henry Millán Marulanda quien se identifica con la cédula de ciudadanía No.  86.084.075 de Villavicencio, en el cual se evidencia que no registra sanciones ni inhabilidades vigentes.</t>
  </si>
  <si>
    <t>Fecha de Expedición del documento: 19 de agosto de 2025.
Entidad que expide: Procuraduría General de la Nación. 
El proponente aportó la certificación de antecedentes disciplinarios de la persona jurídica, es decir, de la empresa Prestigio y progreso ingeniería S.A.S., identificada tributariamente con el NIT No. 901.639.193-5, en el cual se evidencia que no registra sanciones ni inhabilidades vigentes.</t>
  </si>
  <si>
    <t>Fecha de Expedición del documento: 21 de agosto de 2025.
Entidad que expide: Policía Nacional de Colombia.
El proponente aportó la certificación del sistema de registro nacional de medidas correctivas, es decir, de la empresa Prestigio y progreso ingeniería S.A.S., identificada tributariamente con el NIT No. 901.639.193- 5, en el cual se evidencia que no tiene medidas correctivas pendientes por cumplir.</t>
  </si>
  <si>
    <t>Fecha de Expedición del documento: 19 de agosto de 2025.
Entidad que expide: Policía Nacional de Colombia.
La persona jurídica, aportó la certificación del sistema de registro nacional de medidas correctivas del representante legal, es decir, del señor John Henry Millán Marulanda quien se identifica con la cédula de ciudadanía No.  86.084.075 de Villavicencio, en el cual se evidencia que no tiene medidas correctivas pendientes por cumplir.</t>
  </si>
  <si>
    <t>Consultas - Certificado de Medidas Correctivas  - Representante legal y persona jurídica.</t>
  </si>
  <si>
    <t>Consultas - Antecedentes judiciales   - Representante legal y persona jurídica.</t>
  </si>
  <si>
    <t xml:space="preserve">Fecha de Expedición del documento: 21 de agosto de 2025.
Entidad que expide: Policía Nacional de Colombia.
La persona jurídica, aportó la certificación de antecedentes judiciales del representante legal, es decir, del señor John Henry Millán Marulanda quien se identifica con la cédula de ciudadanía No.  86.084.075 de Villavicencio, en el cual se evidencia que no tiene asuntos pendientes con las autoridades judiciales. </t>
  </si>
  <si>
    <t>Fecha de Expedición del documento: 21 de agosto de 2025.
Entidad que expide: Policía Nacional de Colombia.
El proponente aportó la certificación de antecedentes judiciales de la persona jurídica, es decir, de la empresa Prestigio y progreso ingeniería S.A.S., identificada tributariamente con el NIT No. 901.639.193-5, en el cual se evidencia que no tiene asuntos pendientes con las autoridades judiciales.</t>
  </si>
  <si>
    <t>Fecha de Expedición del documento: 20 de agosto de 2025.
Entidad que expide: expedida por Seguros Mundial.
Aspectos relevantes de la poliza:
Nombre del amparo: Seriedad de la Oferta.
Tomador: Prestigio y progreso ingeniería S.A.S.
Asegurado: Resguardo Inígena Naexal Lajt.
Vigencia desde: 22/08/205
Vigencia hasta: 22/12/2025
Vigencia en meses: cuatro (4) meses.
Sumas aseguradas: $ 218.845.389,60
Oferta económica: $ 2.187.493.896,00
% asegurado: 10%</t>
  </si>
  <si>
    <t>INFORME DE EVALUACIÓN JURÍDICA
PIDAR No. 003 DE 2025</t>
  </si>
  <si>
    <t>SEPTIEMBRE DE 2025</t>
  </si>
  <si>
    <t>La oferta económica presentada por la Prestigio y progreso ingeniería S.A.S., identificada tributariamente con el NIT No. 901.639.193 – 5 y representada legalmente por el señor John Henry Millán Marulanda quien se identifica con la cédula de ciudadanía No.  86.084.075 de Villavicencio, CUMPLE con todos los requisitos establecidos en el criterio de ponderación del numeral 11.1. Oferta Económica – 70 puntos de los términos de referencia No. 003 de 2025 y al ser la única propuesta que se recepcionó, se le otorga el máximo puntaje establecido para este numeral.</t>
  </si>
  <si>
    <t>La experiencia específica presentada por la empresa Prestigio y progreso ingeniería S.A.S., identificada tributariamente con el NIT No. 901.639.193 – 5 y representada legalmente por el señor John Henry Millán Marulanda quien se identifica con la cédula de ciudadanía No.  86.084.075 de Villavicencio, CUMPLE con todos los requisitos establecidos en el criterio de ponderación del numeral 11.2. Experiencia específica en proyectos productivos rurales indígenas agropecuarios - 10 puntos, de los términos de referencia No. 003 de 2025 por lo tanto, se le otorga el máximo puntaje establecido para este numeral.</t>
  </si>
  <si>
    <t>La Oferta Valor Agregado Servicios adicionales presentada por la empresa Prestigio y progreso ingeniería S.A.S., identificada tributariamente con el NIT No. 901.639.193 – 5 y representada legalmente por el señor John Henry Millán Marulanda quien se identifica con la cédula de ciudadanía No.  86.084.075 de Villavicencio, CUMPLE con todos los requisitos establecidos en el criterio de ponderación del numeral 11.3. Oferta Valor Agregado Servicios adicionales (herramientas, EPP o equipos)- 10 puntos, de los términos de referencia No. 003 de 2025 por lo tanto, se le otorga el máximo puntaje establecido para este numeral.</t>
  </si>
  <si>
    <t>La documentación presentada para acreditar el apoyo a la industria Nacional en productos nacionales y/o contratación personal nacional por parte de la empresa Prestigio y progreso ingeniería S.A.S., identificada tributariamente con el NIT No. 901.639.193 – 5 y representada legalmente por el señor John Henry Millán Marulanda quien se identifica con la cédula de ciudadanía No.  86.084.075 de Villavicencio, CUMPLE con todos los requisitos establecidos en el criterio de ponderación del numeral 11.4. Apoyo a la industria Nacional en productos nacionales y/o contratación personal nacional - 10 puntos, de los términos de referencia No. 003 de 2025 por lo tanto, se le otorga el máximo puntaje establecido para este numeral.</t>
  </si>
  <si>
    <t>UNIDAD TECNICA TERRITORIAL No.  12</t>
  </si>
  <si>
    <t xml:space="preserve">TDR 003 de 2025 para contratar servicios técnicos para la implementación de sistemas agricolas </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</si>
</sst>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2" formatCode="_-&quot;$&quot;\ * #,##0_-;\-&quot;$&quot;\ * #,##0_-;_-&quot;$&quot;\ * &quot;-&quot;_-;_-@_-"/>
    <numFmt numFmtId="41" formatCode="_-* #,##0_-;\-* #,##0_-;_-* &quot;-&quot;_-;_-@_-"/>
    <numFmt numFmtId="44" formatCode="_-&quot;$&quot;\ * #,##0.00_-;\-&quot;$&quot;\ * #,##0.00_-;_-&quot;$&quot;\ * &quot;-&quot;??_-;_-@_-"/>
    <numFmt numFmtId="164" formatCode="_(* #,##0.00_);_(* \(#,##0.00\);_(* &quot;-&quot;??_);_(@_)"/>
    <numFmt numFmtId="165" formatCode="_-&quot;$&quot;\ * #,##0_-;\-&quot;$&quot;\ * #,##0_-;_-&quot;$&quot;\ * &quot;-&quot;??_-;_-@_-"/>
    <numFmt numFmtId="166" formatCode="_ * #,##0.00_ ;_ * \-#,##0.00_ ;_ * &quot;-&quot;??_ ;_ @_ "/>
    <numFmt numFmtId="167" formatCode="[$$-240A]\ #,##0;\-[$$-240A]\ #,##0"/>
    <numFmt numFmtId="168" formatCode="#,##0.00_ ;\-#,##0.00\ "/>
    <numFmt numFmtId="169" formatCode="#,##0_ ;\-#,##0\ "/>
    <numFmt numFmtId="170" formatCode="[$$-240A]\ #,##0.00"/>
  </numFmts>
  <fonts count="46">
    <font>
      <sz val="10"/>
      <name val="Arial"/>
      <charset val="134"/>
    </font>
    <font>
      <sz val="11"/>
      <color theme="1"/>
      <name val="Calibri"/>
      <family val="2"/>
      <scheme val="minor"/>
    </font>
    <font>
      <sz val="10"/>
      <name val="Arial"/>
      <family val="2"/>
    </font>
    <font>
      <sz val="11"/>
      <color theme="1"/>
      <name val="Calibri"/>
      <family val="2"/>
      <scheme val="minor"/>
    </font>
    <font>
      <b/>
      <sz val="10"/>
      <name val="Arial Narrow"/>
      <family val="2"/>
    </font>
    <font>
      <sz val="10"/>
      <name val="Arial Narrow"/>
      <family val="2"/>
    </font>
    <font>
      <b/>
      <sz val="12"/>
      <name val="Arial Narrow"/>
      <family val="2"/>
    </font>
    <font>
      <b/>
      <sz val="10"/>
      <name val="Arial"/>
      <family val="2"/>
    </font>
    <font>
      <b/>
      <sz val="16"/>
      <color theme="1"/>
      <name val="Arial Narrow"/>
      <family val="2"/>
    </font>
    <font>
      <b/>
      <sz val="16"/>
      <name val="Arial Narrow"/>
      <family val="2"/>
    </font>
    <font>
      <u/>
      <sz val="10"/>
      <color theme="10"/>
      <name val="Arial"/>
      <family val="2"/>
    </font>
    <font>
      <sz val="10"/>
      <color theme="1"/>
      <name val="Arial Narrow"/>
      <family val="2"/>
    </font>
    <font>
      <sz val="10"/>
      <name val="Arial"/>
      <family val="2"/>
    </font>
    <font>
      <b/>
      <sz val="14"/>
      <name val="Arial Narrow"/>
      <family val="2"/>
    </font>
    <font>
      <b/>
      <sz val="11"/>
      <name val="Arial"/>
      <family val="2"/>
    </font>
    <font>
      <sz val="10"/>
      <color theme="0"/>
      <name val="Arial"/>
      <family val="2"/>
    </font>
    <font>
      <sz val="5"/>
      <name val="Arial Narrow"/>
      <family val="2"/>
    </font>
    <font>
      <b/>
      <sz val="18"/>
      <name val="Arial Narrow"/>
      <family val="2"/>
    </font>
    <font>
      <b/>
      <sz val="24"/>
      <name val="Arial Narrow"/>
      <family val="2"/>
    </font>
    <font>
      <b/>
      <sz val="28"/>
      <name val="Arial Narrow"/>
      <family val="2"/>
    </font>
    <font>
      <b/>
      <sz val="22"/>
      <color theme="1"/>
      <name val="Arial Narrow"/>
      <family val="2"/>
    </font>
    <font>
      <b/>
      <sz val="18"/>
      <color theme="1"/>
      <name val="Arial Narrow"/>
      <family val="2"/>
    </font>
    <font>
      <sz val="8"/>
      <name val="Arial"/>
      <family val="2"/>
    </font>
    <font>
      <sz val="16"/>
      <name val="Arial"/>
      <family val="2"/>
    </font>
    <font>
      <sz val="14"/>
      <name val="Arial"/>
      <family val="2"/>
    </font>
    <font>
      <sz val="12"/>
      <color rgb="FFFF0000"/>
      <name val="Arial"/>
      <family val="2"/>
    </font>
    <font>
      <b/>
      <sz val="12"/>
      <name val="Arial"/>
      <family val="2"/>
    </font>
    <font>
      <sz val="10"/>
      <name val="Arial"/>
      <family val="2"/>
    </font>
    <font>
      <b/>
      <sz val="10"/>
      <color theme="0"/>
      <name val="Arial Narrow"/>
      <family val="2"/>
    </font>
    <font>
      <b/>
      <sz val="14"/>
      <name val="Arial"/>
      <family val="2"/>
    </font>
    <font>
      <sz val="11"/>
      <name val="Arial"/>
      <family val="2"/>
    </font>
    <font>
      <b/>
      <sz val="12"/>
      <color theme="1"/>
      <name val="Calibri"/>
      <family val="2"/>
      <scheme val="minor"/>
    </font>
    <font>
      <b/>
      <sz val="10"/>
      <color theme="1"/>
      <name val="Calibri"/>
      <family val="2"/>
      <scheme val="minor"/>
    </font>
    <font>
      <b/>
      <sz val="9"/>
      <name val="Calibri"/>
      <family val="2"/>
      <scheme val="minor"/>
    </font>
    <font>
      <sz val="10"/>
      <color theme="1"/>
      <name val="Calibri"/>
      <family val="2"/>
      <scheme val="minor"/>
    </font>
    <font>
      <b/>
      <sz val="12"/>
      <name val="Calibri"/>
      <family val="2"/>
      <scheme val="minor"/>
    </font>
    <font>
      <sz val="9"/>
      <name val="Arial"/>
      <family val="2"/>
    </font>
    <font>
      <b/>
      <sz val="9"/>
      <color rgb="FF000000"/>
      <name val="Calibri"/>
      <family val="2"/>
      <scheme val="minor"/>
    </font>
    <font>
      <b/>
      <sz val="8"/>
      <color theme="1"/>
      <name val="Arial"/>
      <family val="2"/>
    </font>
    <font>
      <b/>
      <sz val="8"/>
      <name val="Arial"/>
      <family val="2"/>
    </font>
    <font>
      <sz val="8"/>
      <color theme="1"/>
      <name val="Arial"/>
      <family val="2"/>
    </font>
    <font>
      <b/>
      <sz val="10"/>
      <color theme="1"/>
      <name val="Arial"/>
      <family val="2"/>
    </font>
    <font>
      <sz val="9"/>
      <name val="Calibri"/>
      <family val="2"/>
      <scheme val="minor"/>
    </font>
    <font>
      <sz val="12"/>
      <color theme="1"/>
      <name val="Calibri"/>
      <family val="2"/>
      <scheme val="minor"/>
    </font>
    <font>
      <sz val="9"/>
      <color theme="1"/>
      <name val="Calibri"/>
      <family val="2"/>
      <scheme val="minor"/>
    </font>
    <font>
      <b/>
      <sz val="9"/>
      <color theme="1"/>
      <name val="Calibri"/>
      <family val="2"/>
      <scheme val="minor"/>
    </font>
  </fonts>
  <fills count="12">
    <fill>
      <patternFill patternType="none"/>
    </fill>
    <fill>
      <patternFill patternType="gray125"/>
    </fill>
    <fill>
      <patternFill patternType="solid">
        <fgColor indexed="9"/>
        <bgColor indexed="64"/>
      </patternFill>
    </fill>
    <fill>
      <patternFill patternType="solid">
        <fgColor theme="9" tint="0.59999389629810485"/>
        <bgColor indexed="64"/>
      </patternFill>
    </fill>
    <fill>
      <patternFill patternType="solid">
        <fgColor rgb="FFC0DAA2"/>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8" tint="-0.499984740745262"/>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62">
    <border>
      <left/>
      <right/>
      <top/>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bottom style="medium">
        <color auto="1"/>
      </bottom>
      <diagonal/>
    </border>
    <border>
      <left/>
      <right/>
      <top/>
      <bottom style="medium">
        <color auto="1"/>
      </bottom>
      <diagonal/>
    </border>
    <border>
      <left style="medium">
        <color auto="1"/>
      </left>
      <right/>
      <top/>
      <bottom style="medium">
        <color auto="1"/>
      </bottom>
      <diagonal/>
    </border>
    <border>
      <left/>
      <right style="medium">
        <color auto="1"/>
      </right>
      <top/>
      <bottom/>
      <diagonal/>
    </border>
    <border>
      <left style="medium">
        <color auto="1"/>
      </left>
      <right/>
      <top/>
      <bottom/>
      <diagonal/>
    </border>
    <border>
      <left/>
      <right style="medium">
        <color auto="1"/>
      </right>
      <top style="medium">
        <color auto="1"/>
      </top>
      <bottom/>
      <diagonal/>
    </border>
    <border>
      <left/>
      <right/>
      <top style="medium">
        <color auto="1"/>
      </top>
      <bottom/>
      <diagonal/>
    </border>
    <border>
      <left style="medium">
        <color auto="1"/>
      </left>
      <right/>
      <top style="medium">
        <color auto="1"/>
      </top>
      <bottom/>
      <diagonal/>
    </border>
    <border>
      <left/>
      <right/>
      <top style="thin">
        <color indexed="64"/>
      </top>
      <bottom style="thin">
        <color indexed="64"/>
      </bottom>
      <diagonal/>
    </border>
    <border>
      <left style="medium">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auto="1"/>
      </right>
      <top/>
      <bottom style="medium">
        <color indexed="64"/>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style="medium">
        <color indexed="64"/>
      </right>
      <top/>
      <bottom style="thin">
        <color indexed="64"/>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medium">
        <color auto="1"/>
      </bottom>
      <diagonal/>
    </border>
    <border>
      <left/>
      <right style="thin">
        <color indexed="64"/>
      </right>
      <top/>
      <bottom style="medium">
        <color auto="1"/>
      </bottom>
      <diagonal/>
    </border>
    <border>
      <left style="medium">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auto="1"/>
      </left>
      <right style="thin">
        <color auto="1"/>
      </right>
      <top/>
      <bottom/>
      <diagonal/>
    </border>
    <border>
      <left style="thin">
        <color auto="1"/>
      </left>
      <right style="medium">
        <color auto="1"/>
      </right>
      <top/>
      <bottom/>
      <diagonal/>
    </border>
    <border>
      <left style="thin">
        <color auto="1"/>
      </left>
      <right style="medium">
        <color indexed="64"/>
      </right>
      <top style="medium">
        <color auto="1"/>
      </top>
      <bottom/>
      <diagonal/>
    </border>
    <border>
      <left style="thin">
        <color auto="1"/>
      </left>
      <right style="medium">
        <color indexed="64"/>
      </right>
      <top/>
      <bottom style="thin">
        <color auto="1"/>
      </bottom>
      <diagonal/>
    </border>
    <border>
      <left style="thin">
        <color auto="1"/>
      </left>
      <right style="thin">
        <color indexed="64"/>
      </right>
      <top style="medium">
        <color auto="1"/>
      </top>
      <bottom/>
      <diagonal/>
    </border>
    <border>
      <left style="medium">
        <color auto="1"/>
      </left>
      <right style="thin">
        <color auto="1"/>
      </right>
      <top style="medium">
        <color auto="1"/>
      </top>
      <bottom/>
      <diagonal/>
    </border>
    <border>
      <left style="medium">
        <color auto="1"/>
      </left>
      <right style="thin">
        <color auto="1"/>
      </right>
      <top/>
      <bottom style="thin">
        <color auto="1"/>
      </bottom>
      <diagonal/>
    </border>
    <border>
      <left style="medium">
        <color theme="1"/>
      </left>
      <right style="medium">
        <color auto="1"/>
      </right>
      <top/>
      <bottom/>
      <diagonal/>
    </border>
  </borders>
  <cellStyleXfs count="12">
    <xf numFmtId="0" fontId="0" fillId="0" borderId="0"/>
    <xf numFmtId="0" fontId="3" fillId="0" borderId="0"/>
    <xf numFmtId="0" fontId="3" fillId="0" borderId="0"/>
    <xf numFmtId="0" fontId="2" fillId="0" borderId="0"/>
    <xf numFmtId="164" fontId="2" fillId="0" borderId="0" applyFont="0" applyFill="0" applyBorder="0" applyAlignment="0" applyProtection="0"/>
    <xf numFmtId="42" fontId="2" fillId="0" borderId="0" applyFont="0" applyFill="0" applyBorder="0" applyAlignment="0" applyProtection="0"/>
    <xf numFmtId="41" fontId="2" fillId="0" borderId="0" applyFont="0" applyFill="0" applyBorder="0" applyAlignment="0" applyProtection="0"/>
    <xf numFmtId="0" fontId="10" fillId="0" borderId="0" applyNumberFormat="0" applyFill="0" applyBorder="0" applyAlignment="0" applyProtection="0"/>
    <xf numFmtId="0" fontId="12" fillId="0" borderId="0"/>
    <xf numFmtId="0" fontId="1" fillId="0" borderId="0"/>
    <xf numFmtId="44" fontId="27" fillId="0" borderId="0" applyFont="0" applyFill="0" applyBorder="0" applyAlignment="0" applyProtection="0"/>
    <xf numFmtId="166" fontId="2" fillId="0" borderId="0" applyFont="0" applyFill="0" applyBorder="0" applyAlignment="0" applyProtection="0"/>
  </cellStyleXfs>
  <cellXfs count="314">
    <xf numFmtId="0" fontId="0" fillId="0" borderId="0" xfId="0"/>
    <xf numFmtId="0" fontId="0" fillId="0" borderId="0" xfId="0" applyAlignment="1">
      <alignment horizontal="center"/>
    </xf>
    <xf numFmtId="0" fontId="0" fillId="0" borderId="7" xfId="0" applyBorder="1" applyAlignment="1">
      <alignment horizontal="center" vertical="center"/>
    </xf>
    <xf numFmtId="0" fontId="14" fillId="0" borderId="16" xfId="3" applyFont="1" applyBorder="1"/>
    <xf numFmtId="0" fontId="14" fillId="0" borderId="19" xfId="3" applyFont="1" applyBorder="1"/>
    <xf numFmtId="0" fontId="14" fillId="0" borderId="18" xfId="3" applyFont="1" applyBorder="1"/>
    <xf numFmtId="0" fontId="14" fillId="0" borderId="17" xfId="3" applyFont="1" applyBorder="1"/>
    <xf numFmtId="0" fontId="14" fillId="0" borderId="15" xfId="3" applyFont="1" applyBorder="1"/>
    <xf numFmtId="0" fontId="11" fillId="0" borderId="1" xfId="1" applyFont="1" applyBorder="1" applyAlignment="1">
      <alignment horizontal="left" vertical="center" wrapText="1"/>
    </xf>
    <xf numFmtId="0" fontId="7" fillId="0" borderId="0" xfId="0" applyFont="1"/>
    <xf numFmtId="0" fontId="11" fillId="3" borderId="3" xfId="1" applyFont="1" applyFill="1" applyBorder="1" applyAlignment="1">
      <alignment horizontal="left" vertical="center" wrapText="1"/>
    </xf>
    <xf numFmtId="0" fontId="23" fillId="0" borderId="0" xfId="0" applyFont="1"/>
    <xf numFmtId="0" fontId="24" fillId="0" borderId="0" xfId="0" applyFont="1"/>
    <xf numFmtId="0" fontId="26" fillId="0" borderId="0" xfId="0" applyFont="1"/>
    <xf numFmtId="0" fontId="4" fillId="0" borderId="0" xfId="3" applyFont="1" applyAlignment="1">
      <alignment horizontal="center" vertical="center" wrapText="1"/>
    </xf>
    <xf numFmtId="0" fontId="4" fillId="0" borderId="0" xfId="3" applyFont="1" applyAlignment="1">
      <alignment horizontal="left" vertical="center" wrapText="1"/>
    </xf>
    <xf numFmtId="0" fontId="14" fillId="0" borderId="18" xfId="3" applyFont="1" applyBorder="1" applyAlignment="1">
      <alignment horizontal="center"/>
    </xf>
    <xf numFmtId="0" fontId="11" fillId="3" borderId="37" xfId="1" applyFont="1" applyFill="1" applyBorder="1" applyAlignment="1">
      <alignment horizontal="left" vertical="center" wrapText="1"/>
    </xf>
    <xf numFmtId="0" fontId="7" fillId="4" borderId="30" xfId="0" applyFont="1" applyFill="1" applyBorder="1" applyAlignment="1" applyProtection="1">
      <alignment horizontal="center" vertical="center" wrapText="1"/>
      <protection hidden="1"/>
    </xf>
    <xf numFmtId="0" fontId="4" fillId="4" borderId="10" xfId="0" applyFont="1" applyFill="1" applyBorder="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xf numFmtId="0" fontId="4" fillId="4" borderId="30" xfId="0" applyFont="1" applyFill="1" applyBorder="1" applyAlignment="1" applyProtection="1">
      <alignment horizontal="center" vertical="center" wrapText="1"/>
      <protection hidden="1"/>
    </xf>
    <xf numFmtId="0" fontId="0" fillId="0" borderId="0" xfId="0" applyAlignment="1">
      <alignment horizontal="center" vertical="center"/>
    </xf>
    <xf numFmtId="0" fontId="11" fillId="0" borderId="0" xfId="1" applyFont="1" applyAlignment="1">
      <alignment horizontal="left" vertical="center" wrapText="1"/>
    </xf>
    <xf numFmtId="165" fontId="0" fillId="0" borderId="0" xfId="10" applyNumberFormat="1" applyFont="1" applyFill="1" applyBorder="1" applyAlignment="1">
      <alignment horizontal="center" vertical="center"/>
    </xf>
    <xf numFmtId="0" fontId="15" fillId="0" borderId="0" xfId="0" applyFont="1" applyAlignment="1">
      <alignment vertical="center"/>
    </xf>
    <xf numFmtId="0" fontId="0" fillId="0" borderId="0" xfId="0" applyAlignment="1">
      <alignment horizontal="right" vertical="center"/>
    </xf>
    <xf numFmtId="0" fontId="4" fillId="0" borderId="0" xfId="0" applyFont="1" applyAlignment="1" applyProtection="1">
      <alignment vertical="center" wrapText="1"/>
      <protection hidden="1"/>
    </xf>
    <xf numFmtId="0" fontId="4" fillId="0" borderId="22" xfId="0" applyFont="1" applyBorder="1" applyAlignment="1" applyProtection="1">
      <alignment vertical="center" wrapText="1"/>
      <protection hidden="1"/>
    </xf>
    <xf numFmtId="0" fontId="5" fillId="0" borderId="22" xfId="0" applyFont="1" applyBorder="1" applyAlignment="1" applyProtection="1">
      <alignment vertical="center" wrapText="1"/>
      <protection hidden="1"/>
    </xf>
    <xf numFmtId="165" fontId="0" fillId="0" borderId="7" xfId="10" applyNumberFormat="1" applyFont="1" applyFill="1" applyBorder="1" applyAlignment="1">
      <alignment horizontal="center" vertical="center"/>
    </xf>
    <xf numFmtId="0" fontId="0" fillId="0" borderId="22" xfId="0" applyBorder="1" applyAlignment="1">
      <alignment horizontal="center" vertical="center"/>
    </xf>
    <xf numFmtId="0" fontId="28" fillId="7" borderId="40" xfId="0" applyFont="1" applyFill="1" applyBorder="1" applyAlignment="1" applyProtection="1">
      <alignment horizontal="center" vertical="center" wrapText="1"/>
      <protection hidden="1"/>
    </xf>
    <xf numFmtId="0" fontId="2" fillId="0" borderId="7" xfId="0" applyFont="1" applyBorder="1" applyAlignment="1">
      <alignment horizontal="center"/>
    </xf>
    <xf numFmtId="0" fontId="0" fillId="0" borderId="7" xfId="0" applyBorder="1" applyAlignment="1">
      <alignment horizontal="center"/>
    </xf>
    <xf numFmtId="9" fontId="0" fillId="0" borderId="7" xfId="0" applyNumberFormat="1" applyBorder="1" applyAlignment="1">
      <alignment horizontal="center"/>
    </xf>
    <xf numFmtId="0" fontId="0" fillId="0" borderId="41" xfId="0" applyBorder="1" applyAlignment="1">
      <alignment horizontal="center"/>
    </xf>
    <xf numFmtId="0" fontId="4" fillId="6" borderId="40" xfId="0" applyFont="1" applyFill="1" applyBorder="1" applyAlignment="1" applyProtection="1">
      <alignment horizontal="center" vertical="center" wrapText="1"/>
      <protection hidden="1"/>
    </xf>
    <xf numFmtId="0" fontId="4" fillId="6" borderId="39" xfId="0" applyFont="1" applyFill="1" applyBorder="1" applyAlignment="1" applyProtection="1">
      <alignment horizontal="center" vertical="center" wrapText="1"/>
      <protection hidden="1"/>
    </xf>
    <xf numFmtId="0" fontId="4" fillId="6" borderId="35" xfId="0" applyFont="1" applyFill="1" applyBorder="1" applyAlignment="1" applyProtection="1">
      <alignment horizontal="center" vertical="center" wrapText="1"/>
      <protection hidden="1"/>
    </xf>
    <xf numFmtId="0" fontId="4" fillId="3" borderId="40" xfId="0" applyFont="1" applyFill="1" applyBorder="1" applyAlignment="1" applyProtection="1">
      <alignment horizontal="center" vertical="center" wrapText="1"/>
      <protection hidden="1"/>
    </xf>
    <xf numFmtId="0" fontId="4" fillId="3" borderId="39" xfId="0" applyFont="1" applyFill="1" applyBorder="1" applyAlignment="1" applyProtection="1">
      <alignment horizontal="center" vertical="center" wrapText="1"/>
      <protection hidden="1"/>
    </xf>
    <xf numFmtId="0" fontId="4" fillId="3" borderId="35" xfId="0" applyFont="1" applyFill="1" applyBorder="1" applyAlignment="1" applyProtection="1">
      <alignment horizontal="center" vertical="center" wrapText="1"/>
      <protection hidden="1"/>
    </xf>
    <xf numFmtId="165" fontId="0" fillId="0" borderId="7" xfId="0" applyNumberFormat="1" applyBorder="1" applyAlignment="1">
      <alignment horizontal="center" vertical="center"/>
    </xf>
    <xf numFmtId="0" fontId="2" fillId="0" borderId="43" xfId="0" applyFont="1" applyBorder="1"/>
    <xf numFmtId="0" fontId="0" fillId="0" borderId="44" xfId="0" applyBorder="1" applyAlignment="1">
      <alignment horizontal="center"/>
    </xf>
    <xf numFmtId="0" fontId="0" fillId="0" borderId="44" xfId="0" applyBorder="1"/>
    <xf numFmtId="0" fontId="0" fillId="0" borderId="45" xfId="0" applyBorder="1"/>
    <xf numFmtId="0" fontId="2" fillId="0" borderId="39" xfId="0" applyFont="1" applyBorder="1"/>
    <xf numFmtId="0" fontId="0" fillId="0" borderId="38" xfId="0" applyBorder="1" applyAlignment="1">
      <alignment horizontal="center"/>
    </xf>
    <xf numFmtId="0" fontId="0" fillId="0" borderId="38" xfId="0" applyBorder="1"/>
    <xf numFmtId="0" fontId="0" fillId="0" borderId="46" xfId="0" applyBorder="1"/>
    <xf numFmtId="9" fontId="0" fillId="0" borderId="7" xfId="0" applyNumberFormat="1" applyBorder="1" applyAlignment="1">
      <alignment horizontal="center" vertical="center"/>
    </xf>
    <xf numFmtId="0" fontId="33" fillId="0" borderId="7" xfId="3" applyFont="1" applyBorder="1" applyAlignment="1">
      <alignment horizontal="justify" vertical="center" wrapText="1"/>
    </xf>
    <xf numFmtId="0" fontId="33" fillId="0" borderId="7" xfId="3" applyFont="1" applyBorder="1" applyAlignment="1">
      <alignment horizontal="left" vertical="center" wrapText="1"/>
    </xf>
    <xf numFmtId="0" fontId="33" fillId="0" borderId="41" xfId="3" applyFont="1" applyBorder="1" applyAlignment="1">
      <alignment horizontal="justify" vertical="center" wrapText="1"/>
    </xf>
    <xf numFmtId="0" fontId="2" fillId="0" borderId="0" xfId="0" applyFont="1"/>
    <xf numFmtId="0" fontId="2" fillId="0" borderId="0" xfId="0" applyFont="1" applyAlignment="1">
      <alignment horizontal="center"/>
    </xf>
    <xf numFmtId="0" fontId="37" fillId="0" borderId="7" xfId="3" applyFont="1" applyBorder="1" applyAlignment="1">
      <alignment horizontal="left" vertical="center" wrapText="1"/>
    </xf>
    <xf numFmtId="0" fontId="14" fillId="0" borderId="0" xfId="3" applyFont="1"/>
    <xf numFmtId="0" fontId="14" fillId="0" borderId="0" xfId="3" applyFont="1" applyAlignment="1">
      <alignment horizontal="center"/>
    </xf>
    <xf numFmtId="0" fontId="39" fillId="10" borderId="22" xfId="0" applyFont="1" applyFill="1" applyBorder="1" applyAlignment="1">
      <alignment horizontal="center" vertical="center" wrapText="1"/>
    </xf>
    <xf numFmtId="0" fontId="40" fillId="0" borderId="7" xfId="0" applyFont="1" applyBorder="1" applyAlignment="1">
      <alignment horizontal="center" vertical="center" wrapText="1"/>
    </xf>
    <xf numFmtId="0" fontId="2" fillId="0" borderId="0" xfId="3" applyAlignment="1">
      <alignment vertical="center" wrapText="1"/>
    </xf>
    <xf numFmtId="0" fontId="22" fillId="0" borderId="22" xfId="0" applyFont="1" applyBorder="1" applyAlignment="1">
      <alignment horizontal="center" vertical="center" wrapText="1"/>
    </xf>
    <xf numFmtId="0" fontId="7" fillId="0" borderId="7" xfId="3" applyFont="1" applyBorder="1" applyAlignment="1">
      <alignment horizontal="justify" vertical="center" wrapText="1"/>
    </xf>
    <xf numFmtId="0" fontId="2" fillId="0" borderId="22" xfId="3" applyBorder="1" applyAlignment="1">
      <alignment horizontal="justify" vertical="center" wrapText="1"/>
    </xf>
    <xf numFmtId="0" fontId="7" fillId="0" borderId="22" xfId="3" applyFont="1" applyBorder="1" applyAlignment="1">
      <alignment horizontal="justify" vertical="center" wrapText="1"/>
    </xf>
    <xf numFmtId="0" fontId="31" fillId="0" borderId="7" xfId="3" applyFont="1" applyBorder="1" applyAlignment="1">
      <alignment horizontal="justify" vertical="center" wrapText="1"/>
    </xf>
    <xf numFmtId="0" fontId="31" fillId="0" borderId="22" xfId="3" applyFont="1" applyBorder="1" applyAlignment="1">
      <alignment horizontal="justify" vertical="center" wrapText="1"/>
    </xf>
    <xf numFmtId="166" fontId="0" fillId="0" borderId="0" xfId="11" applyFont="1" applyAlignment="1">
      <alignment vertical="center" wrapText="1"/>
    </xf>
    <xf numFmtId="0" fontId="2" fillId="0" borderId="0" xfId="3" applyAlignment="1">
      <alignment horizontal="center" vertical="center" wrapText="1"/>
    </xf>
    <xf numFmtId="166" fontId="0" fillId="0" borderId="0" xfId="11" applyFont="1" applyAlignment="1">
      <alignment horizontal="center" vertical="center" wrapText="1"/>
    </xf>
    <xf numFmtId="0" fontId="2" fillId="0" borderId="7" xfId="3" applyBorder="1" applyAlignment="1">
      <alignment vertical="center" wrapText="1"/>
    </xf>
    <xf numFmtId="166" fontId="2" fillId="0" borderId="0" xfId="11" applyFont="1" applyFill="1" applyAlignment="1">
      <alignment vertical="center" wrapText="1"/>
    </xf>
    <xf numFmtId="166" fontId="0" fillId="0" borderId="0" xfId="11" applyFont="1" applyFill="1" applyAlignment="1">
      <alignment vertical="center" wrapText="1"/>
    </xf>
    <xf numFmtId="0" fontId="31" fillId="11" borderId="40" xfId="3" applyFont="1" applyFill="1" applyBorder="1" applyAlignment="1">
      <alignment horizontal="justify" vertical="center" wrapText="1"/>
    </xf>
    <xf numFmtId="0" fontId="2" fillId="11" borderId="0" xfId="3" applyFill="1" applyAlignment="1">
      <alignment vertical="center" wrapText="1"/>
    </xf>
    <xf numFmtId="0" fontId="32" fillId="0" borderId="7" xfId="3" applyFont="1" applyBorder="1" applyAlignment="1">
      <alignment horizontal="justify" vertical="center" wrapText="1"/>
    </xf>
    <xf numFmtId="0" fontId="36" fillId="0" borderId="7" xfId="3" applyFont="1" applyBorder="1" applyAlignment="1">
      <alignment horizontal="center" vertical="center" wrapText="1"/>
    </xf>
    <xf numFmtId="0" fontId="31" fillId="10" borderId="7" xfId="3" applyFont="1" applyFill="1" applyBorder="1" applyAlignment="1">
      <alignment horizontal="center" vertical="center" wrapText="1"/>
    </xf>
    <xf numFmtId="0" fontId="32" fillId="0" borderId="22" xfId="3" applyFont="1" applyBorder="1" applyAlignment="1">
      <alignment horizontal="center" vertical="center" wrapText="1"/>
    </xf>
    <xf numFmtId="0" fontId="34" fillId="0" borderId="7" xfId="3" applyFont="1" applyBorder="1" applyAlignment="1">
      <alignment horizontal="justify" vertical="center" wrapText="1"/>
    </xf>
    <xf numFmtId="0" fontId="42" fillId="0" borderId="7" xfId="3" applyFont="1" applyBorder="1" applyAlignment="1">
      <alignment horizontal="center" vertical="center" wrapText="1"/>
    </xf>
    <xf numFmtId="0" fontId="43" fillId="0" borderId="7" xfId="3" applyFont="1" applyBorder="1" applyAlignment="1">
      <alignment horizontal="center" vertical="center" wrapText="1"/>
    </xf>
    <xf numFmtId="0" fontId="43" fillId="0" borderId="41" xfId="3" applyFont="1" applyBorder="1" applyAlignment="1">
      <alignment horizontal="center" vertical="center" wrapText="1"/>
    </xf>
    <xf numFmtId="0" fontId="42" fillId="0" borderId="41" xfId="3" applyFont="1" applyBorder="1" applyAlignment="1">
      <alignment horizontal="center" vertical="center" wrapText="1"/>
    </xf>
    <xf numFmtId="0" fontId="42" fillId="0" borderId="42" xfId="3" applyFont="1" applyBorder="1" applyAlignment="1">
      <alignment horizontal="center" vertical="center" wrapText="1"/>
    </xf>
    <xf numFmtId="0" fontId="42" fillId="0" borderId="40" xfId="3" applyFont="1" applyBorder="1" applyAlignment="1">
      <alignment horizontal="center" vertical="center" wrapText="1"/>
    </xf>
    <xf numFmtId="0" fontId="43" fillId="11" borderId="40" xfId="3" applyFont="1" applyFill="1" applyBorder="1" applyAlignment="1">
      <alignment horizontal="center" vertical="center" wrapText="1"/>
    </xf>
    <xf numFmtId="0" fontId="2" fillId="0" borderId="7" xfId="3" applyBorder="1" applyAlignment="1">
      <alignment horizontal="justify" vertical="center" wrapText="1"/>
    </xf>
    <xf numFmtId="0" fontId="2" fillId="0" borderId="41" xfId="3" applyBorder="1" applyAlignment="1">
      <alignment horizontal="justify" vertical="center" wrapText="1"/>
    </xf>
    <xf numFmtId="0" fontId="4" fillId="4" borderId="21" xfId="0" applyFont="1" applyFill="1" applyBorder="1" applyAlignment="1" applyProtection="1">
      <alignment horizontal="center" vertical="center" wrapText="1"/>
      <protection hidden="1"/>
    </xf>
    <xf numFmtId="0" fontId="4" fillId="4" borderId="15" xfId="0" applyFont="1" applyFill="1" applyBorder="1" applyAlignment="1" applyProtection="1">
      <alignment horizontal="center" vertical="center" wrapText="1"/>
      <protection hidden="1"/>
    </xf>
    <xf numFmtId="0" fontId="4" fillId="0" borderId="7" xfId="3" applyFont="1" applyBorder="1" applyAlignment="1">
      <alignment horizontal="left" vertical="center" wrapText="1"/>
    </xf>
    <xf numFmtId="0" fontId="33" fillId="0" borderId="41" xfId="3" applyFont="1" applyBorder="1" applyAlignment="1">
      <alignment horizontal="left" vertical="center" wrapText="1"/>
    </xf>
    <xf numFmtId="0" fontId="2" fillId="0" borderId="7" xfId="3" applyBorder="1" applyAlignment="1">
      <alignment horizontal="center" vertical="center" wrapText="1"/>
    </xf>
    <xf numFmtId="0" fontId="5" fillId="2" borderId="19" xfId="3" applyFont="1" applyFill="1" applyBorder="1" applyAlignment="1">
      <alignment vertical="center" wrapText="1"/>
    </xf>
    <xf numFmtId="0" fontId="5" fillId="2" borderId="18" xfId="3" applyFont="1" applyFill="1" applyBorder="1" applyAlignment="1">
      <alignment vertical="center" wrapText="1"/>
    </xf>
    <xf numFmtId="0" fontId="5" fillId="2" borderId="17" xfId="3" applyFont="1" applyFill="1" applyBorder="1" applyAlignment="1">
      <alignment vertical="center" wrapText="1"/>
    </xf>
    <xf numFmtId="0" fontId="5" fillId="0" borderId="0" xfId="3" applyFont="1" applyAlignment="1">
      <alignment vertical="center" wrapText="1"/>
    </xf>
    <xf numFmtId="0" fontId="5" fillId="2" borderId="16" xfId="3" applyFont="1" applyFill="1" applyBorder="1" applyAlignment="1">
      <alignment vertical="center" wrapText="1"/>
    </xf>
    <xf numFmtId="0" fontId="5" fillId="2" borderId="0" xfId="3" applyFont="1" applyFill="1" applyAlignment="1">
      <alignment vertical="center" wrapText="1"/>
    </xf>
    <xf numFmtId="0" fontId="5" fillId="2" borderId="15" xfId="3" applyFont="1" applyFill="1" applyBorder="1" applyAlignment="1">
      <alignment vertical="center" wrapText="1"/>
    </xf>
    <xf numFmtId="0" fontId="4" fillId="0" borderId="0" xfId="3" applyFont="1" applyAlignment="1">
      <alignment vertical="center" wrapText="1"/>
    </xf>
    <xf numFmtId="0" fontId="11" fillId="2" borderId="16" xfId="3" applyFont="1" applyFill="1" applyBorder="1" applyAlignment="1">
      <alignment vertical="center" wrapText="1"/>
    </xf>
    <xf numFmtId="0" fontId="11" fillId="2" borderId="0" xfId="3" applyFont="1" applyFill="1" applyAlignment="1">
      <alignment vertical="center" wrapText="1"/>
    </xf>
    <xf numFmtId="0" fontId="11" fillId="2" borderId="15" xfId="3" applyFont="1" applyFill="1" applyBorder="1" applyAlignment="1">
      <alignment vertical="center" wrapText="1"/>
    </xf>
    <xf numFmtId="164" fontId="5" fillId="2" borderId="0" xfId="4" applyFont="1" applyFill="1" applyBorder="1" applyAlignment="1">
      <alignment vertical="center" wrapText="1"/>
    </xf>
    <xf numFmtId="0" fontId="5" fillId="2" borderId="14" xfId="3" applyFont="1" applyFill="1" applyBorder="1" applyAlignment="1">
      <alignment vertical="center" wrapText="1"/>
    </xf>
    <xf numFmtId="0" fontId="5" fillId="2" borderId="13" xfId="3" applyFont="1" applyFill="1" applyBorder="1" applyAlignment="1">
      <alignment vertical="center" wrapText="1"/>
    </xf>
    <xf numFmtId="1" fontId="16" fillId="2" borderId="12" xfId="3" quotePrefix="1" applyNumberFormat="1" applyFont="1" applyFill="1" applyBorder="1" applyAlignment="1">
      <alignment horizontal="right" vertical="center" wrapText="1"/>
    </xf>
    <xf numFmtId="0" fontId="39" fillId="10" borderId="22" xfId="0" applyFont="1" applyFill="1" applyBorder="1" applyAlignment="1">
      <alignment horizontal="left" vertical="center" wrapText="1"/>
    </xf>
    <xf numFmtId="0" fontId="0" fillId="0" borderId="0" xfId="0" applyAlignment="1">
      <alignment vertical="center" wrapText="1"/>
    </xf>
    <xf numFmtId="0" fontId="22" fillId="0" borderId="7" xfId="0" applyFont="1" applyBorder="1" applyAlignment="1">
      <alignment horizontal="center" vertical="center" wrapText="1"/>
    </xf>
    <xf numFmtId="0" fontId="7" fillId="3" borderId="9" xfId="0" applyFont="1" applyFill="1" applyBorder="1" applyAlignment="1">
      <alignment vertical="center" wrapText="1"/>
    </xf>
    <xf numFmtId="0" fontId="7" fillId="3" borderId="8" xfId="0" applyFont="1" applyFill="1" applyBorder="1" applyAlignment="1">
      <alignment vertical="center" wrapText="1"/>
    </xf>
    <xf numFmtId="0" fontId="7" fillId="3" borderId="5" xfId="0" applyFont="1" applyFill="1" applyBorder="1" applyAlignment="1">
      <alignment vertical="center" wrapText="1"/>
    </xf>
    <xf numFmtId="0" fontId="7" fillId="0" borderId="0" xfId="0" applyFont="1" applyAlignment="1">
      <alignment vertical="center" wrapText="1"/>
    </xf>
    <xf numFmtId="0" fontId="7" fillId="3" borderId="11" xfId="0" applyFont="1" applyFill="1" applyBorder="1" applyAlignment="1">
      <alignment vertical="center" wrapText="1"/>
    </xf>
    <xf numFmtId="0" fontId="0" fillId="3" borderId="51" xfId="0" applyFill="1" applyBorder="1" applyAlignment="1">
      <alignment horizontal="left" vertical="center" wrapText="1"/>
    </xf>
    <xf numFmtId="0" fontId="0" fillId="0" borderId="0" xfId="0" applyAlignment="1">
      <alignment horizontal="center" vertical="center" wrapText="1"/>
    </xf>
    <xf numFmtId="0" fontId="11" fillId="3" borderId="37" xfId="1" applyFont="1" applyFill="1" applyBorder="1" applyAlignment="1">
      <alignment horizontal="center" vertical="center" wrapText="1"/>
    </xf>
    <xf numFmtId="0" fontId="14" fillId="0" borderId="16" xfId="3" applyFont="1" applyBorder="1" applyAlignment="1">
      <alignment vertical="center" wrapText="1"/>
    </xf>
    <xf numFmtId="0" fontId="14" fillId="0" borderId="0" xfId="3" applyFont="1" applyAlignment="1">
      <alignment vertical="center" wrapText="1"/>
    </xf>
    <xf numFmtId="0" fontId="14" fillId="0" borderId="0" xfId="3" applyFont="1" applyAlignment="1">
      <alignment horizontal="center" vertical="center" wrapText="1"/>
    </xf>
    <xf numFmtId="0" fontId="14" fillId="0" borderId="15" xfId="3" applyFont="1" applyBorder="1" applyAlignment="1">
      <alignment vertical="center" wrapText="1"/>
    </xf>
    <xf numFmtId="0" fontId="24" fillId="0" borderId="0" xfId="0" applyFont="1" applyAlignment="1">
      <alignment vertical="center" wrapText="1"/>
    </xf>
    <xf numFmtId="0" fontId="26" fillId="0" borderId="0" xfId="0" applyFont="1" applyAlignment="1">
      <alignment vertical="center" wrapText="1"/>
    </xf>
    <xf numFmtId="0" fontId="23"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0" fillId="0" borderId="9" xfId="0" applyBorder="1" applyAlignment="1">
      <alignment horizontal="center" vertical="center" wrapText="1"/>
    </xf>
    <xf numFmtId="0" fontId="0" fillId="0" borderId="25" xfId="0" applyBorder="1" applyAlignment="1">
      <alignment horizontal="center" vertical="center" wrapText="1"/>
    </xf>
    <xf numFmtId="0" fontId="0" fillId="0" borderId="31" xfId="0" applyBorder="1" applyAlignment="1">
      <alignment horizontal="center" vertical="center" wrapText="1"/>
    </xf>
    <xf numFmtId="0" fontId="0" fillId="3" borderId="5" xfId="0" applyFill="1" applyBorder="1" applyAlignment="1">
      <alignment horizontal="center" vertical="center" wrapText="1"/>
    </xf>
    <xf numFmtId="0" fontId="0" fillId="3" borderId="4"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29" xfId="0" applyFill="1" applyBorder="1" applyAlignment="1">
      <alignment horizontal="center" vertical="center" wrapText="1"/>
    </xf>
    <xf numFmtId="0" fontId="15" fillId="3" borderId="29" xfId="0" applyFont="1" applyFill="1" applyBorder="1" applyAlignment="1">
      <alignment vertical="center" wrapText="1"/>
    </xf>
    <xf numFmtId="0" fontId="2" fillId="0" borderId="27" xfId="0" applyFont="1" applyBorder="1" applyAlignment="1">
      <alignment vertical="center" wrapText="1"/>
    </xf>
    <xf numFmtId="4" fontId="11" fillId="0" borderId="36" xfId="1" applyNumberFormat="1" applyFont="1" applyBorder="1" applyAlignment="1">
      <alignment horizontal="center" vertical="center" wrapText="1"/>
    </xf>
    <xf numFmtId="0" fontId="14" fillId="0" borderId="19" xfId="3" applyFont="1" applyBorder="1" applyAlignment="1">
      <alignment vertical="center" wrapText="1"/>
    </xf>
    <xf numFmtId="0" fontId="14" fillId="0" borderId="18" xfId="3" applyFont="1" applyBorder="1" applyAlignment="1">
      <alignment vertical="center" wrapText="1"/>
    </xf>
    <xf numFmtId="0" fontId="14" fillId="0" borderId="18" xfId="3" applyFont="1" applyBorder="1" applyAlignment="1">
      <alignment horizontal="center" vertical="center" wrapText="1"/>
    </xf>
    <xf numFmtId="0" fontId="14" fillId="0" borderId="17" xfId="3" applyFont="1" applyBorder="1" applyAlignment="1">
      <alignment vertical="center" wrapText="1"/>
    </xf>
    <xf numFmtId="169" fontId="0" fillId="0" borderId="2" xfId="10" applyNumberFormat="1" applyFont="1" applyBorder="1" applyAlignment="1">
      <alignment horizontal="center" vertical="center" wrapText="1"/>
    </xf>
    <xf numFmtId="0" fontId="0" fillId="0" borderId="23" xfId="0" applyBorder="1" applyAlignment="1">
      <alignment horizontal="center" vertical="center" wrapText="1"/>
    </xf>
    <xf numFmtId="0" fontId="0" fillId="0" borderId="28" xfId="0" applyBorder="1" applyAlignment="1">
      <alignment horizontal="center" vertical="center" wrapText="1"/>
    </xf>
    <xf numFmtId="0" fontId="0" fillId="3" borderId="29" xfId="0" applyFill="1" applyBorder="1" applyAlignment="1">
      <alignment horizontal="right" vertical="center" wrapText="1"/>
    </xf>
    <xf numFmtId="170" fontId="0" fillId="0" borderId="7" xfId="10" applyNumberFormat="1" applyFont="1" applyFill="1" applyBorder="1" applyAlignment="1">
      <alignment horizontal="center" vertical="center" wrapText="1"/>
    </xf>
    <xf numFmtId="170" fontId="0" fillId="0" borderId="7" xfId="0" applyNumberFormat="1" applyBorder="1" applyAlignment="1">
      <alignment horizontal="center" vertical="center" wrapText="1"/>
    </xf>
    <xf numFmtId="2" fontId="0" fillId="0" borderId="7" xfId="0" applyNumberFormat="1" applyBorder="1" applyAlignment="1">
      <alignment horizontal="center" vertical="center"/>
    </xf>
    <xf numFmtId="0" fontId="2" fillId="0" borderId="42" xfId="0" applyFont="1" applyBorder="1" applyAlignment="1">
      <alignment horizontal="center"/>
    </xf>
    <xf numFmtId="0" fontId="7" fillId="0" borderId="7" xfId="0" applyFont="1" applyBorder="1" applyAlignment="1">
      <alignment horizontal="center"/>
    </xf>
    <xf numFmtId="4" fontId="0" fillId="5" borderId="32" xfId="0" applyNumberFormat="1" applyFill="1" applyBorder="1" applyAlignment="1">
      <alignment horizontal="center"/>
    </xf>
    <xf numFmtId="0" fontId="2" fillId="0" borderId="40" xfId="0" applyFont="1" applyBorder="1" applyAlignment="1">
      <alignment horizontal="center"/>
    </xf>
    <xf numFmtId="0" fontId="2" fillId="3" borderId="5" xfId="0" applyFont="1" applyFill="1" applyBorder="1" applyAlignment="1">
      <alignment horizontal="center" vertical="center" wrapText="1"/>
    </xf>
    <xf numFmtId="0" fontId="2" fillId="3" borderId="34" xfId="0" applyFont="1" applyFill="1" applyBorder="1" applyAlignment="1">
      <alignment horizontal="center" vertical="center" wrapText="1"/>
    </xf>
    <xf numFmtId="0" fontId="0" fillId="3" borderId="26" xfId="0" applyFill="1" applyBorder="1" applyAlignment="1">
      <alignment horizontal="right" vertical="center" wrapText="1"/>
    </xf>
    <xf numFmtId="0" fontId="44" fillId="0" borderId="7" xfId="3" applyFont="1" applyBorder="1" applyAlignment="1">
      <alignment horizontal="center" vertical="center" wrapText="1"/>
    </xf>
    <xf numFmtId="0" fontId="45" fillId="10" borderId="7" xfId="3" applyFont="1" applyFill="1" applyBorder="1" applyAlignment="1">
      <alignment horizontal="center" vertical="center" wrapText="1"/>
    </xf>
    <xf numFmtId="0" fontId="44" fillId="0" borderId="41" xfId="3" applyFont="1" applyBorder="1" applyAlignment="1">
      <alignment horizontal="center" vertical="center" wrapText="1"/>
    </xf>
    <xf numFmtId="0" fontId="36" fillId="0" borderId="0" xfId="3" applyFont="1" applyAlignment="1">
      <alignment vertical="center" wrapText="1"/>
    </xf>
    <xf numFmtId="0" fontId="2" fillId="0" borderId="17" xfId="0" applyFont="1" applyBorder="1" applyAlignment="1">
      <alignment horizontal="justify" vertical="center" wrapText="1"/>
    </xf>
    <xf numFmtId="0" fontId="2" fillId="0" borderId="61" xfId="0" applyFont="1" applyBorder="1" applyAlignment="1">
      <alignment horizontal="justify" vertical="center" wrapText="1"/>
    </xf>
    <xf numFmtId="0" fontId="2" fillId="0" borderId="15" xfId="0" applyFont="1" applyBorder="1" applyAlignment="1">
      <alignment horizontal="justify" vertical="center" wrapText="1"/>
    </xf>
    <xf numFmtId="0" fontId="21" fillId="2" borderId="16" xfId="3" applyFont="1" applyFill="1" applyBorder="1" applyAlignment="1">
      <alignment horizontal="center" vertical="center" wrapText="1"/>
    </xf>
    <xf numFmtId="0" fontId="21" fillId="2" borderId="0" xfId="3" applyFont="1" applyFill="1" applyAlignment="1">
      <alignment horizontal="center" vertical="center" wrapText="1"/>
    </xf>
    <xf numFmtId="0" fontId="21" fillId="2" borderId="15" xfId="3" applyFont="1" applyFill="1" applyBorder="1" applyAlignment="1">
      <alignment horizontal="center" vertical="center" wrapText="1"/>
    </xf>
    <xf numFmtId="0" fontId="20" fillId="0" borderId="16" xfId="3" applyFont="1" applyBorder="1" applyAlignment="1">
      <alignment horizontal="center" vertical="center" wrapText="1"/>
    </xf>
    <xf numFmtId="0" fontId="20" fillId="0" borderId="0" xfId="3" applyFont="1" applyAlignment="1">
      <alignment horizontal="center" vertical="center" wrapText="1"/>
    </xf>
    <xf numFmtId="0" fontId="20" fillId="0" borderId="15" xfId="3" applyFont="1" applyBorder="1" applyAlignment="1">
      <alignment horizontal="center" vertical="center" wrapText="1"/>
    </xf>
    <xf numFmtId="0" fontId="8" fillId="0" borderId="16" xfId="3" applyFont="1" applyBorder="1" applyAlignment="1">
      <alignment horizontal="center" vertical="center" wrapText="1"/>
    </xf>
    <xf numFmtId="0" fontId="8" fillId="0" borderId="0" xfId="3" applyFont="1" applyAlignment="1">
      <alignment horizontal="center" vertical="center" wrapText="1"/>
    </xf>
    <xf numFmtId="0" fontId="8" fillId="0" borderId="15" xfId="3" applyFont="1" applyBorder="1" applyAlignment="1">
      <alignment horizontal="center" vertical="center" wrapText="1"/>
    </xf>
    <xf numFmtId="0" fontId="19" fillId="2" borderId="16" xfId="3" applyFont="1" applyFill="1" applyBorder="1" applyAlignment="1">
      <alignment horizontal="center" vertical="center" wrapText="1"/>
    </xf>
    <xf numFmtId="0" fontId="19" fillId="2" borderId="0" xfId="3" applyFont="1" applyFill="1" applyAlignment="1">
      <alignment horizontal="center" vertical="center" wrapText="1"/>
    </xf>
    <xf numFmtId="0" fontId="19" fillId="2" borderId="15" xfId="3" applyFont="1" applyFill="1" applyBorder="1" applyAlignment="1">
      <alignment horizontal="center" vertical="center" wrapText="1"/>
    </xf>
    <xf numFmtId="0" fontId="18" fillId="2" borderId="16" xfId="3" applyFont="1" applyFill="1" applyBorder="1" applyAlignment="1">
      <alignment horizontal="center" vertical="center" wrapText="1"/>
    </xf>
    <xf numFmtId="0" fontId="18" fillId="2" borderId="0" xfId="3" applyFont="1" applyFill="1" applyAlignment="1">
      <alignment horizontal="center" vertical="center" wrapText="1"/>
    </xf>
    <xf numFmtId="0" fontId="18" fillId="2" borderId="15" xfId="3" applyFont="1" applyFill="1" applyBorder="1" applyAlignment="1">
      <alignment horizontal="center" vertical="center" wrapText="1"/>
    </xf>
    <xf numFmtId="0" fontId="17" fillId="2" borderId="16" xfId="3" applyFont="1" applyFill="1" applyBorder="1" applyAlignment="1">
      <alignment horizontal="center" vertical="center" wrapText="1"/>
    </xf>
    <xf numFmtId="0" fontId="17" fillId="2" borderId="0" xfId="3" applyFont="1" applyFill="1" applyAlignment="1">
      <alignment horizontal="center" vertical="center" wrapText="1"/>
    </xf>
    <xf numFmtId="0" fontId="17" fillId="2" borderId="15" xfId="3" applyFont="1" applyFill="1" applyBorder="1" applyAlignment="1">
      <alignment horizontal="center" vertical="center" wrapText="1"/>
    </xf>
    <xf numFmtId="0" fontId="20" fillId="2" borderId="16" xfId="3" applyFont="1" applyFill="1" applyBorder="1" applyAlignment="1">
      <alignment horizontal="center" vertical="center" wrapText="1"/>
    </xf>
    <xf numFmtId="0" fontId="20" fillId="2" borderId="0" xfId="3" applyFont="1" applyFill="1" applyAlignment="1">
      <alignment horizontal="center" vertical="center" wrapText="1"/>
    </xf>
    <xf numFmtId="0" fontId="20" fillId="2" borderId="15" xfId="3" applyFont="1" applyFill="1" applyBorder="1" applyAlignment="1">
      <alignment horizontal="center" vertical="center" wrapText="1"/>
    </xf>
    <xf numFmtId="0" fontId="2" fillId="0" borderId="8" xfId="0" applyFont="1" applyBorder="1" applyAlignment="1">
      <alignment horizontal="center" vertical="center" wrapText="1"/>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7" fillId="0" borderId="0" xfId="0" applyFont="1" applyAlignment="1">
      <alignment horizontal="center" vertical="center" wrapText="1"/>
    </xf>
    <xf numFmtId="0" fontId="38" fillId="0" borderId="43" xfId="0" applyFont="1" applyBorder="1" applyAlignment="1">
      <alignment horizontal="center" vertical="center" wrapText="1"/>
    </xf>
    <xf numFmtId="0" fontId="38" fillId="0" borderId="39" xfId="0" applyFont="1" applyBorder="1" applyAlignment="1">
      <alignment horizontal="center" vertical="center" wrapText="1"/>
    </xf>
    <xf numFmtId="0" fontId="38" fillId="0" borderId="41" xfId="0" applyFont="1" applyBorder="1" applyAlignment="1">
      <alignment horizontal="center" vertical="center" wrapText="1"/>
    </xf>
    <xf numFmtId="0" fontId="38" fillId="0" borderId="40" xfId="0" applyFont="1" applyBorder="1" applyAlignment="1">
      <alignment horizontal="center" vertical="center" wrapText="1"/>
    </xf>
    <xf numFmtId="0" fontId="2" fillId="0" borderId="7" xfId="0" applyFont="1" applyBorder="1" applyAlignment="1">
      <alignment horizontal="center" vertical="center" wrapText="1"/>
    </xf>
    <xf numFmtId="167" fontId="0" fillId="0" borderId="7" xfId="10" applyNumberFormat="1" applyFont="1" applyBorder="1" applyAlignment="1">
      <alignment horizontal="center" vertical="center" wrapText="1"/>
    </xf>
    <xf numFmtId="168" fontId="0" fillId="0" borderId="7" xfId="10" applyNumberFormat="1" applyFont="1" applyBorder="1" applyAlignment="1">
      <alignment horizontal="center" vertical="center" wrapText="1"/>
    </xf>
    <xf numFmtId="0" fontId="7" fillId="3" borderId="9"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0" borderId="59" xfId="0" applyFont="1" applyBorder="1" applyAlignment="1">
      <alignment horizontal="center" vertical="center" wrapText="1"/>
    </xf>
    <xf numFmtId="0" fontId="2" fillId="0" borderId="54" xfId="0" applyFont="1" applyBorder="1" applyAlignment="1">
      <alignment horizontal="center" vertical="center" wrapText="1"/>
    </xf>
    <xf numFmtId="0" fontId="2" fillId="0" borderId="60" xfId="0" applyFont="1" applyBorder="1" applyAlignment="1">
      <alignment horizontal="center" vertical="center" wrapText="1"/>
    </xf>
    <xf numFmtId="0" fontId="11" fillId="0" borderId="56" xfId="1" applyFont="1" applyBorder="1" applyAlignment="1">
      <alignment horizontal="center" vertical="center" wrapText="1"/>
    </xf>
    <xf numFmtId="0" fontId="11" fillId="0" borderId="55" xfId="1" applyFont="1" applyBorder="1" applyAlignment="1">
      <alignment horizontal="center" vertical="center" wrapText="1"/>
    </xf>
    <xf numFmtId="0" fontId="11" fillId="0" borderId="57" xfId="1" applyFont="1" applyBorder="1" applyAlignment="1">
      <alignment horizontal="center" vertical="center" wrapText="1"/>
    </xf>
    <xf numFmtId="0" fontId="0" fillId="0" borderId="59" xfId="0" applyBorder="1" applyAlignment="1">
      <alignment horizontal="center" vertical="center" wrapText="1"/>
    </xf>
    <xf numFmtId="0" fontId="0" fillId="0" borderId="54" xfId="0" applyBorder="1" applyAlignment="1">
      <alignment horizontal="center" vertical="center" wrapText="1"/>
    </xf>
    <xf numFmtId="0" fontId="0" fillId="0" borderId="60" xfId="0" applyBorder="1" applyAlignment="1">
      <alignment horizontal="center"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24" xfId="0" applyBorder="1" applyAlignment="1">
      <alignment horizontal="center" vertical="center" wrapText="1"/>
    </xf>
    <xf numFmtId="0" fontId="0" fillId="0" borderId="35" xfId="0" applyBorder="1" applyAlignment="1">
      <alignment horizontal="center" vertical="center" wrapText="1"/>
    </xf>
    <xf numFmtId="0" fontId="0" fillId="0" borderId="56" xfId="0" applyBorder="1" applyAlignment="1">
      <alignment horizontal="center" vertical="center" wrapText="1"/>
    </xf>
    <xf numFmtId="0" fontId="0" fillId="0" borderId="55" xfId="0" applyBorder="1" applyAlignment="1">
      <alignment horizontal="center" vertical="center" wrapText="1"/>
    </xf>
    <xf numFmtId="0" fontId="0" fillId="0" borderId="57" xfId="0" applyBorder="1" applyAlignment="1">
      <alignment horizontal="center" vertical="center" wrapText="1"/>
    </xf>
    <xf numFmtId="0" fontId="2" fillId="0" borderId="58"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0" xfId="0" applyFont="1" applyBorder="1" applyAlignment="1">
      <alignment horizontal="center" vertical="center" wrapText="1"/>
    </xf>
    <xf numFmtId="0" fontId="2" fillId="11" borderId="7" xfId="0" applyFont="1" applyFill="1" applyBorder="1" applyAlignment="1">
      <alignment horizontal="center" vertical="center" wrapText="1"/>
    </xf>
    <xf numFmtId="0" fontId="7" fillId="10" borderId="7" xfId="0" applyFont="1" applyFill="1" applyBorder="1" applyAlignment="1">
      <alignment horizontal="center" vertical="center" wrapText="1"/>
    </xf>
    <xf numFmtId="0" fontId="6" fillId="0" borderId="16" xfId="3" applyFont="1" applyBorder="1" applyAlignment="1">
      <alignment horizontal="center" vertical="center" wrapText="1"/>
    </xf>
    <xf numFmtId="0" fontId="6" fillId="0" borderId="0" xfId="3" applyFont="1" applyAlignment="1">
      <alignment horizontal="center" vertical="center" wrapText="1"/>
    </xf>
    <xf numFmtId="0" fontId="6" fillId="0" borderId="15" xfId="3" applyFont="1" applyBorder="1" applyAlignment="1">
      <alignment horizontal="center" vertical="center" wrapText="1"/>
    </xf>
    <xf numFmtId="0" fontId="38" fillId="0" borderId="7" xfId="0" applyFont="1" applyBorder="1" applyAlignment="1">
      <alignment horizontal="center" vertical="center" wrapText="1"/>
    </xf>
    <xf numFmtId="0" fontId="41" fillId="0" borderId="7" xfId="0" applyFont="1" applyBorder="1" applyAlignment="1">
      <alignment horizontal="center" vertical="center" wrapText="1"/>
    </xf>
    <xf numFmtId="0" fontId="13" fillId="0" borderId="16" xfId="3" applyFont="1" applyBorder="1" applyAlignment="1">
      <alignment horizontal="center" vertical="center" wrapText="1"/>
    </xf>
    <xf numFmtId="0" fontId="13" fillId="0" borderId="0" xfId="3" applyFont="1" applyAlignment="1">
      <alignment horizontal="center" vertical="center" wrapText="1"/>
    </xf>
    <xf numFmtId="0" fontId="13" fillId="0" borderId="15" xfId="3" applyFont="1" applyBorder="1" applyAlignment="1">
      <alignment horizontal="center" vertical="center" wrapText="1"/>
    </xf>
    <xf numFmtId="0" fontId="4" fillId="4" borderId="9" xfId="0" applyFont="1" applyFill="1" applyBorder="1" applyAlignment="1" applyProtection="1">
      <alignment horizontal="center" vertical="center" wrapText="1"/>
      <protection hidden="1"/>
    </xf>
    <xf numFmtId="0" fontId="4" fillId="4" borderId="1" xfId="0" applyFont="1" applyFill="1" applyBorder="1" applyAlignment="1" applyProtection="1">
      <alignment horizontal="center" vertical="center" wrapText="1"/>
      <protection hidden="1"/>
    </xf>
    <xf numFmtId="0" fontId="4" fillId="4" borderId="8" xfId="0" applyFont="1" applyFill="1" applyBorder="1" applyAlignment="1" applyProtection="1">
      <alignment horizontal="center" vertical="center" wrapText="1"/>
      <protection hidden="1"/>
    </xf>
    <xf numFmtId="0" fontId="4" fillId="4" borderId="6" xfId="0" applyFont="1" applyFill="1" applyBorder="1" applyAlignment="1" applyProtection="1">
      <alignment horizontal="center" vertical="center" wrapText="1"/>
      <protection hidden="1"/>
    </xf>
    <xf numFmtId="0" fontId="4" fillId="4" borderId="21" xfId="0" applyFont="1" applyFill="1" applyBorder="1" applyAlignment="1" applyProtection="1">
      <alignment horizontal="center" vertical="center" wrapText="1"/>
      <protection hidden="1"/>
    </xf>
    <xf numFmtId="0" fontId="4" fillId="4" borderId="24" xfId="0" applyFont="1" applyFill="1" applyBorder="1" applyAlignment="1" applyProtection="1">
      <alignment horizontal="center" vertical="center" wrapText="1"/>
      <protection hidden="1"/>
    </xf>
    <xf numFmtId="0" fontId="4" fillId="4" borderId="17" xfId="0" applyFont="1" applyFill="1" applyBorder="1" applyAlignment="1" applyProtection="1">
      <alignment horizontal="center" vertical="center" wrapText="1"/>
      <protection hidden="1"/>
    </xf>
    <xf numFmtId="0" fontId="4" fillId="4" borderId="15" xfId="0" applyFont="1" applyFill="1" applyBorder="1" applyAlignment="1" applyProtection="1">
      <alignment horizontal="center" vertical="center" wrapText="1"/>
      <protection hidden="1"/>
    </xf>
    <xf numFmtId="0" fontId="25" fillId="0" borderId="0" xfId="0" applyFont="1" applyAlignment="1">
      <alignment horizontal="center" vertical="center" wrapText="1"/>
    </xf>
    <xf numFmtId="0" fontId="4" fillId="4" borderId="32" xfId="0" applyFont="1" applyFill="1" applyBorder="1" applyAlignment="1" applyProtection="1">
      <alignment horizontal="center" vertical="center" wrapText="1"/>
      <protection hidden="1"/>
    </xf>
    <xf numFmtId="0" fontId="4" fillId="0" borderId="14" xfId="3" applyFont="1" applyBorder="1" applyAlignment="1">
      <alignment horizontal="center" vertical="center" wrapText="1"/>
    </xf>
    <xf numFmtId="0" fontId="4" fillId="0" borderId="13" xfId="3" applyFont="1" applyBorder="1" applyAlignment="1">
      <alignment horizontal="center" vertical="center" wrapText="1"/>
    </xf>
    <xf numFmtId="0" fontId="4" fillId="0" borderId="12" xfId="3" applyFont="1" applyBorder="1" applyAlignment="1">
      <alignment horizontal="center" vertical="center" wrapText="1"/>
    </xf>
    <xf numFmtId="0" fontId="9" fillId="0" borderId="16" xfId="3" applyFont="1" applyBorder="1" applyAlignment="1">
      <alignment horizontal="center" vertical="center" wrapText="1"/>
    </xf>
    <xf numFmtId="0" fontId="9" fillId="0" borderId="0" xfId="3" applyFont="1" applyAlignment="1">
      <alignment horizontal="center" vertical="center" wrapText="1"/>
    </xf>
    <xf numFmtId="0" fontId="9" fillId="0" borderId="15" xfId="3" applyFont="1" applyBorder="1" applyAlignment="1">
      <alignment horizontal="center" vertical="center" wrapText="1"/>
    </xf>
    <xf numFmtId="0" fontId="4" fillId="0" borderId="7" xfId="3" applyFont="1" applyBorder="1" applyAlignment="1">
      <alignment horizontal="left" vertical="center" wrapText="1"/>
    </xf>
    <xf numFmtId="0" fontId="33" fillId="0" borderId="41" xfId="3" applyFont="1" applyBorder="1" applyAlignment="1">
      <alignment horizontal="left" vertical="center" wrapText="1"/>
    </xf>
    <xf numFmtId="0" fontId="33" fillId="0" borderId="40" xfId="3" applyFont="1" applyBorder="1" applyAlignment="1">
      <alignment horizontal="left" vertical="center" wrapText="1"/>
    </xf>
    <xf numFmtId="0" fontId="34" fillId="11" borderId="7" xfId="3" applyFont="1" applyFill="1" applyBorder="1" applyAlignment="1">
      <alignment horizontal="center" vertical="center" wrapText="1"/>
    </xf>
    <xf numFmtId="0" fontId="35" fillId="10" borderId="22" xfId="3" applyFont="1" applyFill="1" applyBorder="1" applyAlignment="1">
      <alignment horizontal="center" vertical="center" wrapText="1"/>
    </xf>
    <xf numFmtId="0" fontId="35" fillId="10" borderId="20" xfId="3" applyFont="1" applyFill="1" applyBorder="1" applyAlignment="1">
      <alignment horizontal="center" vertical="center" wrapText="1"/>
    </xf>
    <xf numFmtId="0" fontId="35" fillId="10" borderId="33" xfId="3" applyFont="1" applyFill="1" applyBorder="1" applyAlignment="1">
      <alignment horizontal="center" vertical="center" wrapText="1"/>
    </xf>
    <xf numFmtId="0" fontId="2" fillId="0" borderId="22" xfId="3" applyBorder="1" applyAlignment="1">
      <alignment horizontal="left" vertical="center" wrapText="1"/>
    </xf>
    <xf numFmtId="0" fontId="2" fillId="0" borderId="20" xfId="3" applyBorder="1" applyAlignment="1">
      <alignment horizontal="left" vertical="center" wrapText="1"/>
    </xf>
    <xf numFmtId="0" fontId="2" fillId="0" borderId="33" xfId="3" applyBorder="1" applyAlignment="1">
      <alignment horizontal="left" vertical="center" wrapText="1"/>
    </xf>
    <xf numFmtId="0" fontId="42" fillId="0" borderId="41" xfId="3" applyFont="1" applyBorder="1" applyAlignment="1">
      <alignment horizontal="center" vertical="center" wrapText="1"/>
    </xf>
    <xf numFmtId="0" fontId="42" fillId="0" borderId="40" xfId="3" applyFont="1" applyBorder="1" applyAlignment="1">
      <alignment horizontal="center" vertical="center" wrapText="1"/>
    </xf>
    <xf numFmtId="0" fontId="44" fillId="0" borderId="41" xfId="3" applyFont="1" applyBorder="1" applyAlignment="1">
      <alignment horizontal="center" vertical="center" wrapText="1"/>
    </xf>
    <xf numFmtId="0" fontId="44" fillId="0" borderId="40" xfId="3" applyFont="1" applyBorder="1" applyAlignment="1">
      <alignment horizontal="center" vertical="center" wrapText="1"/>
    </xf>
    <xf numFmtId="0" fontId="43" fillId="0" borderId="41" xfId="3" applyFont="1" applyBorder="1" applyAlignment="1">
      <alignment horizontal="center" vertical="center" wrapText="1"/>
    </xf>
    <xf numFmtId="0" fontId="43" fillId="0" borderId="40" xfId="3" applyFont="1" applyBorder="1" applyAlignment="1">
      <alignment horizontal="center" vertical="center" wrapText="1"/>
    </xf>
    <xf numFmtId="0" fontId="2" fillId="0" borderId="7" xfId="3" applyBorder="1" applyAlignment="1">
      <alignment horizontal="center" vertical="center" wrapText="1"/>
    </xf>
    <xf numFmtId="0" fontId="30" fillId="0" borderId="22" xfId="3" applyFont="1" applyBorder="1" applyAlignment="1">
      <alignment horizontal="justify" vertical="center" wrapText="1"/>
    </xf>
    <xf numFmtId="0" fontId="30" fillId="0" borderId="20" xfId="3" applyFont="1" applyBorder="1" applyAlignment="1">
      <alignment horizontal="justify" vertical="center" wrapText="1"/>
    </xf>
    <xf numFmtId="0" fontId="30" fillId="0" borderId="33" xfId="3" applyFont="1" applyBorder="1" applyAlignment="1">
      <alignment horizontal="justify" vertical="center" wrapText="1"/>
    </xf>
    <xf numFmtId="0" fontId="34" fillId="9" borderId="22" xfId="3" applyFont="1" applyFill="1" applyBorder="1" applyAlignment="1">
      <alignment horizontal="justify" vertical="center" wrapText="1"/>
    </xf>
    <xf numFmtId="0" fontId="34" fillId="9" borderId="20" xfId="3" applyFont="1" applyFill="1" applyBorder="1" applyAlignment="1">
      <alignment horizontal="justify" vertical="center" wrapText="1"/>
    </xf>
    <xf numFmtId="0" fontId="34" fillId="9" borderId="33" xfId="3" applyFont="1" applyFill="1" applyBorder="1" applyAlignment="1">
      <alignment horizontal="justify" vertical="center" wrapText="1"/>
    </xf>
    <xf numFmtId="3" fontId="34" fillId="9" borderId="22" xfId="3" applyNumberFormat="1" applyFont="1" applyFill="1" applyBorder="1" applyAlignment="1">
      <alignment horizontal="justify" vertical="center" wrapText="1"/>
    </xf>
    <xf numFmtId="0" fontId="29" fillId="0" borderId="22" xfId="3" applyFont="1" applyBorder="1" applyAlignment="1">
      <alignment horizontal="center" vertical="center" wrapText="1"/>
    </xf>
    <xf numFmtId="0" fontId="29" fillId="0" borderId="20" xfId="3" applyFont="1" applyBorder="1" applyAlignment="1">
      <alignment horizontal="center" vertical="center" wrapText="1"/>
    </xf>
    <xf numFmtId="0" fontId="29" fillId="0" borderId="33" xfId="3" applyFont="1" applyBorder="1" applyAlignment="1">
      <alignment horizontal="center" vertical="center" wrapText="1"/>
    </xf>
    <xf numFmtId="0" fontId="24" fillId="0" borderId="20" xfId="3" applyFont="1" applyBorder="1" applyAlignment="1">
      <alignment horizontal="justify" vertical="center" wrapText="1"/>
    </xf>
    <xf numFmtId="0" fontId="24" fillId="0" borderId="33" xfId="3" applyFont="1" applyBorder="1" applyAlignment="1">
      <alignment horizontal="justify" vertical="center" wrapText="1"/>
    </xf>
    <xf numFmtId="0" fontId="24" fillId="0" borderId="22" xfId="3" applyFont="1" applyBorder="1" applyAlignment="1">
      <alignment horizontal="justify" vertical="center" wrapText="1"/>
    </xf>
    <xf numFmtId="0" fontId="22" fillId="0" borderId="6" xfId="0" applyFont="1" applyBorder="1" applyAlignment="1">
      <alignment horizontal="center" vertical="center" wrapText="1"/>
    </xf>
    <xf numFmtId="0" fontId="22" fillId="0" borderId="3" xfId="0" applyFont="1" applyBorder="1" applyAlignment="1">
      <alignment horizontal="center" vertical="center" wrapText="1"/>
    </xf>
    <xf numFmtId="0" fontId="40" fillId="0" borderId="1" xfId="0" applyFont="1" applyBorder="1" applyAlignment="1">
      <alignment horizontal="center" vertical="center" wrapText="1"/>
    </xf>
    <xf numFmtId="0" fontId="40" fillId="0" borderId="6" xfId="0" applyFont="1" applyBorder="1" applyAlignment="1">
      <alignment horizontal="center" vertical="center" wrapText="1"/>
    </xf>
    <xf numFmtId="0" fontId="39" fillId="10" borderId="2" xfId="0" applyFont="1" applyFill="1" applyBorder="1" applyAlignment="1">
      <alignment horizontal="center" vertical="center" wrapText="1"/>
    </xf>
    <xf numFmtId="0" fontId="39" fillId="10" borderId="7" xfId="0" applyFont="1" applyFill="1" applyBorder="1" applyAlignment="1">
      <alignment horizontal="center" vertical="center" wrapText="1"/>
    </xf>
    <xf numFmtId="0" fontId="38" fillId="0" borderId="9" xfId="0" applyFont="1" applyBorder="1" applyAlignment="1">
      <alignment horizontal="center" vertical="center" wrapText="1"/>
    </xf>
    <xf numFmtId="0" fontId="38" fillId="0" borderId="2" xfId="0" applyFont="1" applyBorder="1" applyAlignment="1">
      <alignment horizontal="center" vertical="center" wrapText="1"/>
    </xf>
    <xf numFmtId="0" fontId="38" fillId="0" borderId="8" xfId="0" applyFont="1" applyBorder="1" applyAlignment="1">
      <alignment horizontal="center" vertical="center" wrapText="1"/>
    </xf>
    <xf numFmtId="0" fontId="38" fillId="0" borderId="5" xfId="0" applyFont="1" applyBorder="1" applyAlignment="1">
      <alignment horizontal="center" vertical="center" wrapText="1"/>
    </xf>
    <xf numFmtId="0" fontId="38" fillId="0" borderId="4" xfId="0" applyFont="1" applyBorder="1" applyAlignment="1">
      <alignment horizontal="center" vertical="center" wrapText="1"/>
    </xf>
    <xf numFmtId="0" fontId="39" fillId="10" borderId="4" xfId="0" applyFont="1" applyFill="1" applyBorder="1" applyAlignment="1">
      <alignment horizontal="center" vertical="center" wrapText="1"/>
    </xf>
    <xf numFmtId="0" fontId="38" fillId="0" borderId="45" xfId="0" applyFont="1" applyBorder="1" applyAlignment="1">
      <alignment horizontal="center" vertical="center" wrapText="1"/>
    </xf>
    <xf numFmtId="0" fontId="38" fillId="0" borderId="47" xfId="0" applyFont="1" applyBorder="1" applyAlignment="1">
      <alignment horizontal="center" vertical="center" wrapText="1"/>
    </xf>
    <xf numFmtId="0" fontId="38" fillId="0" borderId="48" xfId="0" applyFont="1" applyBorder="1" applyAlignment="1">
      <alignment horizontal="center" vertical="center" wrapText="1"/>
    </xf>
    <xf numFmtId="0" fontId="38" fillId="0" borderId="49" xfId="0" applyFont="1" applyBorder="1" applyAlignment="1">
      <alignment horizontal="center" vertical="center" wrapText="1"/>
    </xf>
    <xf numFmtId="0" fontId="38" fillId="0" borderId="50" xfId="0" applyFont="1" applyBorder="1" applyAlignment="1">
      <alignment horizontal="center" vertical="center" wrapText="1"/>
    </xf>
    <xf numFmtId="0" fontId="38" fillId="0" borderId="52" xfId="0" applyFont="1" applyBorder="1" applyAlignment="1">
      <alignment horizontal="center" vertical="center" wrapText="1"/>
    </xf>
    <xf numFmtId="0" fontId="38" fillId="0" borderId="53" xfId="0" applyFont="1" applyBorder="1" applyAlignment="1">
      <alignment horizontal="center" vertical="center" wrapText="1"/>
    </xf>
    <xf numFmtId="0" fontId="6" fillId="0" borderId="16" xfId="3" applyFont="1" applyBorder="1" applyAlignment="1">
      <alignment horizontal="center"/>
    </xf>
    <xf numFmtId="0" fontId="6" fillId="0" borderId="0" xfId="3" applyFont="1" applyAlignment="1">
      <alignment horizontal="center"/>
    </xf>
    <xf numFmtId="0" fontId="6" fillId="0" borderId="15" xfId="3" applyFont="1" applyBorder="1" applyAlignment="1">
      <alignment horizontal="center"/>
    </xf>
    <xf numFmtId="0" fontId="7" fillId="6" borderId="22" xfId="0" applyFont="1" applyFill="1" applyBorder="1" applyAlignment="1" applyProtection="1">
      <alignment horizontal="center" vertical="center" wrapText="1"/>
      <protection hidden="1"/>
    </xf>
    <xf numFmtId="0" fontId="7" fillId="6" borderId="20" xfId="0" applyFont="1" applyFill="1" applyBorder="1" applyAlignment="1" applyProtection="1">
      <alignment horizontal="center" vertical="center" wrapText="1"/>
      <protection hidden="1"/>
    </xf>
    <xf numFmtId="0" fontId="7" fillId="6" borderId="33" xfId="0" applyFont="1" applyFill="1" applyBorder="1" applyAlignment="1" applyProtection="1">
      <alignment horizontal="center" vertical="center" wrapText="1"/>
      <protection hidden="1"/>
    </xf>
    <xf numFmtId="0" fontId="7" fillId="3" borderId="22" xfId="0" applyFont="1" applyFill="1" applyBorder="1" applyAlignment="1" applyProtection="1">
      <alignment horizontal="center" vertical="center" wrapText="1"/>
      <protection hidden="1"/>
    </xf>
    <xf numFmtId="0" fontId="7" fillId="3" borderId="20" xfId="0" applyFont="1" applyFill="1" applyBorder="1" applyAlignment="1" applyProtection="1">
      <alignment horizontal="center" vertical="center" wrapText="1"/>
      <protection hidden="1"/>
    </xf>
    <xf numFmtId="0" fontId="7" fillId="3" borderId="33" xfId="0" applyFont="1" applyFill="1" applyBorder="1" applyAlignment="1" applyProtection="1">
      <alignment horizontal="center" vertical="center" wrapText="1"/>
      <protection hidden="1"/>
    </xf>
    <xf numFmtId="0" fontId="25" fillId="0" borderId="0" xfId="0" applyFont="1" applyAlignment="1">
      <alignment horizontal="center"/>
    </xf>
    <xf numFmtId="0" fontId="7" fillId="8" borderId="0" xfId="0" applyFont="1" applyFill="1" applyAlignment="1">
      <alignment horizontal="center"/>
    </xf>
    <xf numFmtId="0" fontId="22" fillId="0" borderId="7" xfId="0" applyFont="1" applyBorder="1" applyAlignment="1">
      <alignment horizontal="center" vertical="center"/>
    </xf>
    <xf numFmtId="0" fontId="22" fillId="0" borderId="41" xfId="0" applyFont="1" applyBorder="1" applyAlignment="1">
      <alignment horizontal="center" vertical="center"/>
    </xf>
    <xf numFmtId="0" fontId="40" fillId="0" borderId="7" xfId="0" applyFont="1" applyBorder="1" applyAlignment="1">
      <alignment horizontal="center" vertical="center"/>
    </xf>
    <xf numFmtId="0" fontId="39" fillId="10" borderId="7" xfId="0" applyFont="1" applyFill="1" applyBorder="1" applyAlignment="1">
      <alignment horizontal="center" vertical="center"/>
    </xf>
    <xf numFmtId="0" fontId="38" fillId="0" borderId="7" xfId="0" applyFont="1" applyBorder="1" applyAlignment="1">
      <alignment horizontal="center" vertical="center"/>
    </xf>
    <xf numFmtId="0" fontId="38" fillId="0" borderId="41" xfId="0" applyFont="1" applyBorder="1" applyAlignment="1">
      <alignment horizontal="center" vertical="center"/>
    </xf>
    <xf numFmtId="0" fontId="39" fillId="10" borderId="41" xfId="0" applyFont="1" applyFill="1" applyBorder="1" applyAlignment="1">
      <alignment horizontal="center" vertical="center"/>
    </xf>
  </cellXfs>
  <cellStyles count="12">
    <cellStyle name="Hyperlink" xfId="7"/>
    <cellStyle name="Millares [0] 2" xfId="6"/>
    <cellStyle name="Millares 2" xfId="11"/>
    <cellStyle name="Millares 6" xfId="4"/>
    <cellStyle name="Moneda" xfId="10" builtinId="4"/>
    <cellStyle name="Moneda [0] 3" xfId="5"/>
    <cellStyle name="Normal" xfId="0" builtinId="0"/>
    <cellStyle name="Normal 2" xfId="3"/>
    <cellStyle name="Normal 2 2 5" xfId="8"/>
    <cellStyle name="Normal 3" xfId="9"/>
    <cellStyle name="Normal 4" xfId="1"/>
    <cellStyle name="Normal 4 2 3 2" xfId="2"/>
  </cellStyles>
  <dxfs count="4">
    <dxf>
      <font>
        <color theme="1"/>
      </font>
      <fill>
        <patternFill>
          <bgColor theme="0" tint="-0.24994659260841701"/>
        </patternFill>
      </fill>
    </dxf>
    <dxf>
      <font>
        <color theme="1"/>
      </font>
      <fill>
        <patternFill>
          <bgColor theme="0" tint="-0.24994659260841701"/>
        </patternFill>
      </fill>
    </dxf>
    <dxf>
      <font>
        <color theme="1"/>
      </font>
      <fill>
        <patternFill>
          <bgColor theme="9" tint="0.59996337778862885"/>
        </patternFill>
      </fill>
    </dxf>
    <dxf>
      <font>
        <color theme="1"/>
      </font>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22/10/relationships/richValueRel" Target="richData/richValueRel.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1</xdr:col>
      <xdr:colOff>597647</xdr:colOff>
      <xdr:row>0</xdr:row>
      <xdr:rowOff>112059</xdr:rowOff>
    </xdr:from>
    <xdr:to>
      <xdr:col>1</xdr:col>
      <xdr:colOff>1150470</xdr:colOff>
      <xdr:row>1</xdr:row>
      <xdr:rowOff>254795</xdr:rowOff>
    </xdr:to>
    <xdr:pic>
      <xdr:nvPicPr>
        <xdr:cNvPr id="3" name="Imagen 2">
          <a:extLst>
            <a:ext uri="{FF2B5EF4-FFF2-40B4-BE49-F238E27FC236}">
              <a16:creationId xmlns="" xmlns:a16="http://schemas.microsoft.com/office/drawing/2014/main" id="{F74263D2-2D2E-C229-D62A-77975B9EB4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7000" y="112059"/>
          <a:ext cx="552823" cy="4116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571500</xdr:colOff>
      <xdr:row>0</xdr:row>
      <xdr:rowOff>10583</xdr:rowOff>
    </xdr:from>
    <xdr:to>
      <xdr:col>2</xdr:col>
      <xdr:colOff>1608969</xdr:colOff>
      <xdr:row>3</xdr:row>
      <xdr:rowOff>74083</xdr:rowOff>
    </xdr:to>
    <xdr:pic>
      <xdr:nvPicPr>
        <xdr:cNvPr id="3" name="Imagen 2">
          <a:extLst>
            <a:ext uri="{FF2B5EF4-FFF2-40B4-BE49-F238E27FC236}">
              <a16:creationId xmlns="" xmlns:a16="http://schemas.microsoft.com/office/drawing/2014/main" id="{862D0A64-4757-3309-27C2-91CACD0BB9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01750" y="10583"/>
          <a:ext cx="1037469" cy="7725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2004786</xdr:colOff>
      <xdr:row>0</xdr:row>
      <xdr:rowOff>18143</xdr:rowOff>
    </xdr:from>
    <xdr:to>
      <xdr:col>0</xdr:col>
      <xdr:colOff>3247572</xdr:colOff>
      <xdr:row>1</xdr:row>
      <xdr:rowOff>426551</xdr:rowOff>
    </xdr:to>
    <xdr:pic>
      <xdr:nvPicPr>
        <xdr:cNvPr id="3" name="Imagen 2">
          <a:extLst>
            <a:ext uri="{FF2B5EF4-FFF2-40B4-BE49-F238E27FC236}">
              <a16:creationId xmlns="" xmlns:a16="http://schemas.microsoft.com/office/drawing/2014/main" id="{430F4AF4-F7A7-F433-88B9-5E240E04FF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04786" y="18143"/>
          <a:ext cx="1242786" cy="9254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793751</xdr:colOff>
      <xdr:row>0</xdr:row>
      <xdr:rowOff>31750</xdr:rowOff>
    </xdr:from>
    <xdr:to>
      <xdr:col>3</xdr:col>
      <xdr:colOff>2186518</xdr:colOff>
      <xdr:row>3</xdr:row>
      <xdr:rowOff>190500</xdr:rowOff>
    </xdr:to>
    <xdr:pic>
      <xdr:nvPicPr>
        <xdr:cNvPr id="3" name="Imagen 2">
          <a:extLst>
            <a:ext uri="{FF2B5EF4-FFF2-40B4-BE49-F238E27FC236}">
              <a16:creationId xmlns="" xmlns:a16="http://schemas.microsoft.com/office/drawing/2014/main" id="{47F56AA6-5059-2066-7CF2-D3601D14EF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28334" y="31750"/>
          <a:ext cx="1392767" cy="103716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769937</xdr:colOff>
      <xdr:row>0</xdr:row>
      <xdr:rowOff>0</xdr:rowOff>
    </xdr:from>
    <xdr:to>
      <xdr:col>4</xdr:col>
      <xdr:colOff>1857375</xdr:colOff>
      <xdr:row>2</xdr:row>
      <xdr:rowOff>309731</xdr:rowOff>
    </xdr:to>
    <xdr:pic>
      <xdr:nvPicPr>
        <xdr:cNvPr id="3" name="Imagen 2">
          <a:extLst>
            <a:ext uri="{FF2B5EF4-FFF2-40B4-BE49-F238E27FC236}">
              <a16:creationId xmlns="" xmlns:a16="http://schemas.microsoft.com/office/drawing/2014/main" id="{F6E67D34-1E7C-BAC0-CC4B-EA827A05B6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103562" y="0"/>
          <a:ext cx="1087438" cy="80979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825500</xdr:colOff>
      <xdr:row>0</xdr:row>
      <xdr:rowOff>9071</xdr:rowOff>
    </xdr:from>
    <xdr:to>
      <xdr:col>2</xdr:col>
      <xdr:colOff>1841500</xdr:colOff>
      <xdr:row>3</xdr:row>
      <xdr:rowOff>21810</xdr:rowOff>
    </xdr:to>
    <xdr:pic>
      <xdr:nvPicPr>
        <xdr:cNvPr id="3" name="Imagen 2">
          <a:extLst>
            <a:ext uri="{FF2B5EF4-FFF2-40B4-BE49-F238E27FC236}">
              <a16:creationId xmlns="" xmlns:a16="http://schemas.microsoft.com/office/drawing/2014/main" id="{9EDD2382-C35A-4945-C0F8-C69FC77ECAD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1214" y="9071"/>
          <a:ext cx="1016000" cy="7565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Documentos%20Fernando\DOCUMENTOS%20FAHC\AAA%20INFO%20Fernando\PROCESOS%20IDU\Y%20Personal%20363-2023\Evaluaciones%202023\Apoyo%20CMA%20026\Copia%20de%20seguridad%20de%20Matriz%20EvTecnica%20Inicial%20-%20IDU-CMA-SGDU-026-2023-fh.xlk"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ADR\EVIDENCIAS%202023\MARZO\EVALUACI&#211;N%20PROCESO%20VIGILANCIA\EVALUACI&#211;N%20T&#201;CNICA%20VIGILANCIA%20FINAL%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8446751\20230412%201101%20-%20Out%20-%20Fernando%20Herrera%20-%20EvTecnica%20Inicial%20-%20IDU-LP-SGI-022-20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ásicos"/>
      <sheetName val="tablas"/>
      <sheetName val="RESUMEN"/>
      <sheetName val="Habil-Person"/>
      <sheetName val="Punt-Person"/>
      <sheetName val="db-Exp-Obr"/>
      <sheetName val="tb-Exp-Obr"/>
      <sheetName val="Exp-Obr"/>
      <sheetName val="SMMLV Validos"/>
      <sheetName val="SMMLV Promedios"/>
      <sheetName val="F1-TRM"/>
      <sheetName val="F1-Punt-Exp"/>
      <sheetName val="Vinculacion"/>
      <sheetName val="Sostenibilidad"/>
      <sheetName val="Emp-Mujeres"/>
      <sheetName val="Mipyme-Col"/>
      <sheetName val="Inconclusas"/>
      <sheetName val="Reduccion2%"/>
      <sheetName val="Desempate"/>
      <sheetName val="tb-smmlv "/>
      <sheetName val="Historia"/>
    </sheetNames>
    <sheetDataSet>
      <sheetData sheetId="0"/>
      <sheetData sheetId="1"/>
      <sheetData sheetId="2"/>
      <sheetData sheetId="3" refreshError="1"/>
      <sheetData sheetId="4" refreshError="1"/>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pacidad Contra"/>
      <sheetName val="CONSOLIDADO ASIGNACIÓN PUNT AUD"/>
      <sheetName val="CONSOLIDADO ASIGNACIÓN PUNTAJE"/>
      <sheetName val="RESUMEN EVAL TÉCNICA"/>
      <sheetName val="Experiencia P1 A P3"/>
      <sheetName val="Experiencia P4 A P6"/>
      <sheetName val="Experiencia P7 A P9"/>
      <sheetName val="Experiencia P10 A P12"/>
      <sheetName val="Experiencia P13"/>
      <sheetName val="Formato Anexo Tecnico"/>
      <sheetName val="Lic y permisos P1_"/>
      <sheetName val="Lic y permisos P2_"/>
      <sheetName val="Lic y permisos P 3_"/>
      <sheetName val="Lic y permisos P4_"/>
      <sheetName val="LIC Y PERM_P5_"/>
      <sheetName val="Licencias y permisos P6_"/>
      <sheetName val="LIC Y PERM_P7_"/>
      <sheetName val="Licencias y permisos P8_"/>
      <sheetName val="Lic y permisos P9_"/>
      <sheetName val="Lic y permisos P10_UT COSEHEI"/>
      <sheetName val="Lic y permisos P11_SEGURIDAD SU"/>
      <sheetName val="Lic y permisos P12_UT ASL 2023"/>
      <sheetName val="POLIZA RC P1 A P4"/>
      <sheetName val="Poliza RC  P5 A P8"/>
      <sheetName val="PÓLIZA REC"/>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ásicos"/>
      <sheetName val="tablas"/>
      <sheetName val="PORTADA"/>
      <sheetName val="RESUMEN"/>
      <sheetName val="db-Exp-Obr"/>
      <sheetName val="tb-Exp-Obr"/>
      <sheetName val="Exp-Obr"/>
      <sheetName val="F1-TRM"/>
      <sheetName val="F1-Punt-Cons"/>
      <sheetName val="F1-Econ-CONS"/>
      <sheetName val="Calidad"/>
      <sheetName val="Emp-Mujeres"/>
      <sheetName val="Mipyme-Col"/>
      <sheetName val="Inconclusas"/>
      <sheetName val="Reduccion2%"/>
      <sheetName val="Vinculacion"/>
      <sheetName val="Desempate"/>
      <sheetName val="tb-smmlv "/>
      <sheetName val="Historia"/>
    </sheetNames>
    <sheetDataSet>
      <sheetData sheetId="0"/>
      <sheetData sheetId="1"/>
      <sheetData sheetId="2" refreshError="1"/>
      <sheetData sheetId="3"/>
      <sheetData sheetId="4" refreshError="1"/>
      <sheetData sheetId="5" refreshError="1"/>
      <sheetData sheetId="6"/>
      <sheetData sheetId="7" refreshError="1"/>
      <sheetData sheetId="8"/>
      <sheetData sheetId="9" refreshError="1"/>
      <sheetData sheetId="10"/>
      <sheetData sheetId="11"/>
      <sheetData sheetId="12"/>
      <sheetData sheetId="13"/>
      <sheetData sheetId="14"/>
      <sheetData sheetId="15"/>
      <sheetData sheetId="16" refreshError="1"/>
      <sheetData sheetId="17" refreshError="1"/>
      <sheetData sheetId="18" refreshError="1"/>
    </sheetDataSet>
  </externalBook>
</externalLink>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9" tint="0.59999389629810485"/>
    <pageSetUpPr fitToPage="1"/>
  </sheetPr>
  <dimension ref="A1:N42"/>
  <sheetViews>
    <sheetView view="pageBreakPreview" topLeftCell="A9" zoomScale="54" zoomScaleNormal="54" zoomScaleSheetLayoutView="54" workbookViewId="0">
      <selection activeCell="A38" sqref="A38"/>
    </sheetView>
  </sheetViews>
  <sheetFormatPr baseColWidth="10" defaultColWidth="11.42578125" defaultRowHeight="12.75"/>
  <cols>
    <col min="1" max="7" width="11.42578125" style="100"/>
    <col min="8" max="9" width="11.42578125" style="100" customWidth="1"/>
    <col min="10" max="16384" width="11.42578125" style="100"/>
  </cols>
  <sheetData>
    <row r="1" spans="1:14">
      <c r="A1" s="97"/>
      <c r="B1" s="98"/>
      <c r="C1" s="98"/>
      <c r="D1" s="98"/>
      <c r="E1" s="98"/>
      <c r="F1" s="98"/>
      <c r="G1" s="98"/>
      <c r="H1" s="98"/>
      <c r="I1" s="99"/>
    </row>
    <row r="3" spans="1:14">
      <c r="A3" s="101"/>
      <c r="B3" s="102"/>
      <c r="C3" s="102"/>
      <c r="D3" s="102"/>
      <c r="E3" s="102"/>
      <c r="F3" s="102"/>
      <c r="G3" s="102"/>
      <c r="H3" s="102"/>
      <c r="I3" s="103"/>
    </row>
    <row r="4" spans="1:14">
      <c r="A4" s="101"/>
      <c r="B4" s="102"/>
      <c r="C4" s="102"/>
      <c r="D4" s="102"/>
      <c r="E4" s="102"/>
      <c r="F4" s="102"/>
      <c r="G4" s="102"/>
      <c r="H4" s="102"/>
      <c r="I4" s="103"/>
    </row>
    <row r="5" spans="1:14">
      <c r="A5" s="101"/>
      <c r="B5" s="102"/>
      <c r="C5" s="102"/>
      <c r="D5" s="102"/>
      <c r="E5" s="102"/>
      <c r="F5" s="102"/>
      <c r="G5" s="102"/>
      <c r="H5" s="102"/>
      <c r="I5" s="103"/>
    </row>
    <row r="6" spans="1:14">
      <c r="A6" s="101"/>
      <c r="B6" s="102"/>
      <c r="C6" s="102"/>
      <c r="D6" s="102"/>
      <c r="E6" s="102"/>
      <c r="F6" s="102"/>
      <c r="G6" s="102"/>
      <c r="H6" s="102"/>
      <c r="I6" s="103"/>
    </row>
    <row r="7" spans="1:14">
      <c r="A7" s="101"/>
      <c r="B7" s="102"/>
      <c r="C7" s="102"/>
      <c r="D7" s="102"/>
      <c r="E7" s="102"/>
      <c r="F7" s="102"/>
      <c r="G7" s="102"/>
      <c r="H7" s="102"/>
      <c r="I7" s="103"/>
    </row>
    <row r="8" spans="1:14">
      <c r="A8" s="101"/>
      <c r="B8" s="102"/>
      <c r="C8" s="102"/>
      <c r="D8" s="102"/>
      <c r="E8" s="102"/>
      <c r="F8" s="102"/>
      <c r="G8" s="102"/>
      <c r="H8" s="102"/>
      <c r="I8" s="103"/>
    </row>
    <row r="9" spans="1:14">
      <c r="A9" s="101"/>
      <c r="B9" s="102"/>
      <c r="C9" s="102"/>
      <c r="D9" s="102"/>
      <c r="E9" s="102"/>
      <c r="F9" s="102"/>
      <c r="G9" s="102"/>
      <c r="H9" s="102"/>
      <c r="I9" s="103"/>
    </row>
    <row r="10" spans="1:14">
      <c r="A10" s="101"/>
      <c r="B10" s="102"/>
      <c r="C10" s="102"/>
      <c r="D10" s="102"/>
      <c r="E10" s="102"/>
      <c r="F10" s="102"/>
      <c r="G10" s="102"/>
      <c r="H10" s="102"/>
      <c r="I10" s="103"/>
    </row>
    <row r="11" spans="1:14">
      <c r="A11" s="101"/>
      <c r="B11" s="102"/>
      <c r="C11" s="102"/>
      <c r="D11" s="102"/>
      <c r="E11" s="102"/>
      <c r="F11" s="102"/>
      <c r="G11" s="102"/>
      <c r="H11" s="102"/>
      <c r="I11" s="103"/>
    </row>
    <row r="12" spans="1:14" ht="35.25">
      <c r="A12" s="176"/>
      <c r="B12" s="177"/>
      <c r="C12" s="177"/>
      <c r="D12" s="177"/>
      <c r="E12" s="177"/>
      <c r="F12" s="177"/>
      <c r="G12" s="177"/>
      <c r="H12" s="177"/>
      <c r="I12" s="178"/>
    </row>
    <row r="13" spans="1:14" ht="30">
      <c r="A13" s="179"/>
      <c r="B13" s="180"/>
      <c r="C13" s="180"/>
      <c r="D13" s="180"/>
      <c r="E13" s="180"/>
      <c r="F13" s="180"/>
      <c r="G13" s="180"/>
      <c r="H13" s="180"/>
      <c r="I13" s="181"/>
      <c r="N13" s="104"/>
    </row>
    <row r="14" spans="1:14" ht="23.25">
      <c r="A14" s="182"/>
      <c r="B14" s="183"/>
      <c r="C14" s="183"/>
      <c r="D14" s="183"/>
      <c r="E14" s="183"/>
      <c r="F14" s="183"/>
      <c r="G14" s="183"/>
      <c r="H14" s="183"/>
      <c r="I14" s="184"/>
    </row>
    <row r="15" spans="1:14">
      <c r="A15" s="101"/>
      <c r="B15" s="102"/>
      <c r="C15" s="102"/>
      <c r="D15" s="102"/>
      <c r="E15" s="102"/>
      <c r="F15" s="102"/>
      <c r="G15" s="102"/>
      <c r="H15" s="102"/>
      <c r="I15" s="103"/>
    </row>
    <row r="16" spans="1:14">
      <c r="A16" s="101"/>
      <c r="B16" s="102"/>
      <c r="C16" s="102"/>
      <c r="D16" s="102"/>
      <c r="E16" s="102"/>
      <c r="F16" s="102"/>
      <c r="G16" s="102"/>
      <c r="H16" s="102"/>
      <c r="I16" s="103"/>
    </row>
    <row r="17" spans="1:9">
      <c r="A17" s="101"/>
      <c r="B17" s="102"/>
      <c r="C17" s="102"/>
      <c r="D17" s="102"/>
      <c r="E17" s="102"/>
      <c r="F17" s="102"/>
      <c r="G17" s="102"/>
      <c r="H17" s="102"/>
      <c r="I17" s="103"/>
    </row>
    <row r="18" spans="1:9">
      <c r="A18" s="101"/>
      <c r="B18" s="102"/>
      <c r="C18" s="102"/>
      <c r="D18" s="102"/>
      <c r="E18" s="102"/>
      <c r="F18" s="102"/>
      <c r="G18" s="102"/>
      <c r="H18" s="102"/>
      <c r="I18" s="103"/>
    </row>
    <row r="19" spans="1:9">
      <c r="A19" s="101"/>
      <c r="B19" s="102"/>
      <c r="C19" s="102"/>
      <c r="D19" s="102"/>
      <c r="E19" s="102"/>
      <c r="F19" s="102"/>
      <c r="G19" s="102"/>
      <c r="H19" s="102"/>
      <c r="I19" s="103"/>
    </row>
    <row r="20" spans="1:9">
      <c r="A20" s="101"/>
      <c r="B20" s="102"/>
      <c r="C20" s="102"/>
      <c r="D20" s="102"/>
      <c r="E20" s="102"/>
      <c r="F20" s="102"/>
      <c r="G20" s="102"/>
      <c r="H20" s="102"/>
      <c r="I20" s="103"/>
    </row>
    <row r="21" spans="1:9">
      <c r="A21" s="101"/>
      <c r="B21" s="102"/>
      <c r="C21" s="102"/>
      <c r="D21" s="102"/>
      <c r="E21" s="102"/>
      <c r="F21" s="102"/>
      <c r="G21" s="102"/>
      <c r="H21" s="102"/>
      <c r="I21" s="103"/>
    </row>
    <row r="22" spans="1:9">
      <c r="A22" s="101"/>
      <c r="B22" s="102"/>
      <c r="C22" s="102"/>
      <c r="D22" s="102"/>
      <c r="E22" s="102"/>
      <c r="F22" s="102"/>
      <c r="G22" s="102"/>
      <c r="H22" s="102"/>
      <c r="I22" s="103"/>
    </row>
    <row r="23" spans="1:9">
      <c r="A23" s="101"/>
      <c r="B23" s="102"/>
      <c r="C23" s="102"/>
      <c r="D23" s="102"/>
      <c r="E23" s="102"/>
      <c r="F23" s="102"/>
      <c r="G23" s="102"/>
      <c r="H23" s="102"/>
      <c r="I23" s="103"/>
    </row>
    <row r="24" spans="1:9">
      <c r="A24" s="101"/>
      <c r="B24" s="102"/>
      <c r="C24" s="102"/>
      <c r="D24" s="102"/>
      <c r="E24" s="102"/>
      <c r="F24" s="102"/>
      <c r="G24" s="102"/>
      <c r="H24" s="102"/>
      <c r="I24" s="103"/>
    </row>
    <row r="25" spans="1:9">
      <c r="A25" s="101"/>
      <c r="B25" s="102"/>
      <c r="C25" s="102"/>
      <c r="D25" s="102"/>
      <c r="E25" s="102"/>
      <c r="F25" s="102"/>
      <c r="G25" s="102"/>
      <c r="H25" s="102"/>
      <c r="I25" s="103"/>
    </row>
    <row r="26" spans="1:9">
      <c r="A26" s="101"/>
      <c r="B26" s="102"/>
      <c r="C26" s="102"/>
      <c r="D26" s="102"/>
      <c r="E26" s="102"/>
      <c r="F26" s="102"/>
      <c r="G26" s="102"/>
      <c r="H26" s="102"/>
      <c r="I26" s="103"/>
    </row>
    <row r="27" spans="1:9">
      <c r="A27" s="101"/>
      <c r="B27" s="102"/>
      <c r="C27" s="102"/>
      <c r="D27" s="102"/>
      <c r="E27" s="102"/>
      <c r="F27" s="102"/>
      <c r="G27" s="102"/>
      <c r="H27" s="102"/>
      <c r="I27" s="103"/>
    </row>
    <row r="28" spans="1:9">
      <c r="A28" s="101"/>
      <c r="B28" s="102"/>
      <c r="C28" s="102"/>
      <c r="D28" s="102"/>
      <c r="E28" s="102"/>
      <c r="F28" s="102"/>
      <c r="G28" s="102"/>
      <c r="H28" s="102"/>
      <c r="I28" s="103"/>
    </row>
    <row r="29" spans="1:9">
      <c r="A29" s="101"/>
      <c r="B29" s="102"/>
      <c r="C29" s="102"/>
      <c r="D29" s="102"/>
      <c r="E29" s="102"/>
      <c r="F29" s="102"/>
      <c r="G29" s="102"/>
      <c r="H29" s="102"/>
      <c r="I29" s="103"/>
    </row>
    <row r="30" spans="1:9" ht="11.25" customHeight="1">
      <c r="A30" s="101"/>
      <c r="B30" s="102"/>
      <c r="C30" s="102"/>
      <c r="D30" s="102"/>
      <c r="E30" s="102"/>
      <c r="F30" s="102"/>
      <c r="G30" s="102"/>
      <c r="H30" s="102"/>
      <c r="I30" s="103"/>
    </row>
    <row r="31" spans="1:9">
      <c r="A31" s="101"/>
      <c r="B31" s="102"/>
      <c r="C31" s="102"/>
      <c r="D31" s="102"/>
      <c r="E31" s="102"/>
      <c r="F31" s="102"/>
      <c r="G31" s="102"/>
      <c r="H31" s="102"/>
      <c r="I31" s="103"/>
    </row>
    <row r="32" spans="1:9">
      <c r="A32" s="101"/>
      <c r="B32" s="102"/>
      <c r="C32" s="102"/>
      <c r="D32" s="102"/>
      <c r="E32" s="102"/>
      <c r="F32" s="102"/>
      <c r="G32" s="102"/>
      <c r="H32" s="102"/>
      <c r="I32" s="103"/>
    </row>
    <row r="33" spans="1:9" ht="42" customHeight="1">
      <c r="A33" s="185" t="s">
        <v>99</v>
      </c>
      <c r="B33" s="186"/>
      <c r="C33" s="186"/>
      <c r="D33" s="186"/>
      <c r="E33" s="186"/>
      <c r="F33" s="186"/>
      <c r="G33" s="186"/>
      <c r="H33" s="186"/>
      <c r="I33" s="187"/>
    </row>
    <row r="34" spans="1:9" ht="111" customHeight="1">
      <c r="A34" s="170" t="s">
        <v>100</v>
      </c>
      <c r="B34" s="171"/>
      <c r="C34" s="171"/>
      <c r="D34" s="171"/>
      <c r="E34" s="171"/>
      <c r="F34" s="171"/>
      <c r="G34" s="171"/>
      <c r="H34" s="171"/>
      <c r="I34" s="172"/>
    </row>
    <row r="35" spans="1:9">
      <c r="A35" s="105"/>
      <c r="B35" s="106"/>
      <c r="C35" s="106"/>
      <c r="D35" s="106"/>
      <c r="E35" s="106"/>
      <c r="F35" s="106"/>
      <c r="G35" s="106"/>
      <c r="H35" s="106"/>
      <c r="I35" s="107"/>
    </row>
    <row r="36" spans="1:9" ht="163.5" customHeight="1">
      <c r="A36" s="173" t="str">
        <f>+'Datos del Proceso'!C4</f>
        <v>PRESTACIÓN DE SERVICIOS TÉCNICOS PARA LA ADECUACIÓN DE TERRENO, SIEMBRA, MANTENIMIENTO Y DESARROLLO DE CULTIVOS DE PLÁTANO Y YUCA, INCLUYENDO LA ENTREGA DE HERRAMIENTAS, INSUMOS AGRÍCOLAS Y ELEMENTOS DE PROTECCIÓN PERSONAL, EN LOS RESGUARDOS INDÍGENAS NAEXAL LAJT Y LA SAL, CONFORME A LAS ESPECIFICACIONES TÉCNICAS DEL PROYECTO.</v>
      </c>
      <c r="B36" s="174"/>
      <c r="C36" s="174"/>
      <c r="D36" s="174"/>
      <c r="E36" s="174"/>
      <c r="F36" s="174"/>
      <c r="G36" s="174"/>
      <c r="H36" s="174"/>
      <c r="I36" s="175"/>
    </row>
    <row r="37" spans="1:9" ht="23.25">
      <c r="A37" s="167" t="s">
        <v>161</v>
      </c>
      <c r="B37" s="168"/>
      <c r="C37" s="168"/>
      <c r="D37" s="168"/>
      <c r="E37" s="168"/>
      <c r="F37" s="168"/>
      <c r="G37" s="168"/>
      <c r="H37" s="168"/>
      <c r="I37" s="169"/>
    </row>
    <row r="38" spans="1:9">
      <c r="A38" s="101"/>
      <c r="B38" s="102"/>
      <c r="C38" s="102"/>
      <c r="D38" s="102"/>
      <c r="E38" s="102"/>
      <c r="F38" s="102"/>
      <c r="G38" s="102"/>
      <c r="H38" s="102"/>
      <c r="I38" s="103"/>
    </row>
    <row r="39" spans="1:9">
      <c r="A39" s="101"/>
      <c r="B39" s="102"/>
      <c r="C39" s="102"/>
      <c r="D39" s="102"/>
      <c r="E39" s="102"/>
      <c r="F39" s="102"/>
      <c r="G39" s="102"/>
      <c r="H39" s="102"/>
      <c r="I39" s="103"/>
    </row>
    <row r="40" spans="1:9">
      <c r="A40" s="101"/>
      <c r="B40" s="102"/>
      <c r="C40" s="102"/>
      <c r="D40" s="108"/>
      <c r="E40" s="108"/>
      <c r="F40" s="102"/>
      <c r="G40" s="102"/>
      <c r="H40" s="102"/>
      <c r="I40" s="103"/>
    </row>
    <row r="41" spans="1:9">
      <c r="A41" s="101"/>
      <c r="B41" s="102"/>
      <c r="C41" s="102"/>
      <c r="D41" s="102"/>
      <c r="E41" s="102"/>
      <c r="F41" s="102"/>
      <c r="G41" s="102"/>
      <c r="H41" s="102"/>
      <c r="I41" s="103"/>
    </row>
    <row r="42" spans="1:9" ht="13.5" thickBot="1">
      <c r="A42" s="109"/>
      <c r="B42" s="110"/>
      <c r="C42" s="110"/>
      <c r="D42" s="110"/>
      <c r="E42" s="110"/>
      <c r="F42" s="110"/>
      <c r="G42" s="110"/>
      <c r="H42" s="110"/>
      <c r="I42" s="111"/>
    </row>
  </sheetData>
  <mergeCells count="7">
    <mergeCell ref="A37:I37"/>
    <mergeCell ref="A34:I34"/>
    <mergeCell ref="A36:I36"/>
    <mergeCell ref="A12:I12"/>
    <mergeCell ref="A13:I13"/>
    <mergeCell ref="A14:I14"/>
    <mergeCell ref="A33:I33"/>
  </mergeCells>
  <printOptions horizontalCentered="1"/>
  <pageMargins left="0.19685039370078741" right="0.19685039370078741" top="0.39370078740157483" bottom="0.39370078740157483" header="0" footer="0"/>
  <pageSetup scale="8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B1:O13"/>
  <sheetViews>
    <sheetView showGridLines="0" zoomScale="85" zoomScaleNormal="85" workbookViewId="0">
      <selection activeCell="C4" sqref="C4:E4"/>
    </sheetView>
  </sheetViews>
  <sheetFormatPr baseColWidth="10" defaultColWidth="11.42578125" defaultRowHeight="12.75"/>
  <cols>
    <col min="1" max="1" width="11.42578125" style="113"/>
    <col min="2" max="2" width="27.42578125" style="113" customWidth="1"/>
    <col min="3" max="3" width="59" style="113" customWidth="1"/>
    <col min="4" max="16384" width="11.42578125" style="113"/>
  </cols>
  <sheetData>
    <row r="1" spans="2:15" ht="21" customHeight="1">
      <c r="B1" s="192"/>
      <c r="C1" s="194" t="s">
        <v>87</v>
      </c>
      <c r="D1" s="112" t="s">
        <v>84</v>
      </c>
      <c r="E1" s="62" t="s">
        <v>88</v>
      </c>
    </row>
    <row r="2" spans="2:15" ht="26.1" customHeight="1" thickBot="1">
      <c r="B2" s="193"/>
      <c r="C2" s="195"/>
      <c r="D2" s="112" t="s">
        <v>85</v>
      </c>
      <c r="E2" s="114">
        <v>1</v>
      </c>
    </row>
    <row r="3" spans="2:15">
      <c r="B3" s="115" t="s">
        <v>0</v>
      </c>
      <c r="C3" s="189"/>
      <c r="D3" s="189"/>
      <c r="E3" s="189"/>
    </row>
    <row r="4" spans="2:15" ht="74.25" customHeight="1">
      <c r="B4" s="116" t="s">
        <v>1</v>
      </c>
      <c r="C4" s="196" t="s">
        <v>101</v>
      </c>
      <c r="D4" s="196"/>
      <c r="E4" s="196"/>
    </row>
    <row r="5" spans="2:15" ht="25.5">
      <c r="B5" s="116" t="s">
        <v>2</v>
      </c>
      <c r="C5" s="197">
        <v>2188453896</v>
      </c>
      <c r="D5" s="197"/>
      <c r="E5" s="197"/>
    </row>
    <row r="6" spans="2:15" ht="39" thickBot="1">
      <c r="B6" s="117" t="s">
        <v>3</v>
      </c>
      <c r="C6" s="198">
        <f>+C5/1423500</f>
        <v>1537.3754099051632</v>
      </c>
      <c r="D6" s="198"/>
      <c r="E6" s="198"/>
      <c r="G6" s="191" t="s">
        <v>4</v>
      </c>
      <c r="H6" s="191"/>
      <c r="I6" s="191"/>
      <c r="J6" s="191"/>
      <c r="K6" s="191"/>
      <c r="L6" s="191"/>
      <c r="M6" s="191"/>
      <c r="N6" s="191"/>
      <c r="O6" s="191"/>
    </row>
    <row r="7" spans="2:15" ht="26.25" thickBot="1">
      <c r="B7" s="117" t="s">
        <v>5</v>
      </c>
      <c r="C7" s="196" t="s">
        <v>125</v>
      </c>
      <c r="D7" s="196"/>
      <c r="E7" s="196"/>
      <c r="G7" s="191" t="s">
        <v>6</v>
      </c>
      <c r="H7" s="191"/>
      <c r="I7" s="191"/>
      <c r="J7" s="191"/>
      <c r="K7" s="191"/>
      <c r="L7" s="191"/>
      <c r="M7" s="191"/>
      <c r="N7" s="191"/>
      <c r="O7" s="191"/>
    </row>
    <row r="9" spans="2:15" ht="13.5" thickBot="1"/>
    <row r="10" spans="2:15" ht="13.5" thickBot="1">
      <c r="B10" s="119" t="s">
        <v>7</v>
      </c>
      <c r="C10" s="199" t="s">
        <v>8</v>
      </c>
      <c r="D10" s="200"/>
      <c r="E10" s="201"/>
    </row>
    <row r="11" spans="2:15">
      <c r="B11" s="120">
        <v>1</v>
      </c>
      <c r="C11" s="188" t="s">
        <v>102</v>
      </c>
      <c r="D11" s="189"/>
      <c r="E11" s="190"/>
    </row>
    <row r="13" spans="2:15" ht="33.75" customHeight="1"/>
  </sheetData>
  <mergeCells count="11">
    <mergeCell ref="C11:E11"/>
    <mergeCell ref="G6:O6"/>
    <mergeCell ref="G7:O7"/>
    <mergeCell ref="B1:B2"/>
    <mergeCell ref="C1:C2"/>
    <mergeCell ref="C3:E3"/>
    <mergeCell ref="C4:E4"/>
    <mergeCell ref="C5:E5"/>
    <mergeCell ref="C6:E6"/>
    <mergeCell ref="C7:E7"/>
    <mergeCell ref="C10:E10"/>
  </mergeCells>
  <phoneticPr fontId="22" type="noConversion"/>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B1:Y37"/>
  <sheetViews>
    <sheetView showGridLines="0" topLeftCell="H23" zoomScale="84" zoomScaleNormal="84" zoomScaleSheetLayoutView="55" workbookViewId="0">
      <selection activeCell="L27" sqref="L27"/>
    </sheetView>
  </sheetViews>
  <sheetFormatPr baseColWidth="10" defaultColWidth="11.42578125" defaultRowHeight="12.75"/>
  <cols>
    <col min="1" max="1" width="7.42578125" style="113" customWidth="1"/>
    <col min="2" max="2" width="3" style="121" bestFit="1" customWidth="1"/>
    <col min="3" max="3" width="33.28515625" style="113" bestFit="1" customWidth="1"/>
    <col min="4" max="4" width="20.85546875" style="113" customWidth="1"/>
    <col min="5" max="5" width="19.7109375" style="113" customWidth="1"/>
    <col min="6" max="6" width="19.85546875" style="113" customWidth="1"/>
    <col min="7" max="7" width="21.7109375" style="113" customWidth="1"/>
    <col min="8" max="8" width="19" style="121" bestFit="1" customWidth="1"/>
    <col min="9" max="9" width="14.28515625" style="121" customWidth="1"/>
    <col min="10" max="10" width="52" style="121" customWidth="1"/>
    <col min="11" max="11" width="11.42578125" style="113"/>
    <col min="12" max="12" width="17.140625" style="113" customWidth="1"/>
    <col min="13" max="13" width="31.42578125" style="113" customWidth="1"/>
    <col min="14" max="14" width="6.42578125" style="113" customWidth="1"/>
    <col min="15" max="15" width="12.5703125" style="113" bestFit="1" customWidth="1"/>
    <col min="16" max="16" width="20.42578125" style="113" customWidth="1"/>
    <col min="17" max="16384" width="11.42578125" style="113"/>
  </cols>
  <sheetData>
    <row r="1" spans="2:20">
      <c r="B1" s="226"/>
      <c r="C1" s="226"/>
      <c r="D1" s="227" t="s">
        <v>87</v>
      </c>
      <c r="E1" s="227"/>
      <c r="F1" s="227"/>
      <c r="G1" s="227"/>
      <c r="H1" s="227"/>
      <c r="I1" s="227"/>
      <c r="J1" s="222" t="s">
        <v>84</v>
      </c>
      <c r="K1" s="222"/>
      <c r="L1" s="221" t="s">
        <v>88</v>
      </c>
      <c r="M1" s="221"/>
    </row>
    <row r="2" spans="2:20" ht="21.6" customHeight="1">
      <c r="B2" s="226"/>
      <c r="C2" s="226"/>
      <c r="D2" s="227"/>
      <c r="E2" s="227"/>
      <c r="F2" s="227"/>
      <c r="G2" s="227"/>
      <c r="H2" s="227"/>
      <c r="I2" s="227"/>
      <c r="J2" s="222"/>
      <c r="K2" s="222"/>
      <c r="L2" s="221"/>
      <c r="M2" s="221"/>
    </row>
    <row r="3" spans="2:20" ht="21.6" customHeight="1">
      <c r="B3" s="226"/>
      <c r="C3" s="226"/>
      <c r="D3" s="227"/>
      <c r="E3" s="227"/>
      <c r="F3" s="227"/>
      <c r="G3" s="227"/>
      <c r="H3" s="227"/>
      <c r="I3" s="227"/>
      <c r="J3" s="222" t="s">
        <v>89</v>
      </c>
      <c r="K3" s="222"/>
      <c r="L3" s="221">
        <v>1</v>
      </c>
      <c r="M3" s="221"/>
    </row>
    <row r="4" spans="2:20">
      <c r="B4" s="226"/>
      <c r="C4" s="226"/>
      <c r="D4" s="227"/>
      <c r="E4" s="227"/>
      <c r="F4" s="227"/>
      <c r="G4" s="227"/>
      <c r="H4" s="227"/>
      <c r="I4" s="227"/>
      <c r="J4" s="222"/>
      <c r="K4" s="222"/>
      <c r="L4" s="221"/>
      <c r="M4" s="221"/>
    </row>
    <row r="5" spans="2:20" ht="12.75" customHeight="1">
      <c r="B5" s="123"/>
      <c r="C5" s="124"/>
      <c r="D5" s="124"/>
      <c r="E5" s="124"/>
      <c r="F5" s="124"/>
      <c r="G5" s="124"/>
      <c r="H5" s="124"/>
      <c r="I5" s="124"/>
      <c r="J5" s="124"/>
      <c r="K5" s="124"/>
      <c r="L5" s="124"/>
      <c r="M5" s="126"/>
    </row>
    <row r="6" spans="2:20" ht="12.75" customHeight="1">
      <c r="B6" s="123"/>
      <c r="C6" s="124"/>
      <c r="D6" s="124"/>
      <c r="E6" s="124"/>
      <c r="F6" s="124"/>
      <c r="G6" s="124"/>
      <c r="H6" s="124"/>
      <c r="I6" s="124"/>
      <c r="J6" s="124"/>
      <c r="K6" s="124"/>
      <c r="L6" s="124"/>
      <c r="M6" s="126"/>
    </row>
    <row r="7" spans="2:20" ht="12.75" customHeight="1">
      <c r="B7" s="123"/>
      <c r="C7" s="124"/>
      <c r="D7" s="124"/>
      <c r="E7" s="124"/>
      <c r="F7" s="124"/>
      <c r="G7" s="124"/>
      <c r="H7" s="124"/>
      <c r="I7" s="124"/>
      <c r="J7" s="124"/>
      <c r="K7" s="124"/>
      <c r="L7" s="124"/>
      <c r="M7" s="126"/>
    </row>
    <row r="8" spans="2:20" ht="12.75" customHeight="1">
      <c r="B8" s="123"/>
      <c r="C8" s="124"/>
      <c r="D8" s="124"/>
      <c r="E8" s="124"/>
      <c r="F8" s="124"/>
      <c r="G8" s="124"/>
      <c r="H8" s="124"/>
      <c r="I8" s="124"/>
      <c r="J8" s="124"/>
      <c r="K8" s="124"/>
      <c r="L8" s="124"/>
      <c r="M8" s="126"/>
    </row>
    <row r="9" spans="2:20" ht="15.75">
      <c r="B9" s="223"/>
      <c r="C9" s="224"/>
      <c r="D9" s="224"/>
      <c r="E9" s="224"/>
      <c r="F9" s="224"/>
      <c r="G9" s="224"/>
      <c r="H9" s="224"/>
      <c r="I9" s="224"/>
      <c r="J9" s="224"/>
      <c r="K9" s="224"/>
      <c r="L9" s="224"/>
      <c r="M9" s="225"/>
    </row>
    <row r="10" spans="2:20" ht="15.75">
      <c r="B10" s="223"/>
      <c r="C10" s="224"/>
      <c r="D10" s="224"/>
      <c r="E10" s="224"/>
      <c r="F10" s="224"/>
      <c r="G10" s="224"/>
      <c r="H10" s="224"/>
      <c r="I10" s="224"/>
      <c r="J10" s="224"/>
      <c r="K10" s="224"/>
      <c r="L10" s="224"/>
      <c r="M10" s="225"/>
    </row>
    <row r="11" spans="2:20" s="127" customFormat="1" ht="33.75" customHeight="1">
      <c r="B11" s="228" t="str">
        <f>+PORTADA!A36</f>
        <v>PRESTACIÓN DE SERVICIOS TÉCNICOS PARA LA ADECUACIÓN DE TERRENO, SIEMBRA, MANTENIMIENTO Y DESARROLLO DE CULTIVOS DE PLÁTANO Y YUCA, INCLUYENDO LA ENTREGA DE HERRAMIENTAS, INSUMOS AGRÍCOLAS Y ELEMENTOS DE PROTECCIÓN PERSONAL, EN LOS RESGUARDOS INDÍGENAS NAEXAL LAJT Y LA SAL, CONFORME A LAS ESPECIFICACIONES TÉCNICAS DEL PROYECTO.</v>
      </c>
      <c r="C11" s="229"/>
      <c r="D11" s="229"/>
      <c r="E11" s="229"/>
      <c r="F11" s="229"/>
      <c r="G11" s="229"/>
      <c r="H11" s="229"/>
      <c r="I11" s="229"/>
      <c r="J11" s="229"/>
      <c r="K11" s="229"/>
      <c r="L11" s="229"/>
      <c r="M11" s="230"/>
      <c r="P11" s="128"/>
      <c r="Q11" s="239"/>
      <c r="R11" s="239"/>
      <c r="S11" s="239"/>
      <c r="T11" s="239"/>
    </row>
    <row r="12" spans="2:20" s="129" customFormat="1" ht="51" customHeight="1">
      <c r="B12" s="244" t="str">
        <f>CONCATENATE(PORTADA!A33,"  ",PORTADA!A34)</f>
        <v>CONVOCATORIA ABIERTA  TÉRMINOS DE REFERENCIA No. 003 de 2025 PARA CONTRATO DE PRESTACIÓN DE SERVICIOS TÉCNICOS PARA LA IMPLEMENTACIÓN DE SISTEMAS AGRÍCOLAS EN RESGUARDOS INDÍGENAS NAEXAL LAJT  Y LA SAL.</v>
      </c>
      <c r="C12" s="245"/>
      <c r="D12" s="245"/>
      <c r="E12" s="245"/>
      <c r="F12" s="245"/>
      <c r="G12" s="245"/>
      <c r="H12" s="245"/>
      <c r="I12" s="245"/>
      <c r="J12" s="245"/>
      <c r="K12" s="245"/>
      <c r="L12" s="245"/>
      <c r="M12" s="246"/>
      <c r="P12" s="128"/>
      <c r="Q12" s="239"/>
      <c r="R12" s="239"/>
      <c r="S12" s="239"/>
      <c r="T12" s="239"/>
    </row>
    <row r="13" spans="2:20" ht="13.5" thickBot="1">
      <c r="B13" s="241" t="s">
        <v>9</v>
      </c>
      <c r="C13" s="242"/>
      <c r="D13" s="242"/>
      <c r="E13" s="242"/>
      <c r="F13" s="242"/>
      <c r="G13" s="242"/>
      <c r="H13" s="242"/>
      <c r="I13" s="242"/>
      <c r="J13" s="242"/>
      <c r="K13" s="242"/>
      <c r="L13" s="242"/>
      <c r="M13" s="243"/>
    </row>
    <row r="14" spans="2:20">
      <c r="B14" s="14"/>
      <c r="C14" s="14"/>
      <c r="D14" s="14"/>
      <c r="E14" s="14"/>
      <c r="F14" s="14"/>
      <c r="G14" s="14"/>
      <c r="H14" s="14"/>
      <c r="I14" s="14"/>
      <c r="J14" s="14"/>
      <c r="K14" s="14"/>
      <c r="L14" s="14"/>
      <c r="M14" s="14"/>
    </row>
    <row r="15" spans="2:20">
      <c r="B15" s="14"/>
      <c r="C15" s="15" t="s">
        <v>10</v>
      </c>
      <c r="D15" s="14"/>
      <c r="E15" s="14"/>
      <c r="F15" s="14"/>
      <c r="G15" s="14"/>
      <c r="H15" s="14"/>
      <c r="I15" s="14"/>
      <c r="J15" s="14"/>
      <c r="K15" s="14"/>
      <c r="L15" s="14"/>
      <c r="M15" s="14"/>
    </row>
    <row r="16" spans="2:20">
      <c r="B16" s="14"/>
      <c r="C16" s="94" t="s">
        <v>11</v>
      </c>
      <c r="D16" s="247" t="s">
        <v>119</v>
      </c>
      <c r="E16" s="247"/>
      <c r="F16" s="247"/>
      <c r="G16" s="247"/>
      <c r="H16" s="247"/>
      <c r="I16" s="247"/>
      <c r="J16" s="247"/>
      <c r="K16" s="247"/>
      <c r="L16" s="247"/>
      <c r="M16" s="247"/>
    </row>
    <row r="17" spans="2:25">
      <c r="B17" s="14"/>
      <c r="C17" s="94" t="s">
        <v>12</v>
      </c>
      <c r="D17" s="247" t="s">
        <v>120</v>
      </c>
      <c r="E17" s="247"/>
      <c r="F17" s="247"/>
      <c r="G17" s="247"/>
      <c r="H17" s="247"/>
      <c r="I17" s="247"/>
      <c r="J17" s="247"/>
      <c r="K17" s="247"/>
      <c r="L17" s="247"/>
      <c r="M17" s="247"/>
    </row>
    <row r="18" spans="2:25">
      <c r="B18" s="14"/>
      <c r="C18" s="94" t="s">
        <v>13</v>
      </c>
      <c r="D18" s="247" t="s">
        <v>121</v>
      </c>
      <c r="E18" s="247"/>
      <c r="F18" s="247"/>
      <c r="G18" s="247"/>
      <c r="H18" s="247"/>
      <c r="I18" s="247"/>
      <c r="J18" s="247"/>
      <c r="K18" s="247"/>
      <c r="L18" s="247"/>
      <c r="M18" s="247"/>
    </row>
    <row r="19" spans="2:25">
      <c r="B19" s="14"/>
      <c r="C19" s="94" t="s">
        <v>14</v>
      </c>
      <c r="D19" s="247" t="s">
        <v>122</v>
      </c>
      <c r="E19" s="247"/>
      <c r="F19" s="247"/>
      <c r="G19" s="247"/>
      <c r="H19" s="247"/>
      <c r="I19" s="247"/>
      <c r="J19" s="247"/>
      <c r="K19" s="247"/>
      <c r="L19" s="247"/>
      <c r="M19" s="247"/>
    </row>
    <row r="20" spans="2:25">
      <c r="B20" s="14"/>
      <c r="C20" s="15"/>
      <c r="D20" s="14"/>
      <c r="E20" s="14"/>
      <c r="F20" s="14"/>
      <c r="G20" s="14"/>
      <c r="H20" s="14"/>
      <c r="I20" s="14"/>
      <c r="J20" s="14"/>
      <c r="K20" s="14"/>
      <c r="L20" s="14"/>
      <c r="M20" s="14"/>
    </row>
    <row r="21" spans="2:25" ht="13.5" thickBot="1">
      <c r="C21" s="130"/>
      <c r="D21" s="130"/>
      <c r="E21" s="130"/>
      <c r="F21" s="130"/>
      <c r="G21" s="130"/>
      <c r="H21" s="131"/>
      <c r="I21" s="131"/>
      <c r="J21" s="131"/>
      <c r="K21" s="130"/>
      <c r="L21" s="130"/>
      <c r="M21" s="130"/>
    </row>
    <row r="22" spans="2:25" ht="45" customHeight="1" thickBot="1">
      <c r="B22" s="231" t="s">
        <v>15</v>
      </c>
      <c r="C22" s="232"/>
      <c r="D22" s="19" t="s">
        <v>16</v>
      </c>
      <c r="E22" s="20" t="s">
        <v>11</v>
      </c>
      <c r="F22" s="20" t="s">
        <v>12</v>
      </c>
      <c r="G22" s="18" t="s">
        <v>17</v>
      </c>
      <c r="H22" s="235" t="s">
        <v>18</v>
      </c>
      <c r="I22" s="235" t="s">
        <v>19</v>
      </c>
      <c r="J22" s="237" t="s">
        <v>20</v>
      </c>
    </row>
    <row r="23" spans="2:25" ht="26.25" thickBot="1">
      <c r="B23" s="233"/>
      <c r="C23" s="234"/>
      <c r="D23" s="92">
        <v>10</v>
      </c>
      <c r="E23" s="92" t="s">
        <v>123</v>
      </c>
      <c r="F23" s="92" t="s">
        <v>124</v>
      </c>
      <c r="G23" s="92" t="s">
        <v>118</v>
      </c>
      <c r="H23" s="236"/>
      <c r="I23" s="240"/>
      <c r="J23" s="238"/>
    </row>
    <row r="24" spans="2:25" ht="127.5">
      <c r="B24" s="208">
        <f>+'Datos del Proceso'!B11</f>
        <v>1</v>
      </c>
      <c r="C24" s="205" t="str">
        <f>+'Datos del Proceso'!C11</f>
        <v>Prestigio y progreso ingeniería S.A.S.</v>
      </c>
      <c r="D24" s="202">
        <f>IF((VLOOKUP(C24,'Acreditación de Experiencia'!$D$18:$J$18,7,FALSE)="CUMPLE"),D23,0)</f>
        <v>10</v>
      </c>
      <c r="E24" s="218">
        <v>10</v>
      </c>
      <c r="F24" s="218">
        <v>10</v>
      </c>
      <c r="G24" s="215">
        <f>VLOOKUP(C24,'Oferta Economica'!$E$18:$G$18,3,FALSE)</f>
        <v>70</v>
      </c>
      <c r="H24" s="211">
        <f>+D24+E24+F24+G24</f>
        <v>100</v>
      </c>
      <c r="I24" s="211">
        <f>IF(D24="","",RANK(H24,$H$24:$H$28,0))</f>
        <v>1</v>
      </c>
      <c r="J24" s="164" t="s">
        <v>162</v>
      </c>
    </row>
    <row r="25" spans="2:25" ht="140.25">
      <c r="B25" s="209"/>
      <c r="C25" s="206"/>
      <c r="D25" s="203"/>
      <c r="E25" s="219"/>
      <c r="F25" s="219"/>
      <c r="G25" s="216"/>
      <c r="H25" s="213"/>
      <c r="I25" s="212"/>
      <c r="J25" s="165" t="s">
        <v>163</v>
      </c>
    </row>
    <row r="26" spans="2:25" ht="140.25">
      <c r="B26" s="209"/>
      <c r="C26" s="206"/>
      <c r="D26" s="203"/>
      <c r="E26" s="219"/>
      <c r="F26" s="219"/>
      <c r="G26" s="216"/>
      <c r="H26" s="213"/>
      <c r="I26" s="213"/>
      <c r="J26" s="166" t="s">
        <v>164</v>
      </c>
    </row>
    <row r="27" spans="2:25" ht="165.75">
      <c r="B27" s="210"/>
      <c r="C27" s="207"/>
      <c r="D27" s="204"/>
      <c r="E27" s="220"/>
      <c r="F27" s="220"/>
      <c r="G27" s="217"/>
      <c r="H27" s="214"/>
      <c r="I27" s="214"/>
      <c r="J27" s="166" t="s">
        <v>165</v>
      </c>
    </row>
    <row r="28" spans="2:25" ht="13.5" thickBot="1">
      <c r="B28" s="135"/>
      <c r="C28" s="10"/>
      <c r="D28" s="157"/>
      <c r="E28" s="158"/>
      <c r="F28" s="158"/>
      <c r="G28" s="136"/>
      <c r="H28" s="159"/>
      <c r="I28" s="149" t="str">
        <f>IF(D28="","",RANK(H28,$H$24:$H$28,0))</f>
        <v/>
      </c>
      <c r="J28" s="139"/>
      <c r="L28" s="191" t="s">
        <v>21</v>
      </c>
      <c r="M28" s="191"/>
      <c r="N28" s="191"/>
      <c r="O28" s="191"/>
      <c r="P28" s="191"/>
      <c r="Q28" s="191"/>
      <c r="R28" s="191"/>
      <c r="S28" s="191"/>
      <c r="T28" s="191"/>
      <c r="U28" s="191"/>
      <c r="V28" s="191"/>
      <c r="W28" s="191"/>
      <c r="X28" s="191"/>
      <c r="Y28" s="191"/>
    </row>
    <row r="31" spans="2:25">
      <c r="B31" s="191" t="s">
        <v>22</v>
      </c>
      <c r="C31" s="191"/>
      <c r="D31" s="191"/>
      <c r="E31" s="191"/>
      <c r="F31" s="191"/>
      <c r="G31" s="191"/>
      <c r="H31" s="191"/>
      <c r="I31" s="191"/>
      <c r="J31" s="191"/>
      <c r="K31" s="191"/>
      <c r="L31" s="191"/>
      <c r="M31" s="191"/>
    </row>
    <row r="32" spans="2:25">
      <c r="B32" s="113"/>
    </row>
    <row r="33" spans="2:13">
      <c r="B33" s="191" t="s">
        <v>23</v>
      </c>
      <c r="C33" s="191"/>
      <c r="D33" s="191"/>
      <c r="E33" s="191"/>
      <c r="F33" s="191"/>
      <c r="G33" s="191"/>
      <c r="H33" s="191"/>
      <c r="I33" s="191"/>
      <c r="J33" s="191"/>
      <c r="K33" s="191"/>
      <c r="L33" s="191"/>
      <c r="M33" s="191"/>
    </row>
    <row r="35" spans="2:13">
      <c r="B35" s="113"/>
    </row>
    <row r="36" spans="2:13">
      <c r="B36" s="113"/>
    </row>
    <row r="37" spans="2:13">
      <c r="B37" s="113"/>
    </row>
  </sheetData>
  <mergeCells count="32">
    <mergeCell ref="Q12:T12"/>
    <mergeCell ref="I22:I23"/>
    <mergeCell ref="B13:M13"/>
    <mergeCell ref="B12:M12"/>
    <mergeCell ref="D16:M16"/>
    <mergeCell ref="D17:M17"/>
    <mergeCell ref="D18:M18"/>
    <mergeCell ref="D19:M19"/>
    <mergeCell ref="B31:M31"/>
    <mergeCell ref="B33:M33"/>
    <mergeCell ref="L28:Y28"/>
    <mergeCell ref="L3:M4"/>
    <mergeCell ref="L1:M2"/>
    <mergeCell ref="J1:K2"/>
    <mergeCell ref="J3:K4"/>
    <mergeCell ref="B10:M10"/>
    <mergeCell ref="B9:M9"/>
    <mergeCell ref="B1:C4"/>
    <mergeCell ref="D1:I4"/>
    <mergeCell ref="B11:M11"/>
    <mergeCell ref="B22:C23"/>
    <mergeCell ref="H22:H23"/>
    <mergeCell ref="J22:J23"/>
    <mergeCell ref="Q11:T11"/>
    <mergeCell ref="D24:D27"/>
    <mergeCell ref="C24:C27"/>
    <mergeCell ref="B24:B27"/>
    <mergeCell ref="I24:I27"/>
    <mergeCell ref="H24:H27"/>
    <mergeCell ref="G24:G27"/>
    <mergeCell ref="F24:F27"/>
    <mergeCell ref="E24:E27"/>
  </mergeCells>
  <phoneticPr fontId="22" type="noConversion"/>
  <conditionalFormatting sqref="D24:F24 D28:F28">
    <cfRule type="containsText" dxfId="3" priority="2" operator="containsText" text="NO HÁBIL">
      <formula>NOT(ISERROR(SEARCH("NO HÁBIL",D24)))</formula>
    </cfRule>
    <cfRule type="containsText" dxfId="2" priority="3" operator="containsText" text="HÁBIL">
      <formula>NOT(ISERROR(SEARCH("HÁBIL",D24)))</formula>
    </cfRule>
  </conditionalFormatting>
  <conditionalFormatting sqref="I24">
    <cfRule type="cellIs" dxfId="1" priority="1" operator="equal">
      <formula>1</formula>
    </cfRule>
  </conditionalFormatting>
  <printOptions horizontalCentered="1"/>
  <pageMargins left="0.70866141732283472" right="0.70866141732283472" top="0.74803149606299213" bottom="0.74803149606299213" header="0.31496062992125984" footer="0.31496062992125984"/>
  <pageSetup scale="42"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tabSelected="1" view="pageBreakPreview" zoomScale="89" zoomScaleNormal="100" zoomScaleSheetLayoutView="89" workbookViewId="0">
      <selection activeCell="C8" sqref="C8:F8"/>
    </sheetView>
  </sheetViews>
  <sheetFormatPr baseColWidth="10" defaultColWidth="11.42578125" defaultRowHeight="12.75"/>
  <cols>
    <col min="1" max="1" width="90.140625" style="63" customWidth="1"/>
    <col min="2" max="2" width="18.5703125" style="63" customWidth="1"/>
    <col min="3" max="3" width="30" style="63" bestFit="1" customWidth="1"/>
    <col min="4" max="4" width="12.5703125" style="163" customWidth="1"/>
    <col min="5" max="5" width="13.5703125" style="63" customWidth="1"/>
    <col min="6" max="6" width="63.5703125" style="63" customWidth="1"/>
    <col min="7" max="7" width="11.42578125" style="63"/>
    <col min="8" max="8" width="40.42578125" style="63" customWidth="1"/>
    <col min="9" max="256" width="11.42578125" style="63"/>
    <col min="257" max="257" width="77.5703125" style="63" customWidth="1"/>
    <col min="258" max="258" width="23.42578125" style="63" customWidth="1"/>
    <col min="259" max="259" width="30" style="63" bestFit="1" customWidth="1"/>
    <col min="260" max="260" width="12.5703125" style="63" customWidth="1"/>
    <col min="261" max="261" width="13.5703125" style="63" customWidth="1"/>
    <col min="262" max="262" width="63.5703125" style="63" customWidth="1"/>
    <col min="263" max="263" width="11.42578125" style="63"/>
    <col min="264" max="264" width="40.42578125" style="63" customWidth="1"/>
    <col min="265" max="512" width="11.42578125" style="63"/>
    <col min="513" max="513" width="77.5703125" style="63" customWidth="1"/>
    <col min="514" max="514" width="23.42578125" style="63" customWidth="1"/>
    <col min="515" max="515" width="30" style="63" bestFit="1" customWidth="1"/>
    <col min="516" max="516" width="12.5703125" style="63" customWidth="1"/>
    <col min="517" max="517" width="13.5703125" style="63" customWidth="1"/>
    <col min="518" max="518" width="63.5703125" style="63" customWidth="1"/>
    <col min="519" max="519" width="11.42578125" style="63"/>
    <col min="520" max="520" width="40.42578125" style="63" customWidth="1"/>
    <col min="521" max="768" width="11.42578125" style="63"/>
    <col min="769" max="769" width="77.5703125" style="63" customWidth="1"/>
    <col min="770" max="770" width="23.42578125" style="63" customWidth="1"/>
    <col min="771" max="771" width="30" style="63" bestFit="1" customWidth="1"/>
    <col min="772" max="772" width="12.5703125" style="63" customWidth="1"/>
    <col min="773" max="773" width="13.5703125" style="63" customWidth="1"/>
    <col min="774" max="774" width="63.5703125" style="63" customWidth="1"/>
    <col min="775" max="775" width="11.42578125" style="63"/>
    <col min="776" max="776" width="40.42578125" style="63" customWidth="1"/>
    <col min="777" max="1024" width="11.42578125" style="63"/>
    <col min="1025" max="1025" width="77.5703125" style="63" customWidth="1"/>
    <col min="1026" max="1026" width="23.42578125" style="63" customWidth="1"/>
    <col min="1027" max="1027" width="30" style="63" bestFit="1" customWidth="1"/>
    <col min="1028" max="1028" width="12.5703125" style="63" customWidth="1"/>
    <col min="1029" max="1029" width="13.5703125" style="63" customWidth="1"/>
    <col min="1030" max="1030" width="63.5703125" style="63" customWidth="1"/>
    <col min="1031" max="1031" width="11.42578125" style="63"/>
    <col min="1032" max="1032" width="40.42578125" style="63" customWidth="1"/>
    <col min="1033" max="1280" width="11.42578125" style="63"/>
    <col min="1281" max="1281" width="77.5703125" style="63" customWidth="1"/>
    <col min="1282" max="1282" width="23.42578125" style="63" customWidth="1"/>
    <col min="1283" max="1283" width="30" style="63" bestFit="1" customWidth="1"/>
    <col min="1284" max="1284" width="12.5703125" style="63" customWidth="1"/>
    <col min="1285" max="1285" width="13.5703125" style="63" customWidth="1"/>
    <col min="1286" max="1286" width="63.5703125" style="63" customWidth="1"/>
    <col min="1287" max="1287" width="11.42578125" style="63"/>
    <col min="1288" max="1288" width="40.42578125" style="63" customWidth="1"/>
    <col min="1289" max="1536" width="11.42578125" style="63"/>
    <col min="1537" max="1537" width="77.5703125" style="63" customWidth="1"/>
    <col min="1538" max="1538" width="23.42578125" style="63" customWidth="1"/>
    <col min="1539" max="1539" width="30" style="63" bestFit="1" customWidth="1"/>
    <col min="1540" max="1540" width="12.5703125" style="63" customWidth="1"/>
    <col min="1541" max="1541" width="13.5703125" style="63" customWidth="1"/>
    <col min="1542" max="1542" width="63.5703125" style="63" customWidth="1"/>
    <col min="1543" max="1543" width="11.42578125" style="63"/>
    <col min="1544" max="1544" width="40.42578125" style="63" customWidth="1"/>
    <col min="1545" max="1792" width="11.42578125" style="63"/>
    <col min="1793" max="1793" width="77.5703125" style="63" customWidth="1"/>
    <col min="1794" max="1794" width="23.42578125" style="63" customWidth="1"/>
    <col min="1795" max="1795" width="30" style="63" bestFit="1" customWidth="1"/>
    <col min="1796" max="1796" width="12.5703125" style="63" customWidth="1"/>
    <col min="1797" max="1797" width="13.5703125" style="63" customWidth="1"/>
    <col min="1798" max="1798" width="63.5703125" style="63" customWidth="1"/>
    <col min="1799" max="1799" width="11.42578125" style="63"/>
    <col min="1800" max="1800" width="40.42578125" style="63" customWidth="1"/>
    <col min="1801" max="2048" width="11.42578125" style="63"/>
    <col min="2049" max="2049" width="77.5703125" style="63" customWidth="1"/>
    <col min="2050" max="2050" width="23.42578125" style="63" customWidth="1"/>
    <col min="2051" max="2051" width="30" style="63" bestFit="1" customWidth="1"/>
    <col min="2052" max="2052" width="12.5703125" style="63" customWidth="1"/>
    <col min="2053" max="2053" width="13.5703125" style="63" customWidth="1"/>
    <col min="2054" max="2054" width="63.5703125" style="63" customWidth="1"/>
    <col min="2055" max="2055" width="11.42578125" style="63"/>
    <col min="2056" max="2056" width="40.42578125" style="63" customWidth="1"/>
    <col min="2057" max="2304" width="11.42578125" style="63"/>
    <col min="2305" max="2305" width="77.5703125" style="63" customWidth="1"/>
    <col min="2306" max="2306" width="23.42578125" style="63" customWidth="1"/>
    <col min="2307" max="2307" width="30" style="63" bestFit="1" customWidth="1"/>
    <col min="2308" max="2308" width="12.5703125" style="63" customWidth="1"/>
    <col min="2309" max="2309" width="13.5703125" style="63" customWidth="1"/>
    <col min="2310" max="2310" width="63.5703125" style="63" customWidth="1"/>
    <col min="2311" max="2311" width="11.42578125" style="63"/>
    <col min="2312" max="2312" width="40.42578125" style="63" customWidth="1"/>
    <col min="2313" max="2560" width="11.42578125" style="63"/>
    <col min="2561" max="2561" width="77.5703125" style="63" customWidth="1"/>
    <col min="2562" max="2562" width="23.42578125" style="63" customWidth="1"/>
    <col min="2563" max="2563" width="30" style="63" bestFit="1" customWidth="1"/>
    <col min="2564" max="2564" width="12.5703125" style="63" customWidth="1"/>
    <col min="2565" max="2565" width="13.5703125" style="63" customWidth="1"/>
    <col min="2566" max="2566" width="63.5703125" style="63" customWidth="1"/>
    <col min="2567" max="2567" width="11.42578125" style="63"/>
    <col min="2568" max="2568" width="40.42578125" style="63" customWidth="1"/>
    <col min="2569" max="2816" width="11.42578125" style="63"/>
    <col min="2817" max="2817" width="77.5703125" style="63" customWidth="1"/>
    <col min="2818" max="2818" width="23.42578125" style="63" customWidth="1"/>
    <col min="2819" max="2819" width="30" style="63" bestFit="1" customWidth="1"/>
    <col min="2820" max="2820" width="12.5703125" style="63" customWidth="1"/>
    <col min="2821" max="2821" width="13.5703125" style="63" customWidth="1"/>
    <col min="2822" max="2822" width="63.5703125" style="63" customWidth="1"/>
    <col min="2823" max="2823" width="11.42578125" style="63"/>
    <col min="2824" max="2824" width="40.42578125" style="63" customWidth="1"/>
    <col min="2825" max="3072" width="11.42578125" style="63"/>
    <col min="3073" max="3073" width="77.5703125" style="63" customWidth="1"/>
    <col min="3074" max="3074" width="23.42578125" style="63" customWidth="1"/>
    <col min="3075" max="3075" width="30" style="63" bestFit="1" customWidth="1"/>
    <col min="3076" max="3076" width="12.5703125" style="63" customWidth="1"/>
    <col min="3077" max="3077" width="13.5703125" style="63" customWidth="1"/>
    <col min="3078" max="3078" width="63.5703125" style="63" customWidth="1"/>
    <col min="3079" max="3079" width="11.42578125" style="63"/>
    <col min="3080" max="3080" width="40.42578125" style="63" customWidth="1"/>
    <col min="3081" max="3328" width="11.42578125" style="63"/>
    <col min="3329" max="3329" width="77.5703125" style="63" customWidth="1"/>
    <col min="3330" max="3330" width="23.42578125" style="63" customWidth="1"/>
    <col min="3331" max="3331" width="30" style="63" bestFit="1" customWidth="1"/>
    <col min="3332" max="3332" width="12.5703125" style="63" customWidth="1"/>
    <col min="3333" max="3333" width="13.5703125" style="63" customWidth="1"/>
    <col min="3334" max="3334" width="63.5703125" style="63" customWidth="1"/>
    <col min="3335" max="3335" width="11.42578125" style="63"/>
    <col min="3336" max="3336" width="40.42578125" style="63" customWidth="1"/>
    <col min="3337" max="3584" width="11.42578125" style="63"/>
    <col min="3585" max="3585" width="77.5703125" style="63" customWidth="1"/>
    <col min="3586" max="3586" width="23.42578125" style="63" customWidth="1"/>
    <col min="3587" max="3587" width="30" style="63" bestFit="1" customWidth="1"/>
    <col min="3588" max="3588" width="12.5703125" style="63" customWidth="1"/>
    <col min="3589" max="3589" width="13.5703125" style="63" customWidth="1"/>
    <col min="3590" max="3590" width="63.5703125" style="63" customWidth="1"/>
    <col min="3591" max="3591" width="11.42578125" style="63"/>
    <col min="3592" max="3592" width="40.42578125" style="63" customWidth="1"/>
    <col min="3593" max="3840" width="11.42578125" style="63"/>
    <col min="3841" max="3841" width="77.5703125" style="63" customWidth="1"/>
    <col min="3842" max="3842" width="23.42578125" style="63" customWidth="1"/>
    <col min="3843" max="3843" width="30" style="63" bestFit="1" customWidth="1"/>
    <col min="3844" max="3844" width="12.5703125" style="63" customWidth="1"/>
    <col min="3845" max="3845" width="13.5703125" style="63" customWidth="1"/>
    <col min="3846" max="3846" width="63.5703125" style="63" customWidth="1"/>
    <col min="3847" max="3847" width="11.42578125" style="63"/>
    <col min="3848" max="3848" width="40.42578125" style="63" customWidth="1"/>
    <col min="3849" max="4096" width="11.42578125" style="63"/>
    <col min="4097" max="4097" width="77.5703125" style="63" customWidth="1"/>
    <col min="4098" max="4098" width="23.42578125" style="63" customWidth="1"/>
    <col min="4099" max="4099" width="30" style="63" bestFit="1" customWidth="1"/>
    <col min="4100" max="4100" width="12.5703125" style="63" customWidth="1"/>
    <col min="4101" max="4101" width="13.5703125" style="63" customWidth="1"/>
    <col min="4102" max="4102" width="63.5703125" style="63" customWidth="1"/>
    <col min="4103" max="4103" width="11.42578125" style="63"/>
    <col min="4104" max="4104" width="40.42578125" style="63" customWidth="1"/>
    <col min="4105" max="4352" width="11.42578125" style="63"/>
    <col min="4353" max="4353" width="77.5703125" style="63" customWidth="1"/>
    <col min="4354" max="4354" width="23.42578125" style="63" customWidth="1"/>
    <col min="4355" max="4355" width="30" style="63" bestFit="1" customWidth="1"/>
    <col min="4356" max="4356" width="12.5703125" style="63" customWidth="1"/>
    <col min="4357" max="4357" width="13.5703125" style="63" customWidth="1"/>
    <col min="4358" max="4358" width="63.5703125" style="63" customWidth="1"/>
    <col min="4359" max="4359" width="11.42578125" style="63"/>
    <col min="4360" max="4360" width="40.42578125" style="63" customWidth="1"/>
    <col min="4361" max="4608" width="11.42578125" style="63"/>
    <col min="4609" max="4609" width="77.5703125" style="63" customWidth="1"/>
    <col min="4610" max="4610" width="23.42578125" style="63" customWidth="1"/>
    <col min="4611" max="4611" width="30" style="63" bestFit="1" customWidth="1"/>
    <col min="4612" max="4612" width="12.5703125" style="63" customWidth="1"/>
    <col min="4613" max="4613" width="13.5703125" style="63" customWidth="1"/>
    <col min="4614" max="4614" width="63.5703125" style="63" customWidth="1"/>
    <col min="4615" max="4615" width="11.42578125" style="63"/>
    <col min="4616" max="4616" width="40.42578125" style="63" customWidth="1"/>
    <col min="4617" max="4864" width="11.42578125" style="63"/>
    <col min="4865" max="4865" width="77.5703125" style="63" customWidth="1"/>
    <col min="4866" max="4866" width="23.42578125" style="63" customWidth="1"/>
    <col min="4867" max="4867" width="30" style="63" bestFit="1" customWidth="1"/>
    <col min="4868" max="4868" width="12.5703125" style="63" customWidth="1"/>
    <col min="4869" max="4869" width="13.5703125" style="63" customWidth="1"/>
    <col min="4870" max="4870" width="63.5703125" style="63" customWidth="1"/>
    <col min="4871" max="4871" width="11.42578125" style="63"/>
    <col min="4872" max="4872" width="40.42578125" style="63" customWidth="1"/>
    <col min="4873" max="5120" width="11.42578125" style="63"/>
    <col min="5121" max="5121" width="77.5703125" style="63" customWidth="1"/>
    <col min="5122" max="5122" width="23.42578125" style="63" customWidth="1"/>
    <col min="5123" max="5123" width="30" style="63" bestFit="1" customWidth="1"/>
    <col min="5124" max="5124" width="12.5703125" style="63" customWidth="1"/>
    <col min="5125" max="5125" width="13.5703125" style="63" customWidth="1"/>
    <col min="5126" max="5126" width="63.5703125" style="63" customWidth="1"/>
    <col min="5127" max="5127" width="11.42578125" style="63"/>
    <col min="5128" max="5128" width="40.42578125" style="63" customWidth="1"/>
    <col min="5129" max="5376" width="11.42578125" style="63"/>
    <col min="5377" max="5377" width="77.5703125" style="63" customWidth="1"/>
    <col min="5378" max="5378" width="23.42578125" style="63" customWidth="1"/>
    <col min="5379" max="5379" width="30" style="63" bestFit="1" customWidth="1"/>
    <col min="5380" max="5380" width="12.5703125" style="63" customWidth="1"/>
    <col min="5381" max="5381" width="13.5703125" style="63" customWidth="1"/>
    <col min="5382" max="5382" width="63.5703125" style="63" customWidth="1"/>
    <col min="5383" max="5383" width="11.42578125" style="63"/>
    <col min="5384" max="5384" width="40.42578125" style="63" customWidth="1"/>
    <col min="5385" max="5632" width="11.42578125" style="63"/>
    <col min="5633" max="5633" width="77.5703125" style="63" customWidth="1"/>
    <col min="5634" max="5634" width="23.42578125" style="63" customWidth="1"/>
    <col min="5635" max="5635" width="30" style="63" bestFit="1" customWidth="1"/>
    <col min="5636" max="5636" width="12.5703125" style="63" customWidth="1"/>
    <col min="5637" max="5637" width="13.5703125" style="63" customWidth="1"/>
    <col min="5638" max="5638" width="63.5703125" style="63" customWidth="1"/>
    <col min="5639" max="5639" width="11.42578125" style="63"/>
    <col min="5640" max="5640" width="40.42578125" style="63" customWidth="1"/>
    <col min="5641" max="5888" width="11.42578125" style="63"/>
    <col min="5889" max="5889" width="77.5703125" style="63" customWidth="1"/>
    <col min="5890" max="5890" width="23.42578125" style="63" customWidth="1"/>
    <col min="5891" max="5891" width="30" style="63" bestFit="1" customWidth="1"/>
    <col min="5892" max="5892" width="12.5703125" style="63" customWidth="1"/>
    <col min="5893" max="5893" width="13.5703125" style="63" customWidth="1"/>
    <col min="5894" max="5894" width="63.5703125" style="63" customWidth="1"/>
    <col min="5895" max="5895" width="11.42578125" style="63"/>
    <col min="5896" max="5896" width="40.42578125" style="63" customWidth="1"/>
    <col min="5897" max="6144" width="11.42578125" style="63"/>
    <col min="6145" max="6145" width="77.5703125" style="63" customWidth="1"/>
    <col min="6146" max="6146" width="23.42578125" style="63" customWidth="1"/>
    <col min="6147" max="6147" width="30" style="63" bestFit="1" customWidth="1"/>
    <col min="6148" max="6148" width="12.5703125" style="63" customWidth="1"/>
    <col min="6149" max="6149" width="13.5703125" style="63" customWidth="1"/>
    <col min="6150" max="6150" width="63.5703125" style="63" customWidth="1"/>
    <col min="6151" max="6151" width="11.42578125" style="63"/>
    <col min="6152" max="6152" width="40.42578125" style="63" customWidth="1"/>
    <col min="6153" max="6400" width="11.42578125" style="63"/>
    <col min="6401" max="6401" width="77.5703125" style="63" customWidth="1"/>
    <col min="6402" max="6402" width="23.42578125" style="63" customWidth="1"/>
    <col min="6403" max="6403" width="30" style="63" bestFit="1" customWidth="1"/>
    <col min="6404" max="6404" width="12.5703125" style="63" customWidth="1"/>
    <col min="6405" max="6405" width="13.5703125" style="63" customWidth="1"/>
    <col min="6406" max="6406" width="63.5703125" style="63" customWidth="1"/>
    <col min="6407" max="6407" width="11.42578125" style="63"/>
    <col min="6408" max="6408" width="40.42578125" style="63" customWidth="1"/>
    <col min="6409" max="6656" width="11.42578125" style="63"/>
    <col min="6657" max="6657" width="77.5703125" style="63" customWidth="1"/>
    <col min="6658" max="6658" width="23.42578125" style="63" customWidth="1"/>
    <col min="6659" max="6659" width="30" style="63" bestFit="1" customWidth="1"/>
    <col min="6660" max="6660" width="12.5703125" style="63" customWidth="1"/>
    <col min="6661" max="6661" width="13.5703125" style="63" customWidth="1"/>
    <col min="6662" max="6662" width="63.5703125" style="63" customWidth="1"/>
    <col min="6663" max="6663" width="11.42578125" style="63"/>
    <col min="6664" max="6664" width="40.42578125" style="63" customWidth="1"/>
    <col min="6665" max="6912" width="11.42578125" style="63"/>
    <col min="6913" max="6913" width="77.5703125" style="63" customWidth="1"/>
    <col min="6914" max="6914" width="23.42578125" style="63" customWidth="1"/>
    <col min="6915" max="6915" width="30" style="63" bestFit="1" customWidth="1"/>
    <col min="6916" max="6916" width="12.5703125" style="63" customWidth="1"/>
    <col min="6917" max="6917" width="13.5703125" style="63" customWidth="1"/>
    <col min="6918" max="6918" width="63.5703125" style="63" customWidth="1"/>
    <col min="6919" max="6919" width="11.42578125" style="63"/>
    <col min="6920" max="6920" width="40.42578125" style="63" customWidth="1"/>
    <col min="6921" max="7168" width="11.42578125" style="63"/>
    <col min="7169" max="7169" width="77.5703125" style="63" customWidth="1"/>
    <col min="7170" max="7170" width="23.42578125" style="63" customWidth="1"/>
    <col min="7171" max="7171" width="30" style="63" bestFit="1" customWidth="1"/>
    <col min="7172" max="7172" width="12.5703125" style="63" customWidth="1"/>
    <col min="7173" max="7173" width="13.5703125" style="63" customWidth="1"/>
    <col min="7174" max="7174" width="63.5703125" style="63" customWidth="1"/>
    <col min="7175" max="7175" width="11.42578125" style="63"/>
    <col min="7176" max="7176" width="40.42578125" style="63" customWidth="1"/>
    <col min="7177" max="7424" width="11.42578125" style="63"/>
    <col min="7425" max="7425" width="77.5703125" style="63" customWidth="1"/>
    <col min="7426" max="7426" width="23.42578125" style="63" customWidth="1"/>
    <col min="7427" max="7427" width="30" style="63" bestFit="1" customWidth="1"/>
    <col min="7428" max="7428" width="12.5703125" style="63" customWidth="1"/>
    <col min="7429" max="7429" width="13.5703125" style="63" customWidth="1"/>
    <col min="7430" max="7430" width="63.5703125" style="63" customWidth="1"/>
    <col min="7431" max="7431" width="11.42578125" style="63"/>
    <col min="7432" max="7432" width="40.42578125" style="63" customWidth="1"/>
    <col min="7433" max="7680" width="11.42578125" style="63"/>
    <col min="7681" max="7681" width="77.5703125" style="63" customWidth="1"/>
    <col min="7682" max="7682" width="23.42578125" style="63" customWidth="1"/>
    <col min="7683" max="7683" width="30" style="63" bestFit="1" customWidth="1"/>
    <col min="7684" max="7684" width="12.5703125" style="63" customWidth="1"/>
    <col min="7685" max="7685" width="13.5703125" style="63" customWidth="1"/>
    <col min="7686" max="7686" width="63.5703125" style="63" customWidth="1"/>
    <col min="7687" max="7687" width="11.42578125" style="63"/>
    <col min="7688" max="7688" width="40.42578125" style="63" customWidth="1"/>
    <col min="7689" max="7936" width="11.42578125" style="63"/>
    <col min="7937" max="7937" width="77.5703125" style="63" customWidth="1"/>
    <col min="7938" max="7938" width="23.42578125" style="63" customWidth="1"/>
    <col min="7939" max="7939" width="30" style="63" bestFit="1" customWidth="1"/>
    <col min="7940" max="7940" width="12.5703125" style="63" customWidth="1"/>
    <col min="7941" max="7941" width="13.5703125" style="63" customWidth="1"/>
    <col min="7942" max="7942" width="63.5703125" style="63" customWidth="1"/>
    <col min="7943" max="7943" width="11.42578125" style="63"/>
    <col min="7944" max="7944" width="40.42578125" style="63" customWidth="1"/>
    <col min="7945" max="8192" width="11.42578125" style="63"/>
    <col min="8193" max="8193" width="77.5703125" style="63" customWidth="1"/>
    <col min="8194" max="8194" width="23.42578125" style="63" customWidth="1"/>
    <col min="8195" max="8195" width="30" style="63" bestFit="1" customWidth="1"/>
    <col min="8196" max="8196" width="12.5703125" style="63" customWidth="1"/>
    <col min="8197" max="8197" width="13.5703125" style="63" customWidth="1"/>
    <col min="8198" max="8198" width="63.5703125" style="63" customWidth="1"/>
    <col min="8199" max="8199" width="11.42578125" style="63"/>
    <col min="8200" max="8200" width="40.42578125" style="63" customWidth="1"/>
    <col min="8201" max="8448" width="11.42578125" style="63"/>
    <col min="8449" max="8449" width="77.5703125" style="63" customWidth="1"/>
    <col min="8450" max="8450" width="23.42578125" style="63" customWidth="1"/>
    <col min="8451" max="8451" width="30" style="63" bestFit="1" customWidth="1"/>
    <col min="8452" max="8452" width="12.5703125" style="63" customWidth="1"/>
    <col min="8453" max="8453" width="13.5703125" style="63" customWidth="1"/>
    <col min="8454" max="8454" width="63.5703125" style="63" customWidth="1"/>
    <col min="8455" max="8455" width="11.42578125" style="63"/>
    <col min="8456" max="8456" width="40.42578125" style="63" customWidth="1"/>
    <col min="8457" max="8704" width="11.42578125" style="63"/>
    <col min="8705" max="8705" width="77.5703125" style="63" customWidth="1"/>
    <col min="8706" max="8706" width="23.42578125" style="63" customWidth="1"/>
    <col min="8707" max="8707" width="30" style="63" bestFit="1" customWidth="1"/>
    <col min="8708" max="8708" width="12.5703125" style="63" customWidth="1"/>
    <col min="8709" max="8709" width="13.5703125" style="63" customWidth="1"/>
    <col min="8710" max="8710" width="63.5703125" style="63" customWidth="1"/>
    <col min="8711" max="8711" width="11.42578125" style="63"/>
    <col min="8712" max="8712" width="40.42578125" style="63" customWidth="1"/>
    <col min="8713" max="8960" width="11.42578125" style="63"/>
    <col min="8961" max="8961" width="77.5703125" style="63" customWidth="1"/>
    <col min="8962" max="8962" width="23.42578125" style="63" customWidth="1"/>
    <col min="8963" max="8963" width="30" style="63" bestFit="1" customWidth="1"/>
    <col min="8964" max="8964" width="12.5703125" style="63" customWidth="1"/>
    <col min="8965" max="8965" width="13.5703125" style="63" customWidth="1"/>
    <col min="8966" max="8966" width="63.5703125" style="63" customWidth="1"/>
    <col min="8967" max="8967" width="11.42578125" style="63"/>
    <col min="8968" max="8968" width="40.42578125" style="63" customWidth="1"/>
    <col min="8969" max="9216" width="11.42578125" style="63"/>
    <col min="9217" max="9217" width="77.5703125" style="63" customWidth="1"/>
    <col min="9218" max="9218" width="23.42578125" style="63" customWidth="1"/>
    <col min="9219" max="9219" width="30" style="63" bestFit="1" customWidth="1"/>
    <col min="9220" max="9220" width="12.5703125" style="63" customWidth="1"/>
    <col min="9221" max="9221" width="13.5703125" style="63" customWidth="1"/>
    <col min="9222" max="9222" width="63.5703125" style="63" customWidth="1"/>
    <col min="9223" max="9223" width="11.42578125" style="63"/>
    <col min="9224" max="9224" width="40.42578125" style="63" customWidth="1"/>
    <col min="9225" max="9472" width="11.42578125" style="63"/>
    <col min="9473" max="9473" width="77.5703125" style="63" customWidth="1"/>
    <col min="9474" max="9474" width="23.42578125" style="63" customWidth="1"/>
    <col min="9475" max="9475" width="30" style="63" bestFit="1" customWidth="1"/>
    <col min="9476" max="9476" width="12.5703125" style="63" customWidth="1"/>
    <col min="9477" max="9477" width="13.5703125" style="63" customWidth="1"/>
    <col min="9478" max="9478" width="63.5703125" style="63" customWidth="1"/>
    <col min="9479" max="9479" width="11.42578125" style="63"/>
    <col min="9480" max="9480" width="40.42578125" style="63" customWidth="1"/>
    <col min="9481" max="9728" width="11.42578125" style="63"/>
    <col min="9729" max="9729" width="77.5703125" style="63" customWidth="1"/>
    <col min="9730" max="9730" width="23.42578125" style="63" customWidth="1"/>
    <col min="9731" max="9731" width="30" style="63" bestFit="1" customWidth="1"/>
    <col min="9732" max="9732" width="12.5703125" style="63" customWidth="1"/>
    <col min="9733" max="9733" width="13.5703125" style="63" customWidth="1"/>
    <col min="9734" max="9734" width="63.5703125" style="63" customWidth="1"/>
    <col min="9735" max="9735" width="11.42578125" style="63"/>
    <col min="9736" max="9736" width="40.42578125" style="63" customWidth="1"/>
    <col min="9737" max="9984" width="11.42578125" style="63"/>
    <col min="9985" max="9985" width="77.5703125" style="63" customWidth="1"/>
    <col min="9986" max="9986" width="23.42578125" style="63" customWidth="1"/>
    <col min="9987" max="9987" width="30" style="63" bestFit="1" customWidth="1"/>
    <col min="9988" max="9988" width="12.5703125" style="63" customWidth="1"/>
    <col min="9989" max="9989" width="13.5703125" style="63" customWidth="1"/>
    <col min="9990" max="9990" width="63.5703125" style="63" customWidth="1"/>
    <col min="9991" max="9991" width="11.42578125" style="63"/>
    <col min="9992" max="9992" width="40.42578125" style="63" customWidth="1"/>
    <col min="9993" max="10240" width="11.42578125" style="63"/>
    <col min="10241" max="10241" width="77.5703125" style="63" customWidth="1"/>
    <col min="10242" max="10242" width="23.42578125" style="63" customWidth="1"/>
    <col min="10243" max="10243" width="30" style="63" bestFit="1" customWidth="1"/>
    <col min="10244" max="10244" width="12.5703125" style="63" customWidth="1"/>
    <col min="10245" max="10245" width="13.5703125" style="63" customWidth="1"/>
    <col min="10246" max="10246" width="63.5703125" style="63" customWidth="1"/>
    <col min="10247" max="10247" width="11.42578125" style="63"/>
    <col min="10248" max="10248" width="40.42578125" style="63" customWidth="1"/>
    <col min="10249" max="10496" width="11.42578125" style="63"/>
    <col min="10497" max="10497" width="77.5703125" style="63" customWidth="1"/>
    <col min="10498" max="10498" width="23.42578125" style="63" customWidth="1"/>
    <col min="10499" max="10499" width="30" style="63" bestFit="1" customWidth="1"/>
    <col min="10500" max="10500" width="12.5703125" style="63" customWidth="1"/>
    <col min="10501" max="10501" width="13.5703125" style="63" customWidth="1"/>
    <col min="10502" max="10502" width="63.5703125" style="63" customWidth="1"/>
    <col min="10503" max="10503" width="11.42578125" style="63"/>
    <col min="10504" max="10504" width="40.42578125" style="63" customWidth="1"/>
    <col min="10505" max="10752" width="11.42578125" style="63"/>
    <col min="10753" max="10753" width="77.5703125" style="63" customWidth="1"/>
    <col min="10754" max="10754" width="23.42578125" style="63" customWidth="1"/>
    <col min="10755" max="10755" width="30" style="63" bestFit="1" customWidth="1"/>
    <col min="10756" max="10756" width="12.5703125" style="63" customWidth="1"/>
    <col min="10757" max="10757" width="13.5703125" style="63" customWidth="1"/>
    <col min="10758" max="10758" width="63.5703125" style="63" customWidth="1"/>
    <col min="10759" max="10759" width="11.42578125" style="63"/>
    <col min="10760" max="10760" width="40.42578125" style="63" customWidth="1"/>
    <col min="10761" max="11008" width="11.42578125" style="63"/>
    <col min="11009" max="11009" width="77.5703125" style="63" customWidth="1"/>
    <col min="11010" max="11010" width="23.42578125" style="63" customWidth="1"/>
    <col min="11011" max="11011" width="30" style="63" bestFit="1" customWidth="1"/>
    <col min="11012" max="11012" width="12.5703125" style="63" customWidth="1"/>
    <col min="11013" max="11013" width="13.5703125" style="63" customWidth="1"/>
    <col min="11014" max="11014" width="63.5703125" style="63" customWidth="1"/>
    <col min="11015" max="11015" width="11.42578125" style="63"/>
    <col min="11016" max="11016" width="40.42578125" style="63" customWidth="1"/>
    <col min="11017" max="11264" width="11.42578125" style="63"/>
    <col min="11265" max="11265" width="77.5703125" style="63" customWidth="1"/>
    <col min="11266" max="11266" width="23.42578125" style="63" customWidth="1"/>
    <col min="11267" max="11267" width="30" style="63" bestFit="1" customWidth="1"/>
    <col min="11268" max="11268" width="12.5703125" style="63" customWidth="1"/>
    <col min="11269" max="11269" width="13.5703125" style="63" customWidth="1"/>
    <col min="11270" max="11270" width="63.5703125" style="63" customWidth="1"/>
    <col min="11271" max="11271" width="11.42578125" style="63"/>
    <col min="11272" max="11272" width="40.42578125" style="63" customWidth="1"/>
    <col min="11273" max="11520" width="11.42578125" style="63"/>
    <col min="11521" max="11521" width="77.5703125" style="63" customWidth="1"/>
    <col min="11522" max="11522" width="23.42578125" style="63" customWidth="1"/>
    <col min="11523" max="11523" width="30" style="63" bestFit="1" customWidth="1"/>
    <col min="11524" max="11524" width="12.5703125" style="63" customWidth="1"/>
    <col min="11525" max="11525" width="13.5703125" style="63" customWidth="1"/>
    <col min="11526" max="11526" width="63.5703125" style="63" customWidth="1"/>
    <col min="11527" max="11527" width="11.42578125" style="63"/>
    <col min="11528" max="11528" width="40.42578125" style="63" customWidth="1"/>
    <col min="11529" max="11776" width="11.42578125" style="63"/>
    <col min="11777" max="11777" width="77.5703125" style="63" customWidth="1"/>
    <col min="11778" max="11778" width="23.42578125" style="63" customWidth="1"/>
    <col min="11779" max="11779" width="30" style="63" bestFit="1" customWidth="1"/>
    <col min="11780" max="11780" width="12.5703125" style="63" customWidth="1"/>
    <col min="11781" max="11781" width="13.5703125" style="63" customWidth="1"/>
    <col min="11782" max="11782" width="63.5703125" style="63" customWidth="1"/>
    <col min="11783" max="11783" width="11.42578125" style="63"/>
    <col min="11784" max="11784" width="40.42578125" style="63" customWidth="1"/>
    <col min="11785" max="12032" width="11.42578125" style="63"/>
    <col min="12033" max="12033" width="77.5703125" style="63" customWidth="1"/>
    <col min="12034" max="12034" width="23.42578125" style="63" customWidth="1"/>
    <col min="12035" max="12035" width="30" style="63" bestFit="1" customWidth="1"/>
    <col min="12036" max="12036" width="12.5703125" style="63" customWidth="1"/>
    <col min="12037" max="12037" width="13.5703125" style="63" customWidth="1"/>
    <col min="12038" max="12038" width="63.5703125" style="63" customWidth="1"/>
    <col min="12039" max="12039" width="11.42578125" style="63"/>
    <col min="12040" max="12040" width="40.42578125" style="63" customWidth="1"/>
    <col min="12041" max="12288" width="11.42578125" style="63"/>
    <col min="12289" max="12289" width="77.5703125" style="63" customWidth="1"/>
    <col min="12290" max="12290" width="23.42578125" style="63" customWidth="1"/>
    <col min="12291" max="12291" width="30" style="63" bestFit="1" customWidth="1"/>
    <col min="12292" max="12292" width="12.5703125" style="63" customWidth="1"/>
    <col min="12293" max="12293" width="13.5703125" style="63" customWidth="1"/>
    <col min="12294" max="12294" width="63.5703125" style="63" customWidth="1"/>
    <col min="12295" max="12295" width="11.42578125" style="63"/>
    <col min="12296" max="12296" width="40.42578125" style="63" customWidth="1"/>
    <col min="12297" max="12544" width="11.42578125" style="63"/>
    <col min="12545" max="12545" width="77.5703125" style="63" customWidth="1"/>
    <col min="12546" max="12546" width="23.42578125" style="63" customWidth="1"/>
    <col min="12547" max="12547" width="30" style="63" bestFit="1" customWidth="1"/>
    <col min="12548" max="12548" width="12.5703125" style="63" customWidth="1"/>
    <col min="12549" max="12549" width="13.5703125" style="63" customWidth="1"/>
    <col min="12550" max="12550" width="63.5703125" style="63" customWidth="1"/>
    <col min="12551" max="12551" width="11.42578125" style="63"/>
    <col min="12552" max="12552" width="40.42578125" style="63" customWidth="1"/>
    <col min="12553" max="12800" width="11.42578125" style="63"/>
    <col min="12801" max="12801" width="77.5703125" style="63" customWidth="1"/>
    <col min="12802" max="12802" width="23.42578125" style="63" customWidth="1"/>
    <col min="12803" max="12803" width="30" style="63" bestFit="1" customWidth="1"/>
    <col min="12804" max="12804" width="12.5703125" style="63" customWidth="1"/>
    <col min="12805" max="12805" width="13.5703125" style="63" customWidth="1"/>
    <col min="12806" max="12806" width="63.5703125" style="63" customWidth="1"/>
    <col min="12807" max="12807" width="11.42578125" style="63"/>
    <col min="12808" max="12808" width="40.42578125" style="63" customWidth="1"/>
    <col min="12809" max="13056" width="11.42578125" style="63"/>
    <col min="13057" max="13057" width="77.5703125" style="63" customWidth="1"/>
    <col min="13058" max="13058" width="23.42578125" style="63" customWidth="1"/>
    <col min="13059" max="13059" width="30" style="63" bestFit="1" customWidth="1"/>
    <col min="13060" max="13060" width="12.5703125" style="63" customWidth="1"/>
    <col min="13061" max="13061" width="13.5703125" style="63" customWidth="1"/>
    <col min="13062" max="13062" width="63.5703125" style="63" customWidth="1"/>
    <col min="13063" max="13063" width="11.42578125" style="63"/>
    <col min="13064" max="13064" width="40.42578125" style="63" customWidth="1"/>
    <col min="13065" max="13312" width="11.42578125" style="63"/>
    <col min="13313" max="13313" width="77.5703125" style="63" customWidth="1"/>
    <col min="13314" max="13314" width="23.42578125" style="63" customWidth="1"/>
    <col min="13315" max="13315" width="30" style="63" bestFit="1" customWidth="1"/>
    <col min="13316" max="13316" width="12.5703125" style="63" customWidth="1"/>
    <col min="13317" max="13317" width="13.5703125" style="63" customWidth="1"/>
    <col min="13318" max="13318" width="63.5703125" style="63" customWidth="1"/>
    <col min="13319" max="13319" width="11.42578125" style="63"/>
    <col min="13320" max="13320" width="40.42578125" style="63" customWidth="1"/>
    <col min="13321" max="13568" width="11.42578125" style="63"/>
    <col min="13569" max="13569" width="77.5703125" style="63" customWidth="1"/>
    <col min="13570" max="13570" width="23.42578125" style="63" customWidth="1"/>
    <col min="13571" max="13571" width="30" style="63" bestFit="1" customWidth="1"/>
    <col min="13572" max="13572" width="12.5703125" style="63" customWidth="1"/>
    <col min="13573" max="13573" width="13.5703125" style="63" customWidth="1"/>
    <col min="13574" max="13574" width="63.5703125" style="63" customWidth="1"/>
    <col min="13575" max="13575" width="11.42578125" style="63"/>
    <col min="13576" max="13576" width="40.42578125" style="63" customWidth="1"/>
    <col min="13577" max="13824" width="11.42578125" style="63"/>
    <col min="13825" max="13825" width="77.5703125" style="63" customWidth="1"/>
    <col min="13826" max="13826" width="23.42578125" style="63" customWidth="1"/>
    <col min="13827" max="13827" width="30" style="63" bestFit="1" customWidth="1"/>
    <col min="13828" max="13828" width="12.5703125" style="63" customWidth="1"/>
    <col min="13829" max="13829" width="13.5703125" style="63" customWidth="1"/>
    <col min="13830" max="13830" width="63.5703125" style="63" customWidth="1"/>
    <col min="13831" max="13831" width="11.42578125" style="63"/>
    <col min="13832" max="13832" width="40.42578125" style="63" customWidth="1"/>
    <col min="13833" max="14080" width="11.42578125" style="63"/>
    <col min="14081" max="14081" width="77.5703125" style="63" customWidth="1"/>
    <col min="14082" max="14082" width="23.42578125" style="63" customWidth="1"/>
    <col min="14083" max="14083" width="30" style="63" bestFit="1" customWidth="1"/>
    <col min="14084" max="14084" width="12.5703125" style="63" customWidth="1"/>
    <col min="14085" max="14085" width="13.5703125" style="63" customWidth="1"/>
    <col min="14086" max="14086" width="63.5703125" style="63" customWidth="1"/>
    <col min="14087" max="14087" width="11.42578125" style="63"/>
    <col min="14088" max="14088" width="40.42578125" style="63" customWidth="1"/>
    <col min="14089" max="14336" width="11.42578125" style="63"/>
    <col min="14337" max="14337" width="77.5703125" style="63" customWidth="1"/>
    <col min="14338" max="14338" width="23.42578125" style="63" customWidth="1"/>
    <col min="14339" max="14339" width="30" style="63" bestFit="1" customWidth="1"/>
    <col min="14340" max="14340" width="12.5703125" style="63" customWidth="1"/>
    <col min="14341" max="14341" width="13.5703125" style="63" customWidth="1"/>
    <col min="14342" max="14342" width="63.5703125" style="63" customWidth="1"/>
    <col min="14343" max="14343" width="11.42578125" style="63"/>
    <col min="14344" max="14344" width="40.42578125" style="63" customWidth="1"/>
    <col min="14345" max="14592" width="11.42578125" style="63"/>
    <col min="14593" max="14593" width="77.5703125" style="63" customWidth="1"/>
    <col min="14594" max="14594" width="23.42578125" style="63" customWidth="1"/>
    <col min="14595" max="14595" width="30" style="63" bestFit="1" customWidth="1"/>
    <col min="14596" max="14596" width="12.5703125" style="63" customWidth="1"/>
    <col min="14597" max="14597" width="13.5703125" style="63" customWidth="1"/>
    <col min="14598" max="14598" width="63.5703125" style="63" customWidth="1"/>
    <col min="14599" max="14599" width="11.42578125" style="63"/>
    <col min="14600" max="14600" width="40.42578125" style="63" customWidth="1"/>
    <col min="14601" max="14848" width="11.42578125" style="63"/>
    <col min="14849" max="14849" width="77.5703125" style="63" customWidth="1"/>
    <col min="14850" max="14850" width="23.42578125" style="63" customWidth="1"/>
    <col min="14851" max="14851" width="30" style="63" bestFit="1" customWidth="1"/>
    <col min="14852" max="14852" width="12.5703125" style="63" customWidth="1"/>
    <col min="14853" max="14853" width="13.5703125" style="63" customWidth="1"/>
    <col min="14854" max="14854" width="63.5703125" style="63" customWidth="1"/>
    <col min="14855" max="14855" width="11.42578125" style="63"/>
    <col min="14856" max="14856" width="40.42578125" style="63" customWidth="1"/>
    <col min="14857" max="15104" width="11.42578125" style="63"/>
    <col min="15105" max="15105" width="77.5703125" style="63" customWidth="1"/>
    <col min="15106" max="15106" width="23.42578125" style="63" customWidth="1"/>
    <col min="15107" max="15107" width="30" style="63" bestFit="1" customWidth="1"/>
    <col min="15108" max="15108" width="12.5703125" style="63" customWidth="1"/>
    <col min="15109" max="15109" width="13.5703125" style="63" customWidth="1"/>
    <col min="15110" max="15110" width="63.5703125" style="63" customWidth="1"/>
    <col min="15111" max="15111" width="11.42578125" style="63"/>
    <col min="15112" max="15112" width="40.42578125" style="63" customWidth="1"/>
    <col min="15113" max="15360" width="11.42578125" style="63"/>
    <col min="15361" max="15361" width="77.5703125" style="63" customWidth="1"/>
    <col min="15362" max="15362" width="23.42578125" style="63" customWidth="1"/>
    <col min="15363" max="15363" width="30" style="63" bestFit="1" customWidth="1"/>
    <col min="15364" max="15364" width="12.5703125" style="63" customWidth="1"/>
    <col min="15365" max="15365" width="13.5703125" style="63" customWidth="1"/>
    <col min="15366" max="15366" width="63.5703125" style="63" customWidth="1"/>
    <col min="15367" max="15367" width="11.42578125" style="63"/>
    <col min="15368" max="15368" width="40.42578125" style="63" customWidth="1"/>
    <col min="15369" max="15616" width="11.42578125" style="63"/>
    <col min="15617" max="15617" width="77.5703125" style="63" customWidth="1"/>
    <col min="15618" max="15618" width="23.42578125" style="63" customWidth="1"/>
    <col min="15619" max="15619" width="30" style="63" bestFit="1" customWidth="1"/>
    <col min="15620" max="15620" width="12.5703125" style="63" customWidth="1"/>
    <col min="15621" max="15621" width="13.5703125" style="63" customWidth="1"/>
    <col min="15622" max="15622" width="63.5703125" style="63" customWidth="1"/>
    <col min="15623" max="15623" width="11.42578125" style="63"/>
    <col min="15624" max="15624" width="40.42578125" style="63" customWidth="1"/>
    <col min="15625" max="15872" width="11.42578125" style="63"/>
    <col min="15873" max="15873" width="77.5703125" style="63" customWidth="1"/>
    <col min="15874" max="15874" width="23.42578125" style="63" customWidth="1"/>
    <col min="15875" max="15875" width="30" style="63" bestFit="1" customWidth="1"/>
    <col min="15876" max="15876" width="12.5703125" style="63" customWidth="1"/>
    <col min="15877" max="15877" width="13.5703125" style="63" customWidth="1"/>
    <col min="15878" max="15878" width="63.5703125" style="63" customWidth="1"/>
    <col min="15879" max="15879" width="11.42578125" style="63"/>
    <col min="15880" max="15880" width="40.42578125" style="63" customWidth="1"/>
    <col min="15881" max="16128" width="11.42578125" style="63"/>
    <col min="16129" max="16129" width="77.5703125" style="63" customWidth="1"/>
    <col min="16130" max="16130" width="23.42578125" style="63" customWidth="1"/>
    <col min="16131" max="16131" width="30" style="63" bestFit="1" customWidth="1"/>
    <col min="16132" max="16132" width="12.5703125" style="63" customWidth="1"/>
    <col min="16133" max="16133" width="13.5703125" style="63" customWidth="1"/>
    <col min="16134" max="16134" width="63.5703125" style="63" customWidth="1"/>
    <col min="16135" max="16135" width="11.42578125" style="63"/>
    <col min="16136" max="16136" width="40.42578125" style="63" customWidth="1"/>
    <col min="16137" max="16384" width="11.42578125" style="63"/>
  </cols>
  <sheetData>
    <row r="1" spans="1:8" ht="40.5" customHeight="1">
      <c r="A1" s="192"/>
      <c r="B1" s="226" t="s">
        <v>87</v>
      </c>
      <c r="C1" s="226"/>
      <c r="D1" s="226"/>
      <c r="E1" s="61" t="s">
        <v>84</v>
      </c>
      <c r="F1" s="62" t="s">
        <v>88</v>
      </c>
    </row>
    <row r="2" spans="1:8" ht="39.950000000000003" customHeight="1">
      <c r="A2" s="193"/>
      <c r="B2" s="226"/>
      <c r="C2" s="226"/>
      <c r="D2" s="226"/>
      <c r="E2" s="61" t="s">
        <v>85</v>
      </c>
      <c r="F2" s="64">
        <v>1</v>
      </c>
    </row>
    <row r="3" spans="1:8" ht="73.5" customHeight="1">
      <c r="A3" s="271" t="s">
        <v>160</v>
      </c>
      <c r="B3" s="272"/>
      <c r="C3" s="272"/>
      <c r="D3" s="272"/>
      <c r="E3" s="272"/>
      <c r="F3" s="273"/>
    </row>
    <row r="4" spans="1:8" ht="73.5" customHeight="1">
      <c r="A4" s="65" t="s">
        <v>166</v>
      </c>
      <c r="B4" s="66"/>
      <c r="C4" s="276"/>
      <c r="D4" s="274"/>
      <c r="E4" s="274"/>
      <c r="F4" s="275"/>
    </row>
    <row r="5" spans="1:8" ht="44.25" customHeight="1">
      <c r="A5" s="65" t="s">
        <v>24</v>
      </c>
      <c r="B5" s="66"/>
      <c r="C5" s="276" t="s">
        <v>92</v>
      </c>
      <c r="D5" s="274"/>
      <c r="E5" s="274"/>
      <c r="F5" s="275"/>
    </row>
    <row r="6" spans="1:8" ht="80.25" customHeight="1">
      <c r="A6" s="65" t="s">
        <v>25</v>
      </c>
      <c r="B6" s="66"/>
      <c r="C6" s="276" t="s">
        <v>91</v>
      </c>
      <c r="D6" s="274"/>
      <c r="E6" s="274"/>
      <c r="F6" s="275"/>
    </row>
    <row r="7" spans="1:8" ht="48.75" customHeight="1">
      <c r="A7" s="65" t="s">
        <v>26</v>
      </c>
      <c r="B7" s="67"/>
      <c r="C7" s="264" t="s">
        <v>90</v>
      </c>
      <c r="D7" s="274"/>
      <c r="E7" s="274"/>
      <c r="F7" s="275"/>
    </row>
    <row r="8" spans="1:8" ht="21" customHeight="1">
      <c r="A8" s="65" t="s">
        <v>27</v>
      </c>
      <c r="B8" s="67"/>
      <c r="C8" s="264" t="s">
        <v>167</v>
      </c>
      <c r="D8" s="265"/>
      <c r="E8" s="265"/>
      <c r="F8" s="266"/>
    </row>
    <row r="9" spans="1:8" ht="33" customHeight="1">
      <c r="A9" s="68" t="s">
        <v>8</v>
      </c>
      <c r="B9" s="69"/>
      <c r="C9" s="267" t="s">
        <v>93</v>
      </c>
      <c r="D9" s="268"/>
      <c r="E9" s="268"/>
      <c r="F9" s="269"/>
    </row>
    <row r="10" spans="1:8" ht="42.75" customHeight="1">
      <c r="A10" s="68" t="s">
        <v>28</v>
      </c>
      <c r="B10" s="69"/>
      <c r="C10" s="270" t="s">
        <v>94</v>
      </c>
      <c r="D10" s="268"/>
      <c r="E10" s="268"/>
      <c r="F10" s="269"/>
    </row>
    <row r="11" spans="1:8" ht="32.25" customHeight="1">
      <c r="A11" s="68" t="s">
        <v>29</v>
      </c>
      <c r="B11" s="69"/>
      <c r="C11" s="267" t="s">
        <v>93</v>
      </c>
      <c r="D11" s="268"/>
      <c r="E11" s="268"/>
      <c r="F11" s="269"/>
    </row>
    <row r="12" spans="1:8" ht="15.75">
      <c r="A12" s="68" t="s">
        <v>30</v>
      </c>
      <c r="B12" s="69"/>
      <c r="C12" s="267" t="s">
        <v>95</v>
      </c>
      <c r="D12" s="268"/>
      <c r="E12" s="268"/>
      <c r="F12" s="269"/>
    </row>
    <row r="13" spans="1:8" s="71" customFormat="1" ht="31.5" customHeight="1">
      <c r="A13" s="80"/>
      <c r="B13" s="80" t="s">
        <v>31</v>
      </c>
      <c r="C13" s="80" t="s">
        <v>32</v>
      </c>
      <c r="D13" s="161" t="s">
        <v>33</v>
      </c>
      <c r="E13" s="80" t="s">
        <v>34</v>
      </c>
      <c r="F13" s="80" t="s">
        <v>35</v>
      </c>
      <c r="H13" s="72"/>
    </row>
    <row r="14" spans="1:8" ht="127.5">
      <c r="A14" s="53" t="s">
        <v>36</v>
      </c>
      <c r="B14" s="83" t="s">
        <v>95</v>
      </c>
      <c r="C14" s="83" t="s">
        <v>97</v>
      </c>
      <c r="D14" s="160" t="s">
        <v>98</v>
      </c>
      <c r="E14" s="84"/>
      <c r="F14" s="82" t="s">
        <v>126</v>
      </c>
      <c r="H14" s="70"/>
    </row>
    <row r="15" spans="1:8" ht="66.75" customHeight="1">
      <c r="A15" s="53" t="s">
        <v>37</v>
      </c>
      <c r="B15" s="83" t="s">
        <v>95</v>
      </c>
      <c r="C15" s="83" t="s">
        <v>95</v>
      </c>
      <c r="D15" s="83" t="s">
        <v>95</v>
      </c>
      <c r="E15" s="83" t="s">
        <v>95</v>
      </c>
      <c r="F15" s="82" t="s">
        <v>125</v>
      </c>
      <c r="H15" s="70"/>
    </row>
    <row r="16" spans="1:8" s="71" customFormat="1" ht="405" customHeight="1">
      <c r="A16" s="58" t="s">
        <v>83</v>
      </c>
      <c r="B16" s="83" t="s">
        <v>95</v>
      </c>
      <c r="C16" s="83" t="s">
        <v>97</v>
      </c>
      <c r="D16" s="83" t="s">
        <v>97</v>
      </c>
      <c r="E16" s="83"/>
      <c r="F16" s="82" t="s">
        <v>127</v>
      </c>
      <c r="H16" s="72"/>
    </row>
    <row r="17" spans="1:8" ht="76.5">
      <c r="A17" s="54" t="s">
        <v>38</v>
      </c>
      <c r="B17" s="83" t="s">
        <v>97</v>
      </c>
      <c r="C17" s="83" t="s">
        <v>95</v>
      </c>
      <c r="D17" s="160" t="s">
        <v>98</v>
      </c>
      <c r="E17" s="84"/>
      <c r="F17" s="82" t="s">
        <v>128</v>
      </c>
      <c r="H17" s="70"/>
    </row>
    <row r="18" spans="1:8" ht="91.5" customHeight="1">
      <c r="A18" s="53" t="s">
        <v>43</v>
      </c>
      <c r="B18" s="83" t="s">
        <v>95</v>
      </c>
      <c r="C18" s="83" t="s">
        <v>97</v>
      </c>
      <c r="D18" s="160" t="s">
        <v>98</v>
      </c>
      <c r="E18" s="85"/>
      <c r="F18" s="82" t="s">
        <v>130</v>
      </c>
      <c r="H18" s="74"/>
    </row>
    <row r="19" spans="1:8" ht="135.75" customHeight="1">
      <c r="A19" s="54" t="s">
        <v>39</v>
      </c>
      <c r="B19" s="83" t="s">
        <v>97</v>
      </c>
      <c r="C19" s="83" t="s">
        <v>95</v>
      </c>
      <c r="D19" s="83" t="s">
        <v>98</v>
      </c>
      <c r="E19" s="83"/>
      <c r="F19" s="82" t="s">
        <v>129</v>
      </c>
      <c r="H19" s="70"/>
    </row>
    <row r="20" spans="1:8" ht="96.75" customHeight="1">
      <c r="A20" s="54" t="s">
        <v>40</v>
      </c>
      <c r="B20" s="83" t="s">
        <v>95</v>
      </c>
      <c r="C20" s="83" t="s">
        <v>97</v>
      </c>
      <c r="D20" s="162" t="s">
        <v>98</v>
      </c>
      <c r="E20" s="84"/>
      <c r="F20" s="82" t="s">
        <v>131</v>
      </c>
      <c r="H20" s="70"/>
    </row>
    <row r="21" spans="1:8" ht="331.5">
      <c r="A21" s="54" t="s">
        <v>132</v>
      </c>
      <c r="B21" s="83" t="s">
        <v>95</v>
      </c>
      <c r="C21" s="83" t="s">
        <v>97</v>
      </c>
      <c r="D21" s="162" t="s">
        <v>98</v>
      </c>
      <c r="E21" s="84"/>
      <c r="F21" s="82" t="s">
        <v>133</v>
      </c>
      <c r="H21" s="70"/>
    </row>
    <row r="22" spans="1:8" ht="402.75" customHeight="1">
      <c r="A22" s="95" t="s">
        <v>41</v>
      </c>
      <c r="B22" s="86" t="s">
        <v>95</v>
      </c>
      <c r="C22" s="83" t="s">
        <v>97</v>
      </c>
      <c r="D22" s="160" t="s">
        <v>98</v>
      </c>
      <c r="E22" s="84"/>
      <c r="F22" s="82" t="s">
        <v>134</v>
      </c>
      <c r="H22" s="74"/>
    </row>
    <row r="23" spans="1:8" ht="51" customHeight="1">
      <c r="A23" s="53" t="s">
        <v>135</v>
      </c>
      <c r="B23" s="83" t="s">
        <v>95</v>
      </c>
      <c r="C23" s="83" t="s">
        <v>97</v>
      </c>
      <c r="D23" s="160" t="s">
        <v>98</v>
      </c>
      <c r="E23" s="160"/>
      <c r="F23" s="82" t="s">
        <v>140</v>
      </c>
      <c r="H23" s="74"/>
    </row>
    <row r="24" spans="1:8" ht="51">
      <c r="A24" s="53" t="s">
        <v>136</v>
      </c>
      <c r="B24" s="83" t="s">
        <v>95</v>
      </c>
      <c r="C24" s="83" t="s">
        <v>97</v>
      </c>
      <c r="D24" s="160" t="s">
        <v>98</v>
      </c>
      <c r="E24" s="84"/>
      <c r="F24" s="82" t="s">
        <v>140</v>
      </c>
      <c r="H24" s="74"/>
    </row>
    <row r="25" spans="1:8" ht="89.25">
      <c r="A25" s="53" t="s">
        <v>138</v>
      </c>
      <c r="B25" s="83" t="s">
        <v>95</v>
      </c>
      <c r="C25" s="83" t="s">
        <v>97</v>
      </c>
      <c r="D25" s="160" t="s">
        <v>98</v>
      </c>
      <c r="E25" s="84"/>
      <c r="F25" s="82" t="s">
        <v>141</v>
      </c>
      <c r="H25" s="74"/>
    </row>
    <row r="26" spans="1:8" ht="89.25">
      <c r="A26" s="53" t="s">
        <v>137</v>
      </c>
      <c r="B26" s="83" t="s">
        <v>95</v>
      </c>
      <c r="C26" s="83" t="s">
        <v>97</v>
      </c>
      <c r="D26" s="160" t="s">
        <v>98</v>
      </c>
      <c r="E26" s="84"/>
      <c r="F26" s="82" t="s">
        <v>141</v>
      </c>
      <c r="H26" s="74"/>
    </row>
    <row r="27" spans="1:8" ht="89.25">
      <c r="A27" s="53" t="s">
        <v>139</v>
      </c>
      <c r="B27" s="83" t="s">
        <v>95</v>
      </c>
      <c r="C27" s="83" t="s">
        <v>97</v>
      </c>
      <c r="D27" s="160" t="s">
        <v>98</v>
      </c>
      <c r="E27" s="84"/>
      <c r="F27" s="82" t="s">
        <v>142</v>
      </c>
      <c r="H27" s="74"/>
    </row>
    <row r="28" spans="1:8" ht="51" customHeight="1">
      <c r="A28" s="53" t="s">
        <v>42</v>
      </c>
      <c r="B28" s="83" t="s">
        <v>95</v>
      </c>
      <c r="C28" s="83" t="s">
        <v>95</v>
      </c>
      <c r="D28" s="160" t="s">
        <v>95</v>
      </c>
      <c r="E28" s="160" t="s">
        <v>95</v>
      </c>
      <c r="F28" s="82"/>
      <c r="H28" s="74"/>
    </row>
    <row r="29" spans="1:8" ht="51" customHeight="1">
      <c r="A29" s="53" t="s">
        <v>44</v>
      </c>
      <c r="B29" s="83" t="s">
        <v>95</v>
      </c>
      <c r="C29" s="83" t="s">
        <v>97</v>
      </c>
      <c r="D29" s="160" t="s">
        <v>98</v>
      </c>
      <c r="E29" s="160" t="s">
        <v>95</v>
      </c>
      <c r="F29" s="82" t="s">
        <v>143</v>
      </c>
      <c r="H29" s="74"/>
    </row>
    <row r="30" spans="1:8" ht="51">
      <c r="A30" s="53" t="s">
        <v>144</v>
      </c>
      <c r="B30" s="83" t="s">
        <v>97</v>
      </c>
      <c r="C30" s="83" t="s">
        <v>95</v>
      </c>
      <c r="D30" s="160" t="s">
        <v>98</v>
      </c>
      <c r="E30" s="160"/>
      <c r="F30" s="90" t="s">
        <v>145</v>
      </c>
      <c r="H30" s="75"/>
    </row>
    <row r="31" spans="1:8" ht="201.75" customHeight="1">
      <c r="A31" s="55" t="s">
        <v>45</v>
      </c>
      <c r="B31" s="83" t="s">
        <v>95</v>
      </c>
      <c r="C31" s="83" t="s">
        <v>97</v>
      </c>
      <c r="D31" s="83" t="s">
        <v>98</v>
      </c>
      <c r="E31" s="83"/>
      <c r="F31" s="90" t="s">
        <v>159</v>
      </c>
      <c r="H31" s="70"/>
    </row>
    <row r="32" spans="1:8" ht="251.25" customHeight="1">
      <c r="A32" s="248" t="s">
        <v>147</v>
      </c>
      <c r="B32" s="257" t="s">
        <v>97</v>
      </c>
      <c r="C32" s="257" t="s">
        <v>146</v>
      </c>
      <c r="D32" s="259" t="s">
        <v>98</v>
      </c>
      <c r="E32" s="259"/>
      <c r="F32" s="90" t="s">
        <v>148</v>
      </c>
      <c r="H32" s="74"/>
    </row>
    <row r="33" spans="1:8" ht="116.25" customHeight="1">
      <c r="A33" s="249"/>
      <c r="B33" s="258"/>
      <c r="C33" s="258"/>
      <c r="D33" s="260"/>
      <c r="E33" s="260"/>
      <c r="F33" s="90" t="s">
        <v>149</v>
      </c>
      <c r="H33" s="74"/>
    </row>
    <row r="34" spans="1:8" ht="114.75">
      <c r="A34" s="248" t="s">
        <v>150</v>
      </c>
      <c r="B34" s="86" t="s">
        <v>97</v>
      </c>
      <c r="C34" s="257" t="s">
        <v>97</v>
      </c>
      <c r="D34" s="259" t="s">
        <v>98</v>
      </c>
      <c r="E34" s="261"/>
      <c r="F34" s="90" t="s">
        <v>151</v>
      </c>
      <c r="H34" s="74"/>
    </row>
    <row r="35" spans="1:8" ht="120" customHeight="1">
      <c r="A35" s="249"/>
      <c r="B35" s="88"/>
      <c r="C35" s="258"/>
      <c r="D35" s="260"/>
      <c r="E35" s="262"/>
      <c r="F35" s="90" t="s">
        <v>152</v>
      </c>
    </row>
    <row r="36" spans="1:8" ht="114.75">
      <c r="A36" s="248" t="s">
        <v>155</v>
      </c>
      <c r="B36" s="87" t="s">
        <v>96</v>
      </c>
      <c r="C36" s="257" t="s">
        <v>97</v>
      </c>
      <c r="D36" s="259" t="s">
        <v>98</v>
      </c>
      <c r="E36" s="261"/>
      <c r="F36" s="91" t="s">
        <v>154</v>
      </c>
    </row>
    <row r="37" spans="1:8" ht="114.75">
      <c r="A37" s="249"/>
      <c r="B37" s="87"/>
      <c r="C37" s="258"/>
      <c r="D37" s="260"/>
      <c r="E37" s="262"/>
      <c r="F37" s="91" t="s">
        <v>153</v>
      </c>
    </row>
    <row r="38" spans="1:8" ht="114.75">
      <c r="A38" s="248" t="s">
        <v>156</v>
      </c>
      <c r="B38" s="257" t="s">
        <v>96</v>
      </c>
      <c r="C38" s="257" t="s">
        <v>97</v>
      </c>
      <c r="D38" s="259" t="s">
        <v>98</v>
      </c>
      <c r="E38" s="261"/>
      <c r="F38" s="91" t="s">
        <v>157</v>
      </c>
    </row>
    <row r="39" spans="1:8" ht="114.75">
      <c r="A39" s="249"/>
      <c r="B39" s="258"/>
      <c r="C39" s="258"/>
      <c r="D39" s="260"/>
      <c r="E39" s="262"/>
      <c r="F39" s="91" t="s">
        <v>158</v>
      </c>
    </row>
    <row r="40" spans="1:8" ht="28.5" customHeight="1">
      <c r="A40" s="95" t="s">
        <v>46</v>
      </c>
      <c r="B40" s="86" t="s">
        <v>95</v>
      </c>
      <c r="C40" s="83" t="s">
        <v>95</v>
      </c>
      <c r="D40" s="160" t="s">
        <v>95</v>
      </c>
      <c r="E40" s="85" t="s">
        <v>95</v>
      </c>
      <c r="F40" s="91"/>
    </row>
    <row r="41" spans="1:8" ht="28.5" customHeight="1">
      <c r="A41" s="95" t="s">
        <v>47</v>
      </c>
      <c r="B41" s="83" t="s">
        <v>95</v>
      </c>
      <c r="C41" s="83" t="s">
        <v>95</v>
      </c>
      <c r="D41" s="160" t="s">
        <v>95</v>
      </c>
      <c r="E41" s="85" t="s">
        <v>95</v>
      </c>
      <c r="F41" s="91"/>
    </row>
    <row r="42" spans="1:8" s="77" customFormat="1" ht="15.75">
      <c r="A42" s="76" t="s">
        <v>48</v>
      </c>
      <c r="B42" s="89"/>
      <c r="C42" s="250"/>
      <c r="D42" s="250"/>
      <c r="E42" s="250"/>
      <c r="F42" s="250"/>
    </row>
    <row r="43" spans="1:8" ht="15.75">
      <c r="A43" s="78" t="s">
        <v>49</v>
      </c>
      <c r="B43" s="81"/>
      <c r="C43" s="251" t="s">
        <v>50</v>
      </c>
      <c r="D43" s="252"/>
      <c r="E43" s="252"/>
      <c r="F43" s="253"/>
    </row>
    <row r="44" spans="1:8">
      <c r="A44" s="73"/>
      <c r="B44" s="96"/>
      <c r="C44" s="96"/>
      <c r="D44" s="79"/>
      <c r="E44" s="96"/>
      <c r="F44" s="96"/>
    </row>
    <row r="45" spans="1:8" ht="101.25" customHeight="1">
      <c r="A45" s="254" t="s">
        <v>51</v>
      </c>
      <c r="B45" s="255"/>
      <c r="C45" s="255"/>
      <c r="D45" s="255"/>
      <c r="E45" s="255"/>
      <c r="F45" s="256"/>
    </row>
    <row r="46" spans="1:8" ht="52.5" customHeight="1">
      <c r="A46" s="79"/>
      <c r="B46" s="79"/>
      <c r="C46" s="263"/>
      <c r="D46" s="263"/>
      <c r="E46" s="263"/>
      <c r="F46" s="263"/>
    </row>
  </sheetData>
  <mergeCells count="34">
    <mergeCell ref="B1:D2"/>
    <mergeCell ref="A1:A2"/>
    <mergeCell ref="A3:F3"/>
    <mergeCell ref="C7:F7"/>
    <mergeCell ref="C6:F6"/>
    <mergeCell ref="C5:F5"/>
    <mergeCell ref="C4:F4"/>
    <mergeCell ref="C46:F46"/>
    <mergeCell ref="C8:F8"/>
    <mergeCell ref="C9:F9"/>
    <mergeCell ref="C10:F10"/>
    <mergeCell ref="C11:F11"/>
    <mergeCell ref="C12:F12"/>
    <mergeCell ref="C32:C33"/>
    <mergeCell ref="D32:D33"/>
    <mergeCell ref="E32:E33"/>
    <mergeCell ref="C34:C35"/>
    <mergeCell ref="D34:D35"/>
    <mergeCell ref="E34:E35"/>
    <mergeCell ref="C36:C37"/>
    <mergeCell ref="D36:D37"/>
    <mergeCell ref="E36:E37"/>
    <mergeCell ref="C38:C39"/>
    <mergeCell ref="A32:A33"/>
    <mergeCell ref="A34:A35"/>
    <mergeCell ref="C42:F42"/>
    <mergeCell ref="C43:F43"/>
    <mergeCell ref="A45:F45"/>
    <mergeCell ref="B32:B33"/>
    <mergeCell ref="A36:A37"/>
    <mergeCell ref="A38:A39"/>
    <mergeCell ref="B38:B39"/>
    <mergeCell ref="D38:D39"/>
    <mergeCell ref="E38:E39"/>
  </mergeCells>
  <pageMargins left="0.75" right="0.75" top="1" bottom="1" header="0.3" footer="0.3"/>
  <pageSetup scale="39" orientation="portrait" r:id="rId1"/>
  <rowBreaks count="1" manualBreakCount="1">
    <brk id="47"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pageSetUpPr fitToPage="1"/>
  </sheetPr>
  <dimension ref="C1:AF23"/>
  <sheetViews>
    <sheetView showGridLines="0" topLeftCell="D1" zoomScale="80" zoomScaleNormal="80" zoomScaleSheetLayoutView="85" workbookViewId="0">
      <selection activeCell="D18" sqref="D18"/>
    </sheetView>
  </sheetViews>
  <sheetFormatPr baseColWidth="10" defaultColWidth="11.42578125" defaultRowHeight="12.75"/>
  <cols>
    <col min="1" max="1" width="11.42578125" style="113"/>
    <col min="2" max="2" width="7.42578125" style="113" customWidth="1"/>
    <col min="3" max="3" width="3" style="121" bestFit="1" customWidth="1"/>
    <col min="4" max="4" width="40.140625" style="113" customWidth="1"/>
    <col min="5" max="7" width="30.5703125" style="113" customWidth="1"/>
    <col min="8" max="8" width="30.5703125" style="121" customWidth="1"/>
    <col min="9" max="10" width="20.42578125" style="121" customWidth="1"/>
    <col min="11" max="11" width="33.5703125" style="113" customWidth="1"/>
    <col min="12" max="12" width="6.42578125" style="113" customWidth="1"/>
    <col min="13" max="13" width="12.5703125" style="113" bestFit="1" customWidth="1"/>
    <col min="14" max="14" width="20.42578125" style="113" customWidth="1"/>
    <col min="15" max="29" width="11.42578125" style="113"/>
    <col min="30" max="31" width="11.42578125" style="113" customWidth="1"/>
    <col min="32" max="16384" width="11.42578125" style="113"/>
  </cols>
  <sheetData>
    <row r="1" spans="3:18">
      <c r="C1" s="283"/>
      <c r="D1" s="284"/>
      <c r="E1" s="284" t="s">
        <v>87</v>
      </c>
      <c r="F1" s="284"/>
      <c r="G1" s="284"/>
      <c r="H1" s="284"/>
      <c r="I1" s="284"/>
      <c r="J1" s="281" t="s">
        <v>84</v>
      </c>
      <c r="K1" s="279" t="s">
        <v>88</v>
      </c>
    </row>
    <row r="2" spans="3:18" ht="28.5" customHeight="1">
      <c r="C2" s="285"/>
      <c r="D2" s="226"/>
      <c r="E2" s="226"/>
      <c r="F2" s="226"/>
      <c r="G2" s="226"/>
      <c r="H2" s="226"/>
      <c r="I2" s="226"/>
      <c r="J2" s="282"/>
      <c r="K2" s="280"/>
    </row>
    <row r="3" spans="3:18" ht="28.5" customHeight="1">
      <c r="C3" s="285"/>
      <c r="D3" s="226"/>
      <c r="E3" s="226"/>
      <c r="F3" s="226"/>
      <c r="G3" s="226"/>
      <c r="H3" s="226"/>
      <c r="I3" s="226"/>
      <c r="J3" s="282" t="s">
        <v>85</v>
      </c>
      <c r="K3" s="277" t="s">
        <v>86</v>
      </c>
    </row>
    <row r="4" spans="3:18" ht="28.5" customHeight="1" thickBot="1">
      <c r="C4" s="286"/>
      <c r="D4" s="287"/>
      <c r="E4" s="287"/>
      <c r="F4" s="287"/>
      <c r="G4" s="287"/>
      <c r="H4" s="287"/>
      <c r="I4" s="287"/>
      <c r="J4" s="288"/>
      <c r="K4" s="278"/>
    </row>
    <row r="5" spans="3:18" ht="12.75" customHeight="1">
      <c r="C5" s="123"/>
      <c r="D5" s="124"/>
      <c r="E5" s="124"/>
      <c r="F5" s="124"/>
      <c r="G5" s="124"/>
      <c r="H5" s="124"/>
      <c r="I5" s="125"/>
      <c r="J5" s="125"/>
      <c r="K5" s="126"/>
    </row>
    <row r="6" spans="3:18" ht="12.75" customHeight="1">
      <c r="C6" s="123"/>
      <c r="D6" s="124"/>
      <c r="E6" s="124"/>
      <c r="F6" s="124"/>
      <c r="G6" s="124"/>
      <c r="H6" s="124"/>
      <c r="I6" s="125"/>
      <c r="J6" s="125"/>
      <c r="K6" s="126"/>
    </row>
    <row r="7" spans="3:18" ht="12.75" customHeight="1">
      <c r="C7" s="123"/>
      <c r="D7" s="124"/>
      <c r="E7" s="124"/>
      <c r="F7" s="124"/>
      <c r="G7" s="124"/>
      <c r="H7" s="124"/>
      <c r="I7" s="125"/>
      <c r="J7" s="125"/>
      <c r="K7" s="126"/>
    </row>
    <row r="8" spans="3:18" ht="12.75" customHeight="1">
      <c r="C8" s="123"/>
      <c r="D8" s="124"/>
      <c r="E8" s="124"/>
      <c r="F8" s="124"/>
      <c r="G8" s="124"/>
      <c r="H8" s="124"/>
      <c r="I8" s="125"/>
      <c r="J8" s="125"/>
      <c r="K8" s="126"/>
    </row>
    <row r="9" spans="3:18" ht="15.75">
      <c r="C9" s="223"/>
      <c r="D9" s="224"/>
      <c r="E9" s="224"/>
      <c r="F9" s="224"/>
      <c r="G9" s="224"/>
      <c r="H9" s="224"/>
      <c r="I9" s="224"/>
      <c r="J9" s="224"/>
      <c r="K9" s="225"/>
    </row>
    <row r="10" spans="3:18" ht="15.75">
      <c r="C10" s="223"/>
      <c r="D10" s="224"/>
      <c r="E10" s="224"/>
      <c r="F10" s="224"/>
      <c r="G10" s="224"/>
      <c r="H10" s="224"/>
      <c r="I10" s="224"/>
      <c r="J10" s="224"/>
      <c r="K10" s="225"/>
    </row>
    <row r="11" spans="3:18" s="127" customFormat="1" ht="33.75" customHeight="1">
      <c r="C11" s="228" t="str">
        <f>+PORTADA!A36</f>
        <v>PRESTACIÓN DE SERVICIOS TÉCNICOS PARA LA ADECUACIÓN DE TERRENO, SIEMBRA, MANTENIMIENTO Y DESARROLLO DE CULTIVOS DE PLÁTANO Y YUCA, INCLUYENDO LA ENTREGA DE HERRAMIENTAS, INSUMOS AGRÍCOLAS Y ELEMENTOS DE PROTECCIÓN PERSONAL, EN LOS RESGUARDOS INDÍGENAS NAEXAL LAJT Y LA SAL, CONFORME A LAS ESPECIFICACIONES TÉCNICAS DEL PROYECTO.</v>
      </c>
      <c r="D11" s="229"/>
      <c r="E11" s="229"/>
      <c r="F11" s="229"/>
      <c r="G11" s="229"/>
      <c r="H11" s="229"/>
      <c r="I11" s="229"/>
      <c r="J11" s="229"/>
      <c r="K11" s="230"/>
      <c r="N11" s="128"/>
      <c r="O11" s="239"/>
      <c r="P11" s="239"/>
      <c r="Q11" s="239"/>
      <c r="R11" s="239"/>
    </row>
    <row r="12" spans="3:18" s="129" customFormat="1" ht="46.5" customHeight="1">
      <c r="C12" s="244" t="str">
        <f>+'Hoja Resumen'!B12</f>
        <v>CONVOCATORIA ABIERTA  TÉRMINOS DE REFERENCIA No. 003 de 2025 PARA CONTRATO DE PRESTACIÓN DE SERVICIOS TÉCNICOS PARA LA IMPLEMENTACIÓN DE SISTEMAS AGRÍCOLAS EN RESGUARDOS INDÍGENAS NAEXAL LAJT  Y LA SAL.</v>
      </c>
      <c r="D12" s="245"/>
      <c r="E12" s="245"/>
      <c r="F12" s="245"/>
      <c r="G12" s="245"/>
      <c r="H12" s="245"/>
      <c r="I12" s="245"/>
      <c r="J12" s="245"/>
      <c r="K12" s="246"/>
      <c r="N12" s="128"/>
      <c r="O12" s="239"/>
      <c r="P12" s="239"/>
      <c r="Q12" s="239"/>
      <c r="R12" s="239"/>
    </row>
    <row r="13" spans="3:18" ht="13.5" thickBot="1">
      <c r="C13" s="241" t="s">
        <v>52</v>
      </c>
      <c r="D13" s="242"/>
      <c r="E13" s="242"/>
      <c r="F13" s="242"/>
      <c r="G13" s="242"/>
      <c r="H13" s="242"/>
      <c r="I13" s="242"/>
      <c r="J13" s="242"/>
      <c r="K13" s="243"/>
    </row>
    <row r="14" spans="3:18">
      <c r="C14" s="14"/>
      <c r="D14" s="14"/>
      <c r="E14" s="14"/>
      <c r="F14" s="14"/>
      <c r="G14" s="14"/>
      <c r="H14" s="14"/>
      <c r="I14" s="14"/>
      <c r="J14" s="14"/>
      <c r="K14" s="14"/>
    </row>
    <row r="15" spans="3:18" ht="13.5" thickBot="1">
      <c r="D15" s="130"/>
      <c r="E15" s="130"/>
      <c r="F15" s="130"/>
      <c r="G15" s="130"/>
      <c r="H15" s="131"/>
      <c r="I15" s="131"/>
      <c r="J15" s="131"/>
      <c r="K15" s="130"/>
    </row>
    <row r="16" spans="3:18" ht="20.25" customHeight="1" thickBot="1">
      <c r="C16" s="231" t="s">
        <v>15</v>
      </c>
      <c r="D16" s="232"/>
      <c r="E16" s="18" t="s">
        <v>53</v>
      </c>
      <c r="F16" s="18" t="s">
        <v>54</v>
      </c>
      <c r="G16" s="18" t="s">
        <v>55</v>
      </c>
      <c r="H16" s="18" t="s">
        <v>56</v>
      </c>
      <c r="I16" s="235" t="s">
        <v>57</v>
      </c>
      <c r="J16" s="235" t="s">
        <v>58</v>
      </c>
      <c r="K16" s="235" t="s">
        <v>20</v>
      </c>
    </row>
    <row r="17" spans="3:32" ht="50.25" customHeight="1" thickBot="1">
      <c r="C17" s="233"/>
      <c r="D17" s="234"/>
      <c r="E17" s="93" t="s">
        <v>59</v>
      </c>
      <c r="F17" s="93" t="s">
        <v>59</v>
      </c>
      <c r="G17" s="93" t="s">
        <v>59</v>
      </c>
      <c r="H17" s="93" t="s">
        <v>59</v>
      </c>
      <c r="I17" s="240"/>
      <c r="J17" s="240"/>
      <c r="K17" s="240"/>
      <c r="N17" s="118"/>
      <c r="AD17" s="191" t="s">
        <v>60</v>
      </c>
      <c r="AE17" s="191"/>
      <c r="AF17" s="191"/>
    </row>
    <row r="18" spans="3:32" ht="153">
      <c r="C18" s="132">
        <f>+'Datos del Proceso'!B11</f>
        <v>1</v>
      </c>
      <c r="D18" s="8" t="str">
        <f>+'Datos del Proceso'!C11</f>
        <v>Prestigio y progreso ingeniería S.A.S.</v>
      </c>
      <c r="E18" s="141">
        <v>3297.4720000000002</v>
      </c>
      <c r="F18" s="141">
        <v>0</v>
      </c>
      <c r="G18" s="141">
        <v>0</v>
      </c>
      <c r="H18" s="141">
        <v>0</v>
      </c>
      <c r="I18" s="133">
        <f>+E18+F18+G18+H18</f>
        <v>3297.4720000000002</v>
      </c>
      <c r="J18" s="134" t="str">
        <f>IF(I18&gt;='Datos del Proceso'!$C$6,"CUMPLE","NO CUMPLE")</f>
        <v>CUMPLE</v>
      </c>
      <c r="K18" s="140" t="s">
        <v>103</v>
      </c>
      <c r="AD18" s="113">
        <v>1</v>
      </c>
      <c r="AE18" s="113">
        <f>+I17</f>
        <v>0</v>
      </c>
    </row>
    <row r="19" spans="3:32" ht="15.75" customHeight="1" thickBot="1">
      <c r="C19" s="135"/>
      <c r="D19" s="10"/>
      <c r="E19" s="122"/>
      <c r="F19" s="17"/>
      <c r="G19" s="17"/>
      <c r="H19" s="136"/>
      <c r="I19" s="137"/>
      <c r="J19" s="138"/>
      <c r="K19" s="139"/>
      <c r="M19" s="191" t="s">
        <v>21</v>
      </c>
      <c r="N19" s="191"/>
      <c r="O19" s="191"/>
      <c r="P19" s="191"/>
      <c r="Q19" s="191"/>
      <c r="R19" s="191"/>
      <c r="S19" s="191"/>
      <c r="T19" s="191"/>
      <c r="U19" s="191"/>
      <c r="V19" s="191"/>
      <c r="W19" s="191"/>
      <c r="X19" s="191"/>
    </row>
    <row r="20" spans="3:32">
      <c r="N20" s="118"/>
    </row>
    <row r="21" spans="3:32">
      <c r="C21" s="191" t="s">
        <v>22</v>
      </c>
      <c r="D21" s="191"/>
      <c r="E21" s="191"/>
      <c r="F21" s="191"/>
      <c r="G21" s="191"/>
      <c r="H21" s="191"/>
      <c r="I21" s="191"/>
      <c r="J21" s="191"/>
      <c r="K21" s="191"/>
    </row>
    <row r="22" spans="3:32">
      <c r="C22" s="113"/>
    </row>
    <row r="23" spans="3:32">
      <c r="C23" s="191" t="s">
        <v>23</v>
      </c>
      <c r="D23" s="191"/>
      <c r="E23" s="191"/>
      <c r="F23" s="191"/>
      <c r="G23" s="191"/>
      <c r="H23" s="191"/>
      <c r="I23" s="191"/>
      <c r="J23" s="191"/>
      <c r="K23" s="191"/>
    </row>
  </sheetData>
  <mergeCells count="21">
    <mergeCell ref="K3:K4"/>
    <mergeCell ref="K1:K2"/>
    <mergeCell ref="J1:J2"/>
    <mergeCell ref="C1:D4"/>
    <mergeCell ref="E1:I4"/>
    <mergeCell ref="J3:J4"/>
    <mergeCell ref="AD17:AF17"/>
    <mergeCell ref="C21:K21"/>
    <mergeCell ref="C23:K23"/>
    <mergeCell ref="M19:X19"/>
    <mergeCell ref="C9:K9"/>
    <mergeCell ref="C10:K10"/>
    <mergeCell ref="C11:K11"/>
    <mergeCell ref="O11:R11"/>
    <mergeCell ref="C12:K12"/>
    <mergeCell ref="O12:R12"/>
    <mergeCell ref="C13:K13"/>
    <mergeCell ref="C16:D17"/>
    <mergeCell ref="J16:J17"/>
    <mergeCell ref="K16:K17"/>
    <mergeCell ref="I16:I17"/>
  </mergeCells>
  <printOptions horizontalCentered="1"/>
  <pageMargins left="0.70866141732283472" right="0.70866141732283472" top="0.74803149606299213" bottom="0.74803149606299213" header="0.31496062992125984" footer="0.31496062992125984"/>
  <pageSetup scale="4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D1:AC24"/>
  <sheetViews>
    <sheetView showGridLines="0" zoomScale="80" zoomScaleNormal="80" zoomScaleSheetLayoutView="85" workbookViewId="0">
      <selection activeCell="D12" sqref="D12:I12"/>
    </sheetView>
  </sheetViews>
  <sheetFormatPr baseColWidth="10" defaultColWidth="11.42578125" defaultRowHeight="12.75"/>
  <cols>
    <col min="1" max="2" width="11.42578125" style="113"/>
    <col min="3" max="3" width="7.42578125" style="113" customWidth="1"/>
    <col min="4" max="4" width="3" style="121" bestFit="1" customWidth="1"/>
    <col min="5" max="5" width="40.140625" style="113" customWidth="1"/>
    <col min="6" max="6" width="30.5703125" style="121" customWidth="1"/>
    <col min="7" max="7" width="11.42578125" style="121"/>
    <col min="8" max="8" width="14.42578125" style="113" customWidth="1"/>
    <col min="9" max="9" width="38" style="113" customWidth="1"/>
    <col min="10" max="10" width="6.42578125" style="113" customWidth="1"/>
    <col min="11" max="11" width="12.5703125" style="113" bestFit="1" customWidth="1"/>
    <col min="12" max="12" width="20.42578125" style="113" customWidth="1"/>
    <col min="13" max="27" width="11.42578125" style="113"/>
    <col min="28" max="29" width="11.42578125" style="113" customWidth="1"/>
    <col min="30" max="16384" width="11.42578125" style="113"/>
  </cols>
  <sheetData>
    <row r="1" spans="4:16">
      <c r="D1" s="192"/>
      <c r="E1" s="289"/>
      <c r="F1" s="294" t="s">
        <v>87</v>
      </c>
      <c r="G1" s="295"/>
      <c r="H1" s="281" t="s">
        <v>84</v>
      </c>
      <c r="I1" s="279" t="s">
        <v>88</v>
      </c>
    </row>
    <row r="2" spans="4:16" ht="27" customHeight="1">
      <c r="D2" s="290"/>
      <c r="E2" s="291"/>
      <c r="F2" s="290"/>
      <c r="G2" s="291"/>
      <c r="H2" s="282"/>
      <c r="I2" s="280"/>
    </row>
    <row r="3" spans="4:16" ht="27" customHeight="1">
      <c r="D3" s="290"/>
      <c r="E3" s="291"/>
      <c r="F3" s="290"/>
      <c r="G3" s="291"/>
      <c r="H3" s="282" t="s">
        <v>85</v>
      </c>
      <c r="I3" s="277">
        <v>1</v>
      </c>
    </row>
    <row r="4" spans="4:16" ht="13.5" thickBot="1">
      <c r="D4" s="292"/>
      <c r="E4" s="293"/>
      <c r="F4" s="292"/>
      <c r="G4" s="293"/>
      <c r="H4" s="288"/>
      <c r="I4" s="278"/>
    </row>
    <row r="5" spans="4:16" ht="12.75" customHeight="1">
      <c r="D5" s="142"/>
      <c r="E5" s="143"/>
      <c r="F5" s="143"/>
      <c r="G5" s="144"/>
      <c r="H5" s="143"/>
      <c r="I5" s="145"/>
    </row>
    <row r="6" spans="4:16" ht="12.75" customHeight="1">
      <c r="D6" s="123"/>
      <c r="E6" s="124"/>
      <c r="F6" s="124"/>
      <c r="G6" s="125"/>
      <c r="H6" s="124"/>
      <c r="I6" s="126"/>
    </row>
    <row r="7" spans="4:16" ht="12.75" customHeight="1">
      <c r="D7" s="123"/>
      <c r="E7" s="124"/>
      <c r="F7" s="124"/>
      <c r="G7" s="125"/>
      <c r="H7" s="124"/>
      <c r="I7" s="126"/>
    </row>
    <row r="8" spans="4:16" ht="12.75" customHeight="1">
      <c r="D8" s="123"/>
      <c r="E8" s="124"/>
      <c r="F8" s="124"/>
      <c r="G8" s="125"/>
      <c r="H8" s="124"/>
      <c r="I8" s="126"/>
    </row>
    <row r="9" spans="4:16" ht="15.75">
      <c r="D9" s="223"/>
      <c r="E9" s="224"/>
      <c r="F9" s="224"/>
      <c r="G9" s="224"/>
      <c r="H9" s="224"/>
      <c r="I9" s="225"/>
    </row>
    <row r="10" spans="4:16" ht="15.75">
      <c r="D10" s="223"/>
      <c r="E10" s="224"/>
      <c r="F10" s="224"/>
      <c r="G10" s="224"/>
      <c r="H10" s="224"/>
      <c r="I10" s="225"/>
    </row>
    <row r="11" spans="4:16" s="127" customFormat="1" ht="72.75" customHeight="1">
      <c r="D11" s="228" t="str">
        <f>+PORTADA!A36</f>
        <v>PRESTACIÓN DE SERVICIOS TÉCNICOS PARA LA ADECUACIÓN DE TERRENO, SIEMBRA, MANTENIMIENTO Y DESARROLLO DE CULTIVOS DE PLÁTANO Y YUCA, INCLUYENDO LA ENTREGA DE HERRAMIENTAS, INSUMOS AGRÍCOLAS Y ELEMENTOS DE PROTECCIÓN PERSONAL, EN LOS RESGUARDOS INDÍGENAS NAEXAL LAJT Y LA SAL, CONFORME A LAS ESPECIFICACIONES TÉCNICAS DEL PROYECTO.</v>
      </c>
      <c r="E11" s="229"/>
      <c r="F11" s="229"/>
      <c r="G11" s="229"/>
      <c r="H11" s="229"/>
      <c r="I11" s="230"/>
      <c r="L11" s="128"/>
      <c r="M11" s="239"/>
      <c r="N11" s="239"/>
      <c r="O11" s="239"/>
      <c r="P11" s="239"/>
    </row>
    <row r="12" spans="4:16" s="129" customFormat="1" ht="65.25" customHeight="1">
      <c r="D12" s="228" t="str">
        <f>+'Acreditación de Experiencia'!C12</f>
        <v>CONVOCATORIA ABIERTA  TÉRMINOS DE REFERENCIA No. 003 de 2025 PARA CONTRATO DE PRESTACIÓN DE SERVICIOS TÉCNICOS PARA LA IMPLEMENTACIÓN DE SISTEMAS AGRÍCOLAS EN RESGUARDOS INDÍGENAS NAEXAL LAJT  Y LA SAL.</v>
      </c>
      <c r="E12" s="229"/>
      <c r="F12" s="229"/>
      <c r="G12" s="229"/>
      <c r="H12" s="229"/>
      <c r="I12" s="230"/>
      <c r="L12" s="128"/>
      <c r="M12" s="239"/>
      <c r="N12" s="239"/>
      <c r="O12" s="239"/>
      <c r="P12" s="239"/>
    </row>
    <row r="13" spans="4:16" ht="13.5" thickBot="1">
      <c r="D13" s="241" t="s">
        <v>52</v>
      </c>
      <c r="E13" s="242"/>
      <c r="F13" s="242"/>
      <c r="G13" s="242"/>
      <c r="H13" s="242"/>
      <c r="I13" s="243"/>
    </row>
    <row r="14" spans="4:16">
      <c r="D14" s="14"/>
      <c r="E14" s="14"/>
      <c r="F14" s="14"/>
      <c r="G14" s="14"/>
      <c r="H14" s="14"/>
      <c r="I14" s="14"/>
    </row>
    <row r="15" spans="4:16" ht="13.5" thickBot="1">
      <c r="E15" s="130"/>
      <c r="F15" s="131"/>
      <c r="G15" s="131"/>
      <c r="H15" s="130"/>
      <c r="I15" s="130"/>
    </row>
    <row r="16" spans="4:16" ht="39" thickBot="1">
      <c r="D16" s="231" t="s">
        <v>15</v>
      </c>
      <c r="E16" s="232"/>
      <c r="F16" s="18" t="s">
        <v>17</v>
      </c>
      <c r="G16" s="92" t="s">
        <v>18</v>
      </c>
      <c r="H16" s="235" t="s">
        <v>61</v>
      </c>
      <c r="I16" s="237" t="s">
        <v>20</v>
      </c>
    </row>
    <row r="17" spans="4:29" ht="26.25" thickBot="1">
      <c r="D17" s="233"/>
      <c r="E17" s="234"/>
      <c r="F17" s="92" t="s">
        <v>62</v>
      </c>
      <c r="G17" s="21">
        <v>70</v>
      </c>
      <c r="H17" s="240"/>
      <c r="I17" s="238"/>
      <c r="L17" s="118"/>
      <c r="AB17" s="118" t="s">
        <v>60</v>
      </c>
    </row>
    <row r="18" spans="4:29" ht="219.75" customHeight="1">
      <c r="D18" s="132">
        <f>+'Datos del Proceso'!B11</f>
        <v>1</v>
      </c>
      <c r="E18" s="8" t="str">
        <f>+'Datos del Proceso'!C11</f>
        <v>Prestigio y progreso ingeniería S.A.S.</v>
      </c>
      <c r="F18" s="146">
        <v>70</v>
      </c>
      <c r="G18" s="147">
        <f>VLOOKUP(H18,$AB$18:$AC$18,2,FALSE)</f>
        <v>70</v>
      </c>
      <c r="H18" s="148">
        <f>RANK(F18,$F$18:$F$18,1)</f>
        <v>1</v>
      </c>
      <c r="I18" s="140" t="s">
        <v>104</v>
      </c>
      <c r="AB18" s="113">
        <v>1</v>
      </c>
      <c r="AC18" s="113">
        <f>+G17</f>
        <v>70</v>
      </c>
    </row>
    <row r="19" spans="4:29" ht="15.75" customHeight="1" thickBot="1">
      <c r="D19" s="135"/>
      <c r="E19" s="10"/>
      <c r="F19" s="136"/>
      <c r="G19" s="137"/>
      <c r="H19" s="149"/>
      <c r="I19" s="139"/>
      <c r="K19" s="191" t="s">
        <v>23</v>
      </c>
      <c r="L19" s="191"/>
      <c r="M19" s="191"/>
      <c r="N19" s="191"/>
    </row>
    <row r="20" spans="4:29">
      <c r="L20" s="118"/>
    </row>
    <row r="22" spans="4:29">
      <c r="D22" s="191" t="s">
        <v>22</v>
      </c>
      <c r="E22" s="191"/>
      <c r="F22" s="191"/>
      <c r="G22" s="191"/>
      <c r="H22" s="191"/>
      <c r="I22" s="191"/>
      <c r="J22" s="191"/>
    </row>
    <row r="23" spans="4:29">
      <c r="D23" s="113"/>
    </row>
    <row r="24" spans="4:29">
      <c r="D24" s="191" t="s">
        <v>21</v>
      </c>
      <c r="E24" s="191"/>
      <c r="F24" s="191"/>
      <c r="G24" s="191"/>
      <c r="H24" s="191"/>
      <c r="I24" s="191"/>
      <c r="J24" s="191"/>
    </row>
  </sheetData>
  <mergeCells count="19">
    <mergeCell ref="D1:E4"/>
    <mergeCell ref="F1:G4"/>
    <mergeCell ref="H1:H2"/>
    <mergeCell ref="I1:I2"/>
    <mergeCell ref="H3:H4"/>
    <mergeCell ref="I3:I4"/>
    <mergeCell ref="D9:I9"/>
    <mergeCell ref="D10:I10"/>
    <mergeCell ref="D11:I11"/>
    <mergeCell ref="M11:P11"/>
    <mergeCell ref="D12:I12"/>
    <mergeCell ref="M12:P12"/>
    <mergeCell ref="K19:N19"/>
    <mergeCell ref="D22:J22"/>
    <mergeCell ref="D24:J24"/>
    <mergeCell ref="D13:I13"/>
    <mergeCell ref="D16:E17"/>
    <mergeCell ref="H16:H17"/>
    <mergeCell ref="I16:I17"/>
  </mergeCells>
  <conditionalFormatting sqref="H18">
    <cfRule type="cellIs" dxfId="0" priority="1" operator="equal">
      <formula>1</formula>
    </cfRule>
  </conditionalFormatting>
  <printOptions horizontalCentered="1"/>
  <pageMargins left="0.70866141732283472" right="0.70866141732283472" top="0.74803149606299213" bottom="0.74803149606299213" header="0.31496062992125984" footer="0.31496062992125984"/>
  <pageSetup scale="84"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B1:AA47"/>
  <sheetViews>
    <sheetView showGridLines="0" topLeftCell="B4" zoomScale="70" zoomScaleNormal="70" zoomScaleSheetLayoutView="85" workbookViewId="0">
      <selection activeCell="B11" sqref="B11:G11"/>
    </sheetView>
  </sheetViews>
  <sheetFormatPr baseColWidth="10" defaultColWidth="11.42578125" defaultRowHeight="12.75"/>
  <cols>
    <col min="1" max="1" width="7.42578125" customWidth="1"/>
    <col min="2" max="2" width="3" style="1" bestFit="1" customWidth="1"/>
    <col min="3" max="3" width="40.140625" customWidth="1"/>
    <col min="4" max="4" width="30.5703125" style="1" customWidth="1"/>
    <col min="5" max="5" width="20.85546875" style="1" customWidth="1"/>
    <col min="6" max="6" width="14.42578125" customWidth="1"/>
    <col min="7" max="7" width="33.5703125" customWidth="1"/>
    <col min="8" max="8" width="11.42578125" customWidth="1"/>
    <col min="9" max="9" width="12.5703125" bestFit="1" customWidth="1"/>
    <col min="10" max="10" width="20.42578125" customWidth="1"/>
    <col min="14" max="14" width="16.28515625" bestFit="1" customWidth="1"/>
    <col min="26" max="27" width="11.42578125" customWidth="1"/>
  </cols>
  <sheetData>
    <row r="1" spans="2:14">
      <c r="B1" s="226"/>
      <c r="C1" s="226"/>
      <c r="D1" s="311" t="s">
        <v>87</v>
      </c>
      <c r="E1" s="311"/>
      <c r="F1" s="310" t="s">
        <v>84</v>
      </c>
      <c r="G1" s="309" t="s">
        <v>88</v>
      </c>
    </row>
    <row r="2" spans="2:14" ht="23.1" customHeight="1">
      <c r="B2" s="226"/>
      <c r="C2" s="226"/>
      <c r="D2" s="311"/>
      <c r="E2" s="311"/>
      <c r="F2" s="310"/>
      <c r="G2" s="309"/>
    </row>
    <row r="3" spans="2:14" ht="23.1" customHeight="1">
      <c r="B3" s="226"/>
      <c r="C3" s="226"/>
      <c r="D3" s="311"/>
      <c r="E3" s="311"/>
      <c r="F3" s="310" t="s">
        <v>85</v>
      </c>
      <c r="G3" s="307">
        <v>1</v>
      </c>
    </row>
    <row r="4" spans="2:14" ht="13.5" thickBot="1">
      <c r="B4" s="194"/>
      <c r="C4" s="194"/>
      <c r="D4" s="312"/>
      <c r="E4" s="312"/>
      <c r="F4" s="313"/>
      <c r="G4" s="308"/>
    </row>
    <row r="5" spans="2:14" ht="12.75" customHeight="1">
      <c r="B5" s="4"/>
      <c r="C5" s="5"/>
      <c r="D5" s="5"/>
      <c r="E5" s="16"/>
      <c r="F5" s="5"/>
      <c r="G5" s="6"/>
    </row>
    <row r="6" spans="2:14" ht="12.75" customHeight="1">
      <c r="B6" s="3"/>
      <c r="C6" s="59"/>
      <c r="D6" s="59"/>
      <c r="E6" s="60"/>
      <c r="F6" s="59"/>
      <c r="G6" s="7"/>
    </row>
    <row r="7" spans="2:14" ht="12.75" customHeight="1">
      <c r="B7" s="3"/>
      <c r="C7" s="59"/>
      <c r="D7" s="59"/>
      <c r="E7" s="60"/>
      <c r="F7" s="59"/>
      <c r="G7" s="7"/>
    </row>
    <row r="8" spans="2:14" ht="12.75" customHeight="1">
      <c r="B8" s="3"/>
      <c r="C8" s="59"/>
      <c r="D8" s="59"/>
      <c r="E8" s="60"/>
      <c r="F8" s="59"/>
      <c r="G8" s="7"/>
    </row>
    <row r="9" spans="2:14" ht="15.75">
      <c r="B9" s="296"/>
      <c r="C9" s="297"/>
      <c r="D9" s="297"/>
      <c r="E9" s="297"/>
      <c r="F9" s="297"/>
      <c r="G9" s="298"/>
    </row>
    <row r="10" spans="2:14" ht="15.75">
      <c r="B10" s="223"/>
      <c r="C10" s="224"/>
      <c r="D10" s="224"/>
      <c r="E10" s="224"/>
      <c r="F10" s="224"/>
      <c r="G10" s="225"/>
    </row>
    <row r="11" spans="2:14" s="12" customFormat="1" ht="78.75" customHeight="1">
      <c r="B11" s="228" t="str">
        <f>+PORTADA!A36</f>
        <v>PRESTACIÓN DE SERVICIOS TÉCNICOS PARA LA ADECUACIÓN DE TERRENO, SIEMBRA, MANTENIMIENTO Y DESARROLLO DE CULTIVOS DE PLÁTANO Y YUCA, INCLUYENDO LA ENTREGA DE HERRAMIENTAS, INSUMOS AGRÍCOLAS Y ELEMENTOS DE PROTECCIÓN PERSONAL, EN LOS RESGUARDOS INDÍGENAS NAEXAL LAJT Y LA SAL, CONFORME A LAS ESPECIFICACIONES TÉCNICAS DEL PROYECTO.</v>
      </c>
      <c r="C11" s="229"/>
      <c r="D11" s="229"/>
      <c r="E11" s="229"/>
      <c r="F11" s="229"/>
      <c r="G11" s="230"/>
      <c r="J11" s="13"/>
      <c r="K11" s="305"/>
      <c r="L11" s="305"/>
      <c r="M11" s="305"/>
      <c r="N11" s="305"/>
    </row>
    <row r="12" spans="2:14" s="11" customFormat="1" ht="58.5" customHeight="1">
      <c r="B12" s="228" t="str">
        <f>+'Oferta Economica'!D12</f>
        <v>CONVOCATORIA ABIERTA  TÉRMINOS DE REFERENCIA No. 003 de 2025 PARA CONTRATO DE PRESTACIÓN DE SERVICIOS TÉCNICOS PARA LA IMPLEMENTACIÓN DE SISTEMAS AGRÍCOLAS EN RESGUARDOS INDÍGENAS NAEXAL LAJT  Y LA SAL.</v>
      </c>
      <c r="C12" s="229"/>
      <c r="D12" s="229"/>
      <c r="E12" s="229"/>
      <c r="F12" s="229"/>
      <c r="G12" s="230"/>
      <c r="J12" s="13"/>
      <c r="K12" s="305"/>
      <c r="L12" s="305"/>
      <c r="M12" s="305"/>
      <c r="N12" s="305"/>
    </row>
    <row r="13" spans="2:14" ht="13.5" thickBot="1">
      <c r="B13" s="241" t="s">
        <v>63</v>
      </c>
      <c r="C13" s="242"/>
      <c r="D13" s="242"/>
      <c r="E13" s="242"/>
      <c r="F13" s="242"/>
      <c r="G13" s="243"/>
    </row>
    <row r="14" spans="2:14">
      <c r="B14" s="14"/>
      <c r="C14" s="14"/>
      <c r="D14" s="14"/>
      <c r="E14" s="14"/>
      <c r="F14" s="14"/>
      <c r="G14" s="14"/>
    </row>
    <row r="15" spans="2:14">
      <c r="C15" s="56"/>
      <c r="D15" s="57"/>
      <c r="E15" s="57"/>
      <c r="F15" s="56"/>
      <c r="G15" s="56"/>
    </row>
    <row r="16" spans="2:14">
      <c r="B16" s="27"/>
      <c r="D16" s="302" t="s">
        <v>64</v>
      </c>
      <c r="E16" s="303"/>
      <c r="F16" s="303"/>
      <c r="G16" s="303"/>
      <c r="H16" s="304"/>
      <c r="J16" s="32" t="s">
        <v>65</v>
      </c>
      <c r="L16" s="306" t="s">
        <v>66</v>
      </c>
      <c r="M16" s="306"/>
      <c r="N16" s="306"/>
    </row>
    <row r="17" spans="2:27">
      <c r="B17" s="27"/>
      <c r="D17" s="40" t="s">
        <v>67</v>
      </c>
      <c r="E17" s="40" t="s">
        <v>68</v>
      </c>
      <c r="F17" s="40" t="s">
        <v>69</v>
      </c>
      <c r="G17" s="41" t="s">
        <v>70</v>
      </c>
      <c r="H17" s="42" t="s">
        <v>71</v>
      </c>
      <c r="J17" s="9"/>
      <c r="L17" s="33" t="s">
        <v>72</v>
      </c>
      <c r="M17" s="33">
        <v>50</v>
      </c>
      <c r="N17" s="36" t="s">
        <v>106</v>
      </c>
      <c r="Z17" s="9" t="s">
        <v>60</v>
      </c>
    </row>
    <row r="18" spans="2:27" ht="13.5" thickBot="1">
      <c r="B18" s="22"/>
      <c r="C18" s="28" t="s">
        <v>73</v>
      </c>
      <c r="D18" s="150"/>
      <c r="E18" s="151"/>
      <c r="F18" s="2"/>
      <c r="G18" s="31"/>
      <c r="H18" s="155">
        <f>+D19/E19</f>
        <v>57.174032974950578</v>
      </c>
      <c r="J18" s="154" t="str">
        <f>+IF(H18&gt;=$M$17,"SI","NO")</f>
        <v>SI</v>
      </c>
      <c r="L18" s="33" t="s">
        <v>74</v>
      </c>
      <c r="M18" s="34">
        <v>0.02</v>
      </c>
      <c r="N18" s="153" t="s">
        <v>107</v>
      </c>
      <c r="Z18">
        <v>1</v>
      </c>
      <c r="AA18" t="str">
        <f>+E17</f>
        <v>Pasivo Corriente</v>
      </c>
    </row>
    <row r="19" spans="2:27">
      <c r="B19" s="22"/>
      <c r="C19" s="29" t="str">
        <f>+'Acreditación de Experiencia'!D18</f>
        <v>Prestigio y progreso ingeniería S.A.S.</v>
      </c>
      <c r="D19" s="150">
        <v>269244585</v>
      </c>
      <c r="E19" s="151">
        <v>4709211</v>
      </c>
      <c r="F19" s="152">
        <f>+D19/E19</f>
        <v>57.174032974950578</v>
      </c>
      <c r="G19" s="52">
        <v>1</v>
      </c>
      <c r="L19" s="33" t="s">
        <v>108</v>
      </c>
      <c r="M19" s="35">
        <v>0.5</v>
      </c>
      <c r="N19" s="153" t="s">
        <v>106</v>
      </c>
      <c r="Z19">
        <v>2</v>
      </c>
      <c r="AA19" t="e">
        <f>IF(AA18&gt;0,AA18-('Datos del Proceso'!$C$7),0)</f>
        <v>#VALUE!</v>
      </c>
    </row>
    <row r="20" spans="2:27">
      <c r="B20" s="22"/>
      <c r="C20" s="23"/>
      <c r="D20" s="24"/>
      <c r="E20" s="22"/>
      <c r="F20" s="22"/>
      <c r="G20" s="25"/>
      <c r="L20" s="33" t="s">
        <v>116</v>
      </c>
      <c r="M20" s="34">
        <v>0.05</v>
      </c>
      <c r="N20" s="153" t="s">
        <v>106</v>
      </c>
      <c r="Z20">
        <v>5</v>
      </c>
      <c r="AA20" t="e">
        <f>+#REF!-('Datos del Proceso'!$C$7)</f>
        <v>#REF!</v>
      </c>
    </row>
    <row r="21" spans="2:27">
      <c r="L21" s="33" t="s">
        <v>117</v>
      </c>
      <c r="M21" s="34">
        <v>0.04</v>
      </c>
      <c r="N21" s="156" t="s">
        <v>106</v>
      </c>
    </row>
    <row r="22" spans="2:27">
      <c r="D22" s="299" t="s">
        <v>76</v>
      </c>
      <c r="E22" s="300"/>
      <c r="F22" s="300"/>
      <c r="G22" s="300"/>
      <c r="H22" s="301"/>
    </row>
    <row r="23" spans="2:27">
      <c r="D23" s="37" t="s">
        <v>77</v>
      </c>
      <c r="E23" s="37" t="s">
        <v>105</v>
      </c>
      <c r="F23" s="37" t="s">
        <v>79</v>
      </c>
      <c r="G23" s="38" t="s">
        <v>70</v>
      </c>
      <c r="H23" s="39" t="s">
        <v>71</v>
      </c>
    </row>
    <row r="24" spans="2:27" ht="13.5" thickBot="1">
      <c r="C24" s="28" t="s">
        <v>73</v>
      </c>
      <c r="D24" s="30"/>
      <c r="E24" s="2"/>
      <c r="F24" s="2"/>
      <c r="G24" s="31"/>
      <c r="H24" s="155">
        <f>+D25/E25</f>
        <v>1.7490457607531828E-2</v>
      </c>
      <c r="J24" s="154" t="str">
        <f>+IF(H24&lt;=$M$18,"SI","NO")</f>
        <v>SI</v>
      </c>
    </row>
    <row r="25" spans="2:27">
      <c r="C25" s="29" t="str">
        <f>+'Acreditación de Experiencia'!D18</f>
        <v>Prestigio y progreso ingeniería S.A.S.</v>
      </c>
      <c r="D25" s="150">
        <v>4709211</v>
      </c>
      <c r="E25" s="151">
        <v>269244585</v>
      </c>
      <c r="F25" s="152">
        <f>+ROUND(D25/E25,2)</f>
        <v>0.02</v>
      </c>
      <c r="G25" s="52">
        <v>1</v>
      </c>
    </row>
    <row r="26" spans="2:27">
      <c r="C26" s="23"/>
      <c r="D26" s="24"/>
      <c r="E26" s="22"/>
      <c r="F26" s="22"/>
      <c r="G26" s="25"/>
    </row>
    <row r="28" spans="2:27">
      <c r="D28" s="302" t="s">
        <v>109</v>
      </c>
      <c r="E28" s="303"/>
      <c r="F28" s="303"/>
      <c r="G28" s="303"/>
      <c r="H28" s="304"/>
    </row>
    <row r="29" spans="2:27" ht="27.75" customHeight="1">
      <c r="D29" s="40" t="s">
        <v>113</v>
      </c>
      <c r="E29" s="40" t="s">
        <v>110</v>
      </c>
      <c r="F29" s="40" t="s">
        <v>79</v>
      </c>
      <c r="G29" s="41" t="s">
        <v>70</v>
      </c>
      <c r="H29" s="42" t="s">
        <v>71</v>
      </c>
    </row>
    <row r="30" spans="2:27" ht="13.5" thickBot="1">
      <c r="C30" s="28" t="s">
        <v>73</v>
      </c>
      <c r="D30" s="30"/>
      <c r="E30" s="2"/>
      <c r="F30" s="43"/>
      <c r="G30" s="31"/>
      <c r="H30" s="155">
        <f>+D31/E31</f>
        <v>14314.711702127659</v>
      </c>
      <c r="J30" s="154" t="str">
        <f>+IF(H30&gt;=$M$19,"SI","NO")</f>
        <v>SI</v>
      </c>
    </row>
    <row r="31" spans="2:27">
      <c r="C31" s="29" t="str">
        <f>+'Acreditación de Experiencia'!D18</f>
        <v>Prestigio y progreso ingeniería S.A.S.</v>
      </c>
      <c r="D31" s="150">
        <v>13455829</v>
      </c>
      <c r="E31" s="151">
        <v>940</v>
      </c>
      <c r="F31" s="152">
        <f>+D31-E31</f>
        <v>13454889</v>
      </c>
      <c r="G31" s="52">
        <v>1</v>
      </c>
    </row>
    <row r="32" spans="2:27">
      <c r="C32" s="23"/>
      <c r="D32" s="24"/>
      <c r="E32" s="22"/>
      <c r="F32" s="22"/>
      <c r="G32" s="25"/>
    </row>
    <row r="33" spans="3:10" ht="12.75" customHeight="1">
      <c r="D33" s="299" t="s">
        <v>111</v>
      </c>
      <c r="E33" s="300"/>
      <c r="F33" s="300"/>
      <c r="G33" s="300"/>
      <c r="H33" s="301"/>
      <c r="J33" s="9"/>
    </row>
    <row r="34" spans="3:10">
      <c r="D34" s="37" t="s">
        <v>114</v>
      </c>
      <c r="E34" s="37" t="s">
        <v>78</v>
      </c>
      <c r="F34" s="37" t="s">
        <v>69</v>
      </c>
      <c r="G34" s="38" t="s">
        <v>70</v>
      </c>
      <c r="H34" s="39" t="s">
        <v>71</v>
      </c>
      <c r="J34" s="9"/>
    </row>
    <row r="35" spans="3:10" ht="13.5" thickBot="1">
      <c r="C35" s="28" t="s">
        <v>115</v>
      </c>
      <c r="D35" s="30"/>
      <c r="E35" s="2"/>
      <c r="F35" s="43"/>
      <c r="G35" s="31"/>
      <c r="H35" s="155">
        <f>+D36/E36</f>
        <v>5.0865896672102534E-2</v>
      </c>
      <c r="J35" s="154" t="str">
        <f>+IF(H35&gt;=$M$20,"SI","NO")</f>
        <v>SI</v>
      </c>
    </row>
    <row r="36" spans="3:10">
      <c r="C36" s="29" t="str">
        <f>+'Acreditación de Experiencia'!D18</f>
        <v>Prestigio y progreso ingeniería S.A.S.</v>
      </c>
      <c r="D36" s="150">
        <v>13455829</v>
      </c>
      <c r="E36" s="151">
        <v>264535374</v>
      </c>
      <c r="F36" s="152">
        <f>+D36/E36</f>
        <v>5.0865896672102534E-2</v>
      </c>
      <c r="G36" s="52">
        <v>1</v>
      </c>
    </row>
    <row r="37" spans="3:10">
      <c r="C37" s="23"/>
      <c r="D37" s="22"/>
      <c r="E37" s="22"/>
      <c r="F37" s="26"/>
      <c r="G37" s="25"/>
    </row>
    <row r="38" spans="3:10">
      <c r="D38" s="302" t="s">
        <v>112</v>
      </c>
      <c r="E38" s="303"/>
      <c r="F38" s="303"/>
      <c r="G38" s="303"/>
      <c r="H38" s="304"/>
    </row>
    <row r="39" spans="3:10">
      <c r="D39" s="40" t="s">
        <v>114</v>
      </c>
      <c r="E39" s="40" t="s">
        <v>105</v>
      </c>
      <c r="F39" s="40" t="s">
        <v>69</v>
      </c>
      <c r="G39" s="41" t="s">
        <v>70</v>
      </c>
      <c r="H39" s="42" t="s">
        <v>71</v>
      </c>
    </row>
    <row r="40" spans="3:10" ht="13.5" thickBot="1">
      <c r="C40" s="28" t="s">
        <v>75</v>
      </c>
      <c r="D40" s="30"/>
      <c r="E40" s="2"/>
      <c r="F40" s="43"/>
      <c r="G40" s="31"/>
      <c r="H40" s="155">
        <f>+D41/E41</f>
        <v>4.9976228862690035E-2</v>
      </c>
      <c r="J40" s="154" t="str">
        <f>+IF(H40&gt;=$M$21,"SI","NO")</f>
        <v>SI</v>
      </c>
    </row>
    <row r="41" spans="3:10">
      <c r="C41" s="29" t="str">
        <f>+'Acreditación de Experiencia'!D18</f>
        <v>Prestigio y progreso ingeniería S.A.S.</v>
      </c>
      <c r="D41" s="150">
        <v>13455829</v>
      </c>
      <c r="E41" s="151">
        <v>269244585</v>
      </c>
      <c r="F41" s="152">
        <f>+D41/E41</f>
        <v>4.9976228862690035E-2</v>
      </c>
      <c r="G41" s="52">
        <v>1</v>
      </c>
    </row>
    <row r="45" spans="3:10">
      <c r="C45" s="9" t="s">
        <v>80</v>
      </c>
    </row>
    <row r="46" spans="3:10">
      <c r="C46" s="44" t="s">
        <v>81</v>
      </c>
      <c r="D46" s="45"/>
      <c r="E46" s="45"/>
      <c r="F46" s="46"/>
      <c r="G46" s="47"/>
    </row>
    <row r="47" spans="3:10">
      <c r="C47" s="48" t="s">
        <v>82</v>
      </c>
      <c r="D47" s="49"/>
      <c r="E47" s="49"/>
      <c r="F47" s="50"/>
      <c r="G47" s="51"/>
    </row>
  </sheetData>
  <mergeCells count="19">
    <mergeCell ref="G3:G4"/>
    <mergeCell ref="G1:G2"/>
    <mergeCell ref="F1:F2"/>
    <mergeCell ref="B1:C4"/>
    <mergeCell ref="D1:E4"/>
    <mergeCell ref="F3:F4"/>
    <mergeCell ref="D33:H33"/>
    <mergeCell ref="D38:H38"/>
    <mergeCell ref="K11:N11"/>
    <mergeCell ref="B12:G12"/>
    <mergeCell ref="K12:N12"/>
    <mergeCell ref="B13:G13"/>
    <mergeCell ref="D16:H16"/>
    <mergeCell ref="L16:N16"/>
    <mergeCell ref="B9:G9"/>
    <mergeCell ref="B10:G10"/>
    <mergeCell ref="B11:G11"/>
    <mergeCell ref="D22:H22"/>
    <mergeCell ref="D28:H28"/>
  </mergeCells>
  <printOptions horizontalCentered="1"/>
  <pageMargins left="0.70866141732283472" right="0.70866141732283472" top="0.74803149606299213" bottom="0.74803149606299213" header="0.31496062992125984" footer="0.31496062992125984"/>
  <pageSetup scale="7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2.7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5</vt:i4>
      </vt:variant>
    </vt:vector>
  </HeadingPairs>
  <TitlesOfParts>
    <vt:vector size="13" baseType="lpstr">
      <vt:lpstr>PORTADA</vt:lpstr>
      <vt:lpstr>Datos del Proceso</vt:lpstr>
      <vt:lpstr>Hoja Resumen</vt:lpstr>
      <vt:lpstr>Evaluación Juridíca</vt:lpstr>
      <vt:lpstr>Acreditación de Experiencia</vt:lpstr>
      <vt:lpstr>Oferta Economica</vt:lpstr>
      <vt:lpstr>Capacidad Financiera</vt:lpstr>
      <vt:lpstr>Hoja1</vt:lpstr>
      <vt:lpstr>'Acreditación de Experiencia'!Área_de_impresión</vt:lpstr>
      <vt:lpstr>'Capacidad Financiera'!Área_de_impresión</vt:lpstr>
      <vt:lpstr>'Hoja Resumen'!Área_de_impresión</vt:lpstr>
      <vt:lpstr>'Oferta Economica'!Área_de_impresión</vt:lpstr>
      <vt:lpstr>PORTADA!Área_de_impresión</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DANIELA VARGAS</dc:creator>
  <cp:keywords/>
  <dc:description/>
  <cp:lastModifiedBy>Rosa Angela Varon Chavez</cp:lastModifiedBy>
  <cp:revision/>
  <dcterms:created xsi:type="dcterms:W3CDTF">2024-04-09T21:37:13Z</dcterms:created>
  <dcterms:modified xsi:type="dcterms:W3CDTF">2025-10-02T20:26:50Z</dcterms:modified>
  <cp:category/>
  <cp:contentStatus/>
</cp:coreProperties>
</file>