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P\Desktop\292 EVALUACION DE TDR\"/>
    </mc:Choice>
  </mc:AlternateContent>
  <xr:revisionPtr revIDLastSave="0" documentId="13_ncr:1_{8C7DD768-D523-45F1-8E8F-E148766F90D0}" xr6:coauthVersionLast="47" xr6:coauthVersionMax="47" xr10:uidLastSave="{00000000-0000-0000-0000-000000000000}"/>
  <bookViews>
    <workbookView xWindow="-120" yWindow="-120" windowWidth="20730" windowHeight="11040" activeTab="1" xr2:uid="{B415D372-6411-4722-960C-262F601FA41A}"/>
  </bookViews>
  <sheets>
    <sheet name="Interventoría" sheetId="1" r:id="rId1"/>
    <sheet name="Factor multiplicador" sheetId="2" r:id="rId2"/>
  </sheets>
  <definedNames>
    <definedName name="_xlnm.Print_Area" localSheetId="1">'Factor multiplicador'!$A$2:$F$54</definedName>
    <definedName name="_xlnm.Print_Area" localSheetId="0">Interventoría!$A$1:$G$43</definedName>
    <definedName name="_xlnm.Database" localSheetId="0">#REF!</definedName>
    <definedName name="_xlnm.Database">#REF!</definedName>
    <definedName name="i" localSheetId="0">#REF!</definedName>
    <definedName name="i">#REF!</definedName>
    <definedName name="inn" localSheetId="0">#REF!</definedName>
    <definedName name="inn">#REF!</definedName>
    <definedName name="v" localSheetId="0">#REF!</definedName>
    <definedName name="v">#REF!</definedName>
    <definedName name="VIAS" localSheetId="0">#REF!</definedName>
    <definedName name="VIA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F24" i="2"/>
  <c r="F18" i="2"/>
  <c r="F48" i="2"/>
  <c r="G37" i="1"/>
  <c r="G36" i="1"/>
  <c r="G35" i="1"/>
  <c r="G34" i="1"/>
  <c r="J32" i="1"/>
  <c r="I33" i="1" s="1"/>
  <c r="G32" i="1"/>
  <c r="G30" i="1"/>
  <c r="G29" i="1"/>
  <c r="G21" i="1"/>
  <c r="G33" i="1"/>
  <c r="G18" i="1"/>
  <c r="G17" i="1"/>
  <c r="G16" i="1"/>
  <c r="G15" i="1"/>
  <c r="G14" i="1"/>
  <c r="G13" i="1"/>
  <c r="F54" i="2" l="1"/>
  <c r="G23" i="1" s="1"/>
  <c r="G31" i="1"/>
  <c r="G38" i="1"/>
  <c r="G40" i="1" s="1"/>
  <c r="G20" i="1"/>
  <c r="G22" i="1" s="1"/>
  <c r="I13" i="1" l="1"/>
  <c r="G24" i="1"/>
  <c r="G41" i="1" s="1"/>
  <c r="I17" i="1"/>
  <c r="I14" i="1"/>
  <c r="I18" i="1"/>
  <c r="I21" i="1"/>
  <c r="I16" i="1"/>
  <c r="I20" i="1"/>
  <c r="I15" i="1"/>
  <c r="G42" i="1" l="1"/>
  <c r="G43" i="1" s="1"/>
</calcChain>
</file>

<file path=xl/sharedStrings.xml><?xml version="1.0" encoding="utf-8"?>
<sst xmlns="http://schemas.openxmlformats.org/spreadsheetml/2006/main" count="116" uniqueCount="109">
  <si>
    <t>PRESUPUESTO ESTIMADO INTERVENTORÍA</t>
  </si>
  <si>
    <t>CANTIDAD DE FRENTES PROPUESTOS</t>
  </si>
  <si>
    <t>CANTIDAD DE COMISIONES PROPUESTAS</t>
  </si>
  <si>
    <t>PLAZO MESES:</t>
  </si>
  <si>
    <t>Municipios</t>
  </si>
  <si>
    <t>CARGO / OFICIO</t>
  </si>
  <si>
    <t>CANTIDAD</t>
  </si>
  <si>
    <t>SUELDO Y/O JORNAL MENSUAL</t>
  </si>
  <si>
    <t>DEDICACIÓN
(h-mes)</t>
  </si>
  <si>
    <t>PARTICIPACIÓN TOTAL (mes)</t>
  </si>
  <si>
    <t>VALOR PARCIAL ($)</t>
  </si>
  <si>
    <t>COSTOS DIRECTOS DE PERSONAL</t>
  </si>
  <si>
    <t>Personal Profesional</t>
  </si>
  <si>
    <t>Personal Técnico y Personal auxiliar técnico</t>
  </si>
  <si>
    <t>SUBTOTAL COSTOS DE PERSONAL (1)</t>
  </si>
  <si>
    <t>FACTOR MULTIPLICADOR (2)</t>
  </si>
  <si>
    <t xml:space="preserve">TOTAL COSTOS DE PERSONAL = (1) * (2) = (A) </t>
  </si>
  <si>
    <t>CONCEPTO</t>
  </si>
  <si>
    <t>UNIDAD</t>
  </si>
  <si>
    <t>VALOR UNITARIO</t>
  </si>
  <si>
    <t>UTILIZACION</t>
  </si>
  <si>
    <t>VALOR</t>
  </si>
  <si>
    <t>PARCIAL ($)</t>
  </si>
  <si>
    <t>OTROS COSTOS</t>
  </si>
  <si>
    <t>GPS</t>
  </si>
  <si>
    <t>COTIZACIÓN</t>
  </si>
  <si>
    <t>IVA</t>
  </si>
  <si>
    <t>SUBTOTAL OTROS COSTOS (3)</t>
  </si>
  <si>
    <t>TOTAL OTROS COSTOS DIRECTOS = SUMATORIA DE (3)+(4) = (B)</t>
  </si>
  <si>
    <t>COSTO BÁSICO = (A) + (B) = (C)</t>
  </si>
  <si>
    <t>IVA = 19% * (C) = (D)</t>
  </si>
  <si>
    <t>COSTO TOTAL = (C) + (D)</t>
  </si>
  <si>
    <t>FACTOR MULTIPLICADOR EMPRESAS DE CONSULTORÍA</t>
  </si>
  <si>
    <t>PORCENTAJE</t>
  </si>
  <si>
    <t>1.</t>
  </si>
  <si>
    <t>Salarios y Prestaciones Sociales de Personal Facturable</t>
  </si>
  <si>
    <t>1.1.</t>
  </si>
  <si>
    <t xml:space="preserve">Salarios </t>
  </si>
  <si>
    <t>1.2.</t>
  </si>
  <si>
    <t>Prima anual (legal)</t>
  </si>
  <si>
    <t xml:space="preserve"> ÷ 12 =</t>
  </si>
  <si>
    <t>1.3.</t>
  </si>
  <si>
    <t>Cesantía</t>
  </si>
  <si>
    <t>1.4.</t>
  </si>
  <si>
    <t>Intereses de cesantía</t>
  </si>
  <si>
    <t xml:space="preserve"> x 1.3. =</t>
  </si>
  <si>
    <t>1.5.</t>
  </si>
  <si>
    <t>Vacaciones</t>
  </si>
  <si>
    <t>1.6.</t>
  </si>
  <si>
    <t>Seguridad Social (salud + pensión)</t>
  </si>
  <si>
    <t>1.7.</t>
  </si>
  <si>
    <t>Caja de Compensación Familiar</t>
  </si>
  <si>
    <t>1.8.</t>
  </si>
  <si>
    <t>1.9.</t>
  </si>
  <si>
    <t>Sena</t>
  </si>
  <si>
    <t>1.10.</t>
  </si>
  <si>
    <t>ICBF</t>
  </si>
  <si>
    <t>1.11.</t>
  </si>
  <si>
    <t>Otros (Auxilios varios, prestaciones extralegales, Incapacidades no cubertas)</t>
  </si>
  <si>
    <t>1.12.</t>
  </si>
  <si>
    <t>Dotación</t>
  </si>
  <si>
    <t>Sub-total</t>
  </si>
  <si>
    <t>2.</t>
  </si>
  <si>
    <t>Gastos Directos</t>
  </si>
  <si>
    <t>2.1.</t>
  </si>
  <si>
    <t>Arriendo oficina</t>
  </si>
  <si>
    <t>2.2.</t>
  </si>
  <si>
    <t>3.2.</t>
  </si>
  <si>
    <t>Servicios públicos</t>
  </si>
  <si>
    <t>3.</t>
  </si>
  <si>
    <t>Gastos Generales</t>
  </si>
  <si>
    <t>3.1.</t>
  </si>
  <si>
    <t>Preparación de Propuesta</t>
  </si>
  <si>
    <t xml:space="preserve">Asesoria Contable Tributaria  y Juridica </t>
  </si>
  <si>
    <t>3.3.</t>
  </si>
  <si>
    <t>Equipos y mantenimiento Oficina (Aseo)</t>
  </si>
  <si>
    <t>3.4.</t>
  </si>
  <si>
    <t>Gastos de vehículo</t>
  </si>
  <si>
    <t>3.5.</t>
  </si>
  <si>
    <t>Seguros de robo e incendio</t>
  </si>
  <si>
    <t>3.6.</t>
  </si>
  <si>
    <t>Documentación Técnica</t>
  </si>
  <si>
    <t>3.7.</t>
  </si>
  <si>
    <t>Papelería y útiles de oficina</t>
  </si>
  <si>
    <t>3.8.</t>
  </si>
  <si>
    <t>Personal Administrativo no facturado</t>
  </si>
  <si>
    <t>3.9.</t>
  </si>
  <si>
    <t>Personal Profesional no facturado</t>
  </si>
  <si>
    <t>3.10.</t>
  </si>
  <si>
    <t>Depreciación de muebles y equipos</t>
  </si>
  <si>
    <t>3.11.</t>
  </si>
  <si>
    <t>Licenciamiento de software</t>
  </si>
  <si>
    <t>Correo y otros</t>
  </si>
  <si>
    <t>4.</t>
  </si>
  <si>
    <t>Costos Directos no Reembolsables</t>
  </si>
  <si>
    <t>Poliza única de cumplimiento y responsabilidad civil extracontractual</t>
  </si>
  <si>
    <t>Póliza Salarios y prestaciones Sociales</t>
  </si>
  <si>
    <t>d</t>
  </si>
  <si>
    <t>5.</t>
  </si>
  <si>
    <t>Honorarios (Utilidad del consultor y costos no previstos)</t>
  </si>
  <si>
    <t>T  O  T  A  L</t>
  </si>
  <si>
    <t>Administración</t>
  </si>
  <si>
    <t>Residente de obra</t>
  </si>
  <si>
    <t>Póliza de calidad</t>
  </si>
  <si>
    <t>Planos finales</t>
  </si>
  <si>
    <t>Und</t>
  </si>
  <si>
    <t>Director de obra</t>
  </si>
  <si>
    <t>Auxiliar administrativo</t>
  </si>
  <si>
    <t>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</si>
</sst>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.00_-;\-&quot;$&quot;\ * #,##0.00_-;_-&quot;$&quot;\ * &quot;-&quot;??_-;_-@_-"/>
    <numFmt numFmtId="165" formatCode="_-* #,##0.00\ _ _-;\-* #,##0.00\ _ _-;_-* &quot;-&quot;??\ _ _-;_-@_-"/>
    <numFmt numFmtId="166" formatCode="_(* #,##0_);_(* \(#,##0\);_(* &quot;-&quot;??_);_(@_)"/>
    <numFmt numFmtId="167" formatCode="_(&quot;$&quot;\ * #,##0.00_);_(&quot;$&quot;\ * \(#,##0.00\);_(&quot;$&quot;\ * &quot;-&quot;??_);_(@_)"/>
    <numFmt numFmtId="168" formatCode="_(&quot;$&quot;\ * #,##0_);_(&quot;$&quot;\ * \(#,##0\);_(&quot;$&quot;\ * &quot;-&quot;??_);_(@_)"/>
    <numFmt numFmtId="169" formatCode="0.0"/>
    <numFmt numFmtId="170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u/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2" fillId="0" borderId="0" xfId="3" applyAlignment="1">
      <alignment vertical="center"/>
    </xf>
    <xf numFmtId="0" fontId="2" fillId="0" borderId="0" xfId="3" applyAlignment="1">
      <alignment vertical="center" wrapText="1"/>
    </xf>
    <xf numFmtId="0" fontId="3" fillId="0" borderId="0" xfId="3" applyFont="1" applyAlignment="1">
      <alignment horizontal="center" vertical="center"/>
    </xf>
    <xf numFmtId="167" fontId="2" fillId="0" borderId="0" xfId="1" applyFont="1" applyAlignment="1">
      <alignment vertical="center"/>
    </xf>
    <xf numFmtId="10" fontId="2" fillId="0" borderId="0" xfId="2" applyNumberFormat="1" applyFont="1" applyAlignment="1">
      <alignment vertical="center"/>
    </xf>
    <xf numFmtId="168" fontId="2" fillId="0" borderId="0" xfId="3" applyNumberFormat="1" applyAlignment="1">
      <alignment vertical="center"/>
    </xf>
    <xf numFmtId="0" fontId="4" fillId="0" borderId="1" xfId="3" applyFont="1" applyBorder="1" applyAlignment="1">
      <alignment horizontal="centerContinuous" vertical="center"/>
    </xf>
    <xf numFmtId="0" fontId="4" fillId="0" borderId="2" xfId="3" applyFont="1" applyBorder="1" applyAlignment="1">
      <alignment horizontal="centerContinuous" vertical="center"/>
    </xf>
    <xf numFmtId="0" fontId="4" fillId="0" borderId="3" xfId="3" applyFont="1" applyBorder="1" applyAlignment="1">
      <alignment horizontal="centerContinuous" vertical="center"/>
    </xf>
    <xf numFmtId="0" fontId="4" fillId="0" borderId="6" xfId="3" applyFont="1" applyBorder="1" applyAlignment="1">
      <alignment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0" fontId="6" fillId="0" borderId="5" xfId="3" applyFont="1" applyBorder="1" applyAlignment="1">
      <alignment vertical="center"/>
    </xf>
    <xf numFmtId="1" fontId="4" fillId="0" borderId="9" xfId="3" applyNumberFormat="1" applyFont="1" applyBorder="1" applyAlignment="1">
      <alignment horizontal="right" vertical="center"/>
    </xf>
    <xf numFmtId="0" fontId="6" fillId="0" borderId="4" xfId="3" applyFont="1" applyBorder="1" applyAlignment="1">
      <alignment vertical="center" wrapText="1"/>
    </xf>
    <xf numFmtId="0" fontId="6" fillId="0" borderId="0" xfId="3" applyFont="1" applyAlignment="1">
      <alignment vertical="center" wrapText="1"/>
    </xf>
    <xf numFmtId="0" fontId="6" fillId="3" borderId="6" xfId="3" applyFont="1" applyFill="1" applyBorder="1" applyAlignment="1">
      <alignment horizontal="center" vertical="center"/>
    </xf>
    <xf numFmtId="0" fontId="4" fillId="4" borderId="14" xfId="3" applyFont="1" applyFill="1" applyBorder="1" applyAlignment="1">
      <alignment vertical="center"/>
    </xf>
    <xf numFmtId="0" fontId="4" fillId="4" borderId="6" xfId="3" applyFont="1" applyFill="1" applyBorder="1" applyAlignment="1">
      <alignment vertical="center" wrapText="1"/>
    </xf>
    <xf numFmtId="0" fontId="5" fillId="5" borderId="14" xfId="3" applyFont="1" applyFill="1" applyBorder="1" applyAlignment="1">
      <alignment vertical="center"/>
    </xf>
    <xf numFmtId="0" fontId="5" fillId="5" borderId="6" xfId="3" applyFont="1" applyFill="1" applyBorder="1" applyAlignment="1">
      <alignment vertical="center" wrapText="1"/>
    </xf>
    <xf numFmtId="0" fontId="7" fillId="5" borderId="6" xfId="3" applyFont="1" applyFill="1" applyBorder="1" applyAlignment="1">
      <alignment vertical="center"/>
    </xf>
    <xf numFmtId="0" fontId="5" fillId="5" borderId="14" xfId="3" applyFont="1" applyFill="1" applyBorder="1" applyAlignment="1">
      <alignment vertical="center" wrapText="1"/>
    </xf>
    <xf numFmtId="0" fontId="4" fillId="0" borderId="0" xfId="3" applyFont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3" borderId="14" xfId="3" applyFont="1" applyFill="1" applyBorder="1" applyAlignment="1">
      <alignment vertical="center" wrapText="1"/>
    </xf>
    <xf numFmtId="0" fontId="4" fillId="3" borderId="6" xfId="3" applyFont="1" applyFill="1" applyBorder="1" applyAlignment="1">
      <alignment horizontal="center" vertical="center" wrapText="1"/>
    </xf>
    <xf numFmtId="166" fontId="6" fillId="3" borderId="11" xfId="4" applyNumberFormat="1" applyFont="1" applyFill="1" applyBorder="1" applyAlignment="1">
      <alignment vertical="center"/>
    </xf>
    <xf numFmtId="0" fontId="6" fillId="0" borderId="14" xfId="3" applyFont="1" applyBorder="1" applyAlignment="1">
      <alignment vertical="center" wrapText="1"/>
    </xf>
    <xf numFmtId="0" fontId="6" fillId="0" borderId="6" xfId="3" applyFont="1" applyBorder="1" applyAlignment="1">
      <alignment horizontal="center" vertical="center" wrapText="1"/>
    </xf>
    <xf numFmtId="168" fontId="6" fillId="0" borderId="6" xfId="5" applyNumberFormat="1" applyFont="1" applyFill="1" applyBorder="1" applyAlignment="1">
      <alignment vertical="center"/>
    </xf>
    <xf numFmtId="9" fontId="6" fillId="0" borderId="6" xfId="6" applyFont="1" applyFill="1" applyBorder="1" applyAlignment="1">
      <alignment horizontal="center" vertical="center"/>
    </xf>
    <xf numFmtId="169" fontId="6" fillId="0" borderId="6" xfId="6" applyNumberFormat="1" applyFont="1" applyFill="1" applyBorder="1" applyAlignment="1">
      <alignment horizontal="center" vertical="center"/>
    </xf>
    <xf numFmtId="168" fontId="6" fillId="0" borderId="11" xfId="5" applyNumberFormat="1" applyFont="1" applyFill="1" applyBorder="1" applyAlignment="1">
      <alignment vertical="center"/>
    </xf>
    <xf numFmtId="1" fontId="6" fillId="0" borderId="6" xfId="3" applyNumberFormat="1" applyFont="1" applyBorder="1" applyAlignment="1">
      <alignment horizontal="center" vertical="center" wrapText="1"/>
    </xf>
    <xf numFmtId="0" fontId="6" fillId="4" borderId="6" xfId="3" applyFont="1" applyFill="1" applyBorder="1" applyAlignment="1">
      <alignment vertical="center" wrapText="1"/>
    </xf>
    <xf numFmtId="4" fontId="6" fillId="4" borderId="6" xfId="3" applyNumberFormat="1" applyFont="1" applyFill="1" applyBorder="1" applyAlignment="1">
      <alignment vertical="center"/>
    </xf>
    <xf numFmtId="2" fontId="6" fillId="4" borderId="6" xfId="3" applyNumberFormat="1" applyFont="1" applyFill="1" applyBorder="1" applyAlignment="1">
      <alignment vertical="center"/>
    </xf>
    <xf numFmtId="168" fontId="4" fillId="4" borderId="11" xfId="5" applyNumberFormat="1" applyFont="1" applyFill="1" applyBorder="1" applyAlignment="1">
      <alignment vertical="center"/>
    </xf>
    <xf numFmtId="0" fontId="4" fillId="0" borderId="14" xfId="3" applyFont="1" applyBorder="1" applyAlignment="1">
      <alignment vertical="center" wrapText="1"/>
    </xf>
    <xf numFmtId="0" fontId="4" fillId="0" borderId="6" xfId="3" applyFont="1" applyBorder="1" applyAlignment="1">
      <alignment vertical="center"/>
    </xf>
    <xf numFmtId="2" fontId="4" fillId="0" borderId="6" xfId="3" applyNumberFormat="1" applyFont="1" applyBorder="1" applyAlignment="1">
      <alignment vertical="center"/>
    </xf>
    <xf numFmtId="0" fontId="6" fillId="4" borderId="6" xfId="3" applyFont="1" applyFill="1" applyBorder="1" applyAlignment="1">
      <alignment vertical="center"/>
    </xf>
    <xf numFmtId="170" fontId="6" fillId="3" borderId="6" xfId="4" applyNumberFormat="1" applyFont="1" applyFill="1" applyBorder="1" applyAlignment="1">
      <alignment vertical="center"/>
    </xf>
    <xf numFmtId="2" fontId="6" fillId="0" borderId="6" xfId="3" applyNumberFormat="1" applyFont="1" applyBorder="1" applyAlignment="1">
      <alignment horizontal="center" vertical="center"/>
    </xf>
    <xf numFmtId="168" fontId="6" fillId="0" borderId="11" xfId="1" applyNumberFormat="1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/>
    </xf>
    <xf numFmtId="4" fontId="6" fillId="4" borderId="6" xfId="3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vertical="center"/>
    </xf>
    <xf numFmtId="0" fontId="6" fillId="0" borderId="6" xfId="3" applyFont="1" applyBorder="1" applyAlignment="1">
      <alignment horizontal="center" vertical="center"/>
    </xf>
    <xf numFmtId="4" fontId="6" fillId="0" borderId="6" xfId="3" applyNumberFormat="1" applyFont="1" applyBorder="1" applyAlignment="1">
      <alignment horizontal="center" vertical="center"/>
    </xf>
    <xf numFmtId="2" fontId="6" fillId="0" borderId="6" xfId="3" applyNumberFormat="1" applyFont="1" applyBorder="1" applyAlignment="1">
      <alignment vertical="center"/>
    </xf>
    <xf numFmtId="168" fontId="4" fillId="0" borderId="11" xfId="5" applyNumberFormat="1" applyFont="1" applyFill="1" applyBorder="1" applyAlignment="1">
      <alignment vertical="center"/>
    </xf>
    <xf numFmtId="168" fontId="5" fillId="5" borderId="11" xfId="5" applyNumberFormat="1" applyFont="1" applyFill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/>
    </xf>
    <xf numFmtId="0" fontId="9" fillId="0" borderId="29" xfId="7" applyFont="1" applyBorder="1" applyAlignment="1">
      <alignment horizontal="left" vertical="center"/>
    </xf>
    <xf numFmtId="0" fontId="9" fillId="0" borderId="29" xfId="7" applyFont="1" applyBorder="1" applyAlignment="1">
      <alignment horizontal="center" vertical="center"/>
    </xf>
    <xf numFmtId="0" fontId="9" fillId="0" borderId="32" xfId="7" applyFont="1" applyBorder="1" applyAlignment="1">
      <alignment horizontal="center" vertical="center"/>
    </xf>
    <xf numFmtId="0" fontId="9" fillId="0" borderId="2" xfId="7" applyFont="1" applyBorder="1" applyAlignment="1">
      <alignment horizontal="left" vertical="center"/>
    </xf>
    <xf numFmtId="0" fontId="9" fillId="0" borderId="2" xfId="7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9" fontId="6" fillId="0" borderId="0" xfId="3" applyNumberFormat="1" applyFont="1" applyAlignment="1">
      <alignment horizontal="center" vertical="center"/>
    </xf>
    <xf numFmtId="0" fontId="13" fillId="6" borderId="14" xfId="7" applyFont="1" applyFill="1" applyBorder="1" applyAlignment="1">
      <alignment horizontal="center" vertical="center"/>
    </xf>
    <xf numFmtId="0" fontId="9" fillId="0" borderId="14" xfId="7" applyFont="1" applyBorder="1" applyAlignment="1">
      <alignment horizontal="center" vertical="center"/>
    </xf>
    <xf numFmtId="10" fontId="9" fillId="0" borderId="11" xfId="7" applyNumberFormat="1" applyFont="1" applyBorder="1" applyAlignment="1">
      <alignment horizontal="center" vertical="center"/>
    </xf>
    <xf numFmtId="0" fontId="9" fillId="0" borderId="15" xfId="7" applyFont="1" applyBorder="1" applyAlignment="1">
      <alignment horizontal="left" vertical="center"/>
    </xf>
    <xf numFmtId="10" fontId="9" fillId="0" borderId="23" xfId="7" applyNumberFormat="1" applyFont="1" applyBorder="1" applyAlignment="1">
      <alignment horizontal="center" vertical="center"/>
    </xf>
    <xf numFmtId="0" fontId="9" fillId="0" borderId="23" xfId="7" applyFont="1" applyBorder="1" applyAlignment="1">
      <alignment horizontal="center" vertical="center"/>
    </xf>
    <xf numFmtId="10" fontId="9" fillId="0" borderId="16" xfId="7" applyNumberFormat="1" applyFont="1" applyBorder="1" applyAlignment="1">
      <alignment horizontal="center" vertical="center"/>
    </xf>
    <xf numFmtId="0" fontId="7" fillId="2" borderId="20" xfId="7" applyFont="1" applyFill="1" applyBorder="1" applyAlignment="1">
      <alignment horizontal="center" vertical="center"/>
    </xf>
    <xf numFmtId="10" fontId="5" fillId="2" borderId="21" xfId="7" applyNumberFormat="1" applyFont="1" applyFill="1" applyBorder="1" applyAlignment="1">
      <alignment horizontal="center" vertical="center"/>
    </xf>
    <xf numFmtId="0" fontId="9" fillId="0" borderId="22" xfId="7" applyFont="1" applyBorder="1" applyAlignment="1">
      <alignment horizontal="center" vertical="center"/>
    </xf>
    <xf numFmtId="10" fontId="9" fillId="0" borderId="0" xfId="7" applyNumberFormat="1" applyFont="1" applyAlignment="1">
      <alignment horizontal="center" vertical="center"/>
    </xf>
    <xf numFmtId="10" fontId="9" fillId="0" borderId="2" xfId="7" applyNumberFormat="1" applyFont="1" applyBorder="1" applyAlignment="1">
      <alignment horizontal="center" vertical="center"/>
    </xf>
    <xf numFmtId="10" fontId="9" fillId="0" borderId="27" xfId="7" applyNumberFormat="1" applyFont="1" applyBorder="1" applyAlignment="1">
      <alignment horizontal="center" vertical="center"/>
    </xf>
    <xf numFmtId="0" fontId="9" fillId="0" borderId="28" xfId="7" applyFont="1" applyBorder="1" applyAlignment="1">
      <alignment horizontal="center" vertical="center"/>
    </xf>
    <xf numFmtId="10" fontId="9" fillId="0" borderId="29" xfId="7" applyNumberFormat="1" applyFont="1" applyBorder="1" applyAlignment="1">
      <alignment horizontal="center" vertical="center"/>
    </xf>
    <xf numFmtId="10" fontId="9" fillId="0" borderId="30" xfId="7" applyNumberFormat="1" applyFont="1" applyBorder="1" applyAlignment="1">
      <alignment horizontal="center" vertical="center"/>
    </xf>
    <xf numFmtId="0" fontId="13" fillId="0" borderId="31" xfId="7" applyFont="1" applyBorder="1" applyAlignment="1">
      <alignment horizontal="center" vertical="center"/>
    </xf>
    <xf numFmtId="0" fontId="11" fillId="0" borderId="32" xfId="7" applyFont="1" applyBorder="1" applyAlignment="1">
      <alignment horizontal="left" vertical="center"/>
    </xf>
    <xf numFmtId="10" fontId="9" fillId="0" borderId="32" xfId="7" applyNumberFormat="1" applyFont="1" applyBorder="1" applyAlignment="1">
      <alignment horizontal="center" vertical="center"/>
    </xf>
    <xf numFmtId="10" fontId="9" fillId="0" borderId="33" xfId="7" applyNumberFormat="1" applyFont="1" applyBorder="1" applyAlignment="1">
      <alignment horizontal="center" vertical="center"/>
    </xf>
    <xf numFmtId="0" fontId="13" fillId="0" borderId="34" xfId="7" applyFont="1" applyBorder="1" applyAlignment="1">
      <alignment horizontal="center" vertical="center"/>
    </xf>
    <xf numFmtId="0" fontId="13" fillId="0" borderId="8" xfId="7" applyFont="1" applyBorder="1" applyAlignment="1">
      <alignment vertical="center"/>
    </xf>
    <xf numFmtId="10" fontId="13" fillId="0" borderId="36" xfId="7" applyNumberFormat="1" applyFont="1" applyBorder="1" applyAlignment="1">
      <alignment horizontal="center" vertical="center"/>
    </xf>
    <xf numFmtId="9" fontId="5" fillId="2" borderId="16" xfId="7" applyNumberFormat="1" applyFont="1" applyFill="1" applyBorder="1" applyAlignment="1">
      <alignment horizontal="center" vertical="center"/>
    </xf>
    <xf numFmtId="0" fontId="9" fillId="0" borderId="13" xfId="7" applyFont="1" applyBorder="1" applyAlignment="1">
      <alignment horizontal="center" vertical="center"/>
    </xf>
    <xf numFmtId="0" fontId="9" fillId="0" borderId="30" xfId="7" applyFont="1" applyBorder="1" applyAlignment="1">
      <alignment horizontal="center" vertical="center"/>
    </xf>
    <xf numFmtId="0" fontId="11" fillId="0" borderId="37" xfId="7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6" fillId="0" borderId="32" xfId="3" applyFont="1" applyBorder="1" applyAlignment="1">
      <alignment horizontal="left" vertical="center"/>
    </xf>
    <xf numFmtId="0" fontId="6" fillId="0" borderId="32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168" fontId="4" fillId="4" borderId="11" xfId="1" applyNumberFormat="1" applyFont="1" applyFill="1" applyBorder="1" applyAlignment="1">
      <alignment vertical="center"/>
    </xf>
    <xf numFmtId="164" fontId="2" fillId="0" borderId="0" xfId="3" applyNumberFormat="1" applyAlignment="1">
      <alignment vertical="center"/>
    </xf>
    <xf numFmtId="4" fontId="4" fillId="0" borderId="11" xfId="3" applyNumberFormat="1" applyFont="1" applyBorder="1" applyAlignment="1">
      <alignment horizontal="center" vertical="center"/>
    </xf>
    <xf numFmtId="0" fontId="5" fillId="5" borderId="15" xfId="3" applyFont="1" applyFill="1" applyBorder="1" applyAlignment="1">
      <alignment horizontal="center" vertical="center" wrapText="1"/>
    </xf>
    <xf numFmtId="0" fontId="5" fillId="5" borderId="23" xfId="3" applyFont="1" applyFill="1" applyBorder="1" applyAlignment="1">
      <alignment horizontal="center" vertical="center" wrapText="1"/>
    </xf>
    <xf numFmtId="0" fontId="5" fillId="5" borderId="16" xfId="3" applyFont="1" applyFill="1" applyBorder="1" applyAlignment="1">
      <alignment horizontal="center" vertical="center" wrapText="1"/>
    </xf>
    <xf numFmtId="0" fontId="7" fillId="5" borderId="15" xfId="3" applyFont="1" applyFill="1" applyBorder="1" applyAlignment="1">
      <alignment horizontal="center" vertical="center"/>
    </xf>
    <xf numFmtId="0" fontId="7" fillId="5" borderId="23" xfId="3" applyFont="1" applyFill="1" applyBorder="1" applyAlignment="1">
      <alignment horizontal="center" vertical="center"/>
    </xf>
    <xf numFmtId="0" fontId="7" fillId="5" borderId="16" xfId="3" applyFont="1" applyFill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/>
    </xf>
    <xf numFmtId="4" fontId="6" fillId="4" borderId="15" xfId="3" applyNumberFormat="1" applyFont="1" applyFill="1" applyBorder="1" applyAlignment="1">
      <alignment horizontal="center" vertical="center"/>
    </xf>
    <xf numFmtId="4" fontId="6" fillId="4" borderId="16" xfId="3" applyNumberFormat="1" applyFont="1" applyFill="1" applyBorder="1" applyAlignment="1">
      <alignment horizontal="center" vertical="center"/>
    </xf>
    <xf numFmtId="0" fontId="6" fillId="3" borderId="15" xfId="3" applyFont="1" applyFill="1" applyBorder="1" applyAlignment="1">
      <alignment horizontal="center" vertical="center"/>
    </xf>
    <xf numFmtId="0" fontId="6" fillId="3" borderId="16" xfId="3" applyFont="1" applyFill="1" applyBorder="1" applyAlignment="1">
      <alignment horizontal="center" vertical="center"/>
    </xf>
    <xf numFmtId="169" fontId="6" fillId="0" borderId="6" xfId="6" applyNumberFormat="1" applyFont="1" applyFill="1" applyBorder="1" applyAlignment="1">
      <alignment horizontal="center" vertical="center"/>
    </xf>
    <xf numFmtId="168" fontId="6" fillId="0" borderId="6" xfId="5" applyNumberFormat="1" applyFont="1" applyFill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6" fillId="4" borderId="15" xfId="3" applyFont="1" applyFill="1" applyBorder="1" applyAlignment="1">
      <alignment horizontal="center" vertical="center"/>
    </xf>
    <xf numFmtId="0" fontId="6" fillId="4" borderId="16" xfId="3" applyFont="1" applyFill="1" applyBorder="1" applyAlignment="1">
      <alignment horizontal="center" vertical="center"/>
    </xf>
    <xf numFmtId="0" fontId="4" fillId="0" borderId="17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170" fontId="4" fillId="0" borderId="6" xfId="3" applyNumberFormat="1" applyFont="1" applyBorder="1" applyAlignment="1">
      <alignment horizontal="center" vertical="center"/>
    </xf>
    <xf numFmtId="168" fontId="6" fillId="0" borderId="15" xfId="5" applyNumberFormat="1" applyFont="1" applyFill="1" applyBorder="1" applyAlignment="1">
      <alignment horizontal="center" vertical="center"/>
    </xf>
    <xf numFmtId="168" fontId="6" fillId="0" borderId="16" xfId="5" applyNumberFormat="1" applyFont="1" applyFill="1" applyBorder="1" applyAlignment="1">
      <alignment horizontal="center" vertical="center"/>
    </xf>
    <xf numFmtId="0" fontId="7" fillId="5" borderId="6" xfId="3" applyFont="1" applyFill="1" applyBorder="1" applyAlignment="1">
      <alignment horizontal="left" vertical="center" wrapText="1"/>
    </xf>
    <xf numFmtId="0" fontId="9" fillId="0" borderId="6" xfId="7" applyFont="1" applyBorder="1" applyAlignment="1">
      <alignment horizontal="left" vertical="center" wrapText="1"/>
    </xf>
    <xf numFmtId="0" fontId="10" fillId="0" borderId="15" xfId="7" applyFont="1" applyBorder="1" applyAlignment="1">
      <alignment horizontal="center" vertical="center"/>
    </xf>
    <xf numFmtId="0" fontId="10" fillId="0" borderId="23" xfId="7" applyFont="1" applyBorder="1" applyAlignment="1">
      <alignment horizontal="center" vertical="center"/>
    </xf>
    <xf numFmtId="0" fontId="10" fillId="0" borderId="16" xfId="7" applyFont="1" applyBorder="1" applyAlignment="1">
      <alignment horizontal="center" vertical="center"/>
    </xf>
    <xf numFmtId="0" fontId="9" fillId="0" borderId="28" xfId="7" applyFont="1" applyBorder="1" applyAlignment="1">
      <alignment horizontal="center" vertical="center"/>
    </xf>
    <xf numFmtId="0" fontId="12" fillId="0" borderId="29" xfId="7" applyFont="1" applyBorder="1" applyAlignment="1">
      <alignment horizontal="center" vertical="center" wrapText="1"/>
    </xf>
    <xf numFmtId="0" fontId="9" fillId="0" borderId="29" xfId="7" applyFont="1" applyBorder="1" applyAlignment="1">
      <alignment horizontal="center" vertical="center"/>
    </xf>
    <xf numFmtId="0" fontId="9" fillId="0" borderId="30" xfId="7" applyFont="1" applyBorder="1" applyAlignment="1">
      <alignment horizontal="center" vertical="center"/>
    </xf>
    <xf numFmtId="0" fontId="11" fillId="6" borderId="6" xfId="7" applyFont="1" applyFill="1" applyBorder="1" applyAlignment="1">
      <alignment horizontal="left" vertical="center"/>
    </xf>
    <xf numFmtId="0" fontId="12" fillId="6" borderId="6" xfId="7" applyFont="1" applyFill="1" applyBorder="1" applyAlignment="1">
      <alignment horizontal="left" vertical="center" wrapText="1"/>
    </xf>
    <xf numFmtId="0" fontId="12" fillId="6" borderId="11" xfId="7" applyFont="1" applyFill="1" applyBorder="1" applyAlignment="1">
      <alignment horizontal="left" vertical="center" wrapText="1"/>
    </xf>
    <xf numFmtId="0" fontId="9" fillId="0" borderId="6" xfId="7" applyFont="1" applyBorder="1" applyAlignment="1">
      <alignment horizontal="left" vertical="center"/>
    </xf>
    <xf numFmtId="0" fontId="9" fillId="0" borderId="15" xfId="7" applyFont="1" applyBorder="1" applyAlignment="1">
      <alignment horizontal="left" vertical="center"/>
    </xf>
    <xf numFmtId="0" fontId="12" fillId="0" borderId="23" xfId="7" applyFont="1" applyBorder="1" applyAlignment="1">
      <alignment horizontal="left" vertical="center" wrapText="1"/>
    </xf>
    <xf numFmtId="0" fontId="12" fillId="0" borderId="16" xfId="7" applyFont="1" applyBorder="1" applyAlignment="1">
      <alignment horizontal="left" vertical="center" wrapText="1"/>
    </xf>
    <xf numFmtId="0" fontId="5" fillId="2" borderId="24" xfId="7" applyFont="1" applyFill="1" applyBorder="1" applyAlignment="1">
      <alignment horizontal="center" vertical="center"/>
    </xf>
    <xf numFmtId="0" fontId="5" fillId="2" borderId="25" xfId="7" applyFont="1" applyFill="1" applyBorder="1" applyAlignment="1">
      <alignment horizontal="center" vertical="center"/>
    </xf>
    <xf numFmtId="0" fontId="5" fillId="2" borderId="26" xfId="7" applyFont="1" applyFill="1" applyBorder="1" applyAlignment="1">
      <alignment horizontal="center" vertical="center"/>
    </xf>
    <xf numFmtId="0" fontId="11" fillId="0" borderId="35" xfId="7" applyFont="1" applyBorder="1" applyAlignment="1">
      <alignment horizontal="left" vertical="center" wrapText="1"/>
    </xf>
    <xf numFmtId="0" fontId="11" fillId="0" borderId="8" xfId="7" applyFont="1" applyBorder="1" applyAlignment="1">
      <alignment horizontal="left" vertical="center" wrapText="1"/>
    </xf>
    <xf numFmtId="0" fontId="5" fillId="2" borderId="15" xfId="7" applyFont="1" applyFill="1" applyBorder="1" applyAlignment="1">
      <alignment horizontal="center" vertical="center"/>
    </xf>
    <xf numFmtId="0" fontId="7" fillId="2" borderId="23" xfId="7" applyFont="1" applyFill="1" applyBorder="1" applyAlignment="1">
      <alignment horizontal="center" vertical="center" wrapText="1"/>
    </xf>
  </cellXfs>
  <cellStyles count="8">
    <cellStyle name="Millares_presupuesto preterminos zona occidente" xfId="4" xr:uid="{5BD89C49-3F34-4E9D-AD94-9F3CD9B03A9C}"/>
    <cellStyle name="Moneda" xfId="1" builtinId="4"/>
    <cellStyle name="Moneda 3" xfId="5" xr:uid="{F09C16AD-D31D-47C2-89B3-3226190B0BA2}"/>
    <cellStyle name="Normal" xfId="0" builtinId="0"/>
    <cellStyle name="Normal 3" xfId="3" xr:uid="{C7E7E90F-CB4D-4767-88BE-169873A71C9E}"/>
    <cellStyle name="Normal 8 2" xfId="7" xr:uid="{EB31A988-1E9D-421A-9473-4D6090889FBF}"/>
    <cellStyle name="Porcentaje" xfId="2" builtinId="5"/>
    <cellStyle name="Porcentaje 2" xfId="6" xr:uid="{6661E971-F0D9-48C7-836B-FCE09F82D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DDC4-A921-446A-8EE9-B86E8AF278A8}">
  <sheetPr>
    <tabColor rgb="FF92D050"/>
    <pageSetUpPr fitToPage="1"/>
  </sheetPr>
  <dimension ref="A1:M49"/>
  <sheetViews>
    <sheetView showGridLines="0" topLeftCell="A7" zoomScaleNormal="100" zoomScaleSheetLayoutView="100" workbookViewId="0">
      <selection activeCell="L43" sqref="L43"/>
    </sheetView>
  </sheetViews>
  <sheetFormatPr baseColWidth="10" defaultColWidth="11.28515625" defaultRowHeight="12.75" x14ac:dyDescent="0.25"/>
  <cols>
    <col min="1" max="1" width="48.85546875" style="2" customWidth="1"/>
    <col min="2" max="2" width="11.140625" style="2" customWidth="1"/>
    <col min="3" max="3" width="17.7109375" style="1" customWidth="1"/>
    <col min="4" max="4" width="12.140625" style="1" customWidth="1"/>
    <col min="5" max="5" width="8.28515625" style="1" customWidth="1"/>
    <col min="6" max="6" width="10.85546875" style="1" customWidth="1"/>
    <col min="7" max="7" width="16.28515625" style="1" customWidth="1"/>
    <col min="8" max="8" width="16.7109375" style="1" hidden="1" customWidth="1"/>
    <col min="9" max="9" width="12.28515625" style="1" hidden="1" customWidth="1"/>
    <col min="10" max="11" width="0" style="1" hidden="1" customWidth="1"/>
    <col min="12" max="12" width="15.5703125" style="1" bestFit="1" customWidth="1"/>
    <col min="13" max="13" width="18.140625" style="1" customWidth="1"/>
    <col min="14" max="16384" width="11.28515625" style="1"/>
  </cols>
  <sheetData>
    <row r="1" spans="1:13" x14ac:dyDescent="0.25">
      <c r="A1" s="7"/>
      <c r="B1" s="8"/>
      <c r="C1" s="8"/>
      <c r="D1" s="8"/>
      <c r="E1" s="8"/>
      <c r="F1" s="8"/>
      <c r="G1" s="9"/>
    </row>
    <row r="2" spans="1:13" ht="18.75" x14ac:dyDescent="0.25">
      <c r="A2" s="107" t="s">
        <v>0</v>
      </c>
      <c r="B2" s="108"/>
      <c r="C2" s="108"/>
      <c r="D2" s="108"/>
      <c r="E2" s="108"/>
      <c r="F2" s="108"/>
      <c r="G2" s="109"/>
    </row>
    <row r="3" spans="1:13" x14ac:dyDescent="0.25">
      <c r="A3" s="24"/>
      <c r="B3" s="24"/>
      <c r="C3" s="24"/>
      <c r="D3" s="24"/>
      <c r="E3" s="24"/>
      <c r="F3" s="24"/>
      <c r="G3" s="25"/>
    </row>
    <row r="4" spans="1:13" ht="13.5" thickBot="1" x14ac:dyDescent="0.3">
      <c r="A4" s="10" t="s">
        <v>1</v>
      </c>
      <c r="B4" s="11">
        <v>1</v>
      </c>
      <c r="C4" s="12"/>
      <c r="D4" s="12"/>
      <c r="E4" s="12"/>
      <c r="F4" s="12"/>
      <c r="G4" s="13"/>
    </row>
    <row r="5" spans="1:13" ht="12.75" customHeight="1" thickBot="1" x14ac:dyDescent="0.3">
      <c r="A5" s="10" t="s">
        <v>2</v>
      </c>
      <c r="B5" s="11">
        <v>0</v>
      </c>
      <c r="C5" s="12"/>
      <c r="D5" s="12"/>
      <c r="E5" s="110" t="s">
        <v>3</v>
      </c>
      <c r="F5" s="111"/>
      <c r="G5" s="14">
        <v>5</v>
      </c>
    </row>
    <row r="6" spans="1:13" ht="12.75" customHeight="1" thickBot="1" x14ac:dyDescent="0.3">
      <c r="A6" s="15"/>
      <c r="B6" s="16"/>
      <c r="C6" s="12"/>
      <c r="D6" s="12"/>
      <c r="E6" s="110"/>
      <c r="F6" s="111"/>
      <c r="G6" s="14"/>
    </row>
    <row r="7" spans="1:13" ht="12.75" customHeight="1" thickBot="1" x14ac:dyDescent="0.3">
      <c r="A7" s="15"/>
      <c r="B7" s="16"/>
      <c r="C7" s="12"/>
      <c r="D7" s="12"/>
      <c r="E7" s="110" t="s">
        <v>4</v>
      </c>
      <c r="F7" s="111"/>
      <c r="G7" s="14">
        <v>1</v>
      </c>
    </row>
    <row r="8" spans="1:13" s="3" customFormat="1" ht="12.75" customHeight="1" x14ac:dyDescent="0.25">
      <c r="A8" s="112" t="s">
        <v>5</v>
      </c>
      <c r="B8" s="115" t="s">
        <v>6</v>
      </c>
      <c r="C8" s="115" t="s">
        <v>7</v>
      </c>
      <c r="D8" s="115" t="s">
        <v>8</v>
      </c>
      <c r="E8" s="115" t="s">
        <v>9</v>
      </c>
      <c r="F8" s="115"/>
      <c r="G8" s="116" t="s">
        <v>10</v>
      </c>
    </row>
    <row r="9" spans="1:13" s="3" customFormat="1" ht="12.75" customHeight="1" x14ac:dyDescent="0.25">
      <c r="A9" s="113"/>
      <c r="B9" s="115"/>
      <c r="C9" s="115"/>
      <c r="D9" s="115"/>
      <c r="E9" s="115"/>
      <c r="F9" s="115"/>
      <c r="G9" s="116"/>
    </row>
    <row r="10" spans="1:13" s="3" customFormat="1" ht="13.5" customHeight="1" x14ac:dyDescent="0.25">
      <c r="A10" s="114"/>
      <c r="B10" s="115"/>
      <c r="C10" s="115"/>
      <c r="D10" s="115"/>
      <c r="E10" s="115"/>
      <c r="F10" s="115"/>
      <c r="G10" s="116"/>
    </row>
    <row r="11" spans="1:13" ht="22.5" customHeight="1" x14ac:dyDescent="0.25">
      <c r="A11" s="27" t="s">
        <v>11</v>
      </c>
      <c r="B11" s="28"/>
      <c r="C11" s="17"/>
      <c r="D11" s="17"/>
      <c r="E11" s="119"/>
      <c r="F11" s="120"/>
      <c r="G11" s="29"/>
      <c r="M11" s="4"/>
    </row>
    <row r="12" spans="1:13" x14ac:dyDescent="0.25">
      <c r="A12" s="27" t="s">
        <v>12</v>
      </c>
      <c r="B12" s="28"/>
      <c r="C12" s="17"/>
      <c r="D12" s="17"/>
      <c r="E12" s="119"/>
      <c r="F12" s="120"/>
      <c r="G12" s="29"/>
    </row>
    <row r="13" spans="1:13" x14ac:dyDescent="0.25">
      <c r="A13" s="30" t="s">
        <v>106</v>
      </c>
      <c r="B13" s="31">
        <v>1</v>
      </c>
      <c r="C13" s="32">
        <v>3000000</v>
      </c>
      <c r="D13" s="33">
        <v>0.2</v>
      </c>
      <c r="E13" s="121">
        <v>5.3</v>
      </c>
      <c r="F13" s="121"/>
      <c r="G13" s="35">
        <f>B13*C13*D13*E13</f>
        <v>3180000</v>
      </c>
      <c r="I13" s="5">
        <f>G13/$G$22</f>
        <v>0.15377176015473887</v>
      </c>
    </row>
    <row r="14" spans="1:13" x14ac:dyDescent="0.25">
      <c r="A14" s="30" t="s">
        <v>102</v>
      </c>
      <c r="B14" s="36">
        <v>1</v>
      </c>
      <c r="C14" s="32">
        <v>2850000</v>
      </c>
      <c r="D14" s="33">
        <v>1</v>
      </c>
      <c r="E14" s="121">
        <v>5</v>
      </c>
      <c r="F14" s="121"/>
      <c r="G14" s="35">
        <f t="shared" ref="G14:G21" si="0">B14*C14*D14*E14</f>
        <v>14250000</v>
      </c>
      <c r="I14" s="5">
        <f t="shared" ref="I14:I21" si="1">G14/$G$22</f>
        <v>0.68907156673114123</v>
      </c>
      <c r="M14" s="4"/>
    </row>
    <row r="15" spans="1:13" x14ac:dyDescent="0.25">
      <c r="A15" s="30"/>
      <c r="B15" s="36"/>
      <c r="C15" s="32"/>
      <c r="D15" s="33"/>
      <c r="E15" s="121"/>
      <c r="F15" s="121"/>
      <c r="G15" s="35">
        <f t="shared" si="0"/>
        <v>0</v>
      </c>
      <c r="I15" s="5">
        <f t="shared" si="1"/>
        <v>0</v>
      </c>
    </row>
    <row r="16" spans="1:13" x14ac:dyDescent="0.25">
      <c r="A16" s="30"/>
      <c r="B16" s="36"/>
      <c r="C16" s="32"/>
      <c r="D16" s="33"/>
      <c r="E16" s="121"/>
      <c r="F16" s="121"/>
      <c r="G16" s="35">
        <f t="shared" si="0"/>
        <v>0</v>
      </c>
      <c r="I16" s="5">
        <f t="shared" si="1"/>
        <v>0</v>
      </c>
    </row>
    <row r="17" spans="1:10" x14ac:dyDescent="0.25">
      <c r="A17" s="30"/>
      <c r="B17" s="31"/>
      <c r="C17" s="32"/>
      <c r="D17" s="33"/>
      <c r="E17" s="121"/>
      <c r="F17" s="121"/>
      <c r="G17" s="35">
        <f t="shared" si="0"/>
        <v>0</v>
      </c>
      <c r="I17" s="5">
        <f t="shared" si="1"/>
        <v>0</v>
      </c>
    </row>
    <row r="18" spans="1:10" x14ac:dyDescent="0.25">
      <c r="A18" s="30"/>
      <c r="B18" s="31"/>
      <c r="C18" s="32"/>
      <c r="D18" s="33"/>
      <c r="E18" s="121"/>
      <c r="F18" s="121"/>
      <c r="G18" s="35">
        <f t="shared" si="0"/>
        <v>0</v>
      </c>
      <c r="I18" s="5">
        <f t="shared" si="1"/>
        <v>0</v>
      </c>
    </row>
    <row r="19" spans="1:10" x14ac:dyDescent="0.25">
      <c r="A19" s="27" t="s">
        <v>13</v>
      </c>
      <c r="B19" s="28"/>
      <c r="C19" s="17"/>
      <c r="D19" s="17"/>
      <c r="E19" s="119"/>
      <c r="F19" s="120"/>
      <c r="G19" s="29"/>
    </row>
    <row r="20" spans="1:10" x14ac:dyDescent="0.25">
      <c r="A20" s="30" t="s">
        <v>107</v>
      </c>
      <c r="B20" s="31">
        <v>1</v>
      </c>
      <c r="C20" s="32">
        <v>1300000</v>
      </c>
      <c r="D20" s="33">
        <v>0.5</v>
      </c>
      <c r="E20" s="121">
        <v>5</v>
      </c>
      <c r="F20" s="121"/>
      <c r="G20" s="35">
        <f t="shared" si="0"/>
        <v>3250000</v>
      </c>
      <c r="I20" s="5">
        <f t="shared" si="1"/>
        <v>0.15715667311411993</v>
      </c>
    </row>
    <row r="21" spans="1:10" x14ac:dyDescent="0.25">
      <c r="A21" s="30"/>
      <c r="B21" s="31"/>
      <c r="C21" s="32"/>
      <c r="D21" s="33"/>
      <c r="E21" s="121"/>
      <c r="F21" s="121"/>
      <c r="G21" s="35">
        <f t="shared" si="0"/>
        <v>0</v>
      </c>
      <c r="I21" s="5">
        <f t="shared" si="1"/>
        <v>0</v>
      </c>
    </row>
    <row r="22" spans="1:10" ht="22.5" customHeight="1" x14ac:dyDescent="0.25">
      <c r="A22" s="18" t="s">
        <v>14</v>
      </c>
      <c r="B22" s="37"/>
      <c r="C22" s="38"/>
      <c r="D22" s="117"/>
      <c r="E22" s="118"/>
      <c r="F22" s="39"/>
      <c r="G22" s="40">
        <f>SUM(G13:G21)</f>
        <v>20680000</v>
      </c>
    </row>
    <row r="23" spans="1:10" ht="22.5" customHeight="1" x14ac:dyDescent="0.25">
      <c r="A23" s="41" t="s">
        <v>15</v>
      </c>
      <c r="B23" s="10"/>
      <c r="C23" s="42"/>
      <c r="D23" s="123"/>
      <c r="E23" s="124"/>
      <c r="F23" s="43"/>
      <c r="G23" s="100">
        <f>+'Factor multiplicador'!F54</f>
        <v>1.5828000000000002</v>
      </c>
    </row>
    <row r="24" spans="1:10" ht="22.5" customHeight="1" x14ac:dyDescent="0.25">
      <c r="A24" s="18" t="s">
        <v>16</v>
      </c>
      <c r="B24" s="19"/>
      <c r="C24" s="44"/>
      <c r="D24" s="125"/>
      <c r="E24" s="126"/>
      <c r="F24" s="44"/>
      <c r="G24" s="98">
        <f>+G22*G23</f>
        <v>32732304.000000004</v>
      </c>
    </row>
    <row r="25" spans="1:10" s="3" customFormat="1" ht="15.75" customHeight="1" x14ac:dyDescent="0.25">
      <c r="A25" s="112" t="s">
        <v>17</v>
      </c>
      <c r="B25" s="127" t="s">
        <v>18</v>
      </c>
      <c r="C25" s="115" t="s">
        <v>6</v>
      </c>
      <c r="D25" s="115" t="s">
        <v>19</v>
      </c>
      <c r="E25" s="115"/>
      <c r="F25" s="130" t="s">
        <v>20</v>
      </c>
      <c r="G25" s="26" t="s">
        <v>21</v>
      </c>
    </row>
    <row r="26" spans="1:10" s="3" customFormat="1" ht="7.5" customHeight="1" x14ac:dyDescent="0.25">
      <c r="A26" s="113"/>
      <c r="B26" s="128"/>
      <c r="C26" s="115"/>
      <c r="D26" s="115"/>
      <c r="E26" s="115"/>
      <c r="F26" s="130"/>
      <c r="G26" s="116" t="s">
        <v>22</v>
      </c>
    </row>
    <row r="27" spans="1:10" s="3" customFormat="1" ht="15.75" customHeight="1" x14ac:dyDescent="0.25">
      <c r="A27" s="114"/>
      <c r="B27" s="129"/>
      <c r="C27" s="115"/>
      <c r="D27" s="115"/>
      <c r="E27" s="115"/>
      <c r="F27" s="130"/>
      <c r="G27" s="116"/>
    </row>
    <row r="28" spans="1:10" ht="21.75" customHeight="1" x14ac:dyDescent="0.25">
      <c r="A28" s="27" t="s">
        <v>23</v>
      </c>
      <c r="B28" s="28"/>
      <c r="C28" s="17"/>
      <c r="D28" s="119"/>
      <c r="E28" s="120"/>
      <c r="F28" s="45"/>
      <c r="G28" s="29"/>
    </row>
    <row r="29" spans="1:10" ht="15.75" customHeight="1" x14ac:dyDescent="0.25">
      <c r="A29" s="30" t="s">
        <v>104</v>
      </c>
      <c r="B29" s="31" t="s">
        <v>105</v>
      </c>
      <c r="C29" s="46">
        <v>1</v>
      </c>
      <c r="D29" s="131">
        <v>275860.40000000002</v>
      </c>
      <c r="E29" s="132"/>
      <c r="F29" s="34">
        <v>1</v>
      </c>
      <c r="G29" s="47">
        <f>C29*D29*F29</f>
        <v>275860.40000000002</v>
      </c>
    </row>
    <row r="30" spans="1:10" ht="15.75" customHeight="1" x14ac:dyDescent="0.25">
      <c r="A30" s="30"/>
      <c r="B30" s="31"/>
      <c r="C30" s="46"/>
      <c r="D30" s="131"/>
      <c r="E30" s="132"/>
      <c r="F30" s="34"/>
      <c r="G30" s="47">
        <f t="shared" ref="G30:G37" si="2">C30*D30*F30</f>
        <v>0</v>
      </c>
      <c r="I30" s="1" t="s">
        <v>24</v>
      </c>
    </row>
    <row r="31" spans="1:10" ht="15.75" customHeight="1" x14ac:dyDescent="0.25">
      <c r="A31" s="30"/>
      <c r="B31" s="31"/>
      <c r="C31" s="46"/>
      <c r="D31" s="122"/>
      <c r="E31" s="122"/>
      <c r="F31" s="34"/>
      <c r="G31" s="47">
        <f t="shared" si="2"/>
        <v>0</v>
      </c>
      <c r="I31" s="1" t="s">
        <v>25</v>
      </c>
      <c r="J31" s="1" t="s">
        <v>26</v>
      </c>
    </row>
    <row r="32" spans="1:10" ht="15.75" customHeight="1" x14ac:dyDescent="0.25">
      <c r="A32" s="30"/>
      <c r="B32" s="31"/>
      <c r="C32" s="46"/>
      <c r="D32" s="122"/>
      <c r="E32" s="122"/>
      <c r="F32" s="34"/>
      <c r="G32" s="47">
        <f t="shared" si="2"/>
        <v>0</v>
      </c>
      <c r="I32" s="1">
        <v>1760000</v>
      </c>
      <c r="J32" s="1">
        <f>1760000*19%</f>
        <v>334400</v>
      </c>
    </row>
    <row r="33" spans="1:13" ht="15.75" customHeight="1" x14ac:dyDescent="0.25">
      <c r="A33" s="30"/>
      <c r="B33" s="31"/>
      <c r="C33" s="46"/>
      <c r="D33" s="122"/>
      <c r="E33" s="122"/>
      <c r="F33" s="34"/>
      <c r="G33" s="47">
        <f t="shared" si="2"/>
        <v>0</v>
      </c>
      <c r="I33" s="1">
        <f>I32+J32</f>
        <v>2094400</v>
      </c>
    </row>
    <row r="34" spans="1:13" ht="15.75" customHeight="1" x14ac:dyDescent="0.25">
      <c r="A34" s="30"/>
      <c r="B34" s="31"/>
      <c r="C34" s="46"/>
      <c r="D34" s="122"/>
      <c r="E34" s="122"/>
      <c r="F34" s="34"/>
      <c r="G34" s="47">
        <f t="shared" si="2"/>
        <v>0</v>
      </c>
    </row>
    <row r="35" spans="1:13" ht="15.75" customHeight="1" x14ac:dyDescent="0.25">
      <c r="A35" s="30"/>
      <c r="B35" s="31"/>
      <c r="C35" s="46"/>
      <c r="D35" s="131"/>
      <c r="E35" s="132"/>
      <c r="F35" s="34"/>
      <c r="G35" s="47">
        <f t="shared" si="2"/>
        <v>0</v>
      </c>
    </row>
    <row r="36" spans="1:13" x14ac:dyDescent="0.25">
      <c r="A36" s="30"/>
      <c r="B36" s="31"/>
      <c r="C36" s="46"/>
      <c r="D36" s="122"/>
      <c r="E36" s="122"/>
      <c r="F36" s="34"/>
      <c r="G36" s="47">
        <f t="shared" si="2"/>
        <v>0</v>
      </c>
    </row>
    <row r="37" spans="1:13" ht="15.75" customHeight="1" x14ac:dyDescent="0.25">
      <c r="A37" s="30"/>
      <c r="B37" s="31"/>
      <c r="C37" s="46"/>
      <c r="D37" s="122"/>
      <c r="E37" s="122"/>
      <c r="F37" s="34"/>
      <c r="G37" s="47">
        <f t="shared" si="2"/>
        <v>0</v>
      </c>
    </row>
    <row r="38" spans="1:13" x14ac:dyDescent="0.25">
      <c r="A38" s="18" t="s">
        <v>27</v>
      </c>
      <c r="B38" s="48"/>
      <c r="C38" s="49"/>
      <c r="D38" s="49"/>
      <c r="E38" s="50"/>
      <c r="F38" s="39"/>
      <c r="G38" s="40">
        <f>SUM(G29:G37)</f>
        <v>275860.40000000002</v>
      </c>
    </row>
    <row r="39" spans="1:13" ht="21.75" customHeight="1" x14ac:dyDescent="0.25">
      <c r="A39" s="51"/>
      <c r="B39" s="31"/>
      <c r="C39" s="52"/>
      <c r="D39" s="52"/>
      <c r="E39" s="53"/>
      <c r="F39" s="54"/>
      <c r="G39" s="55"/>
    </row>
    <row r="40" spans="1:13" ht="21.75" customHeight="1" x14ac:dyDescent="0.25">
      <c r="A40" s="20" t="s">
        <v>28</v>
      </c>
      <c r="B40" s="21"/>
      <c r="C40" s="104"/>
      <c r="D40" s="105"/>
      <c r="E40" s="106"/>
      <c r="F40" s="22"/>
      <c r="G40" s="56">
        <f>+G38</f>
        <v>275860.40000000002</v>
      </c>
    </row>
    <row r="41" spans="1:13" ht="21.75" customHeight="1" x14ac:dyDescent="0.25">
      <c r="A41" s="23" t="s">
        <v>29</v>
      </c>
      <c r="B41" s="101"/>
      <c r="C41" s="102"/>
      <c r="D41" s="102"/>
      <c r="E41" s="103"/>
      <c r="F41" s="22"/>
      <c r="G41" s="56">
        <f>+G40+G24</f>
        <v>33008164.400000002</v>
      </c>
      <c r="L41" s="4"/>
    </row>
    <row r="42" spans="1:13" ht="21.75" customHeight="1" x14ac:dyDescent="0.25">
      <c r="A42" s="23" t="s">
        <v>30</v>
      </c>
      <c r="B42" s="133"/>
      <c r="C42" s="133"/>
      <c r="D42" s="133"/>
      <c r="E42" s="133"/>
      <c r="F42" s="22"/>
      <c r="G42" s="56">
        <f>G41*0.19</f>
        <v>6271551.2360000005</v>
      </c>
      <c r="L42" s="6"/>
    </row>
    <row r="43" spans="1:13" ht="21.75" customHeight="1" x14ac:dyDescent="0.25">
      <c r="A43" s="23" t="s">
        <v>31</v>
      </c>
      <c r="B43" s="101"/>
      <c r="C43" s="102"/>
      <c r="D43" s="102"/>
      <c r="E43" s="103"/>
      <c r="F43" s="22"/>
      <c r="G43" s="56">
        <f>+G41+G42</f>
        <v>39279715.636</v>
      </c>
      <c r="H43" s="4"/>
      <c r="L43" s="99"/>
      <c r="M43" s="4"/>
    </row>
    <row r="45" spans="1:13" x14ac:dyDescent="0.25">
      <c r="G45" s="6"/>
    </row>
    <row r="47" spans="1:13" x14ac:dyDescent="0.25">
      <c r="G47" s="6"/>
    </row>
    <row r="49" spans="7:7" x14ac:dyDescent="0.25">
      <c r="G49" s="6"/>
    </row>
  </sheetData>
  <mergeCells count="44">
    <mergeCell ref="G26:G27"/>
    <mergeCell ref="D28:E28"/>
    <mergeCell ref="D29:E29"/>
    <mergeCell ref="D30:E30"/>
    <mergeCell ref="B42:E42"/>
    <mergeCell ref="D32:E32"/>
    <mergeCell ref="D33:E33"/>
    <mergeCell ref="D34:E34"/>
    <mergeCell ref="D35:E35"/>
    <mergeCell ref="D36:E36"/>
    <mergeCell ref="D37:E37"/>
    <mergeCell ref="A25:A27"/>
    <mergeCell ref="B25:B27"/>
    <mergeCell ref="C25:C27"/>
    <mergeCell ref="D25:E27"/>
    <mergeCell ref="F25:F27"/>
    <mergeCell ref="E18:F18"/>
    <mergeCell ref="E19:F19"/>
    <mergeCell ref="E20:F20"/>
    <mergeCell ref="E21:F21"/>
    <mergeCell ref="D31:E31"/>
    <mergeCell ref="D23:E23"/>
    <mergeCell ref="D24:E24"/>
    <mergeCell ref="E13:F13"/>
    <mergeCell ref="E14:F14"/>
    <mergeCell ref="E15:F15"/>
    <mergeCell ref="E16:F16"/>
    <mergeCell ref="E17:F17"/>
    <mergeCell ref="B43:E43"/>
    <mergeCell ref="B41:E41"/>
    <mergeCell ref="C40:E40"/>
    <mergeCell ref="A2:G2"/>
    <mergeCell ref="E5:F5"/>
    <mergeCell ref="E6:F6"/>
    <mergeCell ref="E7:F7"/>
    <mergeCell ref="A8:A10"/>
    <mergeCell ref="B8:B10"/>
    <mergeCell ref="C8:C10"/>
    <mergeCell ref="D8:D10"/>
    <mergeCell ref="E8:F10"/>
    <mergeCell ref="G8:G10"/>
    <mergeCell ref="D22:E22"/>
    <mergeCell ref="E11:F11"/>
    <mergeCell ref="E12:F12"/>
  </mergeCells>
  <printOptions horizontalCentered="1"/>
  <pageMargins left="0.39370078740157483" right="0.39370078740157483" top="0.98425196850393704" bottom="0.98425196850393704" header="0" footer="0"/>
  <pageSetup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C745-F49A-4754-98ED-D4C916D70B3F}">
  <sheetPr>
    <tabColor rgb="FF92D050"/>
  </sheetPr>
  <dimension ref="A1:G57"/>
  <sheetViews>
    <sheetView showGridLines="0" tabSelected="1" topLeftCell="A25" zoomScaleNormal="100" zoomScaleSheetLayoutView="100" workbookViewId="0">
      <selection activeCell="H40" sqref="H40"/>
    </sheetView>
  </sheetViews>
  <sheetFormatPr baseColWidth="10" defaultColWidth="22.7109375" defaultRowHeight="12.75" x14ac:dyDescent="0.25"/>
  <cols>
    <col min="1" max="1" width="6.28515625" style="57" bestFit="1" customWidth="1"/>
    <col min="2" max="2" width="22.7109375" style="65" bestFit="1" customWidth="1"/>
    <col min="3" max="3" width="10.28515625" style="57" bestFit="1" customWidth="1"/>
    <col min="4" max="4" width="9" style="57" bestFit="1" customWidth="1"/>
    <col min="5" max="5" width="23.7109375" style="57" customWidth="1"/>
    <col min="6" max="16384" width="22.7109375" style="57"/>
  </cols>
  <sheetData>
    <row r="1" spans="1:6" x14ac:dyDescent="0.25">
      <c r="A1" s="94"/>
      <c r="B1" s="95"/>
      <c r="C1" s="96"/>
      <c r="D1" s="96"/>
      <c r="E1" s="96"/>
      <c r="F1" s="97"/>
    </row>
    <row r="2" spans="1:6" ht="15.75" x14ac:dyDescent="0.25">
      <c r="A2" s="135" t="s">
        <v>32</v>
      </c>
      <c r="B2" s="136"/>
      <c r="C2" s="136"/>
      <c r="D2" s="136"/>
      <c r="E2" s="136"/>
      <c r="F2" s="137"/>
    </row>
    <row r="3" spans="1:6" x14ac:dyDescent="0.25">
      <c r="A3" s="138"/>
      <c r="B3" s="139"/>
      <c r="C3" s="139"/>
      <c r="D3" s="139"/>
      <c r="E3" s="139"/>
      <c r="F3" s="92"/>
    </row>
    <row r="4" spans="1:6" x14ac:dyDescent="0.25">
      <c r="A4" s="91"/>
      <c r="B4" s="138"/>
      <c r="C4" s="140"/>
      <c r="D4" s="140"/>
      <c r="E4" s="141"/>
      <c r="F4" s="93" t="s">
        <v>33</v>
      </c>
    </row>
    <row r="5" spans="1:6" x14ac:dyDescent="0.25">
      <c r="A5" s="67" t="s">
        <v>34</v>
      </c>
      <c r="B5" s="142" t="s">
        <v>35</v>
      </c>
      <c r="C5" s="143"/>
      <c r="D5" s="143"/>
      <c r="E5" s="143"/>
      <c r="F5" s="144"/>
    </row>
    <row r="6" spans="1:6" x14ac:dyDescent="0.25">
      <c r="A6" s="68" t="s">
        <v>36</v>
      </c>
      <c r="B6" s="145" t="s">
        <v>37</v>
      </c>
      <c r="C6" s="145"/>
      <c r="D6" s="145"/>
      <c r="E6" s="145"/>
      <c r="F6" s="69">
        <v>1</v>
      </c>
    </row>
    <row r="7" spans="1:6" x14ac:dyDescent="0.25">
      <c r="A7" s="68" t="s">
        <v>38</v>
      </c>
      <c r="B7" s="70" t="s">
        <v>39</v>
      </c>
      <c r="C7" s="71">
        <v>1</v>
      </c>
      <c r="D7" s="72" t="s">
        <v>40</v>
      </c>
      <c r="E7" s="73"/>
      <c r="F7" s="69">
        <v>8.3299999999999999E-2</v>
      </c>
    </row>
    <row r="8" spans="1:6" x14ac:dyDescent="0.25">
      <c r="A8" s="68" t="s">
        <v>41</v>
      </c>
      <c r="B8" s="70" t="s">
        <v>42</v>
      </c>
      <c r="C8" s="71">
        <v>1</v>
      </c>
      <c r="D8" s="72" t="s">
        <v>40</v>
      </c>
      <c r="E8" s="73"/>
      <c r="F8" s="69">
        <v>8.3299999999999999E-2</v>
      </c>
    </row>
    <row r="9" spans="1:6" x14ac:dyDescent="0.25">
      <c r="A9" s="68" t="s">
        <v>43</v>
      </c>
      <c r="B9" s="70" t="s">
        <v>44</v>
      </c>
      <c r="C9" s="71">
        <v>0.01</v>
      </c>
      <c r="D9" s="72" t="s">
        <v>45</v>
      </c>
      <c r="E9" s="73"/>
      <c r="F9" s="69">
        <v>0.01</v>
      </c>
    </row>
    <row r="10" spans="1:6" x14ac:dyDescent="0.25">
      <c r="A10" s="68" t="s">
        <v>46</v>
      </c>
      <c r="B10" s="145" t="s">
        <v>47</v>
      </c>
      <c r="C10" s="145"/>
      <c r="D10" s="145"/>
      <c r="E10" s="145"/>
      <c r="F10" s="69">
        <v>3.1600000000000003E-2</v>
      </c>
    </row>
    <row r="11" spans="1:6" x14ac:dyDescent="0.25">
      <c r="A11" s="68" t="s">
        <v>48</v>
      </c>
      <c r="B11" s="145" t="s">
        <v>49</v>
      </c>
      <c r="C11" s="145"/>
      <c r="D11" s="145"/>
      <c r="E11" s="145"/>
      <c r="F11" s="69">
        <v>0.20499999999999999</v>
      </c>
    </row>
    <row r="12" spans="1:6" x14ac:dyDescent="0.25">
      <c r="A12" s="68" t="s">
        <v>50</v>
      </c>
      <c r="B12" s="145" t="s">
        <v>51</v>
      </c>
      <c r="C12" s="145"/>
      <c r="D12" s="145"/>
      <c r="E12" s="145"/>
      <c r="F12" s="69"/>
    </row>
    <row r="13" spans="1:6" x14ac:dyDescent="0.25">
      <c r="A13" s="68" t="s">
        <v>52</v>
      </c>
      <c r="B13" s="145" t="s">
        <v>108</v>
      </c>
      <c r="C13" s="145"/>
      <c r="D13" s="145"/>
      <c r="E13" s="145"/>
      <c r="F13" s="69">
        <v>6.9000000000000006E-2</v>
      </c>
    </row>
    <row r="14" spans="1:6" x14ac:dyDescent="0.25">
      <c r="A14" s="68" t="s">
        <v>53</v>
      </c>
      <c r="B14" s="145" t="s">
        <v>54</v>
      </c>
      <c r="C14" s="145"/>
      <c r="D14" s="145"/>
      <c r="E14" s="145"/>
      <c r="F14" s="69">
        <v>0.02</v>
      </c>
    </row>
    <row r="15" spans="1:6" x14ac:dyDescent="0.25">
      <c r="A15" s="68" t="s">
        <v>55</v>
      </c>
      <c r="B15" s="145" t="s">
        <v>56</v>
      </c>
      <c r="C15" s="145"/>
      <c r="D15" s="145"/>
      <c r="E15" s="145"/>
      <c r="F15" s="69">
        <v>0.03</v>
      </c>
    </row>
    <row r="16" spans="1:6" ht="36.75" customHeight="1" x14ac:dyDescent="0.25">
      <c r="A16" s="68" t="s">
        <v>57</v>
      </c>
      <c r="B16" s="134" t="s">
        <v>58</v>
      </c>
      <c r="C16" s="134"/>
      <c r="D16" s="134"/>
      <c r="E16" s="134"/>
      <c r="F16" s="69"/>
    </row>
    <row r="17" spans="1:6" x14ac:dyDescent="0.25">
      <c r="A17" s="68" t="s">
        <v>59</v>
      </c>
      <c r="B17" s="145" t="s">
        <v>60</v>
      </c>
      <c r="C17" s="145"/>
      <c r="D17" s="145"/>
      <c r="E17" s="145"/>
      <c r="F17" s="69">
        <v>1E-4</v>
      </c>
    </row>
    <row r="18" spans="1:6" ht="13.5" thickBot="1" x14ac:dyDescent="0.3">
      <c r="A18" s="74"/>
      <c r="B18" s="149" t="s">
        <v>61</v>
      </c>
      <c r="C18" s="150"/>
      <c r="D18" s="150"/>
      <c r="E18" s="151"/>
      <c r="F18" s="75">
        <f>+SUM(F6:F17)</f>
        <v>1.5323</v>
      </c>
    </row>
    <row r="19" spans="1:6" x14ac:dyDescent="0.25">
      <c r="A19" s="76"/>
      <c r="B19" s="59"/>
      <c r="C19" s="58"/>
      <c r="D19" s="58"/>
      <c r="E19" s="77"/>
      <c r="F19" s="78"/>
    </row>
    <row r="20" spans="1:6" x14ac:dyDescent="0.25">
      <c r="A20" s="67" t="s">
        <v>62</v>
      </c>
      <c r="B20" s="142" t="s">
        <v>63</v>
      </c>
      <c r="C20" s="143"/>
      <c r="D20" s="143"/>
      <c r="E20" s="143"/>
      <c r="F20" s="144"/>
    </row>
    <row r="21" spans="1:6" x14ac:dyDescent="0.25">
      <c r="A21" s="68" t="s">
        <v>64</v>
      </c>
      <c r="B21" s="146" t="s">
        <v>65</v>
      </c>
      <c r="C21" s="147"/>
      <c r="D21" s="147"/>
      <c r="E21" s="148"/>
      <c r="F21" s="69">
        <v>5.0000000000000001E-4</v>
      </c>
    </row>
    <row r="22" spans="1:6" x14ac:dyDescent="0.25">
      <c r="A22" s="68" t="s">
        <v>66</v>
      </c>
      <c r="B22" s="146" t="s">
        <v>101</v>
      </c>
      <c r="C22" s="147"/>
      <c r="D22" s="147"/>
      <c r="E22" s="148"/>
      <c r="F22" s="69">
        <v>5.0000000000000001E-4</v>
      </c>
    </row>
    <row r="23" spans="1:6" x14ac:dyDescent="0.25">
      <c r="A23" s="68" t="s">
        <v>67</v>
      </c>
      <c r="B23" s="146" t="s">
        <v>68</v>
      </c>
      <c r="C23" s="147"/>
      <c r="D23" s="147"/>
      <c r="E23" s="148"/>
      <c r="F23" s="69">
        <v>5.0000000000000001E-4</v>
      </c>
    </row>
    <row r="24" spans="1:6" ht="13.5" thickBot="1" x14ac:dyDescent="0.3">
      <c r="A24" s="74"/>
      <c r="B24" s="149" t="s">
        <v>61</v>
      </c>
      <c r="C24" s="150"/>
      <c r="D24" s="150"/>
      <c r="E24" s="151"/>
      <c r="F24" s="75">
        <f>+SUM(F21:F23)</f>
        <v>1.5E-3</v>
      </c>
    </row>
    <row r="25" spans="1:6" x14ac:dyDescent="0.25">
      <c r="A25" s="76"/>
      <c r="B25" s="59"/>
      <c r="C25" s="58"/>
      <c r="D25" s="58"/>
      <c r="E25" s="77"/>
      <c r="F25" s="79"/>
    </row>
    <row r="26" spans="1:6" x14ac:dyDescent="0.25">
      <c r="A26" s="67" t="s">
        <v>69</v>
      </c>
      <c r="B26" s="142" t="s">
        <v>70</v>
      </c>
      <c r="C26" s="143"/>
      <c r="D26" s="143"/>
      <c r="E26" s="143"/>
      <c r="F26" s="144"/>
    </row>
    <row r="27" spans="1:6" x14ac:dyDescent="0.25">
      <c r="A27" s="68" t="s">
        <v>71</v>
      </c>
      <c r="B27" s="146" t="s">
        <v>72</v>
      </c>
      <c r="C27" s="147"/>
      <c r="D27" s="147"/>
      <c r="E27" s="148"/>
      <c r="F27" s="69">
        <v>2E-3</v>
      </c>
    </row>
    <row r="28" spans="1:6" x14ac:dyDescent="0.25">
      <c r="A28" s="68" t="s">
        <v>67</v>
      </c>
      <c r="B28" s="146" t="s">
        <v>73</v>
      </c>
      <c r="C28" s="147"/>
      <c r="D28" s="147"/>
      <c r="E28" s="148"/>
      <c r="F28" s="69">
        <v>5.0000000000000001E-3</v>
      </c>
    </row>
    <row r="29" spans="1:6" x14ac:dyDescent="0.25">
      <c r="A29" s="68" t="s">
        <v>74</v>
      </c>
      <c r="B29" s="146" t="s">
        <v>75</v>
      </c>
      <c r="C29" s="147"/>
      <c r="D29" s="147"/>
      <c r="E29" s="148"/>
      <c r="F29" s="69"/>
    </row>
    <row r="30" spans="1:6" x14ac:dyDescent="0.25">
      <c r="A30" s="68" t="s">
        <v>76</v>
      </c>
      <c r="B30" s="146" t="s">
        <v>77</v>
      </c>
      <c r="C30" s="147"/>
      <c r="D30" s="147"/>
      <c r="E30" s="148"/>
      <c r="F30" s="69"/>
    </row>
    <row r="31" spans="1:6" x14ac:dyDescent="0.25">
      <c r="A31" s="68" t="s">
        <v>78</v>
      </c>
      <c r="B31" s="146" t="s">
        <v>79</v>
      </c>
      <c r="C31" s="147"/>
      <c r="D31" s="147"/>
      <c r="E31" s="148"/>
      <c r="F31" s="69"/>
    </row>
    <row r="32" spans="1:6" x14ac:dyDescent="0.25">
      <c r="A32" s="68" t="s">
        <v>80</v>
      </c>
      <c r="B32" s="146" t="s">
        <v>81</v>
      </c>
      <c r="C32" s="147"/>
      <c r="D32" s="147"/>
      <c r="E32" s="148"/>
      <c r="F32" s="69"/>
    </row>
    <row r="33" spans="1:7" x14ac:dyDescent="0.25">
      <c r="A33" s="68" t="s">
        <v>82</v>
      </c>
      <c r="B33" s="146" t="s">
        <v>83</v>
      </c>
      <c r="C33" s="147"/>
      <c r="D33" s="147"/>
      <c r="E33" s="148"/>
      <c r="F33" s="69">
        <v>1E-4</v>
      </c>
    </row>
    <row r="34" spans="1:7" x14ac:dyDescent="0.25">
      <c r="A34" s="68" t="s">
        <v>84</v>
      </c>
      <c r="B34" s="146" t="s">
        <v>85</v>
      </c>
      <c r="C34" s="147"/>
      <c r="D34" s="147"/>
      <c r="E34" s="148"/>
      <c r="F34" s="69"/>
    </row>
    <row r="35" spans="1:7" x14ac:dyDescent="0.25">
      <c r="A35" s="68" t="s">
        <v>86</v>
      </c>
      <c r="B35" s="146" t="s">
        <v>87</v>
      </c>
      <c r="C35" s="147"/>
      <c r="D35" s="147"/>
      <c r="E35" s="148"/>
      <c r="F35" s="69">
        <v>1E-4</v>
      </c>
    </row>
    <row r="36" spans="1:7" x14ac:dyDescent="0.25">
      <c r="A36" s="68" t="s">
        <v>88</v>
      </c>
      <c r="B36" s="146" t="s">
        <v>89</v>
      </c>
      <c r="C36" s="147"/>
      <c r="D36" s="147"/>
      <c r="E36" s="148"/>
      <c r="F36" s="69"/>
    </row>
    <row r="37" spans="1:7" x14ac:dyDescent="0.25">
      <c r="A37" s="68" t="s">
        <v>90</v>
      </c>
      <c r="B37" s="146" t="s">
        <v>91</v>
      </c>
      <c r="C37" s="147"/>
      <c r="D37" s="147"/>
      <c r="E37" s="148"/>
      <c r="F37" s="69">
        <v>1E-4</v>
      </c>
    </row>
    <row r="38" spans="1:7" x14ac:dyDescent="0.25">
      <c r="A38" s="68">
        <v>3.12</v>
      </c>
      <c r="B38" s="146" t="s">
        <v>92</v>
      </c>
      <c r="C38" s="147"/>
      <c r="D38" s="147"/>
      <c r="E38" s="148"/>
      <c r="F38" s="69"/>
    </row>
    <row r="39" spans="1:7" ht="13.5" thickBot="1" x14ac:dyDescent="0.3">
      <c r="A39" s="74"/>
      <c r="B39" s="149" t="s">
        <v>61</v>
      </c>
      <c r="C39" s="150"/>
      <c r="D39" s="150"/>
      <c r="E39" s="151"/>
      <c r="F39" s="75">
        <f>+SUM(F27:F38)</f>
        <v>7.3000000000000009E-3</v>
      </c>
    </row>
    <row r="40" spans="1:7" x14ac:dyDescent="0.25">
      <c r="A40" s="64"/>
      <c r="B40" s="59"/>
      <c r="C40" s="58"/>
      <c r="D40" s="58"/>
      <c r="E40" s="77"/>
      <c r="F40" s="77"/>
    </row>
    <row r="41" spans="1:7" x14ac:dyDescent="0.25">
      <c r="A41" s="67" t="s">
        <v>93</v>
      </c>
      <c r="B41" s="142" t="s">
        <v>94</v>
      </c>
      <c r="C41" s="143"/>
      <c r="D41" s="143"/>
      <c r="E41" s="143"/>
      <c r="F41" s="144"/>
    </row>
    <row r="42" spans="1:7" x14ac:dyDescent="0.25">
      <c r="A42" s="68">
        <v>4.0999999999999996</v>
      </c>
      <c r="B42" s="146" t="s">
        <v>95</v>
      </c>
      <c r="C42" s="147"/>
      <c r="D42" s="147"/>
      <c r="E42" s="148"/>
      <c r="F42" s="69">
        <v>9.9000000000000008E-3</v>
      </c>
    </row>
    <row r="43" spans="1:7" x14ac:dyDescent="0.25">
      <c r="A43" s="68">
        <v>4.2</v>
      </c>
      <c r="B43" s="146" t="s">
        <v>96</v>
      </c>
      <c r="C43" s="147"/>
      <c r="D43" s="147"/>
      <c r="E43" s="148"/>
      <c r="F43" s="69">
        <v>2.6499999999999999E-2</v>
      </c>
    </row>
    <row r="44" spans="1:7" x14ac:dyDescent="0.25">
      <c r="A44" s="68">
        <v>4.3</v>
      </c>
      <c r="B44" s="146" t="s">
        <v>103</v>
      </c>
      <c r="C44" s="147"/>
      <c r="D44" s="147"/>
      <c r="E44" s="148"/>
      <c r="F44" s="69">
        <v>5.3E-3</v>
      </c>
    </row>
    <row r="45" spans="1:7" x14ac:dyDescent="0.25">
      <c r="A45" s="68">
        <v>4.4000000000000004</v>
      </c>
      <c r="B45" s="146"/>
      <c r="C45" s="147"/>
      <c r="D45" s="147"/>
      <c r="E45" s="148"/>
      <c r="F45" s="69"/>
    </row>
    <row r="46" spans="1:7" x14ac:dyDescent="0.25">
      <c r="A46" s="68">
        <v>4.5</v>
      </c>
      <c r="B46" s="146"/>
      <c r="C46" s="147"/>
      <c r="D46" s="147"/>
      <c r="E46" s="148"/>
      <c r="F46" s="69"/>
      <c r="G46" s="57" t="s">
        <v>97</v>
      </c>
    </row>
    <row r="47" spans="1:7" x14ac:dyDescent="0.25">
      <c r="A47" s="68">
        <v>4.5999999999999996</v>
      </c>
      <c r="B47" s="146"/>
      <c r="C47" s="147"/>
      <c r="D47" s="147"/>
      <c r="E47" s="148"/>
      <c r="F47" s="69"/>
    </row>
    <row r="48" spans="1:7" ht="13.5" thickBot="1" x14ac:dyDescent="0.3">
      <c r="A48" s="74"/>
      <c r="B48" s="149" t="s">
        <v>61</v>
      </c>
      <c r="C48" s="150"/>
      <c r="D48" s="150"/>
      <c r="E48" s="151"/>
      <c r="F48" s="75">
        <f>SUM(F42:F47)</f>
        <v>4.1700000000000001E-2</v>
      </c>
    </row>
    <row r="49" spans="1:7" x14ac:dyDescent="0.25">
      <c r="A49" s="80"/>
      <c r="B49" s="60"/>
      <c r="C49" s="61"/>
      <c r="D49" s="61"/>
      <c r="E49" s="81"/>
      <c r="F49" s="82"/>
    </row>
    <row r="50" spans="1:7" ht="13.5" thickBot="1" x14ac:dyDescent="0.3">
      <c r="A50" s="83"/>
      <c r="B50" s="84"/>
      <c r="C50" s="62"/>
      <c r="D50" s="62"/>
      <c r="E50" s="85"/>
      <c r="F50" s="86"/>
    </row>
    <row r="51" spans="1:7" ht="30.75" customHeight="1" thickBot="1" x14ac:dyDescent="0.3">
      <c r="A51" s="87" t="s">
        <v>98</v>
      </c>
      <c r="B51" s="152" t="s">
        <v>99</v>
      </c>
      <c r="C51" s="153"/>
      <c r="D51" s="153"/>
      <c r="E51" s="88" t="s">
        <v>61</v>
      </c>
      <c r="F51" s="89"/>
    </row>
    <row r="52" spans="1:7" x14ac:dyDescent="0.25">
      <c r="A52" s="64"/>
      <c r="B52" s="63"/>
      <c r="C52" s="64"/>
      <c r="D52" s="64"/>
      <c r="E52" s="78"/>
      <c r="F52" s="78"/>
    </row>
    <row r="53" spans="1:7" x14ac:dyDescent="0.25">
      <c r="A53" s="61"/>
      <c r="B53" s="60"/>
      <c r="C53" s="61"/>
      <c r="D53" s="61"/>
      <c r="E53" s="81"/>
      <c r="F53" s="81"/>
    </row>
    <row r="54" spans="1:7" x14ac:dyDescent="0.25">
      <c r="A54" s="154" t="s">
        <v>100</v>
      </c>
      <c r="B54" s="155"/>
      <c r="C54" s="155"/>
      <c r="D54" s="155"/>
      <c r="E54" s="155"/>
      <c r="F54" s="90">
        <f>+F18+F24+F39+F48+F51</f>
        <v>1.5828000000000002</v>
      </c>
    </row>
    <row r="55" spans="1:7" x14ac:dyDescent="0.25">
      <c r="F55" s="66"/>
      <c r="G55" s="24"/>
    </row>
    <row r="56" spans="1:7" x14ac:dyDescent="0.25">
      <c r="F56" s="66"/>
    </row>
    <row r="57" spans="1:7" x14ac:dyDescent="0.25">
      <c r="F57" s="66"/>
    </row>
  </sheetData>
  <mergeCells count="43">
    <mergeCell ref="B51:D51"/>
    <mergeCell ref="A54:E54"/>
    <mergeCell ref="B43:E43"/>
    <mergeCell ref="B44:E44"/>
    <mergeCell ref="B45:E45"/>
    <mergeCell ref="B46:E46"/>
    <mergeCell ref="B47:E47"/>
    <mergeCell ref="B48:E48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1:F41"/>
    <mergeCell ref="B30:E30"/>
    <mergeCell ref="B17:E17"/>
    <mergeCell ref="B18:E18"/>
    <mergeCell ref="B20:F20"/>
    <mergeCell ref="B21:E21"/>
    <mergeCell ref="B22:E22"/>
    <mergeCell ref="B23:E23"/>
    <mergeCell ref="B24:E24"/>
    <mergeCell ref="B26:F26"/>
    <mergeCell ref="B27:E27"/>
    <mergeCell ref="B28:E28"/>
    <mergeCell ref="B29:E29"/>
    <mergeCell ref="B16:E16"/>
    <mergeCell ref="A2:F2"/>
    <mergeCell ref="A3:E3"/>
    <mergeCell ref="B4:E4"/>
    <mergeCell ref="B5:F5"/>
    <mergeCell ref="B6:E6"/>
    <mergeCell ref="B10:E10"/>
    <mergeCell ref="B11:E11"/>
    <mergeCell ref="B12:E12"/>
    <mergeCell ref="B13:E13"/>
    <mergeCell ref="B14:E14"/>
    <mergeCell ref="B15:E15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Interventoría</vt:lpstr>
      <vt:lpstr>Factor multiplicador</vt:lpstr>
      <vt:lpstr>'Factor multiplicador'!Área_de_impresión</vt:lpstr>
      <vt:lpstr>Interventoría!Área_de_impresión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 Paola</dc:creator>
  <cp:keywords/>
  <dc:description/>
  <cp:lastModifiedBy>Zonia Yenny Gomez Canticuz</cp:lastModifiedBy>
  <cp:revision/>
  <dcterms:created xsi:type="dcterms:W3CDTF">2024-03-11T19:04:19Z</dcterms:created>
  <dcterms:modified xsi:type="dcterms:W3CDTF">2025-06-25T20:48:04Z</dcterms:modified>
  <cp:category/>
  <cp:contentStatus/>
</cp:coreProperties>
</file>