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4"/>
  <workbookPr codeName="ThisWorkbook"/>
  <mc:AlternateContent xmlns:mc="http://schemas.openxmlformats.org/markup-compatibility/2006">
    <mc:Choice Requires="x15">
      <x15ac:absPath xmlns:x15ac="http://schemas.microsoft.com/office/spreadsheetml/2010/11/ac" url="/Volumes/NO NAME/2024 ADR/"/>
    </mc:Choice>
  </mc:AlternateContent>
  <xr:revisionPtr revIDLastSave="0" documentId="8_{DDB082BD-F518-8D44-846B-BE75669EA1A8}" xr6:coauthVersionLast="47" xr6:coauthVersionMax="47" xr10:uidLastSave="{00000000-0000-0000-0000-000000000000}"/>
  <bookViews>
    <workbookView xWindow="0" yWindow="0" windowWidth="28800" windowHeight="18000" tabRatio="753" firstSheet="13"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externalReferences>
    <externalReference r:id="rId37"/>
    <externalReference r:id="rId38"/>
    <externalReference r:id="rId39"/>
    <externalReference r:id="rId40"/>
  </externalReference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P11" i="78" s="1"/>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L9" i="82" s="1"/>
  <c r="F10" i="82"/>
  <c r="F11" i="82"/>
  <c r="F12" i="82"/>
  <c r="F13" i="82"/>
  <c r="F14" i="82"/>
  <c r="L14" i="82" s="1"/>
  <c r="F15" i="82"/>
  <c r="L15" i="82" s="1"/>
  <c r="F16" i="82"/>
  <c r="L16" i="82" s="1"/>
  <c r="F17" i="82"/>
  <c r="F18" i="82"/>
  <c r="F19" i="82"/>
  <c r="F20" i="82"/>
  <c r="F21" i="82"/>
  <c r="F22" i="82"/>
  <c r="L22" i="82" s="1"/>
  <c r="F23" i="82"/>
  <c r="L23" i="82" s="1"/>
  <c r="F24" i="82"/>
  <c r="F25" i="82"/>
  <c r="L25" i="82" s="1"/>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P13" i="79" s="1"/>
  <c r="N14" i="79"/>
  <c r="N15" i="79"/>
  <c r="N16" i="79"/>
  <c r="N17" i="79"/>
  <c r="N18" i="79"/>
  <c r="N19" i="79"/>
  <c r="N20" i="79"/>
  <c r="N21" i="79"/>
  <c r="N22" i="79"/>
  <c r="P22" i="79" s="1"/>
  <c r="N23" i="79"/>
  <c r="N24" i="79"/>
  <c r="N25" i="79"/>
  <c r="N26" i="79"/>
  <c r="N27" i="79"/>
  <c r="N28" i="79"/>
  <c r="N29" i="79"/>
  <c r="P29" i="79" s="1"/>
  <c r="N30" i="79"/>
  <c r="N31" i="79"/>
  <c r="N32" i="79"/>
  <c r="N33" i="79"/>
  <c r="N34" i="79"/>
  <c r="N35" i="79"/>
  <c r="N36" i="79"/>
  <c r="N37" i="79"/>
  <c r="J8" i="79"/>
  <c r="J9" i="79"/>
  <c r="J10" i="79"/>
  <c r="P10" i="79" s="1"/>
  <c r="J11" i="79"/>
  <c r="J12" i="79"/>
  <c r="J13" i="79"/>
  <c r="J14" i="79"/>
  <c r="J15" i="79"/>
  <c r="J16" i="79"/>
  <c r="J17" i="79"/>
  <c r="J18" i="79"/>
  <c r="P18" i="79" s="1"/>
  <c r="J19" i="79"/>
  <c r="J20" i="79"/>
  <c r="J21" i="79"/>
  <c r="J22" i="79"/>
  <c r="J23" i="79"/>
  <c r="J24" i="79"/>
  <c r="J25" i="79"/>
  <c r="J26" i="79"/>
  <c r="P26" i="79" s="1"/>
  <c r="J27" i="79"/>
  <c r="J28" i="79"/>
  <c r="J29" i="79"/>
  <c r="J30" i="79"/>
  <c r="J31" i="79"/>
  <c r="J32" i="79"/>
  <c r="J33" i="79"/>
  <c r="J34" i="79"/>
  <c r="P34" i="79" s="1"/>
  <c r="J35" i="79"/>
  <c r="J36" i="79"/>
  <c r="J37" i="79"/>
  <c r="G9" i="79"/>
  <c r="P9" i="79"/>
  <c r="G10" i="79"/>
  <c r="G11" i="79"/>
  <c r="P11" i="79"/>
  <c r="G12" i="79"/>
  <c r="G13" i="79"/>
  <c r="G14" i="79"/>
  <c r="P14" i="79"/>
  <c r="G15" i="79"/>
  <c r="G16" i="79"/>
  <c r="G17" i="79"/>
  <c r="P17" i="79"/>
  <c r="G18" i="79"/>
  <c r="G19" i="79"/>
  <c r="P19" i="79"/>
  <c r="G20" i="79"/>
  <c r="G21" i="79"/>
  <c r="P21" i="79"/>
  <c r="G22" i="79"/>
  <c r="G23" i="79"/>
  <c r="G24" i="79"/>
  <c r="G25" i="79"/>
  <c r="G26" i="79"/>
  <c r="G27" i="79"/>
  <c r="P27" i="79"/>
  <c r="G28" i="79"/>
  <c r="G29" i="79"/>
  <c r="G30" i="79"/>
  <c r="P30" i="79"/>
  <c r="G31" i="79"/>
  <c r="G32" i="79"/>
  <c r="G33" i="79"/>
  <c r="P33" i="79"/>
  <c r="G34" i="79"/>
  <c r="G35" i="79"/>
  <c r="P35" i="79"/>
  <c r="G36" i="79"/>
  <c r="G37" i="79"/>
  <c r="P37" i="79"/>
  <c r="I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F3" i="11" s="1"/>
  <c r="A3" i="11" s="1"/>
  <c r="E4" i="11"/>
  <c r="E5" i="11" s="1"/>
  <c r="P36" i="79" l="1"/>
  <c r="P28" i="79"/>
  <c r="P20" i="79"/>
  <c r="P12" i="79"/>
  <c r="F4" i="11"/>
  <c r="A4" i="11" s="1"/>
  <c r="F66" i="82"/>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<sst xmlns="http://schemas.openxmlformats.org/spreadsheetml/2006/main" count="4378" uniqueCount="2214">
  <si>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</si>
  <si>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</si>
  <si>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</si>
  <si>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</si>
  <si>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</si>
  <si>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</si>
  <si>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</si>
  <si>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</si>
  <si>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</si>
  <si>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</si>
  <si>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</si>
  <si>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</si>
  <si>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</si>
  <si>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</si>
  <si>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</si>
  <si>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</si>
  <si>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</si>
  <si>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</si>
  <si>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</si>
  <si>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</si>
  <si>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</si>
  <si>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</si>
  <si>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</si>
  <si>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</si>
  <si>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</si>
  <si>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</si>
  <si>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</si>
  <si>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</si>
  <si>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</si>
  <si>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</si>
  <si>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</si>
  <si>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</si>
  <si>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</si>
  <si>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</si>
  <si>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</si>
  <si>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</si>
  <si>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</si>
  <si>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</si>
  <si>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</si>
  <si>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</si>
  <si>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</si>
  <si>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</si>
  <si>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</si>
  <si>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</si>
  <si>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</si>
  <si>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</si>
  <si>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</si>
  <si>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</si>
  <si>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</si>
  <si>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</si>
  <si>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</si>
  <si>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</si>
  <si>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</si>
  <si>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</si>
  <si>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</si>
  <si>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</si>
  <si>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</si>
  <si>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</si>
  <si>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</si>
  <si>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</si>
  <si>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</si>
  <si>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</si>
  <si>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</si>
  <si>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</si>
  <si>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</si>
  <si>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</si>
  <si>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</si>
  <si>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</si>
  <si>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</si>
  <si>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</si>
  <si>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</si>
  <si>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</si>
  <si>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</si>
  <si>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</si>
  <si>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</si>
  <si>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</si>
  <si>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</si>
  <si>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</si>
  <si>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</si>
  <si>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</si>
  <si>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</si>
  <si>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</si>
  <si>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</si>
  <si>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</si>
  <si>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</si>
  <si>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</si>
  <si>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</si>
  <si>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</si>
  <si>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</si>
  <si>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</si>
  <si>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</si>
  <si>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</si>
  <si>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</si>
  <si>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</si>
  <si>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</si>
  <si>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</si>
  <si>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</si>
  <si>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</si>
  <si>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</si>
  <si>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</si>
  <si>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</si>
  <si>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</si>
  <si>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</si>
  <si>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</si>
  <si>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</si>
  <si>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</si>
  <si>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</si>
  <si>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</si>
  <si>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</si>
  <si>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</si>
  <si>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</si>
  <si>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</si>
  <si>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</si>
  <si>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</si>
  <si>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</si>
  <si>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</si>
  <si>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</si>
  <si>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</si>
  <si>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</si>
  <si>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</si>
  <si>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</si>
  <si>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</si>
  <si>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</si>
  <si>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</si>
  <si>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</si>
  <si>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</si>
  <si>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</si>
  <si>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</si>
  <si>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</si>
  <si>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</si>
  <si>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</si>
  <si>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</si>
  <si>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</si>
  <si>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</si>
  <si>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</si>
  <si>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</si>
  <si>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</si>
  <si>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</si>
  <si>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</si>
  <si>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</si>
  <si>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</si>
  <si>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</si>
  <si>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</si>
  <si>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</si>
  <si>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</si>
  <si>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</si>
  <si>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</si>
  <si>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</si>
  <si>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</si>
  <si>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</si>
  <si>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</si>
  <si>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</si>
  <si>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</si>
  <si>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</si>
  <si>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</si>
  <si>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</si>
  <si>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</si>
  <si>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</si>
  <si>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</si>
  <si>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</si>
  <si>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</si>
  <si>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</si>
  <si>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</si>
  <si>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</si>
  <si>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</si>
  <si>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</si>
  <si>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</si>
  <si>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</si>
  <si>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</si>
  <si>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</si>
  <si>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</si>
  <si>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</si>
  <si>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</si>
  <si>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</si>
  <si>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</si>
  <si>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</si>
  <si>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</si>
  <si>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</si>
  <si>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</si>
  <si>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</si>
  <si>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</si>
  <si>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</si>
  <si>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</si>
  <si>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</si>
  <si>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</si>
  <si>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</si>
  <si>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</si>
  <si>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</si>
  <si>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</si>
  <si>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</si>
  <si>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</si>
  <si>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</si>
  <si>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</si>
  <si>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</si>
  <si>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</si>
  <si>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</si>
  <si>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</si>
  <si>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</si>
  <si>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</si>
  <si>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</si>
  <si>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</si>
  <si>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</si>
  <si>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</si>
  <si>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</si>
  <si>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</si>
  <si>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</si>
  <si>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</si>
  <si>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</si>
  <si>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</si>
  <si>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</si>
  <si>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</si>
  <si>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</si>
  <si>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</si>
  <si>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</si>
  <si>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</si>
  <si>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</si>
  <si>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</si>
  <si>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</si>
  <si>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</si>
  <si>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</si>
  <si>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</si>
  <si>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</si>
  <si>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</si>
  <si>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</si>
  <si>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</si>
  <si>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</si>
  <si>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</si>
  <si>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</si>
  <si>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</si>
  <si>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</si>
  <si>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</si>
  <si>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</si>
  <si>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</si>
  <si>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</si>
  <si>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</si>
  <si>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</si>
  <si>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</si>
  <si>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</si>
  <si>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</si>
  <si>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</si>
  <si>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</si>
  <si>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</si>
  <si>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</si>
  <si>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</si>
  <si>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</si>
  <si>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</si>
  <si>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</si>
  <si>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</si>
  <si>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</si>
  <si>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</si>
  <si>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</si>
  <si>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</si>
  <si>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</si>
  <si>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</si>
  <si>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</si>
  <si>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</si>
  <si>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</si>
  <si>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</si>
  <si>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</si>
  <si>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</si>
  <si>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</si>
  <si>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</si>
  <si>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</si>
  <si>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</si>
  <si>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</si>
  <si>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</si>
  <si>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</si>
  <si>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</si>
  <si>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</si>
  <si>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</si>
  <si>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</si>
  <si>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</si>
  <si>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</si>
  <si>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</si>
  <si>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</si>
  <si>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</si>
  <si>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</si>
  <si>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</si>
  <si>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</si>
  <si>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</si>
  <si>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</si>
  <si>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</si>
  <si>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</si>
  <si>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</si>
  <si>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</si>
  <si>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</si>
  <si>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</si>
  <si>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</si>
  <si>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</si>
  <si>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</si>
  <si>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</si>
  <si>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</si>
  <si>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</si>
  <si>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</si>
  <si>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</si>
  <si>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</si>
  <si>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</si>
  <si>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</si>
  <si>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</si>
  <si>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</si>
  <si>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</si>
  <si>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</si>
  <si>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</si>
  <si>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</si>
  <si>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</si>
  <si>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</si>
  <si>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</si>
  <si>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</si>
  <si>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</si>
  <si>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</si>
  <si>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</si>
  <si>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</si>
  <si>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</si>
  <si>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</si>
  <si>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</si>
  <si>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</si>
  <si>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</si>
  <si>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</si>
  <si>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</si>
  <si>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</si>
  <si>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</si>
  <si>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</si>
  <si>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</si>
  <si>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</si>
  <si>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</si>
  <si>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</si>
  <si>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</si>
  <si>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</si>
  <si>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</si>
  <si>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</si>
  <si>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</si>
  <si>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</si>
  <si>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</si>
  <si>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</si>
  <si>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</si>
  <si>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</si>
  <si>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</si>
  <si>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</si>
  <si>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</si>
  <si>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</si>
  <si>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</si>
  <si>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</si>
  <si>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</si>
  <si>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</si>
  <si>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</si>
  <si>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</si>
  <si>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</si>
  <si>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</si>
  <si>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</si>
  <si>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</si>
  <si>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</si>
  <si>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</si>
  <si>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</si>
  <si>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</si>
  <si>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</si>
  <si>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</si>
  <si>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</si>
  <si>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</si>
  <si>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</si>
  <si>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</si>
  <si>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</si>
  <si>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</si>
  <si>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</si>
  <si>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</si>
  <si>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</si>
  <si>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</si>
  <si>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</si>
  <si>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</si>
  <si>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</si>
  <si>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</si>
  <si>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</si>
  <si>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</si>
  <si>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</si>
  <si>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</si>
  <si>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</si>
  <si>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</si>
  <si>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</si>
  <si>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</si>
  <si>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</si>
  <si>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</si>
  <si>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</si>
  <si>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</si>
  <si>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</si>
  <si>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</si>
  <si>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</si>
  <si>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</si>
  <si>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</si>
  <si>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</si>
  <si>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</si>
  <si>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</si>
  <si>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</si>
  <si>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</si>
  <si>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</si>
  <si>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</si>
  <si>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</si>
  <si>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</si>
  <si>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</si>
  <si>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</si>
  <si>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</si>
  <si>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</si>
  <si>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</si>
  <si>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</si>
  <si>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</si>
  <si>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</si>
  <si>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</si>
  <si>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</si>
  <si>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</si>
  <si>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</si>
  <si>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</si>
  <si>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</si>
  <si>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</si>
  <si>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</si>
  <si>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</si>
  <si>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</si>
  <si>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</si>
  <si>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</si>
  <si>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</si>
  <si>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</si>
  <si>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</si>
  <si>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</si>
  <si>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</si>
  <si>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</si>
  <si>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</si>
  <si>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</si>
  <si>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</si>
  <si>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</si>
  <si>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</si>
  <si>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</si>
  <si>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</si>
  <si>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</si>
  <si>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</si>
  <si>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</si>
  <si>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</si>
  <si>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</si>
  <si>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</si>
  <si>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</si>
  <si>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</si>
  <si>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</si>
  <si>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</si>
  <si>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</si>
  <si>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</si>
  <si>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</si>
  <si>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</si>
  <si>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</si>
  <si>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</si>
  <si>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</si>
  <si>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</si>
  <si>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</si>
  <si>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</si>
  <si>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</si>
  <si>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</si>
  <si>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</si>
  <si>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</si>
  <si>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</si>
  <si>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</si>
  <si>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</si>
  <si>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</si>
  <si>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</si>
  <si>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</si>
  <si>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</si>
  <si>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</si>
  <si>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</si>
  <si>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</si>
  <si>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</si>
  <si>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</si>
  <si>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</si>
  <si>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</si>
  <si>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</si>
  <si>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</si>
  <si>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</si>
  <si>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</si>
  <si>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</si>
  <si>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</si>
  <si>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</si>
  <si>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</si>
  <si>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</si>
  <si>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</si>
  <si>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</si>
  <si>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</si>
  <si>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</si>
  <si>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</si>
  <si>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</si>
  <si>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</si>
  <si>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</si>
  <si>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</si>
  <si>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</si>
  <si>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</si>
  <si>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</si>
  <si>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</si>
  <si>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</si>
  <si>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</si>
  <si>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</si>
  <si>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</si>
  <si>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</si>
  <si>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</si>
  <si>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</si>
  <si>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</si>
  <si>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</si>
  <si>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</si>
  <si>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</si>
  <si>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</si>
  <si>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</si>
  <si>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</si>
  <si>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</si>
  <si>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</si>
  <si>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</si>
  <si>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</si>
  <si>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</si>
  <si>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</si>
  <si>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</si>
  <si>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</si>
  <si>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</si>
  <si>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</si>
  <si>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</si>
  <si>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</si>
  <si>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</si>
  <si>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</si>
  <si>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</si>
  <si>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</si>
  <si>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</si>
  <si>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</si>
  <si>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</si>
  <si>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</si>
  <si>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</si>
  <si>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</si>
  <si>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</si>
  <si>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</si>
  <si>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</si>
  <si>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</si>
  <si>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</si>
  <si>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</si>
  <si>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</si>
  <si>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</si>
  <si>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</si>
  <si>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</si>
  <si>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</si>
  <si>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</si>
  <si>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</si>
  <si>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</si>
  <si>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</si>
  <si>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</si>
  <si>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</si>
  <si>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</si>
  <si>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</si>
  <si>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</si>
  <si>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</si>
  <si>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</si>
  <si>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</si>
  <si>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</si>
  <si>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</si>
  <si>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</si>
  <si>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</si>
  <si>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</si>
  <si>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</si>
  <si>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</si>
  <si>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</si>
  <si>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</si>
  <si>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</si>
  <si>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</si>
  <si>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</si>
  <si>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</si>
  <si>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</si>
  <si>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</si>
  <si>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t>CICLO DE LA PREVENCIÓN DEL DAÑO ANTIJURÍDICO</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</si>
  <si>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</si>
  <si>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LINEAMIENTOS PARA LA FORMULACIÓN, IMPLEMENTACIÓN Y SEGUIMIENTO DE LAS POLÍTICAS DE PREVENCIÓN DEL DAÑO ANTIJURÍDICO</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</si>
  <si>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</si>
  <si>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t xml:space="preserve"> FORMULACIÓN</t>
  </si>
  <si>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</si>
  <si>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El siguiente, es el ejemplo puntual para una PPDA a formular en el 2023 e implementar en 2024 y 2025</t>
  </si>
  <si>
    <t>ACTIVIDAD</t>
  </si>
  <si>
    <t>PERÍODO</t>
  </si>
  <si>
    <t>Análisis de litigiosidad y/o riesgos.</t>
  </si>
  <si>
    <t>01 de enero de 2022 a 30 de septiembre de 2023</t>
  </si>
  <si>
    <t>Implementación de la PPDA.</t>
  </si>
  <si>
    <t>01 de enero de 2024 a 31 de diciembre de 2025</t>
  </si>
  <si>
    <t>Informe de cumplimiento de la implementación realizada en el año 2024.</t>
  </si>
  <si>
    <t>01 de enero de 2025 a 28 de febrero de 2025</t>
  </si>
  <si>
    <t>Informe de cumplimiento de la implementación consolidado (2024 y 2025).</t>
  </si>
  <si>
    <t>01 de enero de 2026 a 28 de febrero de 2026</t>
  </si>
  <si>
    <t>PLAN DE ACCIÓN</t>
  </si>
  <si>
    <t>Ubique el cursor encima del nombre de cada columna, para ver unas breves instrucciones</t>
  </si>
  <si>
    <t>Causa eKogui</t>
  </si>
  <si>
    <t>Justificación</t>
  </si>
  <si>
    <t>Subcausa</t>
  </si>
  <si>
    <t>N° Medida</t>
  </si>
  <si>
    <t>Medida
¿qué?</t>
  </si>
  <si>
    <t>Otra Medida</t>
  </si>
  <si>
    <t>Ejecución de la Medida</t>
  </si>
  <si>
    <t>Período de implementación de la medida</t>
  </si>
  <si>
    <t>N° Mecanismo</t>
  </si>
  <si>
    <t>Mecanismo
¿cómo?</t>
  </si>
  <si>
    <t>Otro Mecanismo</t>
  </si>
  <si>
    <t>Ejecución del mecanismo</t>
  </si>
  <si>
    <t>Área responsable
¿quién?</t>
  </si>
  <si>
    <t xml:space="preserve">Fecha inicio </t>
  </si>
  <si>
    <t>Fecha fin</t>
  </si>
  <si>
    <t>Ayuda</t>
  </si>
  <si>
    <t>CONFIGURACION DEL CONTRATO REALIDAD</t>
  </si>
  <si>
    <t>La Entidad no tiene litigiosidad por esta causa; sin embargo, en atención al alto número de contratos de prestación de servicios, y atendiendo las nuevas directrices fijadas por el Consejo de Estado, es procedente identificar los riesgos a fin de evitar el daño antijurídico al interior de la Agencia de Desarrollo Rural -ADR.</t>
  </si>
  <si>
    <t xml:space="preserve">Inaplicación  por parte de la Entidad del precedente jurisprudencial del Consejo de Estado y el desconocimiento de las normas que reglan esta materia frente al contrato realidad. </t>
  </si>
  <si>
    <t>Desde la Oficina Jurídica solicitará a través de memorando a la Vicepresidencia de Gestión Contractual y a Secretaria General, fijar lineamientos de prevención de configuración de contrato realidad, en el marco de los contratos de prestación de servicios; el seguimiento será semestral por cada año.</t>
  </si>
  <si>
    <t xml:space="preserve">Expedición  de Acto Administrativo el cual contendrá los lineamientos que prevengan el daño antijurídico en materia de contrato realidad  </t>
  </si>
  <si>
    <t>Vicepresidencia de Gestión Contractual / Secretaria General - Talento Humano</t>
  </si>
  <si>
    <t>ACCIDENTE DE TRABAJO O ENFERMEDAD PROFESIONAL POR CULPA PATRONAL</t>
  </si>
  <si>
    <t xml:space="preserve">La Entidad escogió este insumo y esta causa teniendo en cuenta los accidentes presentados por la insuficiente implementación de medidas de protección y seguridad en las relaciones con funcionarios y contratistas, teniendo en cuenta que es una de las causas de litigio que mas impacta la misionalidad de la Entidad.  </t>
  </si>
  <si>
    <t>falta de cumplimiento e implementación de medidas de protección y seguridad.</t>
  </si>
  <si>
    <t xml:space="preserve">La Oficina Jurídica solicitará a través de memorando dirigido a Secretaria General, un cronograma de actividades donde se establezca las fecha de capacitaciones a supervisores, contratistas en materia de protección y seguridad en el marco de los contratos que suscriba la Entidad entre ellos lo relacionados con los distritos de riego, las cuales deben ser como mínimo dos veces por año en vigencia de esta Política.
</t>
  </si>
  <si>
    <t>Se capacitará a los funcionarios y  contratista en medidas de protección y cumpliento de las reglas en materia de prevención de accidentes de trabajo</t>
  </si>
  <si>
    <t xml:space="preserve"> Secretaria General - Talento Humano</t>
  </si>
  <si>
    <t>Causa</t>
  </si>
  <si>
    <t>INDICADORES</t>
  </si>
  <si>
    <t xml:space="preserve">Para medir la implementación de la PPDA deben definirse indicadores. </t>
  </si>
  <si>
    <t>Un indicador es un dato que permite valorar o medir uno o varios hechos en un período de tiempo determinado.</t>
  </si>
  <si>
    <t>APROBACIÓN DE LA PPDA</t>
  </si>
  <si>
    <t>Aprobación requerida.</t>
  </si>
  <si>
    <t>hAYHay  1 tipo de aprobación requerida.Hay  1 tipo de aprobación requerida.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</si>
  <si>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</si>
  <si>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</si>
  <si>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</si>
  <si>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</si>
  <si>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</si>
  <si>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</si>
  <si>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</si>
  <si>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</si>
  <si>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</si>
  <si>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</si>
  <si>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</si>
  <si>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</si>
  <si>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</si>
  <si>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</si>
  <si>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</si>
  <si>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</si>
  <si>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</si>
  <si>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</si>
  <si>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</si>
  <si>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</si>
  <si>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Número de lineamientos  recibidos por parte de las dependencias en el período 2024 - 2025</t>
  </si>
  <si>
    <t>Número de lineamientos impartidos por las depencias en el período 2024 - 2025</t>
  </si>
  <si>
    <t>Número de capacitaciones en materia de protección y seguridad  relaizadas por la dependencia en el perído 2024 - 2025</t>
  </si>
  <si>
    <t xml:space="preserve">Número de capacitaciones en protección y seguridad relaizadas por la dependencia en el período 2024 - 2025 </t>
  </si>
  <si>
    <t>INDICADORES DE RESULTADO</t>
  </si>
  <si>
    <t>Número de lineamientos impartidos por las dependencias involucradas período 2024 - 2025</t>
  </si>
  <si>
    <t>Número de lineamientos a fijar en el período 2024 - 2025</t>
  </si>
  <si>
    <t>Número de capacitaciones realizadas por la dependencia encargada durante el período 2024 - 2025</t>
  </si>
  <si>
    <t>Número de capacitaciones a realizar durante el período 2024 2025</t>
  </si>
  <si>
    <t>INDICADORES DE IMPACTO</t>
  </si>
  <si>
    <t>Tasa de crecimiento prom. anual</t>
  </si>
  <si>
    <t>Causa e-kogui</t>
  </si>
  <si>
    <t># ddas o sentencias año de implementación 1</t>
  </si>
  <si>
    <t># ddas o sentencias año de formulación</t>
  </si>
  <si>
    <t># ddas o sentencias año de implementación 2</t>
  </si>
  <si>
    <t># ddas o sentencias  año de implementación 1</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</si>
  <si>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</si>
  <si>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</si>
  <si>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</si>
  <si>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</si>
  <si>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</si>
  <si>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</si>
  <si>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</si>
  <si>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</si>
  <si>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</si>
  <si>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</si>
  <si>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</si>
  <si>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</si>
  <si>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</si>
  <si>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</si>
  <si>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</si>
  <si>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</si>
  <si>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</si>
  <si>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</si>
  <si>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</si>
  <si>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</si>
  <si>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</si>
  <si>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</si>
  <si>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</si>
  <si>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</si>
  <si>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</si>
  <si>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</si>
  <si>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</si>
  <si>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</si>
  <si>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</si>
  <si>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</si>
  <si>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</si>
  <si>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</si>
  <si>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</si>
  <si>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</si>
  <si>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</si>
  <si>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</si>
  <si>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</si>
  <si>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</si>
  <si>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</si>
  <si>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</si>
  <si>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</si>
  <si>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</si>
  <si>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</si>
  <si>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</si>
  <si>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</si>
  <si>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</si>
  <si>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</si>
  <si>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</si>
  <si>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</si>
  <si>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</si>
  <si>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</si>
  <si>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</si>
  <si>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</si>
  <si>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</si>
  <si>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</si>
  <si>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</si>
  <si>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</si>
  <si>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CAUSA e-KOGUI</t>
  </si>
  <si>
    <t>Es la causa del litigio, conforme al listado que tiene definido el eKOGUI.</t>
  </si>
  <si>
    <t>JUSTIFICACIÓN</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</si>
  <si>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</si>
  <si>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</si>
  <si>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</si>
  <si>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</si>
  <si>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</si>
  <si>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</si>
  <si>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</si>
  <si>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</si>
  <si>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</si>
  <si>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EJECUCIÓN DE LA MEDIDA</t>
  </si>
  <si>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</si>
  <si>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</si>
  <si>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</si>
  <si>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</si>
  <si>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</si>
  <si>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</si>
  <si>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</si>
  <si>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</si>
  <si>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 xml:space="preserve">Defina el tiempo durante el que se ejecutará la medida estableciendo las fechas de inicio y de terminación.  </t>
  </si>
  <si>
    <t>ÁREA RESPONSABLE</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</si>
  <si>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</si>
  <si>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DIVULGACIÓN</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</si>
  <si>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</si>
  <si>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t>INDICADOR DE GESTIÓN</t>
  </si>
  <si>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</si>
  <si>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t>INDICADOR DE RESULTADO</t>
  </si>
  <si>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</si>
  <si>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t>INDICADOR DE IMPACTO</t>
  </si>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</sst>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4">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
      <sz val="11"/>
      <color rgb="FF000000"/>
      <name val="Work Sans"/>
      <family val="3"/>
      <charset val="1"/>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
      <patternFill patternType="solid">
        <fgColor rgb="FFD9D9D9"/>
        <bgColor rgb="FF000000"/>
      </patternFill>
    </fill>
  </fills>
  <borders count="3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38">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2" borderId="13" xfId="6" applyFont="1" applyFill="1" applyBorder="1" applyAlignment="1">
      <alignment horizontal="center" vertical="center" wrapText="1"/>
    </xf>
    <xf numFmtId="0" fontId="43"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9" fontId="12" fillId="14" borderId="1" xfId="5" applyFont="1" applyFill="1" applyBorder="1" applyAlignment="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2" fillId="21"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20" borderId="1" xfId="0" applyFont="1" applyFill="1" applyBorder="1"/>
    <xf numFmtId="0" fontId="46" fillId="20"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1" fillId="6" borderId="1" xfId="0" applyFont="1" applyFill="1" applyBorder="1" applyAlignment="1" applyProtection="1">
      <alignment horizontal="left" vertical="center" wrapText="1" indent="1"/>
      <protection locked="0"/>
    </xf>
    <xf numFmtId="0" fontId="30" fillId="22" borderId="24" xfId="0" applyFont="1" applyFill="1" applyBorder="1" applyAlignment="1" applyProtection="1">
      <alignment horizontal="left" vertical="center" wrapText="1" indent="1"/>
      <protection locked="0"/>
    </xf>
    <xf numFmtId="0" fontId="53" fillId="22" borderId="24" xfId="0" applyFont="1" applyFill="1" applyBorder="1" applyAlignment="1" applyProtection="1">
      <alignment horizontal="left" vertical="center" wrapText="1" indent="1"/>
      <protection locked="0"/>
    </xf>
    <xf numFmtId="0" fontId="30" fillId="22" borderId="25" xfId="0" applyFont="1" applyFill="1" applyBorder="1" applyAlignment="1" applyProtection="1">
      <alignment horizontal="center" vertical="center" wrapText="1"/>
      <protection locked="0"/>
    </xf>
    <xf numFmtId="0" fontId="30" fillId="22" borderId="26" xfId="0" applyFont="1" applyFill="1" applyBorder="1" applyAlignment="1" applyProtection="1">
      <alignment horizontal="left" vertical="center" wrapText="1" indent="1"/>
      <protection locked="0"/>
    </xf>
    <xf numFmtId="0" fontId="30" fillId="22" borderId="25" xfId="0" applyFont="1" applyFill="1" applyBorder="1" applyAlignment="1" applyProtection="1">
      <alignment horizontal="left" vertical="center" wrapText="1" indent="1"/>
      <protection locked="0"/>
    </xf>
    <xf numFmtId="165" fontId="30" fillId="22" borderId="27" xfId="0" applyNumberFormat="1" applyFont="1" applyFill="1" applyBorder="1" applyAlignment="1" applyProtection="1">
      <alignment horizontal="center" vertical="center"/>
      <protection locked="0"/>
    </xf>
    <xf numFmtId="0" fontId="30" fillId="22" borderId="26" xfId="0" applyFont="1" applyFill="1" applyBorder="1" applyAlignment="1" applyProtection="1">
      <alignment horizontal="center" vertical="center" wrapText="1"/>
      <protection locked="0"/>
    </xf>
    <xf numFmtId="0" fontId="30" fillId="22" borderId="28" xfId="0" applyFont="1" applyFill="1" applyBorder="1" applyAlignment="1" applyProtection="1">
      <alignment horizontal="left" vertical="center" wrapText="1" indent="1"/>
      <protection locked="0"/>
    </xf>
    <xf numFmtId="0" fontId="30" fillId="22" borderId="24" xfId="0" applyFont="1" applyFill="1" applyBorder="1" applyAlignment="1" applyProtection="1">
      <alignment horizontal="left" vertical="center" wrapText="1"/>
      <protection locked="0"/>
    </xf>
    <xf numFmtId="0" fontId="53" fillId="22" borderId="28" xfId="0" applyFont="1" applyFill="1" applyBorder="1" applyAlignment="1" applyProtection="1">
      <alignment horizontal="left" vertical="center" wrapText="1" indent="1"/>
      <protection locked="0"/>
    </xf>
    <xf numFmtId="0" fontId="30" fillId="22" borderId="29" xfId="0" applyFont="1" applyFill="1" applyBorder="1" applyAlignment="1" applyProtection="1">
      <alignment horizontal="center" vertical="center" wrapText="1"/>
      <protection locked="0"/>
    </xf>
    <xf numFmtId="0" fontId="30" fillId="22" borderId="30" xfId="0" applyFont="1" applyFill="1" applyBorder="1" applyAlignment="1" applyProtection="1">
      <alignment horizontal="left" vertical="center" wrapText="1" indent="1"/>
      <protection locked="0"/>
    </xf>
    <xf numFmtId="0" fontId="30" fillId="22" borderId="29" xfId="0" applyFont="1" applyFill="1" applyBorder="1" applyAlignment="1" applyProtection="1">
      <alignment horizontal="left" vertical="center" wrapText="1" indent="1"/>
      <protection locked="0"/>
    </xf>
    <xf numFmtId="165" fontId="30" fillId="22" borderId="31" xfId="0" applyNumberFormat="1" applyFont="1" applyFill="1" applyBorder="1" applyAlignment="1" applyProtection="1">
      <alignment horizontal="center" vertical="center"/>
      <protection locked="0"/>
    </xf>
    <xf numFmtId="0" fontId="30" fillId="22" borderId="30" xfId="0" applyFont="1" applyFill="1" applyBorder="1" applyAlignment="1" applyProtection="1">
      <alignment horizontal="center" vertical="center" wrapText="1"/>
      <protection locked="0"/>
    </xf>
    <xf numFmtId="0" fontId="30" fillId="22" borderId="28" xfId="0" applyFont="1" applyFill="1" applyBorder="1" applyAlignment="1" applyProtection="1">
      <alignment horizontal="left" vertical="center" wrapText="1"/>
      <protection locked="0"/>
    </xf>
    <xf numFmtId="0" fontId="27"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40" fillId="3" borderId="0" xfId="0" applyFont="1" applyFill="1" applyAlignment="1">
      <alignment horizontal="center" vertical="center"/>
    </xf>
    <xf numFmtId="0" fontId="36" fillId="13" borderId="10" xfId="0" applyFont="1" applyFill="1" applyBorder="1" applyAlignment="1">
      <alignment horizontal="center"/>
    </xf>
    <xf numFmtId="0" fontId="36" fillId="13" borderId="0" xfId="0" applyFont="1" applyFill="1" applyAlignment="1">
      <alignment horizontal="center"/>
    </xf>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42" fillId="3" borderId="1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2" borderId="5" xfId="6" applyFont="1" applyFill="1" applyBorder="1" applyAlignment="1">
      <alignment horizontal="center" vertical="center" wrapText="1"/>
    </xf>
    <xf numFmtId="0" fontId="43" fillId="12" borderId="12" xfId="6"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7" borderId="1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6" fillId="17"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7" borderId="5" xfId="0" applyFont="1" applyFill="1" applyBorder="1" applyAlignment="1">
      <alignment horizontal="center" vertical="center"/>
    </xf>
    <xf numFmtId="0" fontId="42" fillId="16" borderId="5" xfId="0" applyFont="1" applyFill="1" applyBorder="1" applyAlignment="1">
      <alignment horizontal="center" vertical="center"/>
    </xf>
    <xf numFmtId="0" fontId="42" fillId="16" borderId="15" xfId="0" applyFont="1" applyFill="1" applyBorder="1" applyAlignment="1">
      <alignment horizontal="center" vertical="center"/>
    </xf>
    <xf numFmtId="0" fontId="12" fillId="0" borderId="12" xfId="0" applyFont="1" applyBorder="1" applyAlignment="1">
      <alignment horizontal="center" vertical="center"/>
    </xf>
    <xf numFmtId="0" fontId="45" fillId="15" borderId="5" xfId="0" applyFont="1" applyFill="1" applyBorder="1" applyAlignment="1">
      <alignment horizontal="center" vertical="center"/>
    </xf>
    <xf numFmtId="0" fontId="45" fillId="15" borderId="15" xfId="0" applyFont="1" applyFill="1" applyBorder="1" applyAlignment="1">
      <alignment horizontal="center" vertical="center"/>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2" borderId="8" xfId="6" applyFont="1" applyFill="1" applyBorder="1" applyAlignment="1">
      <alignment horizontal="center" vertical="center"/>
    </xf>
    <xf numFmtId="0" fontId="34" fillId="12" borderId="9" xfId="6" applyFont="1" applyFill="1" applyBorder="1" applyAlignment="1">
      <alignment horizontal="center" vertical="center"/>
    </xf>
    <xf numFmtId="0" fontId="34" fillId="12" borderId="13" xfId="6" applyFont="1" applyFill="1" applyBorder="1" applyAlignment="1">
      <alignment horizontal="center" vertical="center"/>
    </xf>
    <xf numFmtId="0" fontId="36" fillId="17"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7"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2" borderId="8" xfId="6" applyFont="1" applyFill="1" applyBorder="1" applyAlignment="1">
      <alignment horizontal="center" vertical="center"/>
    </xf>
    <xf numFmtId="0" fontId="50" fillId="12" borderId="9" xfId="6" applyFont="1" applyFill="1" applyBorder="1" applyAlignment="1">
      <alignment horizontal="center" vertical="center"/>
    </xf>
    <xf numFmtId="0" fontId="50" fillId="12" borderId="13" xfId="6" applyFont="1" applyFill="1" applyBorder="1" applyAlignment="1">
      <alignment horizontal="center" vertical="center"/>
    </xf>
    <xf numFmtId="0" fontId="36" fillId="17" borderId="3" xfId="0" applyFont="1" applyFill="1" applyBorder="1" applyAlignment="1">
      <alignment horizontal="center" vertical="center" wrapText="1"/>
    </xf>
    <xf numFmtId="0" fontId="42" fillId="16" borderId="8" xfId="0" applyFont="1" applyFill="1" applyBorder="1" applyAlignment="1">
      <alignment horizontal="center" vertical="center"/>
    </xf>
    <xf numFmtId="0" fontId="42" fillId="16" borderId="9" xfId="0" applyFont="1" applyFill="1" applyBorder="1" applyAlignment="1">
      <alignment horizontal="center" vertical="center"/>
    </xf>
    <xf numFmtId="0" fontId="12" fillId="0" borderId="13" xfId="0" applyFont="1" applyBorder="1" applyAlignment="1">
      <alignment horizontal="center" vertical="center"/>
    </xf>
    <xf numFmtId="0" fontId="45" fillId="15" borderId="8" xfId="0" applyFont="1" applyFill="1" applyBorder="1" applyAlignment="1">
      <alignment horizontal="center" vertical="center"/>
    </xf>
    <xf numFmtId="0" fontId="45" fillId="15"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xf numFmtId="0" fontId="29" fillId="0" borderId="0" xfId="0" applyFont="1" applyAlignment="1"/>
    <xf numFmtId="0" fontId="44" fillId="0" borderId="0" xfId="0" applyFont="1" applyAlignment="1"/>
    <xf numFmtId="0" fontId="12" fillId="0" borderId="0" xfId="0" applyFont="1" applyAlignment="1"/>
    <xf numFmtId="0" fontId="47" fillId="17" borderId="15" xfId="0" applyFont="1" applyFill="1" applyBorder="1" applyAlignment="1"/>
    <xf numFmtId="0" fontId="12" fillId="0" borderId="12" xfId="0" applyFont="1" applyBorder="1" applyAlignment="1"/>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bottom style="thin">
          <color theme="0"/>
        </bottom>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582796" y="213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644127" y="63467"/>
        <a:ext cx="2308180" cy="1133707"/>
      </dsp:txXfrm>
    </dsp:sp>
    <dsp:sp modelId="{766AE767-0FEF-4367-AD5C-5BB3144D3679}">
      <dsp:nvSpPr>
        <dsp:cNvPr id="0" name=""/>
        <dsp:cNvSpPr/>
      </dsp:nvSpPr>
      <dsp:spPr>
        <a:xfrm>
          <a:off x="2724497" y="630320"/>
          <a:ext cx="4147441" cy="4147441"/>
        </a:xfrm>
        <a:custGeom>
          <a:avLst/>
          <a:gdLst/>
          <a:ahLst/>
          <a:cxnLst/>
          <a:rect l="0" t="0" r="0" b="0"/>
          <a:pathLst>
            <a:path>
              <a:moveTo>
                <a:pt x="3489465" y="558470"/>
              </a:moveTo>
              <a:arcTo wR="2073720" hR="2073720" stAng="18783337"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656517" y="207585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717848" y="2137187"/>
        <a:ext cx="2308180" cy="1133707"/>
      </dsp:txXfrm>
    </dsp:sp>
    <dsp:sp modelId="{D34CAA2C-3CF3-4D72-880D-1CCD49AAAF90}">
      <dsp:nvSpPr>
        <dsp:cNvPr id="0" name=""/>
        <dsp:cNvSpPr/>
      </dsp:nvSpPr>
      <dsp:spPr>
        <a:xfrm>
          <a:off x="2724497" y="630320"/>
          <a:ext cx="4147441" cy="4147441"/>
        </a:xfrm>
        <a:custGeom>
          <a:avLst/>
          <a:gdLst/>
          <a:ahLst/>
          <a:cxnLst/>
          <a:rect l="0" t="0" r="0" b="0"/>
          <a:pathLst>
            <a:path>
              <a:moveTo>
                <a:pt x="3956078" y="2943804"/>
              </a:moveTo>
              <a:arcTo wR="2073720" hR="2073720" stAng="1488471"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582796" y="4149577"/>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644127" y="4210908"/>
        <a:ext cx="2308180" cy="1133707"/>
      </dsp:txXfrm>
    </dsp:sp>
    <dsp:sp modelId="{E2EFBED4-4A0B-4D0E-82DD-8F6414CEA71D}">
      <dsp:nvSpPr>
        <dsp:cNvPr id="0" name=""/>
        <dsp:cNvSpPr/>
      </dsp:nvSpPr>
      <dsp:spPr>
        <a:xfrm>
          <a:off x="2724497" y="630320"/>
          <a:ext cx="4147441" cy="4147441"/>
        </a:xfrm>
        <a:custGeom>
          <a:avLst/>
          <a:gdLst/>
          <a:ahLst/>
          <a:cxnLst/>
          <a:rect l="0" t="0" r="0" b="0"/>
          <a:pathLst>
            <a:path>
              <a:moveTo>
                <a:pt x="657975" y="3588970"/>
              </a:moveTo>
              <a:arcTo wR="2073720" hR="2073720" stAng="7983337"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509076" y="2075856"/>
          <a:ext cx="2430842" cy="12563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570407" y="2137187"/>
        <a:ext cx="2308180" cy="1133707"/>
      </dsp:txXfrm>
    </dsp:sp>
    <dsp:sp modelId="{D05E46D1-BFA5-4828-B42C-BB29AD3F79E5}">
      <dsp:nvSpPr>
        <dsp:cNvPr id="0" name=""/>
        <dsp:cNvSpPr/>
      </dsp:nvSpPr>
      <dsp:spPr>
        <a:xfrm>
          <a:off x="2724497" y="630320"/>
          <a:ext cx="4147441" cy="4147441"/>
        </a:xfrm>
        <a:custGeom>
          <a:avLst/>
          <a:gdLst/>
          <a:ahLst/>
          <a:cxnLst/>
          <a:rect l="0" t="0" r="0" b="0"/>
          <a:pathLst>
            <a:path>
              <a:moveTo>
                <a:pt x="191362" y="1203636"/>
              </a:moveTo>
              <a:arcTo wR="2073720" hR="2073720" stAng="12288471" swAng="132819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011329"/>
          <a:ext cx="2622549" cy="154728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011329"/>
          <a:ext cx="2620432" cy="154728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516404"/>
          <a:ext cx="2616199" cy="15462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DEFINICI&#211;N?66B8BDD2" TargetMode="External"/><Relationship Id="rId1" Type="http://schemas.openxmlformats.org/officeDocument/2006/relationships/externalLinkPath" Target="file:///\\66B8BDD2\DEFINICI&#211;N"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IODO%20DE%20IMPLEMENTACI&#211;N?66B8BDD2" TargetMode="External"/><Relationship Id="rId1" Type="http://schemas.openxmlformats.org/officeDocument/2006/relationships/externalLinkPath" Target="file:///\\66B8BDD2\PERIODO%20DE%20IMPLEMENTACI&#211;N"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INSTRUCCIONES%20II?66B8BDD2" TargetMode="External"/><Relationship Id="rId1" Type="http://schemas.openxmlformats.org/officeDocument/2006/relationships/externalLinkPath" Target="file:///\\66B8BDD2\INSTRUCCIONES%20II"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INSTRUCCIONES%202?66B8BDD2" TargetMode="External"/><Relationship Id="rId1" Type="http://schemas.openxmlformats.org/officeDocument/2006/relationships/externalLinkPath" Target="file:///\\66B8BDD2\INSTRUCCIONES%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CIÓ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IODO DE IMPLEMENTACIÓ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II"/>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2"/>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8" headerRowBorderDxfId="46" tableBorderDxfId="47"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defaultColWidth="11.42578125" defaultRowHeight="15"/>
  <cols>
    <col min="5" max="5" width="50.42578125" bestFit="1" customWidth="1"/>
    <col min="6" max="6" width="47.85546875" bestFit="1" customWidth="1"/>
    <col min="7" max="7" width="10.7109375" bestFit="1" customWidth="1"/>
    <col min="8" max="8" width="14.140625" bestFit="1" customWidth="1"/>
    <col min="9" max="9" width="29.42578125" bestFit="1" customWidth="1"/>
    <col min="10" max="10" width="84.140625" bestFit="1" customWidth="1"/>
    <col min="11" max="11" width="29.42578125" bestFit="1" customWidth="1"/>
  </cols>
  <sheetData>
    <row r="1" spans="4:11">
      <c r="E1" s="20" t="s">
        <v>0</v>
      </c>
      <c r="F1" s="20" t="s">
        <v>1</v>
      </c>
      <c r="H1" s="20" t="s">
        <v>2</v>
      </c>
      <c r="J1" s="20" t="s">
        <v>3</v>
      </c>
      <c r="K1" s="20" t="s">
        <v>4</v>
      </c>
    </row>
    <row r="2" spans="4:11">
      <c r="D2">
        <v>1</v>
      </c>
      <c r="E2" s="18" t="s">
        <v>5</v>
      </c>
      <c r="F2" s="18" t="s">
        <v>6</v>
      </c>
      <c r="G2" s="19">
        <v>43831</v>
      </c>
      <c r="H2" s="18" t="s">
        <v>7</v>
      </c>
      <c r="I2" s="18" t="s">
        <v>8</v>
      </c>
      <c r="J2" s="18" t="s">
        <v>9</v>
      </c>
      <c r="K2" s="18" t="s">
        <v>10</v>
      </c>
    </row>
    <row r="3" spans="4:11">
      <c r="D3">
        <v>2</v>
      </c>
      <c r="E3" s="18" t="s">
        <v>11</v>
      </c>
      <c r="F3" s="18" t="s">
        <v>12</v>
      </c>
      <c r="G3" s="19">
        <v>45657</v>
      </c>
      <c r="H3" s="18" t="s">
        <v>13</v>
      </c>
      <c r="I3" s="18" t="s">
        <v>14</v>
      </c>
      <c r="J3" s="18" t="s">
        <v>15</v>
      </c>
      <c r="K3" s="18" t="s">
        <v>8</v>
      </c>
    </row>
    <row r="4" spans="4:11">
      <c r="D4">
        <v>3</v>
      </c>
      <c r="E4" s="18" t="s">
        <v>16</v>
      </c>
      <c r="F4" s="18" t="s">
        <v>17</v>
      </c>
      <c r="H4" s="18" t="s">
        <v>18</v>
      </c>
      <c r="I4" s="18" t="s">
        <v>10</v>
      </c>
      <c r="J4" s="18" t="s">
        <v>19</v>
      </c>
      <c r="K4" s="18" t="s">
        <v>20</v>
      </c>
    </row>
    <row r="5" spans="4:11">
      <c r="D5">
        <v>4</v>
      </c>
      <c r="E5" s="18" t="s">
        <v>21</v>
      </c>
      <c r="F5" s="18" t="s">
        <v>22</v>
      </c>
      <c r="H5" s="18" t="s">
        <v>23</v>
      </c>
      <c r="I5" s="18" t="s">
        <v>24</v>
      </c>
      <c r="J5" s="18" t="s">
        <v>25</v>
      </c>
      <c r="K5" s="18" t="s">
        <v>14</v>
      </c>
    </row>
    <row r="6" spans="4:11">
      <c r="D6">
        <v>5</v>
      </c>
      <c r="E6" s="18" t="s">
        <v>26</v>
      </c>
      <c r="F6" s="18" t="s">
        <v>27</v>
      </c>
      <c r="I6" s="18" t="s">
        <v>28</v>
      </c>
      <c r="J6" s="18" t="s">
        <v>29</v>
      </c>
      <c r="K6" s="18" t="s">
        <v>28</v>
      </c>
    </row>
    <row r="7" spans="4:11">
      <c r="D7">
        <v>6</v>
      </c>
      <c r="E7" s="18" t="s">
        <v>30</v>
      </c>
      <c r="F7" s="18" t="s">
        <v>31</v>
      </c>
      <c r="I7" s="18" t="s">
        <v>20</v>
      </c>
      <c r="J7" t="s">
        <v>32</v>
      </c>
      <c r="K7" s="18" t="s">
        <v>24</v>
      </c>
    </row>
    <row r="8" spans="4:11">
      <c r="D8">
        <v>7</v>
      </c>
      <c r="E8" s="18" t="s">
        <v>33</v>
      </c>
      <c r="F8" s="18" t="s">
        <v>34</v>
      </c>
      <c r="J8" t="s">
        <v>35</v>
      </c>
    </row>
    <row r="9" spans="4:11">
      <c r="D9">
        <v>8</v>
      </c>
      <c r="F9" s="18"/>
      <c r="J9" t="s">
        <v>36</v>
      </c>
    </row>
    <row r="10" spans="4:11">
      <c r="D10">
        <v>9</v>
      </c>
      <c r="F10" s="18"/>
    </row>
    <row r="11" spans="4:11">
      <c r="D11">
        <v>10</v>
      </c>
      <c r="F11" s="18"/>
    </row>
    <row r="12" spans="4:11">
      <c r="D12">
        <v>11</v>
      </c>
      <c r="F12" s="18"/>
    </row>
    <row r="13" spans="4:11">
      <c r="D13">
        <v>12</v>
      </c>
      <c r="F13" s="18"/>
    </row>
    <row r="14" spans="4:11">
      <c r="D14">
        <v>13</v>
      </c>
      <c r="F14" s="18"/>
    </row>
    <row r="15" spans="4:11">
      <c r="D15">
        <v>14</v>
      </c>
      <c r="F15" s="18"/>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defaultColWidth="11.42578125" defaultRowHeight="14.1"/>
  <cols>
    <col min="1" max="1" width="5.7109375" style="44" customWidth="1"/>
    <col min="2" max="16384" width="11.42578125" style="44"/>
  </cols>
  <sheetData>
    <row r="3" spans="2:10" ht="23.1">
      <c r="B3" s="159" t="s">
        <v>611</v>
      </c>
      <c r="C3" s="159"/>
      <c r="D3" s="159"/>
      <c r="E3" s="159"/>
      <c r="F3" s="159"/>
      <c r="G3" s="234"/>
      <c r="H3" s="234"/>
      <c r="I3" s="234"/>
      <c r="J3" s="234"/>
    </row>
    <row r="5" spans="2:10" ht="24.75" customHeight="1">
      <c r="B5" s="44" t="s">
        <v>612</v>
      </c>
    </row>
    <row r="7" spans="2:10">
      <c r="B7" s="185" t="s">
        <v>613</v>
      </c>
      <c r="C7" s="185"/>
      <c r="D7" s="185"/>
      <c r="E7" s="185"/>
      <c r="F7" s="185"/>
      <c r="G7" s="185"/>
      <c r="H7" s="185"/>
      <c r="I7" s="185"/>
      <c r="J7" s="185"/>
    </row>
    <row r="8" spans="2:10">
      <c r="B8" s="185"/>
      <c r="C8" s="185"/>
      <c r="D8" s="185"/>
      <c r="E8" s="185"/>
      <c r="F8" s="185"/>
      <c r="G8" s="185"/>
      <c r="H8" s="185"/>
      <c r="I8" s="185"/>
      <c r="J8" s="185"/>
    </row>
    <row r="20" spans="2:3">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election activeCell="J16" sqref="J16"/>
    </sheetView>
  </sheetViews>
  <sheetFormatPr defaultColWidth="11.42578125" defaultRowHeight="18"/>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3.1">
      <c r="B3" s="147" t="s">
        <v>614</v>
      </c>
      <c r="C3" s="147"/>
      <c r="D3" s="147"/>
      <c r="E3" s="147"/>
      <c r="F3" s="147"/>
      <c r="G3" s="147"/>
      <c r="H3" s="147"/>
      <c r="I3" s="147"/>
      <c r="J3" s="147"/>
      <c r="K3" s="147"/>
      <c r="M3" s="52"/>
      <c r="N3" s="43"/>
      <c r="O3" s="43"/>
      <c r="P3" s="53"/>
      <c r="Q3" s="53"/>
      <c r="R3" s="53"/>
      <c r="S3" s="53"/>
      <c r="T3" s="53"/>
      <c r="U3" s="53"/>
      <c r="V3" s="53"/>
      <c r="W3" s="53"/>
      <c r="X3" s="54"/>
      <c r="Y3" s="54"/>
    </row>
    <row r="4" spans="2:32" ht="26.45" customHeight="1">
      <c r="B4" s="186" t="s">
        <v>615</v>
      </c>
      <c r="C4" s="186"/>
      <c r="D4" s="186"/>
      <c r="E4" s="186"/>
      <c r="F4" s="186"/>
      <c r="G4" s="186"/>
      <c r="H4" s="186"/>
      <c r="I4" s="186"/>
      <c r="J4" s="186"/>
      <c r="K4" s="186"/>
      <c r="N4" s="55"/>
      <c r="O4" s="55"/>
      <c r="P4" s="55"/>
      <c r="Q4" s="55"/>
      <c r="R4" s="55"/>
      <c r="S4" s="55"/>
      <c r="T4" s="55"/>
      <c r="U4" s="55"/>
      <c r="V4" s="55"/>
    </row>
    <row r="5" spans="2:32" ht="26.45" customHeight="1">
      <c r="B5" s="187" t="s">
        <v>616</v>
      </c>
      <c r="C5" s="187"/>
      <c r="D5" s="187"/>
      <c r="E5" s="187"/>
      <c r="F5" s="187"/>
      <c r="G5" s="187"/>
      <c r="H5" s="187"/>
      <c r="I5" s="187"/>
      <c r="J5" s="187"/>
      <c r="K5" s="56"/>
      <c r="N5" s="55"/>
      <c r="O5" s="55"/>
      <c r="P5" s="55"/>
      <c r="Q5" s="55"/>
      <c r="R5" s="55"/>
      <c r="S5" s="55"/>
      <c r="T5" s="55"/>
      <c r="U5" s="55"/>
      <c r="V5" s="55"/>
    </row>
    <row r="6" spans="2:32" ht="26.45" customHeight="1">
      <c r="B6" s="56"/>
      <c r="C6" s="56"/>
      <c r="D6" s="56"/>
      <c r="E6" s="56"/>
      <c r="F6" s="56"/>
      <c r="G6" s="56"/>
      <c r="H6" s="56"/>
      <c r="I6" s="56"/>
      <c r="J6" s="56"/>
      <c r="K6" s="56"/>
      <c r="N6" s="55"/>
      <c r="O6" s="55"/>
      <c r="P6" s="55"/>
      <c r="Q6" s="55"/>
      <c r="R6" s="55"/>
      <c r="S6" s="55"/>
      <c r="T6" s="55"/>
      <c r="U6" s="55"/>
      <c r="V6" s="55"/>
    </row>
    <row r="7" spans="2:32" ht="26.45" customHeight="1">
      <c r="B7" s="56"/>
      <c r="C7" s="56"/>
      <c r="D7" s="56"/>
      <c r="E7" s="56"/>
      <c r="F7" s="56"/>
      <c r="G7" s="56"/>
      <c r="H7" s="56"/>
      <c r="I7" s="56"/>
      <c r="J7" s="56"/>
      <c r="K7" s="56"/>
      <c r="N7" s="55"/>
      <c r="O7" s="55"/>
      <c r="P7" s="55"/>
      <c r="Q7" s="55"/>
      <c r="R7" s="55"/>
      <c r="S7" s="55"/>
      <c r="T7" s="55"/>
      <c r="U7" s="55"/>
      <c r="V7" s="55"/>
    </row>
    <row r="8" spans="2:32" ht="26.45" customHeight="1">
      <c r="B8" s="56"/>
      <c r="C8" s="56"/>
      <c r="D8" s="56"/>
      <c r="E8" s="56"/>
      <c r="F8" s="56"/>
      <c r="G8" s="56"/>
      <c r="H8" s="56"/>
      <c r="I8" s="56"/>
      <c r="J8" s="56"/>
      <c r="K8" s="56"/>
      <c r="N8" s="55"/>
      <c r="O8" s="55"/>
      <c r="P8" s="55"/>
      <c r="Q8" s="55"/>
      <c r="R8" s="55"/>
      <c r="S8" s="55"/>
      <c r="T8" s="55"/>
      <c r="U8" s="55"/>
      <c r="V8" s="55"/>
    </row>
    <row r="9" spans="2:32" ht="26.45" customHeight="1">
      <c r="B9" s="56"/>
      <c r="C9" s="56"/>
      <c r="D9" s="56"/>
      <c r="E9" s="56"/>
      <c r="F9" s="56"/>
      <c r="G9" s="56"/>
      <c r="H9" s="56"/>
      <c r="I9" s="56"/>
      <c r="J9" s="56"/>
      <c r="K9" s="56"/>
      <c r="N9" s="55"/>
      <c r="O9" s="55"/>
      <c r="P9" s="55"/>
      <c r="Q9" s="55"/>
      <c r="R9" s="55"/>
      <c r="S9" s="55"/>
      <c r="T9" s="55"/>
      <c r="U9" s="55"/>
      <c r="V9" s="55"/>
    </row>
    <row r="10" spans="2:32" ht="26.45" customHeight="1">
      <c r="B10" s="57"/>
      <c r="C10" s="56"/>
      <c r="D10" s="56"/>
      <c r="E10" s="56"/>
      <c r="F10" s="56"/>
      <c r="G10" s="56"/>
      <c r="H10" s="56"/>
      <c r="I10" s="56"/>
      <c r="J10" s="56"/>
      <c r="K10" s="56"/>
      <c r="N10" s="55"/>
      <c r="O10" s="55"/>
      <c r="P10" s="55"/>
      <c r="Q10" s="55"/>
      <c r="R10" s="55"/>
      <c r="S10" s="55"/>
      <c r="T10" s="55"/>
      <c r="U10" s="55"/>
      <c r="V10" s="55"/>
    </row>
    <row r="11" spans="2:32" ht="9.75" customHeight="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row r="26" spans="2:37">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defaultColWidth="11.42578125" defaultRowHeight="14.1"/>
  <cols>
    <col min="1" max="1" width="5.7109375" style="44" customWidth="1"/>
    <col min="2" max="11" width="11.42578125" style="44"/>
    <col min="12" max="12" width="6.42578125" style="44" customWidth="1"/>
    <col min="13" max="16384" width="11.42578125" style="44"/>
  </cols>
  <sheetData>
    <row r="3" spans="2:11" ht="18">
      <c r="B3" s="147" t="s">
        <v>617</v>
      </c>
      <c r="C3" s="147"/>
      <c r="D3" s="147"/>
      <c r="E3" s="147"/>
      <c r="F3" s="147"/>
      <c r="G3" s="147"/>
      <c r="H3" s="147"/>
      <c r="I3" s="147"/>
      <c r="J3" s="147"/>
      <c r="K3" s="147"/>
    </row>
    <row r="5" spans="2:11">
      <c r="B5" s="185" t="s">
        <v>618</v>
      </c>
      <c r="C5" s="185"/>
      <c r="D5" s="185"/>
      <c r="E5" s="185"/>
      <c r="F5" s="185"/>
      <c r="G5" s="185"/>
      <c r="H5" s="185"/>
      <c r="I5" s="185"/>
      <c r="J5" s="185"/>
      <c r="K5" s="185"/>
    </row>
    <row r="6" spans="2:11">
      <c r="B6" s="185"/>
      <c r="C6" s="185"/>
      <c r="D6" s="185"/>
      <c r="E6" s="185"/>
      <c r="F6" s="185"/>
      <c r="G6" s="185"/>
      <c r="H6" s="185"/>
      <c r="I6" s="185"/>
      <c r="J6" s="185"/>
      <c r="K6" s="185"/>
    </row>
    <row r="7" spans="2:11">
      <c r="B7" s="185"/>
      <c r="C7" s="185"/>
      <c r="D7" s="185"/>
      <c r="E7" s="185"/>
      <c r="F7" s="185"/>
      <c r="G7" s="185"/>
      <c r="H7" s="185"/>
      <c r="I7" s="185"/>
      <c r="J7" s="185"/>
      <c r="K7" s="185"/>
    </row>
    <row r="8" spans="2:11">
      <c r="B8" s="164"/>
      <c r="C8" s="164"/>
      <c r="D8" s="164"/>
      <c r="E8" s="164"/>
      <c r="F8" s="164"/>
      <c r="G8" s="164"/>
      <c r="H8" s="164"/>
      <c r="I8" s="164"/>
      <c r="J8" s="164"/>
      <c r="K8" s="164"/>
    </row>
    <row r="9" spans="2:11">
      <c r="B9" s="164"/>
      <c r="C9" s="164"/>
      <c r="D9" s="164"/>
      <c r="E9" s="164"/>
      <c r="F9" s="164"/>
      <c r="G9" s="164"/>
      <c r="H9" s="164"/>
      <c r="I9" s="164"/>
      <c r="J9" s="164"/>
      <c r="K9" s="164"/>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defaultColWidth="11.42578125" defaultRowHeight="14.1"/>
  <cols>
    <col min="1" max="1" width="5.7109375" style="44" customWidth="1"/>
    <col min="2" max="11" width="11.42578125" style="44"/>
    <col min="12" max="12" width="6.42578125" style="44" customWidth="1"/>
    <col min="13" max="16384" width="11.42578125" style="44"/>
  </cols>
  <sheetData>
    <row r="3" spans="2:11" ht="18">
      <c r="B3" s="147" t="s">
        <v>619</v>
      </c>
      <c r="C3" s="147"/>
      <c r="D3" s="147"/>
      <c r="E3" s="147"/>
      <c r="F3" s="147"/>
      <c r="G3" s="147"/>
      <c r="H3" s="147"/>
      <c r="I3" s="147"/>
      <c r="J3" s="147"/>
      <c r="K3" s="147"/>
    </row>
    <row r="4" spans="2:11">
      <c r="B4" s="185" t="s">
        <v>620</v>
      </c>
      <c r="C4" s="185"/>
      <c r="D4" s="185"/>
      <c r="E4" s="185"/>
      <c r="F4" s="185"/>
      <c r="G4" s="185"/>
      <c r="H4" s="185"/>
      <c r="I4" s="185"/>
      <c r="J4" s="185"/>
      <c r="K4" s="185"/>
    </row>
    <row r="5" spans="2:11">
      <c r="B5" s="185"/>
      <c r="C5" s="185"/>
      <c r="D5" s="185"/>
      <c r="E5" s="185"/>
      <c r="F5" s="185"/>
      <c r="G5" s="185"/>
      <c r="H5" s="185"/>
      <c r="I5" s="185"/>
      <c r="J5" s="185"/>
      <c r="K5" s="185"/>
    </row>
    <row r="6" spans="2:11">
      <c r="B6" s="185"/>
      <c r="C6" s="185"/>
      <c r="D6" s="185"/>
      <c r="E6" s="185"/>
      <c r="F6" s="185"/>
      <c r="G6" s="185"/>
      <c r="H6" s="185"/>
      <c r="I6" s="185"/>
      <c r="J6" s="185"/>
      <c r="K6" s="185"/>
    </row>
    <row r="7" spans="2:11">
      <c r="B7" s="164"/>
      <c r="C7" s="164"/>
      <c r="D7" s="164"/>
      <c r="E7" s="164"/>
      <c r="F7" s="164"/>
      <c r="G7" s="164"/>
      <c r="H7" s="164"/>
      <c r="I7" s="164"/>
      <c r="J7" s="164"/>
      <c r="K7" s="164"/>
    </row>
    <row r="8" spans="2:11">
      <c r="B8" s="164"/>
      <c r="C8" s="164"/>
      <c r="D8" s="164"/>
      <c r="E8" s="164"/>
      <c r="F8" s="164"/>
      <c r="G8" s="164"/>
      <c r="H8" s="164"/>
      <c r="I8" s="164"/>
      <c r="J8" s="164"/>
      <c r="K8" s="164"/>
    </row>
    <row r="9" spans="2:11">
      <c r="B9" s="164"/>
      <c r="C9" s="164"/>
      <c r="D9" s="164"/>
      <c r="E9" s="164"/>
      <c r="F9" s="164"/>
      <c r="G9" s="164"/>
      <c r="H9" s="164"/>
      <c r="I9" s="164"/>
      <c r="J9" s="164"/>
      <c r="K9" s="164"/>
    </row>
    <row r="10" spans="2:11">
      <c r="B10" s="164"/>
      <c r="C10" s="164"/>
      <c r="D10" s="164"/>
      <c r="E10" s="164"/>
      <c r="F10" s="164"/>
      <c r="G10" s="164"/>
      <c r="H10" s="164"/>
      <c r="I10" s="164"/>
      <c r="J10" s="164"/>
      <c r="K10" s="164"/>
    </row>
    <row r="11" spans="2:11">
      <c r="B11" s="43"/>
      <c r="C11" s="43"/>
      <c r="D11" s="43"/>
      <c r="E11" s="43"/>
      <c r="F11" s="43"/>
      <c r="G11" s="43"/>
      <c r="H11" s="43"/>
      <c r="I11" s="43"/>
      <c r="J11" s="43"/>
      <c r="K11" s="43"/>
    </row>
    <row r="12" spans="2:11">
      <c r="B12" s="43"/>
      <c r="C12" s="43"/>
      <c r="D12" s="43"/>
      <c r="E12" s="43"/>
      <c r="F12" s="43"/>
      <c r="G12" s="43"/>
      <c r="H12" s="43"/>
      <c r="I12" s="43"/>
      <c r="J12" s="43"/>
      <c r="K12" s="43"/>
    </row>
    <row r="13" spans="2:11">
      <c r="B13" s="43"/>
      <c r="C13" s="43"/>
      <c r="D13" s="43"/>
      <c r="E13" s="43"/>
      <c r="F13" s="43"/>
      <c r="G13" s="43"/>
      <c r="H13" s="43"/>
      <c r="I13" s="43"/>
      <c r="J13" s="43"/>
      <c r="K13" s="43"/>
    </row>
    <row r="14" spans="2:11">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topLeftCell="B1" zoomScale="90" zoomScaleNormal="90" workbookViewId="0">
      <selection activeCell="D9" sqref="D9"/>
    </sheetView>
  </sheetViews>
  <sheetFormatPr defaultColWidth="11.42578125" defaultRowHeight="14.1"/>
  <cols>
    <col min="1" max="1" width="5.7109375" style="44" customWidth="1"/>
    <col min="2" max="2" width="45.42578125" style="44" customWidth="1"/>
    <col min="3" max="3" width="15.7109375" style="44" customWidth="1"/>
    <col min="4" max="4" width="41.7109375" style="44" customWidth="1"/>
    <col min="5" max="5" width="26.42578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42578125" style="44" customWidth="1"/>
    <col min="16" max="16" width="15.7109375" style="44" customWidth="1"/>
    <col min="17" max="17" width="36.7109375" style="44" customWidth="1"/>
    <col min="18" max="16384" width="11.42578125" style="44"/>
  </cols>
  <sheetData>
    <row r="3" spans="2:17" ht="18">
      <c r="B3" s="199" t="s">
        <v>621</v>
      </c>
      <c r="C3" s="183"/>
      <c r="D3" s="183"/>
      <c r="E3" s="183"/>
      <c r="F3" s="183"/>
      <c r="G3" s="79"/>
      <c r="I3" s="80"/>
      <c r="J3" s="48"/>
      <c r="K3" s="48"/>
      <c r="L3" s="50"/>
      <c r="M3" s="183"/>
      <c r="N3" s="183"/>
      <c r="O3" s="50"/>
      <c r="P3" s="183"/>
      <c r="Q3" s="183"/>
    </row>
    <row r="4" spans="2:17" ht="15.95">
      <c r="B4" s="81"/>
      <c r="C4" s="81"/>
      <c r="D4" s="81"/>
      <c r="E4" s="81"/>
      <c r="F4" s="81"/>
      <c r="G4" s="81"/>
    </row>
    <row r="5" spans="2:17" ht="15.95">
      <c r="B5" s="205" t="s">
        <v>581</v>
      </c>
      <c r="C5" s="185"/>
      <c r="D5" s="206"/>
      <c r="E5" s="196" t="s">
        <v>622</v>
      </c>
      <c r="F5" s="197"/>
      <c r="G5" s="198"/>
      <c r="H5" s="190" t="s">
        <v>623</v>
      </c>
      <c r="I5" s="236"/>
      <c r="J5" s="236"/>
      <c r="K5" s="236"/>
      <c r="L5" s="236"/>
      <c r="M5" s="236"/>
      <c r="N5" s="236"/>
      <c r="O5" s="236"/>
      <c r="P5" s="236"/>
      <c r="Q5" s="237"/>
    </row>
    <row r="6" spans="2:17" ht="15.95">
      <c r="B6" s="207"/>
      <c r="C6" s="207"/>
      <c r="D6" s="208"/>
      <c r="E6" s="200" t="s">
        <v>597</v>
      </c>
      <c r="F6" s="201"/>
      <c r="G6" s="202"/>
      <c r="H6" s="194" t="s">
        <v>624</v>
      </c>
      <c r="I6" s="195"/>
      <c r="J6" s="195"/>
      <c r="K6" s="193"/>
      <c r="L6" s="191" t="s">
        <v>625</v>
      </c>
      <c r="M6" s="192"/>
      <c r="N6" s="192"/>
      <c r="O6" s="193"/>
      <c r="P6" s="203" t="s">
        <v>626</v>
      </c>
      <c r="Q6" s="188" t="s">
        <v>627</v>
      </c>
    </row>
    <row r="7" spans="2:17" ht="30.2" customHeight="1">
      <c r="B7" s="64" t="s">
        <v>628</v>
      </c>
      <c r="C7" s="82" t="s">
        <v>629</v>
      </c>
      <c r="D7" s="64" t="s">
        <v>1</v>
      </c>
      <c r="E7" s="63" t="s">
        <v>630</v>
      </c>
      <c r="F7" s="63" t="s">
        <v>631</v>
      </c>
      <c r="G7" s="63" t="s">
        <v>632</v>
      </c>
      <c r="H7" s="83" t="s">
        <v>633</v>
      </c>
      <c r="I7" s="83" t="s">
        <v>634</v>
      </c>
      <c r="J7" s="83" t="s">
        <v>635</v>
      </c>
      <c r="K7" s="83" t="s">
        <v>636</v>
      </c>
      <c r="L7" s="84" t="s">
        <v>633</v>
      </c>
      <c r="M7" s="84" t="s">
        <v>634</v>
      </c>
      <c r="N7" s="84" t="s">
        <v>635</v>
      </c>
      <c r="O7" s="84" t="s">
        <v>636</v>
      </c>
      <c r="P7" s="204"/>
      <c r="Q7" s="189"/>
    </row>
    <row r="8" spans="2:17" ht="165.2" customHeight="1">
      <c r="B8" s="85" t="str">
        <f>CONCATENATE('PLAN DE ACCIÓN'!E10,'PLAN DE ACCIÓN SIN LISTADO'!E10)</f>
        <v xml:space="preserve">Inaplicación  por parte de la Entidad del precedente jurisprudencial del Consejo de Estado y el desconocimiento de las normas que reglan esta materia frente al contrato realidad. Inaplicación  por parte de la Entidad del precedente jurisprudencial del Consejo de Estado y el desconocimiento de las normas que reglan esta materia frente al contrato realidad. </v>
      </c>
      <c r="C8" s="85" t="str">
        <f>CONCATENATE('PLAN DE ACCIÓN'!L10,'PLAN DE ACCIÓN SIN LISTADO'!J10)</f>
        <v>146022</v>
      </c>
      <c r="D8" s="85" t="str">
        <f>CONCATENATE('PLAN DE ACCIÓN'!M10,'PLAN DE ACCIÓN SIN LISTADO'!K10,'PLAN DE ACCIÓN'!N10,'PLAN DE ACCIÓN SIN LISTADO'!L10)</f>
        <v>Acto administrativo1Acto administrativo</v>
      </c>
      <c r="E8" s="86" t="s">
        <v>637</v>
      </c>
      <c r="F8" s="86" t="s">
        <v>638</v>
      </c>
      <c r="G8" s="87" t="str">
        <f>+IF(AND(E8&lt;&gt;"",F8&lt;&gt;""),"( "&amp;E8&amp;" / "&amp;F8&amp;" ) * 100","(Numerador / Denominador )*100")</f>
        <v>( Número de lineamientos  recibidos por parte de las dependencias en el período 2024 - 2025 / Número de lineamientos impartidos por las depencias en el período 2024 - 2025 ) * 100</v>
      </c>
      <c r="H8" s="88"/>
      <c r="I8" s="88"/>
      <c r="J8" s="89" t="str">
        <f t="shared" ref="J8" si="0">IFERROR(H8/I8,"")</f>
        <v/>
      </c>
      <c r="K8" s="90"/>
      <c r="L8" s="91"/>
      <c r="M8" s="91"/>
      <c r="N8" s="92" t="str">
        <f t="shared" ref="N8" si="1">IFERROR(L8/M8,"")</f>
        <v/>
      </c>
      <c r="O8" s="93"/>
      <c r="P8" s="92" t="str">
        <f t="shared" ref="P8" si="2">+IFERROR(AVERAGE(J8,N8),"")</f>
        <v/>
      </c>
      <c r="Q8" s="94"/>
    </row>
    <row r="9" spans="2:17" ht="165.2" customHeight="1">
      <c r="B9" s="85" t="str">
        <f>CONCATENATE('PLAN DE ACCIÓN'!E11,'PLAN DE ACCIÓN SIN LISTADO'!E11)</f>
        <v>falta de cumplimiento e implementación de medidas de protección y seguridad.falta de cumplimiento e implementación de medidas de protección y seguridad.</v>
      </c>
      <c r="C9" s="85" t="str">
        <f>CONCATENATE('PLAN DE ACCIÓN'!L11,'PLAN DE ACCIÓN SIN LISTADO'!J11)</f>
        <v>146022</v>
      </c>
      <c r="D9" s="85" t="str">
        <f>CONCATENATE('PLAN DE ACCIÓN'!M11,'PLAN DE ACCIÓN SIN LISTADO'!K11,'PLAN DE ACCIÓN'!N11,'PLAN DE ACCIÓN SIN LISTADO'!L11)</f>
        <v>Capacitación presencial1Capacitación presencial</v>
      </c>
      <c r="E9" s="86" t="s">
        <v>639</v>
      </c>
      <c r="F9" s="86" t="s">
        <v>640</v>
      </c>
      <c r="G9" s="87" t="str">
        <f t="shared" ref="G9:G37" si="3">+IF(AND(E9&lt;&gt;"",F9&lt;&gt;""),"( "&amp;E9&amp;" / "&amp;F9&amp;" ) * 100","(Numerador / Denominador )*100")</f>
        <v>( Número de capacitaciones en materia de protección y seguridad  relaizadas por la dependencia en el perído 2024 - 2025 / Número de capacitaciones en protección y seguridad relaizadas por la dependencia en el período 2024 - 2025  ) * 100</v>
      </c>
      <c r="H9" s="88"/>
      <c r="I9" s="88"/>
      <c r="J9" s="89" t="str">
        <f t="shared" ref="J9:J37" si="4">IFERROR(H9/I9,"")</f>
        <v/>
      </c>
      <c r="K9" s="90"/>
      <c r="L9" s="91"/>
      <c r="M9" s="91"/>
      <c r="N9" s="92" t="str">
        <f t="shared" ref="N9:N37" si="5">IFERROR(L9/M9,"")</f>
        <v/>
      </c>
      <c r="O9" s="93"/>
      <c r="P9" s="92" t="str">
        <f t="shared" ref="P9:P37" si="6">+IFERROR(AVERAGE(J9,N9),"")</f>
        <v/>
      </c>
      <c r="Q9" s="94"/>
    </row>
    <row r="10" spans="2:17" ht="165.2" customHeight="1">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 customHeight="1">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 customHeight="1">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 customHeight="1">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 customHeight="1">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 customHeight="1">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 customHeight="1">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 customHeight="1">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 customHeight="1">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 customHeight="1">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 customHeight="1">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 customHeight="1">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 customHeight="1">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 customHeight="1">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 customHeight="1">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 customHeight="1">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 customHeight="1">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 customHeight="1">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 customHeight="1">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 customHeight="1">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 customHeight="1">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 customHeight="1">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 customHeight="1">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 customHeight="1">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 customHeight="1">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 customHeight="1">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 customHeight="1">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 customHeight="1">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J8:J37">
    <cfRule type="cellIs" dxfId="41" priority="9" operator="equal">
      <formula>""</formula>
    </cfRule>
    <cfRule type="cellIs" dxfId="40" priority="10" operator="between">
      <formula>0.33</formula>
      <formula>0.67</formula>
    </cfRule>
    <cfRule type="cellIs" dxfId="39" priority="11" operator="lessThan">
      <formula>0.33</formula>
    </cfRule>
    <cfRule type="cellIs" dxfId="38" priority="12" operator="greaterThan">
      <formula>0.67</formula>
    </cfRule>
  </conditionalFormatting>
  <conditionalFormatting sqref="N8:N37">
    <cfRule type="cellIs" dxfId="37" priority="5" operator="equal">
      <formula>""</formula>
    </cfRule>
    <cfRule type="cellIs" dxfId="36" priority="6" operator="between">
      <formula>0.33</formula>
      <formula>0.67</formula>
    </cfRule>
    <cfRule type="cellIs" dxfId="35" priority="7" operator="lessThan">
      <formula>0.33</formula>
    </cfRule>
    <cfRule type="cellIs" dxfId="34" priority="8" operator="greaterThan">
      <formula>0.67</formula>
    </cfRule>
  </conditionalFormatting>
  <conditionalFormatting sqref="P8:P37">
    <cfRule type="cellIs" dxfId="33" priority="1" operator="equal">
      <formula>""</formula>
    </cfRule>
    <cfRule type="cellIs" dxfId="32" priority="2" operator="between">
      <formula>0.33</formula>
      <formula>0.67</formula>
    </cfRule>
    <cfRule type="cellIs" dxfId="31" priority="3" operator="lessThan">
      <formula>0.33</formula>
    </cfRule>
    <cfRule type="cellIs" dxfId="30"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zoomScale="69" zoomScaleNormal="90" workbookViewId="0">
      <selection activeCell="E10" sqref="E10"/>
    </sheetView>
  </sheetViews>
  <sheetFormatPr defaultColWidth="11.42578125" defaultRowHeight="14.1"/>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42578125" style="44" customWidth="1"/>
    <col min="16" max="16" width="16.85546875" style="44" customWidth="1"/>
    <col min="17" max="17" width="34.85546875" style="44" customWidth="1"/>
    <col min="18" max="16384" width="11.42578125" style="44"/>
  </cols>
  <sheetData>
    <row r="3" spans="2:17" ht="18">
      <c r="B3" s="199" t="s">
        <v>641</v>
      </c>
      <c r="C3" s="199"/>
      <c r="D3" s="199"/>
      <c r="F3" s="80"/>
      <c r="G3" s="48"/>
    </row>
    <row r="4" spans="2:17" ht="18">
      <c r="B4" s="79"/>
      <c r="C4" s="79"/>
      <c r="D4" s="79"/>
    </row>
    <row r="5" spans="2:17" ht="18">
      <c r="B5" s="62" t="s">
        <v>581</v>
      </c>
      <c r="C5" s="96"/>
      <c r="D5" s="96"/>
      <c r="E5" s="210" t="s">
        <v>622</v>
      </c>
      <c r="F5" s="211"/>
      <c r="G5" s="212"/>
      <c r="H5" s="190" t="s">
        <v>623</v>
      </c>
      <c r="I5" s="236"/>
      <c r="J5" s="236"/>
      <c r="K5" s="236"/>
      <c r="L5" s="236"/>
      <c r="M5" s="236"/>
      <c r="N5" s="236"/>
      <c r="O5" s="236"/>
      <c r="P5" s="236"/>
      <c r="Q5" s="237"/>
    </row>
    <row r="6" spans="2:17">
      <c r="E6" s="213" t="s">
        <v>597</v>
      </c>
      <c r="F6" s="214"/>
      <c r="G6" s="215"/>
      <c r="H6" s="194" t="s">
        <v>624</v>
      </c>
      <c r="I6" s="195"/>
      <c r="J6" s="195"/>
      <c r="K6" s="193"/>
      <c r="L6" s="191" t="s">
        <v>625</v>
      </c>
      <c r="M6" s="192"/>
      <c r="N6" s="192"/>
      <c r="O6" s="193"/>
      <c r="P6" s="216" t="s">
        <v>626</v>
      </c>
      <c r="Q6" s="209" t="s">
        <v>627</v>
      </c>
    </row>
    <row r="7" spans="2:17" ht="15">
      <c r="B7" s="64" t="s">
        <v>584</v>
      </c>
      <c r="C7" s="64" t="s">
        <v>585</v>
      </c>
      <c r="D7" s="64" t="s">
        <v>0</v>
      </c>
      <c r="E7" s="63" t="s">
        <v>630</v>
      </c>
      <c r="F7" s="63" t="s">
        <v>631</v>
      </c>
      <c r="G7" s="64" t="s">
        <v>632</v>
      </c>
      <c r="H7" s="83" t="s">
        <v>633</v>
      </c>
      <c r="I7" s="83" t="s">
        <v>634</v>
      </c>
      <c r="J7" s="83" t="s">
        <v>635</v>
      </c>
      <c r="K7" s="83" t="s">
        <v>636</v>
      </c>
      <c r="L7" s="84" t="s">
        <v>633</v>
      </c>
      <c r="M7" s="84" t="s">
        <v>634</v>
      </c>
      <c r="N7" s="84" t="s">
        <v>635</v>
      </c>
      <c r="O7" s="84" t="s">
        <v>636</v>
      </c>
      <c r="P7" s="204"/>
      <c r="Q7" s="189"/>
    </row>
    <row r="8" spans="2:17" ht="165.2" customHeight="1">
      <c r="B8" s="85" t="str">
        <f>CONCATENATE('PLAN DE ACCIÓN'!E10,'PLAN DE ACCIÓN SIN LISTADO'!E10)</f>
        <v xml:space="preserve">Inaplicación  por parte de la Entidad del precedente jurisprudencial del Consejo de Estado y el desconocimiento de las normas que reglan esta materia frente al contrato realidad. Inaplicación  por parte de la Entidad del precedente jurisprudencial del Consejo de Estado y el desconocimiento de las normas que reglan esta materia frente al contrato realidad. </v>
      </c>
      <c r="C8" s="85" t="str">
        <f>CONCATENATE('PLAN DE ACCIÓN'!F10,'PLAN DE ACCIÓN SIN LISTADO'!F10)</f>
        <v>11</v>
      </c>
      <c r="D8" s="85" t="str">
        <f>CONCATENATE('PLAN DE ACCIÓN'!G10,'PLAN DE ACCIÓN SIN LISTADO'!G10,'PLAN DE ACCIÓN'!H10,'PLAN DE ACCIÓN SIN LISTADO'!H10)</f>
        <v>Fijar LineamientosFijar LineamientosDesde la Oficina Jurídica solicitará a través de memorando a la Vicepresidencia de Gestión Contractual y a Secretaria General, fijar lineamientos de prevención de configuración de contrato realidad, en el marco de los contratos de prestación de servicios; el seguimiento será semestral por cada año.</v>
      </c>
      <c r="E8" s="86" t="s">
        <v>642</v>
      </c>
      <c r="F8" s="86" t="s">
        <v>643</v>
      </c>
      <c r="G8" s="87" t="str">
        <f>+IF(AND(E8&lt;&gt;"",F8&lt;&gt;""),"( "&amp;E8&amp;" / "&amp;F8&amp;" ) * 100","(Numerador / Denominador )*100")</f>
        <v>( Número de lineamientos impartidos por las dependencias involucradas período 2024 - 2025 / Número de lineamientos a fijar en el período 2024 - 2025 ) * 100</v>
      </c>
      <c r="H8" s="88"/>
      <c r="I8" s="88"/>
      <c r="J8" s="92" t="str">
        <f>IFERROR(H8/I8,"")</f>
        <v/>
      </c>
      <c r="K8" s="90"/>
      <c r="L8" s="91"/>
      <c r="M8" s="91"/>
      <c r="N8" s="97" t="str">
        <f>IFERROR(L8/M8,"")</f>
        <v/>
      </c>
      <c r="O8" s="98"/>
      <c r="P8" s="97" t="str">
        <f>+IFERROR(AVERAGE(N8,J8),"")</f>
        <v/>
      </c>
      <c r="Q8" s="94"/>
    </row>
    <row r="9" spans="2:17" ht="165.2" customHeight="1">
      <c r="B9" s="85" t="str">
        <f>CONCATENATE('PLAN DE ACCIÓN'!E11,'PLAN DE ACCIÓN SIN LISTADO'!E11)</f>
        <v>falta de cumplimiento e implementación de medidas de protección y seguridad.falta de cumplimiento e implementación de medidas de protección y seguridad.</v>
      </c>
      <c r="C9" s="85" t="str">
        <f>CONCATENATE('PLAN DE ACCIÓN'!F11,'PLAN DE ACCIÓN SIN LISTADO'!F11)</f>
        <v>11</v>
      </c>
      <c r="D9" s="85" t="str">
        <f>CONCATENATE('PLAN DE ACCIÓN'!G11,'PLAN DE ACCIÓN SIN LISTADO'!G11,'PLAN DE ACCIÓN'!H11,'PLAN DE ACCIÓN SIN LISTADO'!H11)</f>
        <v xml:space="preserve">Efectuar Seguimiento y controlEfectuar Seguimiento y controlLa Oficina Jurídica solicitará a través de memorando dirigido a Secretaria General, un cronograma de actividades donde se establezca las fecha de capacitaciones a supervisores, contratistas en materia de protección y seguridad en el marco de los contratos que suscriba la Entidad entre ellos lo relacionados con los distritos de riego, las cuales deben ser como mínimo dos veces por año en vigencia de esta Política.
</v>
      </c>
      <c r="E9" s="86" t="s">
        <v>644</v>
      </c>
      <c r="F9" s="86" t="s">
        <v>645</v>
      </c>
      <c r="G9" s="87" t="str">
        <f t="shared" ref="G9:G37" si="0">+IF(AND(E9&lt;&gt;"",F9&lt;&gt;""),"( "&amp;E9&amp;" / "&amp;F9&amp;" ) * 100","(Numerador / Denominador )*100")</f>
        <v>( Número de capacitaciones realizadas por la dependencia encargada durante el período 2024 - 2025 / Número de capacitaciones a realizar durante el período 2024 2025 ) *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 customHeight="1">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 customHeight="1">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 customHeight="1">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c r="J56" s="95" t="str">
        <f>+IFERROR(AVERAGE(J8:J37),"")</f>
        <v/>
      </c>
      <c r="K56" s="95"/>
      <c r="L56" s="95"/>
      <c r="M56" s="95"/>
      <c r="N56" s="95" t="str">
        <f>+IFERROR(AVERAGE(N8:N37),"")</f>
        <v/>
      </c>
      <c r="O56" s="95"/>
      <c r="P56" s="95" t="str">
        <f>+IFERROR(AVERAGE(P8:P37),"")</f>
        <v/>
      </c>
    </row>
  </sheetData>
  <mergeCells count="8">
    <mergeCell ref="Q6:Q7"/>
    <mergeCell ref="H5:Q5"/>
    <mergeCell ref="B3:D3"/>
    <mergeCell ref="E5:G5"/>
    <mergeCell ref="E6:G6"/>
    <mergeCell ref="P6:P7"/>
    <mergeCell ref="H6:K6"/>
    <mergeCell ref="L6:O6"/>
  </mergeCells>
  <conditionalFormatting sqref="J8:J37">
    <cfRule type="cellIs" dxfId="29" priority="21" operator="equal">
      <formula>""</formula>
    </cfRule>
    <cfRule type="cellIs" dxfId="28" priority="22" operator="between">
      <formula>0.33</formula>
      <formula>0.67</formula>
    </cfRule>
    <cfRule type="cellIs" dxfId="27" priority="23" operator="lessThan">
      <formula>0.33</formula>
    </cfRule>
    <cfRule type="cellIs" dxfId="26" priority="24"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P8:P37">
    <cfRule type="cellIs" dxfId="21" priority="13" operator="equal">
      <formula>""</formula>
    </cfRule>
    <cfRule type="cellIs" dxfId="20" priority="14" operator="between">
      <formula>0.33</formula>
      <formula>0.67</formula>
    </cfRule>
    <cfRule type="cellIs" dxfId="19" priority="15" operator="lessThan">
      <formula>0.33</formula>
    </cfRule>
    <cfRule type="cellIs" dxfId="18"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zoomScale="90" zoomScaleNormal="90" workbookViewId="0">
      <selection activeCell="C8" sqref="C8"/>
    </sheetView>
  </sheetViews>
  <sheetFormatPr defaultColWidth="11.42578125" defaultRowHeight="14.1"/>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c r="B3" s="199" t="s">
        <v>646</v>
      </c>
      <c r="C3" s="199"/>
      <c r="D3" s="235"/>
      <c r="E3" s="80"/>
      <c r="F3" s="48"/>
      <c r="G3" s="48"/>
    </row>
    <row r="4" spans="2:13" ht="15.95">
      <c r="B4" s="81"/>
      <c r="C4" s="81"/>
      <c r="E4" s="99"/>
      <c r="F4" s="99"/>
      <c r="G4" s="99"/>
    </row>
    <row r="5" spans="2:13" ht="15.95">
      <c r="B5" s="62" t="s">
        <v>581</v>
      </c>
      <c r="C5" s="100"/>
      <c r="D5" s="190" t="s">
        <v>623</v>
      </c>
      <c r="E5" s="236"/>
      <c r="F5" s="236"/>
      <c r="G5" s="236"/>
      <c r="H5" s="236"/>
      <c r="I5" s="236"/>
      <c r="J5" s="236"/>
      <c r="K5" s="236"/>
      <c r="L5" s="236"/>
      <c r="M5" s="237"/>
    </row>
    <row r="6" spans="2:13" ht="15.95">
      <c r="C6" s="101" t="s">
        <v>597</v>
      </c>
      <c r="D6" s="220" t="s">
        <v>624</v>
      </c>
      <c r="E6" s="221"/>
      <c r="F6" s="221"/>
      <c r="G6" s="219"/>
      <c r="H6" s="217" t="s">
        <v>625</v>
      </c>
      <c r="I6" s="218"/>
      <c r="J6" s="218"/>
      <c r="K6" s="219"/>
      <c r="L6" s="203" t="s">
        <v>647</v>
      </c>
      <c r="M6" s="188" t="s">
        <v>627</v>
      </c>
    </row>
    <row r="7" spans="2:13" ht="30">
      <c r="B7" s="64" t="s">
        <v>648</v>
      </c>
      <c r="C7" s="64" t="s">
        <v>632</v>
      </c>
      <c r="D7" s="83" t="s">
        <v>649</v>
      </c>
      <c r="E7" s="83" t="s">
        <v>650</v>
      </c>
      <c r="F7" s="83" t="s">
        <v>635</v>
      </c>
      <c r="G7" s="83" t="s">
        <v>636</v>
      </c>
      <c r="H7" s="84" t="s">
        <v>651</v>
      </c>
      <c r="I7" s="84" t="s">
        <v>652</v>
      </c>
      <c r="J7" s="84" t="s">
        <v>635</v>
      </c>
      <c r="K7" s="84" t="s">
        <v>636</v>
      </c>
      <c r="L7" s="204"/>
      <c r="M7" s="189"/>
    </row>
    <row r="8" spans="2:13" ht="50.1" customHeight="1">
      <c r="B8" s="102"/>
      <c r="C8" s="87" t="s">
        <v>653</v>
      </c>
      <c r="D8" s="88"/>
      <c r="E8" s="88"/>
      <c r="F8" s="97" t="str">
        <f t="shared" ref="F8" si="0">+IFERROR((D8-E8)/E8,"")</f>
        <v/>
      </c>
      <c r="G8" s="103"/>
      <c r="H8" s="91"/>
      <c r="I8" s="104" t="str">
        <f>+IF(D8="","",D8)</f>
        <v/>
      </c>
      <c r="J8" s="97" t="str">
        <f>IF(H8="","",IFERROR((H8-I8)/I8,""))</f>
        <v/>
      </c>
      <c r="K8" s="93"/>
      <c r="L8" s="97" t="str">
        <f>IF(H8="",F8,IFERROR(AVERAGE(J8,F8),""))</f>
        <v/>
      </c>
      <c r="M8" s="94"/>
    </row>
    <row r="9" spans="2:13" ht="50.1" customHeight="1">
      <c r="B9" s="102" t="str">
        <f>CONCATENATE('PLAN DE ACCIÓN'!C11,'PLAN DE ACCIÓN SIN LISTADO'!C11)</f>
        <v>ACCIDENTE DE TRABAJO O ENFERMEDAD PROFESIONAL POR CULPA PATRONALACCIDENTE DE TRABAJO O ENFERMEDAD PROFESIONAL POR CULPA PATRONAL</v>
      </c>
      <c r="C9" s="87" t="s">
        <v>654</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 customHeight="1">
      <c r="B10" s="102" t="str">
        <f>CONCATENATE('PLAN DE ACCIÓN'!C12,'PLAN DE ACCIÓN SIN LISTADO'!C12)</f>
        <v/>
      </c>
      <c r="C10" s="87" t="s">
        <v>655</v>
      </c>
      <c r="D10" s="88"/>
      <c r="E10" s="88"/>
      <c r="F10" s="97" t="str">
        <f t="shared" si="1"/>
        <v/>
      </c>
      <c r="G10" s="103"/>
      <c r="H10" s="91"/>
      <c r="I10" s="104" t="str">
        <f t="shared" si="2"/>
        <v/>
      </c>
      <c r="J10" s="97" t="str">
        <f t="shared" si="3"/>
        <v/>
      </c>
      <c r="K10" s="93"/>
      <c r="L10" s="97" t="str">
        <f t="shared" si="4"/>
        <v/>
      </c>
      <c r="M10" s="94"/>
    </row>
    <row r="11" spans="2:13" ht="50.1" customHeight="1">
      <c r="B11" s="102" t="str">
        <f>CONCATENATE('PLAN DE ACCIÓN'!C13,'PLAN DE ACCIÓN SIN LISTADO'!C13)</f>
        <v/>
      </c>
      <c r="C11" s="87" t="s">
        <v>656</v>
      </c>
      <c r="D11" s="88"/>
      <c r="E11" s="88"/>
      <c r="F11" s="97" t="str">
        <f t="shared" si="1"/>
        <v/>
      </c>
      <c r="G11" s="103"/>
      <c r="H11" s="91"/>
      <c r="I11" s="104" t="str">
        <f t="shared" si="2"/>
        <v/>
      </c>
      <c r="J11" s="97" t="str">
        <f t="shared" si="3"/>
        <v/>
      </c>
      <c r="K11" s="93"/>
      <c r="L11" s="97" t="str">
        <f t="shared" si="4"/>
        <v/>
      </c>
      <c r="M11" s="94"/>
    </row>
    <row r="12" spans="2:13" ht="50.1" customHeight="1">
      <c r="B12" s="102" t="str">
        <f>CONCATENATE('PLAN DE ACCIÓN'!C14,'PLAN DE ACCIÓN SIN LISTADO'!C14)</f>
        <v/>
      </c>
      <c r="C12" s="87" t="s">
        <v>657</v>
      </c>
      <c r="D12" s="88"/>
      <c r="E12" s="88"/>
      <c r="F12" s="97" t="str">
        <f t="shared" si="1"/>
        <v/>
      </c>
      <c r="G12" s="103"/>
      <c r="H12" s="91"/>
      <c r="I12" s="104" t="str">
        <f t="shared" si="2"/>
        <v/>
      </c>
      <c r="J12" s="97" t="str">
        <f t="shared" si="3"/>
        <v/>
      </c>
      <c r="K12" s="93"/>
      <c r="L12" s="97" t="str">
        <f t="shared" si="4"/>
        <v/>
      </c>
      <c r="M12" s="94"/>
    </row>
    <row r="13" spans="2:13" ht="50.1" customHeight="1">
      <c r="B13" s="102" t="str">
        <f>CONCATENATE('PLAN DE ACCIÓN'!C15,'PLAN DE ACCIÓN SIN LISTADO'!C15)</f>
        <v/>
      </c>
      <c r="C13" s="87" t="s">
        <v>658</v>
      </c>
      <c r="D13" s="88"/>
      <c r="E13" s="88"/>
      <c r="F13" s="97" t="str">
        <f t="shared" si="1"/>
        <v/>
      </c>
      <c r="G13" s="103"/>
      <c r="H13" s="91"/>
      <c r="I13" s="104" t="str">
        <f t="shared" si="2"/>
        <v/>
      </c>
      <c r="J13" s="97" t="str">
        <f t="shared" si="3"/>
        <v/>
      </c>
      <c r="K13" s="93"/>
      <c r="L13" s="97" t="str">
        <f t="shared" si="4"/>
        <v/>
      </c>
      <c r="M13" s="94"/>
    </row>
    <row r="14" spans="2:13" ht="50.1" customHeight="1">
      <c r="B14" s="102" t="str">
        <f>CONCATENATE('PLAN DE ACCIÓN'!C16,'PLAN DE ACCIÓN SIN LISTADO'!C16)</f>
        <v/>
      </c>
      <c r="C14" s="87" t="s">
        <v>659</v>
      </c>
      <c r="D14" s="88"/>
      <c r="E14" s="88"/>
      <c r="F14" s="97" t="str">
        <f t="shared" si="1"/>
        <v/>
      </c>
      <c r="G14" s="103"/>
      <c r="H14" s="91"/>
      <c r="I14" s="104" t="str">
        <f t="shared" si="2"/>
        <v/>
      </c>
      <c r="J14" s="97" t="str">
        <f t="shared" si="3"/>
        <v/>
      </c>
      <c r="K14" s="93"/>
      <c r="L14" s="97" t="str">
        <f t="shared" si="4"/>
        <v/>
      </c>
      <c r="M14" s="94"/>
    </row>
    <row r="15" spans="2:13" ht="50.1" customHeight="1">
      <c r="B15" s="102" t="str">
        <f>CONCATENATE('PLAN DE ACCIÓN'!C17,'PLAN DE ACCIÓN SIN LISTADO'!C17)</f>
        <v/>
      </c>
      <c r="C15" s="87" t="s">
        <v>660</v>
      </c>
      <c r="D15" s="88"/>
      <c r="E15" s="88"/>
      <c r="F15" s="97" t="str">
        <f t="shared" si="1"/>
        <v/>
      </c>
      <c r="G15" s="103"/>
      <c r="H15" s="91"/>
      <c r="I15" s="104" t="str">
        <f t="shared" si="2"/>
        <v/>
      </c>
      <c r="J15" s="97" t="str">
        <f t="shared" si="3"/>
        <v/>
      </c>
      <c r="K15" s="93"/>
      <c r="L15" s="97" t="str">
        <f t="shared" si="4"/>
        <v/>
      </c>
      <c r="M15" s="94"/>
    </row>
    <row r="16" spans="2:13" ht="50.1" customHeight="1">
      <c r="B16" s="102" t="str">
        <f>CONCATENATE('PLAN DE ACCIÓN'!C18,'PLAN DE ACCIÓN SIN LISTADO'!C18)</f>
        <v/>
      </c>
      <c r="C16" s="87" t="s">
        <v>661</v>
      </c>
      <c r="D16" s="88"/>
      <c r="E16" s="88"/>
      <c r="F16" s="97" t="str">
        <f t="shared" si="1"/>
        <v/>
      </c>
      <c r="G16" s="103"/>
      <c r="H16" s="91"/>
      <c r="I16" s="104" t="str">
        <f t="shared" si="2"/>
        <v/>
      </c>
      <c r="J16" s="97" t="str">
        <f t="shared" si="3"/>
        <v/>
      </c>
      <c r="K16" s="93"/>
      <c r="L16" s="97" t="str">
        <f t="shared" si="4"/>
        <v/>
      </c>
      <c r="M16" s="94"/>
    </row>
    <row r="17" spans="2:13" ht="50.1" customHeight="1">
      <c r="B17" s="102" t="str">
        <f>CONCATENATE('PLAN DE ACCIÓN'!C19,'PLAN DE ACCIÓN SIN LISTADO'!C19)</f>
        <v/>
      </c>
      <c r="C17" s="87" t="s">
        <v>662</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 customHeight="1">
      <c r="B18" s="102" t="str">
        <f>CONCATENATE('PLAN DE ACCIÓN'!C20,'PLAN DE ACCIÓN SIN LISTADO'!C20)</f>
        <v/>
      </c>
      <c r="C18" s="87" t="s">
        <v>663</v>
      </c>
      <c r="D18" s="88"/>
      <c r="E18" s="88"/>
      <c r="F18" s="97" t="str">
        <f t="shared" si="5"/>
        <v/>
      </c>
      <c r="G18" s="103"/>
      <c r="H18" s="91"/>
      <c r="I18" s="104" t="str">
        <f t="shared" si="6"/>
        <v/>
      </c>
      <c r="J18" s="97" t="str">
        <f t="shared" si="7"/>
        <v/>
      </c>
      <c r="K18" s="93"/>
      <c r="L18" s="97" t="str">
        <f t="shared" si="8"/>
        <v/>
      </c>
      <c r="M18" s="94"/>
    </row>
    <row r="19" spans="2:13" ht="50.1" customHeight="1">
      <c r="B19" s="102" t="str">
        <f>CONCATENATE('PLAN DE ACCIÓN'!C21,'PLAN DE ACCIÓN SIN LISTADO'!C21)</f>
        <v/>
      </c>
      <c r="C19" s="87" t="s">
        <v>664</v>
      </c>
      <c r="D19" s="88"/>
      <c r="E19" s="88"/>
      <c r="F19" s="97" t="str">
        <f t="shared" si="5"/>
        <v/>
      </c>
      <c r="G19" s="103"/>
      <c r="H19" s="91"/>
      <c r="I19" s="104" t="str">
        <f t="shared" si="6"/>
        <v/>
      </c>
      <c r="J19" s="97" t="str">
        <f t="shared" si="7"/>
        <v/>
      </c>
      <c r="K19" s="93"/>
      <c r="L19" s="97" t="str">
        <f t="shared" si="8"/>
        <v/>
      </c>
      <c r="M19" s="94"/>
    </row>
    <row r="20" spans="2:13" ht="50.1" customHeight="1">
      <c r="B20" s="102" t="str">
        <f>CONCATENATE('PLAN DE ACCIÓN'!C22,'PLAN DE ACCIÓN SIN LISTADO'!C22)</f>
        <v/>
      </c>
      <c r="C20" s="87" t="s">
        <v>665</v>
      </c>
      <c r="D20" s="88"/>
      <c r="E20" s="88"/>
      <c r="F20" s="97" t="str">
        <f t="shared" si="5"/>
        <v/>
      </c>
      <c r="G20" s="103"/>
      <c r="H20" s="91"/>
      <c r="I20" s="104" t="str">
        <f t="shared" si="6"/>
        <v/>
      </c>
      <c r="J20" s="97" t="str">
        <f t="shared" si="7"/>
        <v/>
      </c>
      <c r="K20" s="93"/>
      <c r="L20" s="97" t="str">
        <f t="shared" si="8"/>
        <v/>
      </c>
      <c r="M20" s="94"/>
    </row>
    <row r="21" spans="2:13" ht="50.1" customHeight="1">
      <c r="B21" s="102" t="str">
        <f>CONCATENATE('PLAN DE ACCIÓN'!C23,'PLAN DE ACCIÓN SIN LISTADO'!C23)</f>
        <v/>
      </c>
      <c r="C21" s="87" t="s">
        <v>666</v>
      </c>
      <c r="D21" s="88"/>
      <c r="E21" s="88"/>
      <c r="F21" s="97" t="str">
        <f t="shared" si="5"/>
        <v/>
      </c>
      <c r="G21" s="103"/>
      <c r="H21" s="91"/>
      <c r="I21" s="104" t="str">
        <f t="shared" si="6"/>
        <v/>
      </c>
      <c r="J21" s="97" t="str">
        <f t="shared" si="7"/>
        <v/>
      </c>
      <c r="K21" s="93"/>
      <c r="L21" s="97" t="str">
        <f t="shared" si="8"/>
        <v/>
      </c>
      <c r="M21" s="94"/>
    </row>
    <row r="22" spans="2:13" ht="50.1" customHeight="1">
      <c r="B22" s="102" t="str">
        <f>CONCATENATE('PLAN DE ACCIÓN'!C24,'PLAN DE ACCIÓN SIN LISTADO'!C24)</f>
        <v/>
      </c>
      <c r="C22" s="87" t="s">
        <v>667</v>
      </c>
      <c r="D22" s="88"/>
      <c r="E22" s="88"/>
      <c r="F22" s="97" t="str">
        <f t="shared" si="5"/>
        <v/>
      </c>
      <c r="G22" s="103"/>
      <c r="H22" s="91"/>
      <c r="I22" s="104" t="str">
        <f t="shared" si="6"/>
        <v/>
      </c>
      <c r="J22" s="97" t="str">
        <f t="shared" si="7"/>
        <v/>
      </c>
      <c r="K22" s="93"/>
      <c r="L22" s="97" t="str">
        <f t="shared" si="8"/>
        <v/>
      </c>
      <c r="M22" s="94"/>
    </row>
    <row r="23" spans="2:13" ht="50.1" customHeight="1">
      <c r="B23" s="102" t="str">
        <f>CONCATENATE('PLAN DE ACCIÓN'!C25,'PLAN DE ACCIÓN SIN LISTADO'!C25)</f>
        <v/>
      </c>
      <c r="C23" s="87" t="s">
        <v>668</v>
      </c>
      <c r="D23" s="88"/>
      <c r="E23" s="88"/>
      <c r="F23" s="97" t="str">
        <f t="shared" si="5"/>
        <v/>
      </c>
      <c r="G23" s="103"/>
      <c r="H23" s="91"/>
      <c r="I23" s="104" t="str">
        <f t="shared" si="6"/>
        <v/>
      </c>
      <c r="J23" s="97" t="str">
        <f t="shared" si="7"/>
        <v/>
      </c>
      <c r="K23" s="93"/>
      <c r="L23" s="97" t="str">
        <f t="shared" si="8"/>
        <v/>
      </c>
      <c r="M23" s="94"/>
    </row>
    <row r="24" spans="2:13" ht="50.1" customHeight="1">
      <c r="B24" s="102" t="str">
        <f>CONCATENATE('PLAN DE ACCIÓN'!C26,'PLAN DE ACCIÓN SIN LISTADO'!C26)</f>
        <v/>
      </c>
      <c r="C24" s="87" t="s">
        <v>669</v>
      </c>
      <c r="D24" s="88"/>
      <c r="E24" s="88"/>
      <c r="F24" s="97" t="str">
        <f t="shared" si="5"/>
        <v/>
      </c>
      <c r="G24" s="103"/>
      <c r="H24" s="91"/>
      <c r="I24" s="104" t="str">
        <f t="shared" si="6"/>
        <v/>
      </c>
      <c r="J24" s="97" t="str">
        <f t="shared" si="7"/>
        <v/>
      </c>
      <c r="K24" s="93"/>
      <c r="L24" s="97" t="str">
        <f t="shared" si="8"/>
        <v/>
      </c>
      <c r="M24" s="94"/>
    </row>
    <row r="25" spans="2:13" ht="50.1" customHeight="1">
      <c r="B25" s="102" t="str">
        <f>CONCATENATE('PLAN DE ACCIÓN'!C27,'PLAN DE ACCIÓN SIN LISTADO'!C27)</f>
        <v/>
      </c>
      <c r="C25" s="87" t="s">
        <v>670</v>
      </c>
      <c r="D25" s="88"/>
      <c r="E25" s="88"/>
      <c r="F25" s="97" t="str">
        <f t="shared" si="5"/>
        <v/>
      </c>
      <c r="G25" s="103"/>
      <c r="H25" s="91"/>
      <c r="I25" s="104" t="str">
        <f t="shared" si="6"/>
        <v/>
      </c>
      <c r="J25" s="97" t="str">
        <f t="shared" si="7"/>
        <v/>
      </c>
      <c r="K25" s="93"/>
      <c r="L25" s="97" t="str">
        <f t="shared" si="8"/>
        <v/>
      </c>
      <c r="M25" s="94"/>
    </row>
    <row r="26" spans="2:13" ht="50.1" customHeight="1">
      <c r="B26" s="102" t="str">
        <f>CONCATENATE('PLAN DE ACCIÓN'!C28,'PLAN DE ACCIÓN SIN LISTADO'!C28)</f>
        <v/>
      </c>
      <c r="C26" s="87" t="s">
        <v>671</v>
      </c>
      <c r="D26" s="88"/>
      <c r="E26" s="88"/>
      <c r="F26" s="97" t="str">
        <f t="shared" si="5"/>
        <v/>
      </c>
      <c r="G26" s="103"/>
      <c r="H26" s="91"/>
      <c r="I26" s="104" t="str">
        <f t="shared" si="6"/>
        <v/>
      </c>
      <c r="J26" s="97" t="str">
        <f t="shared" si="7"/>
        <v/>
      </c>
      <c r="K26" s="93"/>
      <c r="L26" s="97" t="str">
        <f t="shared" si="8"/>
        <v/>
      </c>
      <c r="M26" s="94"/>
    </row>
    <row r="27" spans="2:13" ht="50.1" customHeight="1">
      <c r="B27" s="102" t="str">
        <f>CONCATENATE('PLAN DE ACCIÓN'!C29,'PLAN DE ACCIÓN SIN LISTADO'!C29)</f>
        <v/>
      </c>
      <c r="C27" s="87" t="s">
        <v>672</v>
      </c>
      <c r="D27" s="88"/>
      <c r="E27" s="88"/>
      <c r="F27" s="97" t="str">
        <f t="shared" si="5"/>
        <v/>
      </c>
      <c r="G27" s="103"/>
      <c r="H27" s="91"/>
      <c r="I27" s="104" t="str">
        <f t="shared" si="6"/>
        <v/>
      </c>
      <c r="J27" s="97" t="str">
        <f t="shared" si="7"/>
        <v/>
      </c>
      <c r="K27" s="93"/>
      <c r="L27" s="97" t="str">
        <f t="shared" si="8"/>
        <v/>
      </c>
      <c r="M27" s="94"/>
    </row>
    <row r="28" spans="2:13" ht="50.1" customHeight="1">
      <c r="B28" s="102" t="str">
        <f>CONCATENATE('PLAN DE ACCIÓN'!C30,'PLAN DE ACCIÓN SIN LISTADO'!C30)</f>
        <v/>
      </c>
      <c r="C28" s="87" t="s">
        <v>673</v>
      </c>
      <c r="D28" s="88"/>
      <c r="E28" s="88"/>
      <c r="F28" s="97" t="str">
        <f t="shared" si="5"/>
        <v/>
      </c>
      <c r="G28" s="103"/>
      <c r="H28" s="91"/>
      <c r="I28" s="104" t="str">
        <f t="shared" si="6"/>
        <v/>
      </c>
      <c r="J28" s="97" t="str">
        <f t="shared" si="7"/>
        <v/>
      </c>
      <c r="K28" s="93"/>
      <c r="L28" s="97" t="str">
        <f t="shared" si="8"/>
        <v/>
      </c>
      <c r="M28" s="94"/>
    </row>
    <row r="29" spans="2:13" ht="50.1" customHeight="1">
      <c r="B29" s="102" t="str">
        <f>CONCATENATE('PLAN DE ACCIÓN'!C31,'PLAN DE ACCIÓN SIN LISTADO'!C31)</f>
        <v/>
      </c>
      <c r="C29" s="87" t="s">
        <v>674</v>
      </c>
      <c r="D29" s="88"/>
      <c r="E29" s="88"/>
      <c r="F29" s="97" t="str">
        <f t="shared" si="5"/>
        <v/>
      </c>
      <c r="G29" s="103"/>
      <c r="H29" s="91"/>
      <c r="I29" s="104" t="str">
        <f t="shared" si="6"/>
        <v/>
      </c>
      <c r="J29" s="97" t="str">
        <f t="shared" si="7"/>
        <v/>
      </c>
      <c r="K29" s="93"/>
      <c r="L29" s="97" t="str">
        <f t="shared" si="8"/>
        <v/>
      </c>
      <c r="M29" s="94"/>
    </row>
    <row r="30" spans="2:13" ht="50.1" customHeight="1">
      <c r="B30" s="102" t="str">
        <f>CONCATENATE('PLAN DE ACCIÓN'!C32,'PLAN DE ACCIÓN SIN LISTADO'!C32)</f>
        <v/>
      </c>
      <c r="C30" s="87" t="s">
        <v>675</v>
      </c>
      <c r="D30" s="88"/>
      <c r="E30" s="88"/>
      <c r="F30" s="97" t="str">
        <f t="shared" si="5"/>
        <v/>
      </c>
      <c r="G30" s="103"/>
      <c r="H30" s="91"/>
      <c r="I30" s="104" t="str">
        <f t="shared" si="6"/>
        <v/>
      </c>
      <c r="J30" s="97" t="str">
        <f t="shared" si="7"/>
        <v/>
      </c>
      <c r="K30" s="93"/>
      <c r="L30" s="97" t="str">
        <f t="shared" si="8"/>
        <v/>
      </c>
      <c r="M30" s="94"/>
    </row>
    <row r="31" spans="2:13" ht="50.1" customHeight="1">
      <c r="B31" s="102" t="str">
        <f>CONCATENATE('PLAN DE ACCIÓN'!C33,'PLAN DE ACCIÓN SIN LISTADO'!C33)</f>
        <v/>
      </c>
      <c r="C31" s="87" t="s">
        <v>676</v>
      </c>
      <c r="D31" s="88"/>
      <c r="E31" s="88"/>
      <c r="F31" s="97" t="str">
        <f t="shared" si="5"/>
        <v/>
      </c>
      <c r="G31" s="103"/>
      <c r="H31" s="91"/>
      <c r="I31" s="104" t="str">
        <f t="shared" si="6"/>
        <v/>
      </c>
      <c r="J31" s="97" t="str">
        <f t="shared" si="7"/>
        <v/>
      </c>
      <c r="K31" s="93"/>
      <c r="L31" s="97" t="str">
        <f t="shared" si="8"/>
        <v/>
      </c>
      <c r="M31" s="94"/>
    </row>
    <row r="32" spans="2:13" ht="50.1" customHeight="1">
      <c r="B32" s="102" t="str">
        <f>CONCATENATE('PLAN DE ACCIÓN'!C34,'PLAN DE ACCIÓN SIN LISTADO'!C34)</f>
        <v/>
      </c>
      <c r="C32" s="87" t="s">
        <v>677</v>
      </c>
      <c r="D32" s="88"/>
      <c r="E32" s="88"/>
      <c r="F32" s="97" t="str">
        <f t="shared" si="5"/>
        <v/>
      </c>
      <c r="G32" s="103"/>
      <c r="H32" s="91"/>
      <c r="I32" s="104" t="str">
        <f t="shared" si="6"/>
        <v/>
      </c>
      <c r="J32" s="97" t="str">
        <f t="shared" si="7"/>
        <v/>
      </c>
      <c r="K32" s="93"/>
      <c r="L32" s="97" t="str">
        <f t="shared" si="8"/>
        <v/>
      </c>
      <c r="M32" s="94"/>
    </row>
    <row r="33" spans="2:13" ht="50.1" customHeight="1">
      <c r="B33" s="102" t="str">
        <f>CONCATENATE('PLAN DE ACCIÓN'!C35,'PLAN DE ACCIÓN SIN LISTADO'!C35)</f>
        <v/>
      </c>
      <c r="C33" s="87" t="s">
        <v>678</v>
      </c>
      <c r="D33" s="88"/>
      <c r="E33" s="88"/>
      <c r="F33" s="97" t="str">
        <f t="shared" si="5"/>
        <v/>
      </c>
      <c r="G33" s="103"/>
      <c r="H33" s="91"/>
      <c r="I33" s="104" t="str">
        <f t="shared" si="6"/>
        <v/>
      </c>
      <c r="J33" s="97" t="str">
        <f t="shared" si="7"/>
        <v/>
      </c>
      <c r="K33" s="93"/>
      <c r="L33" s="97" t="str">
        <f t="shared" si="8"/>
        <v/>
      </c>
      <c r="M33" s="94"/>
    </row>
    <row r="34" spans="2:13" ht="50.1" customHeight="1">
      <c r="B34" s="102" t="str">
        <f>CONCATENATE('PLAN DE ACCIÓN'!C36,'PLAN DE ACCIÓN SIN LISTADO'!C36)</f>
        <v/>
      </c>
      <c r="C34" s="87" t="s">
        <v>679</v>
      </c>
      <c r="D34" s="88"/>
      <c r="E34" s="88"/>
      <c r="F34" s="97" t="str">
        <f t="shared" si="5"/>
        <v/>
      </c>
      <c r="G34" s="103"/>
      <c r="H34" s="91"/>
      <c r="I34" s="104" t="str">
        <f t="shared" si="6"/>
        <v/>
      </c>
      <c r="J34" s="97" t="str">
        <f t="shared" si="7"/>
        <v/>
      </c>
      <c r="K34" s="93"/>
      <c r="L34" s="97" t="str">
        <f t="shared" si="8"/>
        <v/>
      </c>
      <c r="M34" s="94"/>
    </row>
    <row r="35" spans="2:13" ht="50.1" customHeight="1">
      <c r="B35" s="102" t="str">
        <f>CONCATENATE('PLAN DE ACCIÓN'!C37,'PLAN DE ACCIÓN SIN LISTADO'!C37)</f>
        <v/>
      </c>
      <c r="C35" s="87" t="s">
        <v>680</v>
      </c>
      <c r="D35" s="88"/>
      <c r="E35" s="88"/>
      <c r="F35" s="97" t="str">
        <f t="shared" si="5"/>
        <v/>
      </c>
      <c r="G35" s="103"/>
      <c r="H35" s="91"/>
      <c r="I35" s="104" t="str">
        <f t="shared" si="6"/>
        <v/>
      </c>
      <c r="J35" s="97" t="str">
        <f t="shared" si="7"/>
        <v/>
      </c>
      <c r="K35" s="93"/>
      <c r="L35" s="97" t="str">
        <f t="shared" si="8"/>
        <v/>
      </c>
      <c r="M35" s="94"/>
    </row>
    <row r="36" spans="2:13" ht="50.1" customHeight="1">
      <c r="B36" s="102" t="str">
        <f>CONCATENATE('PLAN DE ACCIÓN'!C38,'PLAN DE ACCIÓN SIN LISTADO'!C38)</f>
        <v/>
      </c>
      <c r="C36" s="87" t="s">
        <v>681</v>
      </c>
      <c r="D36" s="88"/>
      <c r="E36" s="88"/>
      <c r="F36" s="97" t="str">
        <f t="shared" si="5"/>
        <v/>
      </c>
      <c r="G36" s="103"/>
      <c r="H36" s="91"/>
      <c r="I36" s="104" t="str">
        <f t="shared" si="6"/>
        <v/>
      </c>
      <c r="J36" s="97" t="str">
        <f t="shared" si="7"/>
        <v/>
      </c>
      <c r="K36" s="93"/>
      <c r="L36" s="97" t="str">
        <f t="shared" si="8"/>
        <v/>
      </c>
      <c r="M36" s="94"/>
    </row>
    <row r="37" spans="2:13" ht="50.1" customHeight="1">
      <c r="B37" s="102" t="str">
        <f>CONCATENATE('PLAN DE ACCIÓN'!C39,'PLAN DE ACCIÓN SIN LISTADO'!C39)</f>
        <v/>
      </c>
      <c r="C37" s="87" t="s">
        <v>672</v>
      </c>
      <c r="D37" s="88"/>
      <c r="E37" s="88"/>
      <c r="F37" s="97" t="str">
        <f t="shared" si="1"/>
        <v/>
      </c>
      <c r="G37" s="103"/>
      <c r="H37" s="91"/>
      <c r="I37" s="104" t="str">
        <f t="shared" si="2"/>
        <v/>
      </c>
      <c r="J37" s="97" t="str">
        <f t="shared" si="3"/>
        <v/>
      </c>
      <c r="K37" s="93"/>
      <c r="L37" s="97" t="str">
        <f t="shared" si="4"/>
        <v/>
      </c>
      <c r="M37" s="94"/>
    </row>
    <row r="66" spans="6:12" hidden="1">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17"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6"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15"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defaultColWidth="11.42578125" defaultRowHeight="14.1"/>
  <cols>
    <col min="1" max="1" width="5.85546875" style="44" customWidth="1"/>
    <col min="2" max="2" width="43" style="44" customWidth="1"/>
    <col min="3" max="3" width="35.42578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c r="A3" s="105"/>
      <c r="B3" s="199" t="s">
        <v>682</v>
      </c>
      <c r="C3" s="183"/>
      <c r="D3" s="183"/>
      <c r="E3" s="183"/>
      <c r="F3" s="183"/>
      <c r="G3" s="183"/>
      <c r="H3" s="183"/>
      <c r="I3" s="183"/>
      <c r="AA3" s="75"/>
      <c r="AB3" s="75"/>
      <c r="AC3" s="75"/>
      <c r="AD3" s="75"/>
      <c r="AE3" s="75"/>
      <c r="AF3" s="75"/>
      <c r="AG3" s="75"/>
      <c r="AH3" s="75"/>
    </row>
    <row r="4" spans="1:34">
      <c r="Z4" s="106" t="s">
        <v>683</v>
      </c>
      <c r="AA4" s="106">
        <v>20</v>
      </c>
      <c r="AB4" s="106"/>
      <c r="AC4" s="106"/>
      <c r="AD4" s="75"/>
      <c r="AE4" s="75"/>
      <c r="AF4" s="75"/>
      <c r="AG4" s="75"/>
      <c r="AH4" s="75"/>
    </row>
    <row r="5" spans="1:34" ht="15.95">
      <c r="B5" s="107"/>
      <c r="C5" s="108" t="s">
        <v>684</v>
      </c>
      <c r="D5" s="108" t="s">
        <v>685</v>
      </c>
      <c r="E5" s="108" t="s">
        <v>686</v>
      </c>
      <c r="Z5" s="106" t="s">
        <v>687</v>
      </c>
      <c r="AA5" s="106">
        <v>20</v>
      </c>
      <c r="AB5" s="106"/>
      <c r="AC5" s="106"/>
      <c r="AD5" s="75"/>
      <c r="AE5" s="75"/>
      <c r="AF5" s="75"/>
      <c r="AG5" s="75"/>
      <c r="AH5" s="75"/>
    </row>
    <row r="6" spans="1:34">
      <c r="B6" s="109" t="s">
        <v>688</v>
      </c>
      <c r="C6" s="110" t="str">
        <f>+'INDICADOR GESTIÓN - MECANISMO'!J63</f>
        <v/>
      </c>
      <c r="D6" s="110" t="str">
        <f>+'INDICADOR GESTIÓN - MECANISMO'!N63</f>
        <v/>
      </c>
      <c r="E6" s="110" t="str">
        <f>+'INDICADOR GESTIÓN - MECANISMO'!P63</f>
        <v/>
      </c>
      <c r="Z6" s="106" t="s">
        <v>689</v>
      </c>
      <c r="AA6" s="106">
        <v>20</v>
      </c>
      <c r="AB6" s="106"/>
      <c r="AC6" s="106"/>
      <c r="AD6" s="75"/>
      <c r="AE6" s="75"/>
      <c r="AF6" s="75"/>
      <c r="AG6" s="75"/>
      <c r="AH6" s="75"/>
    </row>
    <row r="7" spans="1:34">
      <c r="B7" s="109" t="s">
        <v>690</v>
      </c>
      <c r="C7" s="110" t="str">
        <f>+'INDICADOR DE RESULTADO - MEDIDA'!J56</f>
        <v/>
      </c>
      <c r="D7" s="110" t="str">
        <f>+'INDICADOR DE RESULTADO - MEDIDA'!N56</f>
        <v/>
      </c>
      <c r="E7" s="110" t="str">
        <f>+'INDICADOR DE RESULTADO - MEDIDA'!P56</f>
        <v/>
      </c>
      <c r="Z7" s="106" t="s">
        <v>691</v>
      </c>
      <c r="AA7" s="106">
        <v>20</v>
      </c>
      <c r="AB7" s="106"/>
      <c r="AC7" s="106"/>
      <c r="AD7" s="75"/>
      <c r="AE7" s="75"/>
      <c r="AF7" s="75"/>
      <c r="AG7" s="75"/>
      <c r="AH7" s="75"/>
    </row>
    <row r="8" spans="1:34">
      <c r="B8" s="109" t="s">
        <v>692</v>
      </c>
      <c r="C8" s="111" t="str">
        <f>+'INDICADOR IMPACTO-LITIGIO'!F66</f>
        <v/>
      </c>
      <c r="D8" s="111" t="str">
        <f>+'INDICADOR IMPACTO-LITIGIO'!J66</f>
        <v/>
      </c>
      <c r="E8" s="111" t="str">
        <f>+'INDICADOR IMPACTO-LITIGIO'!L66</f>
        <v/>
      </c>
      <c r="Z8" s="106" t="s">
        <v>693</v>
      </c>
      <c r="AA8" s="106">
        <v>20</v>
      </c>
      <c r="AB8" s="106"/>
      <c r="AC8" s="106"/>
      <c r="AD8" s="75"/>
      <c r="AE8" s="75"/>
      <c r="AF8" s="75"/>
      <c r="AG8" s="75"/>
      <c r="AH8" s="75"/>
    </row>
    <row r="9" spans="1:34">
      <c r="Z9" s="106" t="s">
        <v>694</v>
      </c>
      <c r="AA9" s="106">
        <v>100</v>
      </c>
      <c r="AB9" s="106"/>
      <c r="AC9" s="106"/>
      <c r="AD9" s="75"/>
      <c r="AE9" s="75"/>
      <c r="AF9" s="75"/>
      <c r="AG9" s="75"/>
      <c r="AH9" s="75"/>
    </row>
    <row r="10" spans="1:34">
      <c r="C10" s="75"/>
      <c r="G10" s="54"/>
      <c r="Z10" s="106"/>
      <c r="AA10" s="106"/>
      <c r="AB10" s="106"/>
      <c r="AC10" s="106"/>
      <c r="AD10" s="75"/>
      <c r="AE10" s="75"/>
      <c r="AF10" s="75"/>
      <c r="AG10" s="75"/>
      <c r="AH10" s="75"/>
    </row>
    <row r="11" spans="1:34">
      <c r="E11" s="112"/>
      <c r="Z11" s="106" t="s">
        <v>695</v>
      </c>
      <c r="AA11" s="113" t="e">
        <f>+E6*100</f>
        <v>#VALUE!</v>
      </c>
      <c r="AB11" s="106"/>
      <c r="AC11" s="113" t="e">
        <f>+E7*100</f>
        <v>#VALUE!</v>
      </c>
      <c r="AD11" s="75"/>
      <c r="AE11" s="75"/>
      <c r="AF11" s="75"/>
      <c r="AG11" s="75"/>
      <c r="AH11" s="75"/>
    </row>
    <row r="12" spans="1:34">
      <c r="Z12" s="106"/>
      <c r="AA12" s="106"/>
      <c r="AB12" s="106"/>
      <c r="AC12" s="106"/>
      <c r="AD12" s="75"/>
      <c r="AE12" s="75"/>
      <c r="AF12" s="75"/>
      <c r="AG12" s="75"/>
      <c r="AH12" s="75"/>
    </row>
    <row r="13" spans="1:34">
      <c r="Z13" s="106" t="s">
        <v>696</v>
      </c>
      <c r="AA13" s="106" t="e">
        <f>AA11-AA14/2</f>
        <v>#VALUE!</v>
      </c>
      <c r="AB13" s="106"/>
      <c r="AC13" s="106" t="e">
        <f>AC11-AC14/2</f>
        <v>#VALUE!</v>
      </c>
      <c r="AD13" s="75"/>
      <c r="AE13" s="75"/>
      <c r="AF13" s="75"/>
      <c r="AG13" s="75"/>
      <c r="AH13" s="75"/>
    </row>
    <row r="14" spans="1:34">
      <c r="Z14" s="106" t="s">
        <v>697</v>
      </c>
      <c r="AA14" s="106">
        <v>3</v>
      </c>
      <c r="AB14" s="106"/>
      <c r="AC14" s="106">
        <v>3</v>
      </c>
      <c r="AD14" s="75"/>
      <c r="AE14" s="75"/>
      <c r="AF14" s="75"/>
      <c r="AG14" s="75"/>
      <c r="AH14" s="75"/>
    </row>
    <row r="15" spans="1:34">
      <c r="Z15" s="106" t="s">
        <v>698</v>
      </c>
      <c r="AA15" s="106" t="e">
        <f>SUM(AA4:AA9)-AA13-AA14</f>
        <v>#VALUE!</v>
      </c>
      <c r="AB15" s="106"/>
      <c r="AC15" s="106" t="e">
        <f>SUM(AA4:AA9)-AC13-AC14</f>
        <v>#VALUE!</v>
      </c>
      <c r="AD15" s="75"/>
      <c r="AE15" s="75"/>
      <c r="AF15" s="75"/>
      <c r="AG15" s="75"/>
      <c r="AH15" s="75"/>
    </row>
    <row r="16" spans="1:34">
      <c r="AA16" s="75"/>
      <c r="AB16" s="75"/>
      <c r="AC16" s="75"/>
      <c r="AD16" s="75"/>
      <c r="AE16" s="75"/>
      <c r="AF16" s="75"/>
      <c r="AG16" s="75"/>
      <c r="AH16" s="75"/>
    </row>
    <row r="17" spans="3:34">
      <c r="AA17" s="75"/>
      <c r="AB17" s="75"/>
      <c r="AC17" s="75"/>
      <c r="AD17" s="75"/>
      <c r="AE17" s="75"/>
      <c r="AF17" s="75"/>
      <c r="AG17" s="75"/>
      <c r="AH17" s="75"/>
    </row>
    <row r="18" spans="3:34">
      <c r="AA18" s="75"/>
      <c r="AB18" s="75"/>
      <c r="AC18" s="75"/>
      <c r="AD18" s="75"/>
      <c r="AE18" s="75"/>
      <c r="AF18" s="75"/>
      <c r="AG18" s="75"/>
      <c r="AH18" s="75"/>
    </row>
    <row r="24" spans="3:34" ht="18">
      <c r="C24" s="222" t="s">
        <v>699</v>
      </c>
      <c r="D24" s="222"/>
    </row>
    <row r="26" spans="3:34">
      <c r="C26" s="223" t="str">
        <f>+E8</f>
        <v/>
      </c>
      <c r="D26" s="224"/>
    </row>
    <row r="27" spans="3:34">
      <c r="C27" s="225"/>
      <c r="D27" s="226"/>
    </row>
    <row r="28" spans="3:34">
      <c r="C28" s="227"/>
      <c r="D28" s="228"/>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topLeftCell="A7" workbookViewId="0">
      <selection activeCell="J13" sqref="J13"/>
    </sheetView>
  </sheetViews>
  <sheetFormatPr defaultColWidth="11.42578125" defaultRowHeight="14.1"/>
  <cols>
    <col min="1" max="1" width="5.7109375" style="44" customWidth="1"/>
    <col min="2" max="16384" width="11.42578125" style="44"/>
  </cols>
  <sheetData>
    <row r="3" spans="2:11" ht="18">
      <c r="B3" s="199" t="s">
        <v>700</v>
      </c>
      <c r="C3" s="183"/>
      <c r="D3" s="183"/>
      <c r="E3" s="183"/>
      <c r="F3" s="183"/>
      <c r="G3" s="183"/>
      <c r="H3" s="183"/>
      <c r="I3" s="114"/>
      <c r="J3" s="114"/>
      <c r="K3" s="114"/>
    </row>
    <row r="5" spans="2:11" ht="65.099999999999994" customHeight="1">
      <c r="B5" s="163" t="s">
        <v>701</v>
      </c>
      <c r="C5" s="185"/>
      <c r="D5" s="185"/>
      <c r="E5" s="185"/>
      <c r="F5" s="185"/>
      <c r="G5" s="185"/>
      <c r="H5" s="185"/>
      <c r="I5" s="76"/>
      <c r="J5" s="76"/>
      <c r="K5" s="76"/>
    </row>
    <row r="6" spans="2:11" ht="71.099999999999994" customHeight="1">
      <c r="B6" s="185"/>
      <c r="C6" s="185"/>
      <c r="D6" s="185"/>
      <c r="E6" s="185"/>
      <c r="F6" s="185"/>
      <c r="G6" s="185"/>
      <c r="H6" s="185"/>
      <c r="I6" s="76"/>
      <c r="J6" s="76"/>
      <c r="K6" s="76"/>
    </row>
    <row r="8" spans="2:11" ht="36.6" customHeight="1">
      <c r="B8" s="163" t="s">
        <v>702</v>
      </c>
      <c r="C8" s="185"/>
      <c r="D8" s="185"/>
      <c r="E8" s="185"/>
      <c r="F8" s="185"/>
      <c r="G8" s="185"/>
      <c r="H8" s="185"/>
      <c r="I8" s="115"/>
      <c r="J8" s="115"/>
      <c r="K8" s="115"/>
    </row>
    <row r="9" spans="2:11" ht="32.1" customHeight="1">
      <c r="B9" s="185"/>
      <c r="C9" s="185"/>
      <c r="D9" s="185"/>
      <c r="E9" s="185"/>
      <c r="F9" s="185"/>
      <c r="G9" s="185"/>
      <c r="H9" s="185"/>
    </row>
    <row r="11" spans="2:11" ht="17.100000000000001" customHeight="1">
      <c r="B11" s="185" t="s">
        <v>703</v>
      </c>
      <c r="C11" s="185"/>
      <c r="D11" s="185"/>
      <c r="E11" s="185"/>
      <c r="F11" s="185"/>
      <c r="G11" s="185"/>
      <c r="H11" s="185"/>
      <c r="I11" s="76"/>
      <c r="J11" s="76"/>
      <c r="K11" s="76"/>
    </row>
    <row r="12" spans="2:11" ht="27.6" customHeight="1">
      <c r="B12" s="185" t="s">
        <v>704</v>
      </c>
      <c r="C12" s="185"/>
      <c r="D12" s="185"/>
      <c r="E12" s="185"/>
      <c r="F12" s="185"/>
      <c r="G12" s="185"/>
      <c r="H12" s="185"/>
    </row>
    <row r="13" spans="2:11" ht="30.6" customHeight="1">
      <c r="B13" s="163" t="s">
        <v>705</v>
      </c>
      <c r="C13" s="163"/>
      <c r="D13" s="163"/>
      <c r="E13" s="163"/>
      <c r="F13" s="163"/>
      <c r="G13" s="163"/>
      <c r="H13" s="163"/>
      <c r="I13" s="76"/>
      <c r="J13" s="76"/>
      <c r="K13" s="76"/>
    </row>
    <row r="14" spans="2:11" ht="13.5" customHeight="1">
      <c r="B14" s="44" t="s">
        <v>706</v>
      </c>
    </row>
    <row r="15" spans="2:11" ht="28.5" customHeight="1">
      <c r="B15" s="229" t="s">
        <v>707</v>
      </c>
      <c r="C15" s="229"/>
      <c r="D15" s="229"/>
      <c r="E15" s="229"/>
      <c r="F15" s="229"/>
      <c r="G15" s="229"/>
      <c r="H15" s="229"/>
      <c r="I15" s="76"/>
      <c r="J15" s="76"/>
      <c r="K15" s="76"/>
    </row>
    <row r="16" spans="2:11" ht="27.6" customHeight="1">
      <c r="B16" s="229" t="s">
        <v>708</v>
      </c>
      <c r="C16" s="229"/>
      <c r="D16" s="229"/>
      <c r="E16" s="229"/>
      <c r="F16" s="229"/>
      <c r="G16" s="229"/>
      <c r="H16" s="229"/>
    </row>
    <row r="17" spans="2:11" ht="22.5" customHeight="1">
      <c r="B17" s="229" t="s">
        <v>709</v>
      </c>
      <c r="C17" s="229"/>
      <c r="D17" s="229"/>
      <c r="E17" s="229"/>
      <c r="F17" s="229"/>
      <c r="G17" s="229"/>
      <c r="H17" s="229"/>
      <c r="I17" s="76"/>
      <c r="J17" s="76"/>
      <c r="K17" s="76"/>
    </row>
    <row r="19" spans="2:11">
      <c r="B19" s="185"/>
      <c r="C19" s="185"/>
      <c r="D19" s="185"/>
      <c r="E19" s="185"/>
      <c r="F19" s="185"/>
      <c r="G19" s="185"/>
      <c r="H19" s="185"/>
      <c r="I19" s="76"/>
      <c r="J19" s="76"/>
      <c r="K19" s="76"/>
    </row>
    <row r="21" spans="2:11">
      <c r="B21" s="185"/>
      <c r="C21" s="185"/>
      <c r="D21" s="185"/>
      <c r="E21" s="185"/>
      <c r="F21" s="185"/>
      <c r="G21" s="185"/>
      <c r="H21" s="185"/>
    </row>
    <row r="22" spans="2:11">
      <c r="B22" s="185"/>
      <c r="C22" s="185"/>
      <c r="D22" s="185"/>
      <c r="E22" s="185"/>
      <c r="F22" s="185"/>
      <c r="G22" s="185"/>
      <c r="H22" s="185"/>
    </row>
    <row r="44" spans="5:6" ht="24.95">
      <c r="E44" s="230"/>
      <c r="F44" s="230"/>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heetViews>
  <sheetFormatPr defaultColWidth="11.42578125" defaultRowHeight="15"/>
  <cols>
    <col min="1" max="1" width="5.7109375" customWidth="1"/>
  </cols>
  <sheetData>
    <row r="1" spans="2:9">
      <c r="B1" s="44"/>
      <c r="C1" s="44"/>
      <c r="D1" s="44"/>
      <c r="E1" s="44"/>
      <c r="F1" s="44"/>
      <c r="G1" s="44"/>
      <c r="H1" s="44"/>
      <c r="I1" s="44"/>
    </row>
    <row r="3" spans="2:9" ht="18">
      <c r="B3" s="147" t="s">
        <v>710</v>
      </c>
      <c r="C3" s="147"/>
      <c r="D3" s="147"/>
      <c r="E3" s="147"/>
      <c r="F3" s="147"/>
      <c r="G3" s="164"/>
      <c r="H3" s="164"/>
      <c r="I3" s="29"/>
    </row>
    <row r="4" spans="2:9">
      <c r="B4" s="37"/>
      <c r="C4" s="37"/>
      <c r="D4" s="37"/>
      <c r="E4" s="37"/>
      <c r="F4" s="37"/>
      <c r="G4" s="28"/>
      <c r="H4" s="28"/>
      <c r="I4" s="28"/>
    </row>
    <row r="5" spans="2:9">
      <c r="B5" s="44" t="s">
        <v>711</v>
      </c>
    </row>
    <row r="6" spans="2:9">
      <c r="B6" s="28"/>
    </row>
    <row r="7" spans="2:9">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defaultColWidth="11.42578125" defaultRowHeight="14.1"/>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c r="B2" s="30" t="s">
        <v>37</v>
      </c>
      <c r="C2" s="31" t="s">
        <v>38</v>
      </c>
      <c r="D2" s="32" t="s">
        <v>39</v>
      </c>
    </row>
    <row r="3" spans="2:4">
      <c r="B3" s="38">
        <v>405</v>
      </c>
      <c r="C3" s="33" t="s">
        <v>40</v>
      </c>
      <c r="D3" s="34" t="s">
        <v>41</v>
      </c>
    </row>
    <row r="4" spans="2:4">
      <c r="B4" s="38">
        <v>1783</v>
      </c>
      <c r="C4" s="33" t="s">
        <v>42</v>
      </c>
      <c r="D4" s="34" t="s">
        <v>43</v>
      </c>
    </row>
    <row r="5" spans="2:4">
      <c r="B5" s="38">
        <v>1700</v>
      </c>
      <c r="C5" s="33" t="s">
        <v>44</v>
      </c>
      <c r="D5" s="34" t="s">
        <v>45</v>
      </c>
    </row>
    <row r="6" spans="2:4">
      <c r="B6" s="38">
        <v>113</v>
      </c>
      <c r="C6" s="33" t="s">
        <v>46</v>
      </c>
      <c r="D6" s="34" t="s">
        <v>47</v>
      </c>
    </row>
    <row r="7" spans="2:4">
      <c r="B7" s="38">
        <v>391</v>
      </c>
      <c r="C7" s="33" t="s">
        <v>48</v>
      </c>
      <c r="D7" s="34" t="s">
        <v>49</v>
      </c>
    </row>
    <row r="8" spans="2:4">
      <c r="B8" s="38">
        <v>504</v>
      </c>
      <c r="C8" s="33" t="s">
        <v>50</v>
      </c>
      <c r="D8" s="34" t="s">
        <v>51</v>
      </c>
    </row>
    <row r="9" spans="2:4">
      <c r="B9" s="38">
        <v>179</v>
      </c>
      <c r="C9" s="33" t="s">
        <v>52</v>
      </c>
      <c r="D9" s="34" t="s">
        <v>53</v>
      </c>
    </row>
    <row r="10" spans="2:4">
      <c r="B10" s="38">
        <v>245</v>
      </c>
      <c r="C10" s="33" t="s">
        <v>54</v>
      </c>
      <c r="D10" s="34" t="s">
        <v>55</v>
      </c>
    </row>
    <row r="11" spans="2:4">
      <c r="B11" s="38">
        <v>422</v>
      </c>
      <c r="C11" s="33" t="s">
        <v>56</v>
      </c>
      <c r="D11" s="34" t="s">
        <v>57</v>
      </c>
    </row>
    <row r="12" spans="2:4">
      <c r="B12" s="38">
        <v>1772</v>
      </c>
      <c r="C12" s="33" t="s">
        <v>58</v>
      </c>
      <c r="D12" s="34" t="s">
        <v>59</v>
      </c>
    </row>
    <row r="13" spans="2:4">
      <c r="B13" s="38">
        <v>1770</v>
      </c>
      <c r="C13" s="33" t="s">
        <v>60</v>
      </c>
      <c r="D13" s="34" t="s">
        <v>61</v>
      </c>
    </row>
    <row r="14" spans="2:4">
      <c r="B14" s="38">
        <v>1699</v>
      </c>
      <c r="C14" s="33" t="s">
        <v>62</v>
      </c>
      <c r="D14" s="34" t="s">
        <v>63</v>
      </c>
    </row>
    <row r="15" spans="2:4">
      <c r="B15" s="38">
        <v>397</v>
      </c>
      <c r="C15" s="33" t="s">
        <v>64</v>
      </c>
      <c r="D15" s="34" t="s">
        <v>65</v>
      </c>
    </row>
    <row r="16" spans="2:4">
      <c r="B16" s="38">
        <v>421</v>
      </c>
      <c r="C16" s="33" t="s">
        <v>66</v>
      </c>
      <c r="D16" s="34" t="s">
        <v>67</v>
      </c>
    </row>
    <row r="17" spans="2:4">
      <c r="B17" s="38">
        <v>420</v>
      </c>
      <c r="C17" s="33" t="s">
        <v>68</v>
      </c>
      <c r="D17" s="34" t="s">
        <v>69</v>
      </c>
    </row>
    <row r="18" spans="2:4">
      <c r="B18" s="38">
        <v>54</v>
      </c>
      <c r="C18" s="33" t="s">
        <v>70</v>
      </c>
      <c r="D18" s="34" t="s">
        <v>71</v>
      </c>
    </row>
    <row r="19" spans="2:4">
      <c r="B19" s="38">
        <v>108</v>
      </c>
      <c r="C19" s="33" t="s">
        <v>72</v>
      </c>
      <c r="D19" s="34" t="s">
        <v>73</v>
      </c>
    </row>
    <row r="20" spans="2:4">
      <c r="B20" s="38">
        <v>162</v>
      </c>
      <c r="C20" s="33" t="s">
        <v>74</v>
      </c>
      <c r="D20" s="34" t="s">
        <v>75</v>
      </c>
    </row>
    <row r="21" spans="2:4">
      <c r="B21" s="38">
        <v>197</v>
      </c>
      <c r="C21" s="33" t="s">
        <v>76</v>
      </c>
      <c r="D21" s="34" t="s">
        <v>77</v>
      </c>
    </row>
    <row r="22" spans="2:4">
      <c r="B22" s="38">
        <v>384</v>
      </c>
      <c r="C22" s="33" t="s">
        <v>78</v>
      </c>
      <c r="D22" s="34" t="s">
        <v>79</v>
      </c>
    </row>
    <row r="23" spans="2:4">
      <c r="B23" s="38">
        <v>387</v>
      </c>
      <c r="C23" s="33" t="s">
        <v>80</v>
      </c>
      <c r="D23" s="34" t="s">
        <v>51</v>
      </c>
    </row>
    <row r="24" spans="2:4">
      <c r="B24" s="38">
        <v>436</v>
      </c>
      <c r="C24" s="33" t="s">
        <v>81</v>
      </c>
      <c r="D24" s="34" t="s">
        <v>82</v>
      </c>
    </row>
    <row r="25" spans="2:4">
      <c r="B25" s="38">
        <v>55</v>
      </c>
      <c r="C25" s="33" t="s">
        <v>83</v>
      </c>
      <c r="D25" s="34" t="s">
        <v>84</v>
      </c>
    </row>
    <row r="26" spans="2:4">
      <c r="B26" s="38">
        <v>163</v>
      </c>
      <c r="C26" s="33" t="s">
        <v>85</v>
      </c>
      <c r="D26" s="34" t="s">
        <v>86</v>
      </c>
    </row>
    <row r="27" spans="2:4">
      <c r="B27" s="38">
        <v>435</v>
      </c>
      <c r="C27" s="33" t="s">
        <v>87</v>
      </c>
      <c r="D27" s="34" t="s">
        <v>88</v>
      </c>
    </row>
    <row r="28" spans="2:4">
      <c r="B28" s="38">
        <v>554</v>
      </c>
      <c r="C28" s="33" t="s">
        <v>89</v>
      </c>
      <c r="D28" s="34" t="s">
        <v>90</v>
      </c>
    </row>
    <row r="29" spans="2:4">
      <c r="B29" s="38">
        <v>114</v>
      </c>
      <c r="C29" s="33" t="s">
        <v>91</v>
      </c>
      <c r="D29" s="34" t="s">
        <v>92</v>
      </c>
    </row>
    <row r="30" spans="2:4">
      <c r="B30" s="38">
        <v>115</v>
      </c>
      <c r="C30" s="33" t="s">
        <v>93</v>
      </c>
      <c r="D30" s="34" t="s">
        <v>94</v>
      </c>
    </row>
    <row r="31" spans="2:4">
      <c r="B31" s="38">
        <v>116</v>
      </c>
      <c r="C31" s="33" t="s">
        <v>95</v>
      </c>
      <c r="D31" s="34" t="s">
        <v>96</v>
      </c>
    </row>
    <row r="32" spans="2:4">
      <c r="B32" s="38">
        <v>235</v>
      </c>
      <c r="C32" s="33" t="s">
        <v>97</v>
      </c>
      <c r="D32" s="34" t="s">
        <v>98</v>
      </c>
    </row>
    <row r="33" spans="2:4">
      <c r="B33" s="38">
        <v>326</v>
      </c>
      <c r="C33" s="33" t="s">
        <v>99</v>
      </c>
      <c r="D33" s="34" t="s">
        <v>100</v>
      </c>
    </row>
    <row r="34" spans="2:4">
      <c r="B34" s="38">
        <v>453</v>
      </c>
      <c r="C34" s="33" t="s">
        <v>101</v>
      </c>
      <c r="D34" s="34" t="s">
        <v>102</v>
      </c>
    </row>
    <row r="35" spans="2:4">
      <c r="B35" s="38">
        <v>532</v>
      </c>
      <c r="C35" s="33" t="s">
        <v>103</v>
      </c>
      <c r="D35" s="34" t="s">
        <v>51</v>
      </c>
    </row>
    <row r="36" spans="2:4">
      <c r="B36" s="38">
        <v>1521</v>
      </c>
      <c r="C36" s="33" t="s">
        <v>104</v>
      </c>
      <c r="D36" s="34" t="s">
        <v>105</v>
      </c>
    </row>
    <row r="37" spans="2:4">
      <c r="B37" s="38">
        <v>152</v>
      </c>
      <c r="C37" s="33" t="s">
        <v>106</v>
      </c>
      <c r="D37" s="34" t="s">
        <v>107</v>
      </c>
    </row>
    <row r="38" spans="2:4">
      <c r="B38" s="38">
        <v>1522</v>
      </c>
      <c r="C38" s="33" t="s">
        <v>108</v>
      </c>
      <c r="D38" s="34" t="s">
        <v>109</v>
      </c>
    </row>
    <row r="39" spans="2:4">
      <c r="B39" s="38">
        <v>184</v>
      </c>
      <c r="C39" s="33" t="s">
        <v>110</v>
      </c>
      <c r="D39" s="34" t="s">
        <v>111</v>
      </c>
    </row>
    <row r="40" spans="2:4">
      <c r="B40" s="38">
        <v>310</v>
      </c>
      <c r="C40" s="33" t="s">
        <v>112</v>
      </c>
      <c r="D40" s="34" t="s">
        <v>113</v>
      </c>
    </row>
    <row r="41" spans="2:4">
      <c r="B41" s="38">
        <v>396</v>
      </c>
      <c r="C41" s="33" t="s">
        <v>114</v>
      </c>
      <c r="D41" s="34" t="s">
        <v>115</v>
      </c>
    </row>
    <row r="42" spans="2:4">
      <c r="B42" s="38">
        <v>215</v>
      </c>
      <c r="C42" s="33" t="s">
        <v>116</v>
      </c>
      <c r="D42" s="34" t="s">
        <v>117</v>
      </c>
    </row>
    <row r="43" spans="2:4">
      <c r="B43" s="38">
        <v>117</v>
      </c>
      <c r="C43" s="33" t="s">
        <v>118</v>
      </c>
      <c r="D43" s="34" t="s">
        <v>51</v>
      </c>
    </row>
    <row r="44" spans="2:4">
      <c r="B44" s="38">
        <v>65</v>
      </c>
      <c r="C44" s="33" t="s">
        <v>119</v>
      </c>
      <c r="D44" s="34" t="s">
        <v>51</v>
      </c>
    </row>
    <row r="45" spans="2:4">
      <c r="B45" s="38">
        <v>239</v>
      </c>
      <c r="C45" s="33" t="s">
        <v>120</v>
      </c>
      <c r="D45" s="34" t="s">
        <v>121</v>
      </c>
    </row>
    <row r="46" spans="2:4">
      <c r="B46" s="38">
        <v>185</v>
      </c>
      <c r="C46" s="33" t="s">
        <v>122</v>
      </c>
      <c r="D46" s="34" t="s">
        <v>123</v>
      </c>
    </row>
    <row r="47" spans="2:4">
      <c r="B47" s="38">
        <v>204</v>
      </c>
      <c r="C47" s="33" t="s">
        <v>124</v>
      </c>
      <c r="D47" s="34" t="s">
        <v>125</v>
      </c>
    </row>
    <row r="48" spans="2:4">
      <c r="B48" s="38">
        <v>336</v>
      </c>
      <c r="C48" s="33" t="s">
        <v>126</v>
      </c>
      <c r="D48" s="34" t="s">
        <v>127</v>
      </c>
    </row>
    <row r="49" spans="2:4">
      <c r="B49" s="38">
        <v>2989</v>
      </c>
      <c r="C49" s="33" t="s">
        <v>128</v>
      </c>
      <c r="D49" s="34" t="s">
        <v>129</v>
      </c>
    </row>
    <row r="50" spans="2:4">
      <c r="B50" s="38">
        <v>536</v>
      </c>
      <c r="C50" s="33" t="s">
        <v>130</v>
      </c>
      <c r="D50" s="34" t="s">
        <v>131</v>
      </c>
    </row>
    <row r="51" spans="2:4">
      <c r="B51" s="38">
        <v>437</v>
      </c>
      <c r="C51" s="33" t="s">
        <v>132</v>
      </c>
      <c r="D51" s="34" t="s">
        <v>51</v>
      </c>
    </row>
    <row r="52" spans="2:4">
      <c r="B52" s="38">
        <v>1633</v>
      </c>
      <c r="C52" s="33" t="s">
        <v>133</v>
      </c>
      <c r="D52" s="34" t="s">
        <v>134</v>
      </c>
    </row>
    <row r="53" spans="2:4">
      <c r="B53" s="38">
        <v>131</v>
      </c>
      <c r="C53" s="33" t="s">
        <v>135</v>
      </c>
      <c r="D53" s="34" t="s">
        <v>136</v>
      </c>
    </row>
    <row r="54" spans="2:4">
      <c r="B54" s="38">
        <v>199</v>
      </c>
      <c r="C54" s="33" t="s">
        <v>137</v>
      </c>
      <c r="D54" s="34" t="s">
        <v>138</v>
      </c>
    </row>
    <row r="55" spans="2:4">
      <c r="B55" s="38">
        <v>75</v>
      </c>
      <c r="C55" s="33" t="s">
        <v>139</v>
      </c>
      <c r="D55" s="34" t="s">
        <v>140</v>
      </c>
    </row>
    <row r="56" spans="2:4">
      <c r="B56" s="38">
        <v>76</v>
      </c>
      <c r="C56" s="33" t="s">
        <v>141</v>
      </c>
      <c r="D56" s="34" t="s">
        <v>142</v>
      </c>
    </row>
    <row r="57" spans="2:4">
      <c r="B57" s="38">
        <v>77</v>
      </c>
      <c r="C57" s="33" t="s">
        <v>143</v>
      </c>
      <c r="D57" s="34" t="s">
        <v>144</v>
      </c>
    </row>
    <row r="58" spans="2:4">
      <c r="B58" s="38">
        <v>78</v>
      </c>
      <c r="C58" s="33" t="s">
        <v>145</v>
      </c>
      <c r="D58" s="34" t="s">
        <v>146</v>
      </c>
    </row>
    <row r="59" spans="2:4">
      <c r="B59" s="38">
        <v>79</v>
      </c>
      <c r="C59" s="33" t="s">
        <v>147</v>
      </c>
      <c r="D59" s="34" t="s">
        <v>148</v>
      </c>
    </row>
    <row r="60" spans="2:4">
      <c r="B60" s="38">
        <v>80</v>
      </c>
      <c r="C60" s="33" t="s">
        <v>149</v>
      </c>
      <c r="D60" s="34" t="s">
        <v>150</v>
      </c>
    </row>
    <row r="61" spans="2:4">
      <c r="B61" s="38">
        <v>81</v>
      </c>
      <c r="C61" s="33" t="s">
        <v>151</v>
      </c>
      <c r="D61" s="34" t="s">
        <v>152</v>
      </c>
    </row>
    <row r="62" spans="2:4">
      <c r="B62" s="38">
        <v>82</v>
      </c>
      <c r="C62" s="33" t="s">
        <v>153</v>
      </c>
      <c r="D62" s="34" t="s">
        <v>154</v>
      </c>
    </row>
    <row r="63" spans="2:4">
      <c r="B63" s="38">
        <v>84</v>
      </c>
      <c r="C63" s="33" t="s">
        <v>155</v>
      </c>
      <c r="D63" s="34" t="s">
        <v>156</v>
      </c>
    </row>
    <row r="64" spans="2:4">
      <c r="B64" s="38">
        <v>85</v>
      </c>
      <c r="C64" s="33" t="s">
        <v>157</v>
      </c>
      <c r="D64" s="34" t="s">
        <v>158</v>
      </c>
    </row>
    <row r="65" spans="2:4">
      <c r="B65" s="38">
        <v>101</v>
      </c>
      <c r="C65" s="33" t="s">
        <v>159</v>
      </c>
      <c r="D65" s="34" t="s">
        <v>160</v>
      </c>
    </row>
    <row r="66" spans="2:4">
      <c r="B66" s="38">
        <v>102</v>
      </c>
      <c r="C66" s="33" t="s">
        <v>161</v>
      </c>
      <c r="D66" s="34" t="s">
        <v>162</v>
      </c>
    </row>
    <row r="67" spans="2:4">
      <c r="B67" s="38">
        <v>86</v>
      </c>
      <c r="C67" s="33" t="s">
        <v>163</v>
      </c>
      <c r="D67" s="34" t="s">
        <v>164</v>
      </c>
    </row>
    <row r="68" spans="2:4">
      <c r="B68" s="38">
        <v>284</v>
      </c>
      <c r="C68" s="33" t="s">
        <v>165</v>
      </c>
      <c r="D68" s="34" t="s">
        <v>166</v>
      </c>
    </row>
    <row r="69" spans="2:4">
      <c r="B69" s="38">
        <v>83</v>
      </c>
      <c r="C69" s="33" t="s">
        <v>167</v>
      </c>
      <c r="D69" s="34" t="s">
        <v>125</v>
      </c>
    </row>
    <row r="70" spans="2:4">
      <c r="B70" s="38">
        <v>87</v>
      </c>
      <c r="C70" s="33" t="s">
        <v>168</v>
      </c>
      <c r="D70" s="34" t="s">
        <v>169</v>
      </c>
    </row>
    <row r="71" spans="2:4">
      <c r="B71" s="38">
        <v>103</v>
      </c>
      <c r="C71" s="33" t="s">
        <v>170</v>
      </c>
      <c r="D71" s="34" t="s">
        <v>127</v>
      </c>
    </row>
    <row r="72" spans="2:4">
      <c r="B72" s="38">
        <v>288</v>
      </c>
      <c r="C72" s="33" t="s">
        <v>171</v>
      </c>
      <c r="D72" s="34" t="s">
        <v>172</v>
      </c>
    </row>
    <row r="73" spans="2:4">
      <c r="B73" s="38">
        <v>89</v>
      </c>
      <c r="C73" s="33" t="s">
        <v>173</v>
      </c>
      <c r="D73" s="34" t="s">
        <v>174</v>
      </c>
    </row>
    <row r="74" spans="2:4">
      <c r="B74" s="38">
        <v>90</v>
      </c>
      <c r="C74" s="33" t="s">
        <v>175</v>
      </c>
      <c r="D74" s="34" t="s">
        <v>176</v>
      </c>
    </row>
    <row r="75" spans="2:4">
      <c r="B75" s="38">
        <v>98</v>
      </c>
      <c r="C75" s="33" t="s">
        <v>177</v>
      </c>
      <c r="D75" s="34" t="s">
        <v>178</v>
      </c>
    </row>
    <row r="76" spans="2:4">
      <c r="B76" s="38">
        <v>91</v>
      </c>
      <c r="C76" s="33" t="s">
        <v>179</v>
      </c>
      <c r="D76" s="34" t="s">
        <v>180</v>
      </c>
    </row>
    <row r="77" spans="2:4">
      <c r="B77" s="38">
        <v>92</v>
      </c>
      <c r="C77" s="33" t="s">
        <v>181</v>
      </c>
      <c r="D77" s="34" t="s">
        <v>182</v>
      </c>
    </row>
    <row r="78" spans="2:4">
      <c r="B78" s="38">
        <v>289</v>
      </c>
      <c r="C78" s="33" t="s">
        <v>183</v>
      </c>
      <c r="D78" s="34" t="s">
        <v>184</v>
      </c>
    </row>
    <row r="79" spans="2:4">
      <c r="B79" s="38">
        <v>93</v>
      </c>
      <c r="C79" s="33" t="s">
        <v>185</v>
      </c>
      <c r="D79" s="34" t="s">
        <v>186</v>
      </c>
    </row>
    <row r="80" spans="2:4">
      <c r="B80" s="38">
        <v>285</v>
      </c>
      <c r="C80" s="33" t="s">
        <v>187</v>
      </c>
      <c r="D80" s="34" t="s">
        <v>188</v>
      </c>
    </row>
    <row r="81" spans="2:4">
      <c r="B81" s="38">
        <v>106</v>
      </c>
      <c r="C81" s="33" t="s">
        <v>189</v>
      </c>
      <c r="D81" s="34" t="s">
        <v>190</v>
      </c>
    </row>
    <row r="82" spans="2:4">
      <c r="B82" s="38">
        <v>94</v>
      </c>
      <c r="C82" s="33" t="s">
        <v>191</v>
      </c>
      <c r="D82" s="34" t="s">
        <v>192</v>
      </c>
    </row>
    <row r="83" spans="2:4">
      <c r="B83" s="38">
        <v>465</v>
      </c>
      <c r="C83" s="33" t="s">
        <v>193</v>
      </c>
      <c r="D83" s="34" t="s">
        <v>194</v>
      </c>
    </row>
    <row r="84" spans="2:4">
      <c r="B84" s="38">
        <v>59</v>
      </c>
      <c r="C84" s="33" t="s">
        <v>195</v>
      </c>
      <c r="D84" s="34" t="s">
        <v>196</v>
      </c>
    </row>
    <row r="85" spans="2:4">
      <c r="B85" s="38">
        <v>1523</v>
      </c>
      <c r="C85" s="33" t="s">
        <v>197</v>
      </c>
      <c r="D85" s="34" t="s">
        <v>198</v>
      </c>
    </row>
    <row r="86" spans="2:4">
      <c r="B86" s="38">
        <v>461</v>
      </c>
      <c r="C86" s="33" t="s">
        <v>199</v>
      </c>
      <c r="D86" s="34" t="s">
        <v>200</v>
      </c>
    </row>
    <row r="87" spans="2:4">
      <c r="B87" s="38">
        <v>118</v>
      </c>
      <c r="C87" s="33" t="s">
        <v>201</v>
      </c>
      <c r="D87" s="34" t="s">
        <v>202</v>
      </c>
    </row>
    <row r="88" spans="2:4">
      <c r="B88" s="38">
        <v>176</v>
      </c>
      <c r="C88" s="33" t="s">
        <v>203</v>
      </c>
      <c r="D88" s="34" t="s">
        <v>204</v>
      </c>
    </row>
    <row r="89" spans="2:4">
      <c r="B89" s="38">
        <v>97</v>
      </c>
      <c r="C89" s="33" t="s">
        <v>205</v>
      </c>
      <c r="D89" s="34" t="s">
        <v>206</v>
      </c>
    </row>
    <row r="90" spans="2:4">
      <c r="B90" s="38">
        <v>95</v>
      </c>
      <c r="C90" s="33" t="s">
        <v>207</v>
      </c>
      <c r="D90" s="34" t="s">
        <v>208</v>
      </c>
    </row>
    <row r="91" spans="2:4">
      <c r="B91" s="38">
        <v>96</v>
      </c>
      <c r="C91" s="33" t="s">
        <v>209</v>
      </c>
      <c r="D91" s="34" t="s">
        <v>210</v>
      </c>
    </row>
    <row r="92" spans="2:4">
      <c r="B92" s="38">
        <v>104</v>
      </c>
      <c r="C92" s="33" t="s">
        <v>211</v>
      </c>
      <c r="D92" s="34" t="s">
        <v>212</v>
      </c>
    </row>
    <row r="93" spans="2:4">
      <c r="B93" s="38">
        <v>107</v>
      </c>
      <c r="C93" s="33" t="s">
        <v>213</v>
      </c>
      <c r="D93" s="34" t="s">
        <v>214</v>
      </c>
    </row>
    <row r="94" spans="2:4">
      <c r="B94" s="38">
        <v>99</v>
      </c>
      <c r="C94" s="33" t="s">
        <v>215</v>
      </c>
      <c r="D94" s="34" t="s">
        <v>216</v>
      </c>
    </row>
    <row r="95" spans="2:4">
      <c r="B95" s="38">
        <v>120</v>
      </c>
      <c r="C95" s="33" t="s">
        <v>217</v>
      </c>
      <c r="D95" s="34" t="s">
        <v>218</v>
      </c>
    </row>
    <row r="96" spans="2:4">
      <c r="B96" s="38">
        <v>200</v>
      </c>
      <c r="C96" s="33" t="s">
        <v>219</v>
      </c>
      <c r="D96" s="34" t="s">
        <v>51</v>
      </c>
    </row>
    <row r="97" spans="2:5">
      <c r="B97" s="38">
        <v>111</v>
      </c>
      <c r="C97" s="33" t="s">
        <v>220</v>
      </c>
      <c r="D97" s="34" t="s">
        <v>51</v>
      </c>
      <c r="E97" s="33"/>
    </row>
    <row r="98" spans="2:5">
      <c r="B98" s="38">
        <v>150</v>
      </c>
      <c r="C98" s="28" t="s">
        <v>221</v>
      </c>
      <c r="D98" s="34" t="s">
        <v>51</v>
      </c>
    </row>
    <row r="99" spans="2:5">
      <c r="B99" s="38">
        <v>210</v>
      </c>
      <c r="C99" s="33" t="s">
        <v>222</v>
      </c>
      <c r="D99" s="34" t="s">
        <v>223</v>
      </c>
    </row>
    <row r="100" spans="2:5">
      <c r="B100" s="38">
        <v>148</v>
      </c>
      <c r="C100" s="33" t="s">
        <v>224</v>
      </c>
      <c r="D100" s="34" t="s">
        <v>225</v>
      </c>
    </row>
    <row r="101" spans="2:5">
      <c r="B101" s="38">
        <v>394</v>
      </c>
      <c r="C101" s="33" t="s">
        <v>226</v>
      </c>
      <c r="D101" s="34" t="s">
        <v>227</v>
      </c>
    </row>
    <row r="102" spans="2:5">
      <c r="B102" s="38">
        <v>205</v>
      </c>
      <c r="C102" s="33" t="s">
        <v>228</v>
      </c>
      <c r="D102" s="34" t="s">
        <v>229</v>
      </c>
    </row>
    <row r="103" spans="2:5">
      <c r="B103" s="38">
        <v>426</v>
      </c>
      <c r="C103" s="33" t="s">
        <v>230</v>
      </c>
      <c r="D103" s="34" t="s">
        <v>231</v>
      </c>
    </row>
    <row r="104" spans="2:5">
      <c r="B104" s="38">
        <v>9000</v>
      </c>
      <c r="C104" s="33" t="s">
        <v>232</v>
      </c>
      <c r="D104" s="34" t="s">
        <v>233</v>
      </c>
    </row>
    <row r="105" spans="2:5">
      <c r="B105" s="38">
        <v>1634</v>
      </c>
      <c r="C105" s="33" t="s">
        <v>234</v>
      </c>
      <c r="D105" s="34" t="s">
        <v>235</v>
      </c>
    </row>
    <row r="106" spans="2:5">
      <c r="B106" s="38">
        <v>172</v>
      </c>
      <c r="C106" s="33" t="s">
        <v>236</v>
      </c>
      <c r="D106" s="34" t="s">
        <v>237</v>
      </c>
    </row>
    <row r="107" spans="2:5">
      <c r="B107" s="38">
        <v>424</v>
      </c>
      <c r="C107" s="33" t="s">
        <v>238</v>
      </c>
      <c r="D107" s="34" t="s">
        <v>239</v>
      </c>
    </row>
    <row r="108" spans="2:5">
      <c r="B108" s="38">
        <v>411</v>
      </c>
      <c r="C108" s="33" t="s">
        <v>240</v>
      </c>
      <c r="D108" s="34" t="s">
        <v>241</v>
      </c>
    </row>
    <row r="109" spans="2:5">
      <c r="B109" s="38">
        <v>476</v>
      </c>
      <c r="C109" s="33" t="s">
        <v>242</v>
      </c>
      <c r="D109" s="34" t="s">
        <v>243</v>
      </c>
    </row>
    <row r="110" spans="2:5">
      <c r="B110" s="38">
        <v>186</v>
      </c>
      <c r="C110" s="33" t="s">
        <v>244</v>
      </c>
      <c r="D110" s="34" t="s">
        <v>245</v>
      </c>
    </row>
    <row r="111" spans="2:5">
      <c r="B111" s="38">
        <v>478</v>
      </c>
      <c r="C111" s="33" t="s">
        <v>246</v>
      </c>
      <c r="D111" s="34" t="s">
        <v>247</v>
      </c>
    </row>
    <row r="112" spans="2:5">
      <c r="B112" s="38">
        <v>335</v>
      </c>
      <c r="C112" s="33" t="s">
        <v>248</v>
      </c>
      <c r="D112" s="34" t="s">
        <v>249</v>
      </c>
    </row>
    <row r="113" spans="2:4">
      <c r="B113" s="38">
        <v>188</v>
      </c>
      <c r="C113" s="33" t="s">
        <v>250</v>
      </c>
      <c r="D113" s="34" t="s">
        <v>251</v>
      </c>
    </row>
    <row r="114" spans="2:4">
      <c r="B114" s="38">
        <v>67</v>
      </c>
      <c r="C114" s="33" t="s">
        <v>252</v>
      </c>
      <c r="D114" s="34" t="s">
        <v>253</v>
      </c>
    </row>
    <row r="115" spans="2:4">
      <c r="B115" s="38">
        <v>471</v>
      </c>
      <c r="C115" s="33" t="s">
        <v>254</v>
      </c>
      <c r="D115" s="34" t="s">
        <v>255</v>
      </c>
    </row>
    <row r="116" spans="2:4">
      <c r="B116" s="38">
        <v>482</v>
      </c>
      <c r="C116" s="33" t="s">
        <v>256</v>
      </c>
      <c r="D116" s="34" t="s">
        <v>257</v>
      </c>
    </row>
    <row r="117" spans="2:4">
      <c r="B117" s="38">
        <v>535</v>
      </c>
      <c r="C117" s="33" t="s">
        <v>258</v>
      </c>
      <c r="D117" s="34" t="s">
        <v>259</v>
      </c>
    </row>
    <row r="118" spans="2:4">
      <c r="B118" s="38">
        <v>472</v>
      </c>
      <c r="C118" s="33" t="s">
        <v>260</v>
      </c>
      <c r="D118" s="34" t="s">
        <v>261</v>
      </c>
    </row>
    <row r="119" spans="2:4">
      <c r="B119" s="38">
        <v>418</v>
      </c>
      <c r="C119" s="33" t="s">
        <v>262</v>
      </c>
      <c r="D119" s="34" t="s">
        <v>263</v>
      </c>
    </row>
    <row r="120" spans="2:4">
      <c r="B120" s="38">
        <v>473</v>
      </c>
      <c r="C120" s="33" t="s">
        <v>264</v>
      </c>
      <c r="D120" s="34" t="s">
        <v>265</v>
      </c>
    </row>
    <row r="121" spans="2:4">
      <c r="B121" s="38">
        <v>484</v>
      </c>
      <c r="C121" s="33" t="s">
        <v>266</v>
      </c>
      <c r="D121" s="34" t="s">
        <v>267</v>
      </c>
    </row>
    <row r="122" spans="2:4">
      <c r="B122" s="38">
        <v>151</v>
      </c>
      <c r="C122" s="33" t="s">
        <v>268</v>
      </c>
      <c r="D122" s="34" t="s">
        <v>269</v>
      </c>
    </row>
    <row r="123" spans="2:4">
      <c r="B123" s="38">
        <v>56</v>
      </c>
      <c r="C123" s="33" t="s">
        <v>270</v>
      </c>
      <c r="D123" s="34" t="s">
        <v>271</v>
      </c>
    </row>
    <row r="124" spans="2:4">
      <c r="B124" s="38">
        <v>164</v>
      </c>
      <c r="C124" s="33" t="s">
        <v>272</v>
      </c>
      <c r="D124" s="34" t="s">
        <v>273</v>
      </c>
    </row>
    <row r="125" spans="2:4">
      <c r="B125" s="38">
        <v>154</v>
      </c>
      <c r="C125" s="33" t="s">
        <v>274</v>
      </c>
      <c r="D125" s="34" t="s">
        <v>275</v>
      </c>
    </row>
    <row r="126" spans="2:4">
      <c r="B126" s="38">
        <v>190</v>
      </c>
      <c r="C126" s="33" t="s">
        <v>276</v>
      </c>
      <c r="D126" s="34" t="s">
        <v>277</v>
      </c>
    </row>
    <row r="127" spans="2:4">
      <c r="B127" s="38">
        <v>155</v>
      </c>
      <c r="C127" s="33" t="s">
        <v>278</v>
      </c>
      <c r="D127" s="34" t="s">
        <v>279</v>
      </c>
    </row>
    <row r="128" spans="2:4">
      <c r="B128" s="38">
        <v>232</v>
      </c>
      <c r="C128" s="33" t="s">
        <v>280</v>
      </c>
      <c r="D128" s="34" t="s">
        <v>281</v>
      </c>
    </row>
    <row r="129" spans="2:4">
      <c r="B129" s="38">
        <v>438</v>
      </c>
      <c r="C129" s="33" t="s">
        <v>282</v>
      </c>
      <c r="D129" s="34" t="s">
        <v>283</v>
      </c>
    </row>
    <row r="130" spans="2:4">
      <c r="B130" s="38">
        <v>201</v>
      </c>
      <c r="C130" s="33" t="s">
        <v>284</v>
      </c>
      <c r="D130" s="34" t="s">
        <v>285</v>
      </c>
    </row>
    <row r="131" spans="2:4">
      <c r="B131" s="38">
        <v>132</v>
      </c>
      <c r="C131" s="33" t="s">
        <v>286</v>
      </c>
      <c r="D131" s="34" t="s">
        <v>51</v>
      </c>
    </row>
    <row r="132" spans="2:4">
      <c r="B132" s="38">
        <v>495</v>
      </c>
      <c r="C132" s="33" t="s">
        <v>287</v>
      </c>
      <c r="D132" s="34" t="s">
        <v>51</v>
      </c>
    </row>
    <row r="133" spans="2:4">
      <c r="B133" s="38">
        <v>156</v>
      </c>
      <c r="C133" s="33" t="s">
        <v>288</v>
      </c>
      <c r="D133" s="34" t="s">
        <v>51</v>
      </c>
    </row>
    <row r="134" spans="2:4">
      <c r="B134" s="38">
        <v>165</v>
      </c>
      <c r="C134" s="33" t="s">
        <v>289</v>
      </c>
      <c r="D134" s="34" t="s">
        <v>290</v>
      </c>
    </row>
    <row r="135" spans="2:4">
      <c r="B135" s="38">
        <v>217</v>
      </c>
      <c r="C135" s="33" t="s">
        <v>291</v>
      </c>
      <c r="D135" s="34" t="s">
        <v>292</v>
      </c>
    </row>
    <row r="136" spans="2:4">
      <c r="B136" s="38">
        <v>218</v>
      </c>
      <c r="C136" s="33" t="s">
        <v>293</v>
      </c>
      <c r="D136" s="34" t="s">
        <v>294</v>
      </c>
    </row>
    <row r="137" spans="2:4">
      <c r="B137" s="38">
        <v>206</v>
      </c>
      <c r="C137" s="33" t="s">
        <v>295</v>
      </c>
      <c r="D137" s="34" t="s">
        <v>296</v>
      </c>
    </row>
    <row r="138" spans="2:4">
      <c r="B138" s="38">
        <v>306</v>
      </c>
      <c r="C138" s="33" t="s">
        <v>297</v>
      </c>
      <c r="D138" s="34" t="s">
        <v>298</v>
      </c>
    </row>
    <row r="139" spans="2:4">
      <c r="B139" s="38">
        <v>66</v>
      </c>
      <c r="C139" s="33" t="s">
        <v>299</v>
      </c>
      <c r="D139" s="34" t="s">
        <v>300</v>
      </c>
    </row>
    <row r="140" spans="2:4">
      <c r="B140" s="38">
        <v>166</v>
      </c>
      <c r="C140" s="33" t="s">
        <v>301</v>
      </c>
      <c r="D140" s="34" t="s">
        <v>302</v>
      </c>
    </row>
    <row r="141" spans="2:4">
      <c r="B141" s="38">
        <v>307</v>
      </c>
      <c r="C141" s="33" t="s">
        <v>303</v>
      </c>
      <c r="D141" s="34" t="s">
        <v>304</v>
      </c>
    </row>
    <row r="142" spans="2:4">
      <c r="B142" s="38">
        <v>61</v>
      </c>
      <c r="C142" s="33" t="s">
        <v>305</v>
      </c>
      <c r="D142" s="34" t="s">
        <v>306</v>
      </c>
    </row>
    <row r="143" spans="2:4">
      <c r="B143" s="38">
        <v>121</v>
      </c>
      <c r="C143" s="33" t="s">
        <v>307</v>
      </c>
      <c r="D143" s="34" t="s">
        <v>308</v>
      </c>
    </row>
    <row r="144" spans="2:4">
      <c r="B144" s="38">
        <v>317</v>
      </c>
      <c r="C144" s="33" t="s">
        <v>309</v>
      </c>
      <c r="D144" s="34" t="s">
        <v>310</v>
      </c>
    </row>
    <row r="145" spans="2:4">
      <c r="B145" s="38">
        <v>1524</v>
      </c>
      <c r="C145" s="33" t="s">
        <v>311</v>
      </c>
      <c r="D145" s="34" t="s">
        <v>312</v>
      </c>
    </row>
    <row r="146" spans="2:4">
      <c r="B146" s="38">
        <v>448</v>
      </c>
      <c r="C146" s="33" t="s">
        <v>313</v>
      </c>
      <c r="D146" s="34" t="s">
        <v>314</v>
      </c>
    </row>
    <row r="147" spans="2:4">
      <c r="B147" s="38">
        <v>191</v>
      </c>
      <c r="C147" s="33" t="s">
        <v>315</v>
      </c>
      <c r="D147" s="34" t="s">
        <v>51</v>
      </c>
    </row>
    <row r="148" spans="2:4">
      <c r="B148" s="38">
        <v>474</v>
      </c>
      <c r="C148" s="33" t="s">
        <v>316</v>
      </c>
      <c r="D148" s="34" t="s">
        <v>51</v>
      </c>
    </row>
    <row r="149" spans="2:4">
      <c r="B149" s="38">
        <v>122</v>
      </c>
      <c r="C149" s="33" t="s">
        <v>317</v>
      </c>
      <c r="D149" s="34" t="s">
        <v>51</v>
      </c>
    </row>
    <row r="150" spans="2:4">
      <c r="B150" s="38">
        <v>173</v>
      </c>
      <c r="C150" s="33" t="s">
        <v>318</v>
      </c>
      <c r="D150" s="34" t="s">
        <v>319</v>
      </c>
    </row>
    <row r="151" spans="2:4">
      <c r="B151" s="38">
        <v>119</v>
      </c>
      <c r="C151" s="33" t="s">
        <v>320</v>
      </c>
      <c r="D151" s="34" t="s">
        <v>321</v>
      </c>
    </row>
    <row r="152" spans="2:4">
      <c r="B152" s="38">
        <v>490</v>
      </c>
      <c r="C152" s="33" t="s">
        <v>322</v>
      </c>
      <c r="D152" s="34" t="s">
        <v>51</v>
      </c>
    </row>
    <row r="153" spans="2:4">
      <c r="B153" s="38">
        <v>109</v>
      </c>
      <c r="C153" s="33" t="s">
        <v>323</v>
      </c>
      <c r="D153" s="34" t="s">
        <v>51</v>
      </c>
    </row>
    <row r="154" spans="2:4">
      <c r="B154" s="38">
        <v>57</v>
      </c>
      <c r="C154" s="33" t="s">
        <v>324</v>
      </c>
      <c r="D154" s="34" t="s">
        <v>325</v>
      </c>
    </row>
    <row r="155" spans="2:4">
      <c r="B155" s="38">
        <v>110</v>
      </c>
      <c r="C155" s="33" t="s">
        <v>326</v>
      </c>
      <c r="D155" s="34" t="s">
        <v>327</v>
      </c>
    </row>
    <row r="156" spans="2:4">
      <c r="B156" s="38">
        <v>219</v>
      </c>
      <c r="C156" s="33" t="s">
        <v>328</v>
      </c>
      <c r="D156" s="34" t="s">
        <v>51</v>
      </c>
    </row>
    <row r="157" spans="2:4">
      <c r="B157" s="38">
        <v>134</v>
      </c>
      <c r="C157" s="33" t="s">
        <v>329</v>
      </c>
      <c r="D157" s="34" t="s">
        <v>330</v>
      </c>
    </row>
    <row r="158" spans="2:4">
      <c r="B158" s="38">
        <v>135</v>
      </c>
      <c r="C158" s="33" t="s">
        <v>331</v>
      </c>
      <c r="D158" s="34" t="s">
        <v>332</v>
      </c>
    </row>
    <row r="159" spans="2:4">
      <c r="B159" s="38">
        <v>123</v>
      </c>
      <c r="C159" s="33" t="s">
        <v>333</v>
      </c>
      <c r="D159" s="34" t="s">
        <v>334</v>
      </c>
    </row>
    <row r="160" spans="2:4">
      <c r="B160" s="38">
        <v>143</v>
      </c>
      <c r="C160" s="33" t="s">
        <v>335</v>
      </c>
      <c r="D160" s="34" t="s">
        <v>336</v>
      </c>
    </row>
    <row r="161" spans="2:4">
      <c r="B161" s="38">
        <v>64</v>
      </c>
      <c r="C161" s="33" t="s">
        <v>337</v>
      </c>
      <c r="D161" s="34" t="s">
        <v>338</v>
      </c>
    </row>
    <row r="162" spans="2:4">
      <c r="B162" s="38">
        <v>491</v>
      </c>
      <c r="C162" s="33" t="s">
        <v>339</v>
      </c>
      <c r="D162" s="34" t="s">
        <v>340</v>
      </c>
    </row>
    <row r="163" spans="2:4">
      <c r="B163" s="38">
        <v>72</v>
      </c>
      <c r="C163" s="33" t="s">
        <v>341</v>
      </c>
      <c r="D163" s="34" t="s">
        <v>342</v>
      </c>
    </row>
    <row r="164" spans="2:4">
      <c r="B164" s="38">
        <v>193</v>
      </c>
      <c r="C164" s="33" t="s">
        <v>343</v>
      </c>
      <c r="D164" s="34" t="s">
        <v>344</v>
      </c>
    </row>
    <row r="165" spans="2:4">
      <c r="B165" s="38">
        <v>149</v>
      </c>
      <c r="C165" s="33" t="s">
        <v>345</v>
      </c>
      <c r="D165" s="34" t="s">
        <v>346</v>
      </c>
    </row>
    <row r="166" spans="2:4">
      <c r="B166" s="38">
        <v>221</v>
      </c>
      <c r="C166" s="33" t="s">
        <v>347</v>
      </c>
      <c r="D166" s="34" t="s">
        <v>348</v>
      </c>
    </row>
    <row r="167" spans="2:4">
      <c r="B167" s="38">
        <v>137</v>
      </c>
      <c r="C167" s="33" t="s">
        <v>349</v>
      </c>
      <c r="D167" s="34" t="s">
        <v>350</v>
      </c>
    </row>
    <row r="168" spans="2:4">
      <c r="B168" s="38">
        <v>141</v>
      </c>
      <c r="C168" s="33" t="s">
        <v>351</v>
      </c>
      <c r="D168" s="34" t="s">
        <v>352</v>
      </c>
    </row>
    <row r="169" spans="2:4">
      <c r="B169" s="38">
        <v>233</v>
      </c>
      <c r="C169" s="33" t="s">
        <v>353</v>
      </c>
      <c r="D169" s="34" t="s">
        <v>354</v>
      </c>
    </row>
    <row r="170" spans="2:4">
      <c r="B170" s="38">
        <v>222</v>
      </c>
      <c r="C170" s="33" t="s">
        <v>355</v>
      </c>
      <c r="D170" s="34" t="s">
        <v>356</v>
      </c>
    </row>
    <row r="171" spans="2:4">
      <c r="B171" s="38">
        <v>246</v>
      </c>
      <c r="C171" s="33" t="s">
        <v>357</v>
      </c>
      <c r="D171" s="34" t="s">
        <v>358</v>
      </c>
    </row>
    <row r="172" spans="2:4">
      <c r="B172" s="38">
        <v>223</v>
      </c>
      <c r="C172" s="33" t="s">
        <v>359</v>
      </c>
      <c r="D172" s="34" t="s">
        <v>51</v>
      </c>
    </row>
    <row r="173" spans="2:4">
      <c r="B173" s="38">
        <v>138</v>
      </c>
      <c r="C173" s="33" t="s">
        <v>360</v>
      </c>
      <c r="D173" s="34" t="s">
        <v>361</v>
      </c>
    </row>
    <row r="174" spans="2:4">
      <c r="B174" s="38">
        <v>139</v>
      </c>
      <c r="C174" s="33" t="s">
        <v>362</v>
      </c>
      <c r="D174" s="34" t="s">
        <v>363</v>
      </c>
    </row>
    <row r="175" spans="2:4">
      <c r="B175" s="38">
        <v>174</v>
      </c>
      <c r="C175" s="33" t="s">
        <v>364</v>
      </c>
      <c r="D175" s="34" t="s">
        <v>365</v>
      </c>
    </row>
    <row r="176" spans="2:4">
      <c r="B176" s="38">
        <v>145</v>
      </c>
      <c r="C176" s="33" t="s">
        <v>366</v>
      </c>
      <c r="D176" s="34" t="s">
        <v>367</v>
      </c>
    </row>
    <row r="177" spans="2:4">
      <c r="B177" s="38">
        <v>142</v>
      </c>
      <c r="C177" s="33" t="s">
        <v>368</v>
      </c>
      <c r="D177" s="34" t="s">
        <v>369</v>
      </c>
    </row>
    <row r="178" spans="2:4">
      <c r="B178" s="38">
        <v>146</v>
      </c>
      <c r="C178" s="33" t="s">
        <v>370</v>
      </c>
      <c r="D178" s="34" t="s">
        <v>371</v>
      </c>
    </row>
    <row r="179" spans="2:4">
      <c r="B179" s="38">
        <v>557</v>
      </c>
      <c r="C179" s="33" t="s">
        <v>372</v>
      </c>
      <c r="D179" s="34" t="s">
        <v>373</v>
      </c>
    </row>
    <row r="180" spans="2:4">
      <c r="B180" s="38">
        <v>194</v>
      </c>
      <c r="C180" s="33" t="s">
        <v>374</v>
      </c>
      <c r="D180" s="34" t="s">
        <v>375</v>
      </c>
    </row>
    <row r="181" spans="2:4">
      <c r="B181" s="38">
        <v>338</v>
      </c>
      <c r="C181" s="33" t="s">
        <v>376</v>
      </c>
      <c r="D181" s="34" t="s">
        <v>377</v>
      </c>
    </row>
    <row r="182" spans="2:4">
      <c r="B182" s="38">
        <v>2921</v>
      </c>
      <c r="C182" s="33" t="s">
        <v>378</v>
      </c>
      <c r="D182" s="34" t="s">
        <v>379</v>
      </c>
    </row>
    <row r="183" spans="2:4">
      <c r="B183" s="38">
        <v>157</v>
      </c>
      <c r="C183" s="33" t="s">
        <v>380</v>
      </c>
      <c r="D183" s="34" t="s">
        <v>51</v>
      </c>
    </row>
    <row r="184" spans="2:4">
      <c r="B184" s="38">
        <v>330</v>
      </c>
      <c r="C184" s="33" t="s">
        <v>381</v>
      </c>
      <c r="D184" s="34" t="s">
        <v>382</v>
      </c>
    </row>
    <row r="185" spans="2:4">
      <c r="B185" s="38">
        <v>440</v>
      </c>
      <c r="C185" s="33" t="s">
        <v>383</v>
      </c>
      <c r="D185" s="34" t="s">
        <v>384</v>
      </c>
    </row>
    <row r="186" spans="2:4">
      <c r="B186" s="38">
        <v>63</v>
      </c>
      <c r="C186" s="33" t="s">
        <v>385</v>
      </c>
      <c r="D186" s="34" t="s">
        <v>386</v>
      </c>
    </row>
    <row r="187" spans="2:4">
      <c r="B187" s="38">
        <v>386</v>
      </c>
      <c r="C187" s="33" t="s">
        <v>387</v>
      </c>
      <c r="D187" s="34" t="s">
        <v>388</v>
      </c>
    </row>
    <row r="188" spans="2:4">
      <c r="B188" s="38">
        <v>169</v>
      </c>
      <c r="C188" s="33" t="s">
        <v>389</v>
      </c>
      <c r="D188" s="34" t="s">
        <v>390</v>
      </c>
    </row>
    <row r="189" spans="2:4">
      <c r="B189" s="38">
        <v>297</v>
      </c>
      <c r="C189" s="33" t="s">
        <v>391</v>
      </c>
      <c r="D189" s="34" t="s">
        <v>392</v>
      </c>
    </row>
    <row r="190" spans="2:4">
      <c r="B190" s="38">
        <v>112</v>
      </c>
      <c r="C190" s="33" t="s">
        <v>393</v>
      </c>
      <c r="D190" s="34" t="s">
        <v>394</v>
      </c>
    </row>
    <row r="191" spans="2:4">
      <c r="B191" s="38">
        <v>124</v>
      </c>
      <c r="C191" s="33" t="s">
        <v>395</v>
      </c>
      <c r="D191" s="34" t="s">
        <v>396</v>
      </c>
    </row>
    <row r="192" spans="2:4">
      <c r="B192" s="38">
        <v>147</v>
      </c>
      <c r="C192" s="33" t="s">
        <v>397</v>
      </c>
      <c r="D192" s="34" t="s">
        <v>398</v>
      </c>
    </row>
    <row r="193" spans="2:4">
      <c r="B193" s="38">
        <v>348</v>
      </c>
      <c r="C193" s="33" t="s">
        <v>399</v>
      </c>
      <c r="D193" s="34" t="s">
        <v>400</v>
      </c>
    </row>
    <row r="194" spans="2:4">
      <c r="B194" s="38">
        <v>415</v>
      </c>
      <c r="C194" s="33" t="s">
        <v>401</v>
      </c>
      <c r="D194" s="34" t="s">
        <v>402</v>
      </c>
    </row>
    <row r="195" spans="2:4">
      <c r="B195" s="38">
        <v>196</v>
      </c>
      <c r="C195" s="33" t="s">
        <v>403</v>
      </c>
      <c r="D195" s="34" t="s">
        <v>404</v>
      </c>
    </row>
    <row r="196" spans="2:4">
      <c r="B196" s="38">
        <v>237</v>
      </c>
      <c r="C196" s="33" t="s">
        <v>405</v>
      </c>
      <c r="D196" s="34" t="s">
        <v>406</v>
      </c>
    </row>
    <row r="197" spans="2:4">
      <c r="B197" s="38">
        <v>401</v>
      </c>
      <c r="C197" s="33" t="s">
        <v>407</v>
      </c>
      <c r="D197" s="34" t="s">
        <v>408</v>
      </c>
    </row>
    <row r="198" spans="2:4">
      <c r="B198" s="38">
        <v>242</v>
      </c>
      <c r="C198" s="33" t="s">
        <v>409</v>
      </c>
      <c r="D198" s="34" t="s">
        <v>410</v>
      </c>
    </row>
    <row r="199" spans="2:4">
      <c r="B199" s="38">
        <v>403</v>
      </c>
      <c r="C199" s="33" t="s">
        <v>411</v>
      </c>
      <c r="D199" s="34" t="s">
        <v>412</v>
      </c>
    </row>
    <row r="200" spans="2:4">
      <c r="B200" s="38">
        <v>247</v>
      </c>
      <c r="C200" s="33" t="s">
        <v>413</v>
      </c>
      <c r="D200" s="34" t="s">
        <v>414</v>
      </c>
    </row>
    <row r="201" spans="2:4">
      <c r="B201" s="38">
        <v>389</v>
      </c>
      <c r="C201" s="33" t="s">
        <v>415</v>
      </c>
      <c r="D201" s="34" t="s">
        <v>416</v>
      </c>
    </row>
    <row r="202" spans="2:4">
      <c r="B202" s="38">
        <v>407</v>
      </c>
      <c r="C202" s="33" t="s">
        <v>417</v>
      </c>
      <c r="D202" s="34" t="s">
        <v>418</v>
      </c>
    </row>
    <row r="203" spans="2:4">
      <c r="B203" s="38">
        <v>434</v>
      </c>
      <c r="C203" s="33" t="s">
        <v>419</v>
      </c>
      <c r="D203" s="34" t="s">
        <v>420</v>
      </c>
    </row>
    <row r="204" spans="2:4">
      <c r="B204" s="38">
        <v>525</v>
      </c>
      <c r="C204" s="33" t="s">
        <v>421</v>
      </c>
      <c r="D204" s="34" t="s">
        <v>51</v>
      </c>
    </row>
    <row r="205" spans="2:4">
      <c r="B205" s="38">
        <v>485</v>
      </c>
      <c r="C205" s="33" t="s">
        <v>422</v>
      </c>
      <c r="D205" s="34" t="s">
        <v>51</v>
      </c>
    </row>
    <row r="206" spans="2:4">
      <c r="B206" s="38">
        <v>486</v>
      </c>
      <c r="C206" s="33" t="s">
        <v>423</v>
      </c>
      <c r="D206" s="34" t="s">
        <v>424</v>
      </c>
    </row>
    <row r="207" spans="2:4">
      <c r="B207" s="38">
        <v>537</v>
      </c>
      <c r="C207" s="33" t="s">
        <v>425</v>
      </c>
      <c r="D207" s="34" t="s">
        <v>51</v>
      </c>
    </row>
    <row r="208" spans="2:4">
      <c r="B208" s="38">
        <v>74</v>
      </c>
      <c r="C208" s="33" t="s">
        <v>426</v>
      </c>
      <c r="D208" s="34" t="s">
        <v>427</v>
      </c>
    </row>
    <row r="209" spans="2:4">
      <c r="B209" s="38">
        <v>125</v>
      </c>
      <c r="C209" s="33" t="s">
        <v>428</v>
      </c>
      <c r="D209" s="34" t="s">
        <v>51</v>
      </c>
    </row>
    <row r="210" spans="2:4">
      <c r="B210" s="38">
        <v>1787</v>
      </c>
      <c r="C210" s="33" t="s">
        <v>429</v>
      </c>
      <c r="D210" s="34" t="s">
        <v>430</v>
      </c>
    </row>
    <row r="211" spans="2:4">
      <c r="B211" s="38">
        <v>158</v>
      </c>
      <c r="C211" s="33" t="s">
        <v>431</v>
      </c>
      <c r="D211" s="34" t="s">
        <v>432</v>
      </c>
    </row>
    <row r="212" spans="2:4">
      <c r="B212" s="38">
        <v>202</v>
      </c>
      <c r="C212" s="33" t="s">
        <v>433</v>
      </c>
      <c r="D212" s="34" t="s">
        <v>434</v>
      </c>
    </row>
    <row r="213" spans="2:4">
      <c r="B213" s="38">
        <v>244</v>
      </c>
      <c r="C213" s="33" t="s">
        <v>435</v>
      </c>
      <c r="D213" s="34" t="s">
        <v>436</v>
      </c>
    </row>
    <row r="214" spans="2:4">
      <c r="B214" s="38">
        <v>487</v>
      </c>
      <c r="C214" s="33" t="s">
        <v>437</v>
      </c>
      <c r="D214" s="34" t="s">
        <v>438</v>
      </c>
    </row>
    <row r="215" spans="2:4">
      <c r="B215" s="38">
        <v>203</v>
      </c>
      <c r="C215" s="33" t="s">
        <v>439</v>
      </c>
      <c r="D215" s="34" t="s">
        <v>51</v>
      </c>
    </row>
    <row r="216" spans="2:4">
      <c r="B216" s="38">
        <v>225</v>
      </c>
      <c r="C216" s="33" t="s">
        <v>440</v>
      </c>
      <c r="D216" s="34" t="s">
        <v>51</v>
      </c>
    </row>
    <row r="217" spans="2:4">
      <c r="B217" s="38">
        <v>226</v>
      </c>
      <c r="C217" s="33" t="s">
        <v>441</v>
      </c>
      <c r="D217" s="34" t="s">
        <v>51</v>
      </c>
    </row>
    <row r="218" spans="2:4">
      <c r="B218" s="38">
        <v>234</v>
      </c>
      <c r="C218" s="33" t="s">
        <v>442</v>
      </c>
      <c r="D218" s="34" t="s">
        <v>443</v>
      </c>
    </row>
    <row r="219" spans="2:4">
      <c r="B219" s="38">
        <v>126</v>
      </c>
      <c r="C219" s="33" t="s">
        <v>444</v>
      </c>
      <c r="D219" s="34" t="s">
        <v>445</v>
      </c>
    </row>
    <row r="220" spans="2:4">
      <c r="B220" s="38">
        <v>192</v>
      </c>
      <c r="C220" s="33" t="s">
        <v>446</v>
      </c>
      <c r="D220" s="34" t="s">
        <v>447</v>
      </c>
    </row>
    <row r="221" spans="2:4">
      <c r="B221" s="38">
        <v>227</v>
      </c>
      <c r="C221" s="33" t="s">
        <v>448</v>
      </c>
      <c r="D221" s="34" t="s">
        <v>449</v>
      </c>
    </row>
    <row r="222" spans="2:4">
      <c r="B222" s="38">
        <v>243</v>
      </c>
      <c r="C222" s="33" t="s">
        <v>450</v>
      </c>
      <c r="D222" s="34" t="s">
        <v>451</v>
      </c>
    </row>
    <row r="223" spans="2:4">
      <c r="B223" s="38">
        <v>458</v>
      </c>
      <c r="C223" s="33" t="s">
        <v>452</v>
      </c>
      <c r="D223" s="34" t="s">
        <v>51</v>
      </c>
    </row>
    <row r="224" spans="2:4">
      <c r="B224" s="38">
        <v>442</v>
      </c>
      <c r="C224" s="33" t="s">
        <v>453</v>
      </c>
      <c r="D224" s="34" t="s">
        <v>454</v>
      </c>
    </row>
    <row r="225" spans="2:4">
      <c r="B225" s="38">
        <v>441</v>
      </c>
      <c r="C225" s="33" t="s">
        <v>455</v>
      </c>
      <c r="D225" s="34" t="s">
        <v>456</v>
      </c>
    </row>
    <row r="226" spans="2:4">
      <c r="B226" s="38">
        <v>127</v>
      </c>
      <c r="C226" s="33" t="s">
        <v>457</v>
      </c>
      <c r="D226" s="34" t="s">
        <v>458</v>
      </c>
    </row>
    <row r="227" spans="2:4">
      <c r="B227" s="38">
        <v>170</v>
      </c>
      <c r="C227" s="33" t="s">
        <v>459</v>
      </c>
      <c r="D227" s="34" t="s">
        <v>460</v>
      </c>
    </row>
    <row r="228" spans="2:4">
      <c r="B228" s="38">
        <v>130</v>
      </c>
      <c r="C228" s="33" t="s">
        <v>461</v>
      </c>
      <c r="D228" s="34" t="s">
        <v>462</v>
      </c>
    </row>
    <row r="229" spans="2:4">
      <c r="B229" s="38">
        <v>175</v>
      </c>
      <c r="C229" s="33" t="s">
        <v>463</v>
      </c>
      <c r="D229" s="34" t="s">
        <v>464</v>
      </c>
    </row>
    <row r="230" spans="2:4">
      <c r="B230" s="38">
        <v>248</v>
      </c>
      <c r="C230" s="33" t="s">
        <v>465</v>
      </c>
      <c r="D230" s="34" t="s">
        <v>466</v>
      </c>
    </row>
    <row r="231" spans="2:4">
      <c r="B231" s="38">
        <v>209</v>
      </c>
      <c r="C231" s="33" t="s">
        <v>467</v>
      </c>
      <c r="D231" s="34" t="s">
        <v>468</v>
      </c>
    </row>
    <row r="232" spans="2:4">
      <c r="B232" s="38">
        <v>171</v>
      </c>
      <c r="C232" s="33" t="s">
        <v>469</v>
      </c>
      <c r="D232" s="34" t="s">
        <v>470</v>
      </c>
    </row>
    <row r="233" spans="2:4">
      <c r="B233" s="38">
        <v>128</v>
      </c>
      <c r="C233" s="33" t="s">
        <v>471</v>
      </c>
      <c r="D233" s="34" t="s">
        <v>472</v>
      </c>
    </row>
    <row r="234" spans="2:4">
      <c r="B234" s="38">
        <v>228</v>
      </c>
      <c r="C234" s="33" t="s">
        <v>473</v>
      </c>
      <c r="D234" s="34" t="s">
        <v>474</v>
      </c>
    </row>
    <row r="235" spans="2:4">
      <c r="B235" s="38">
        <v>159</v>
      </c>
      <c r="C235" s="33" t="s">
        <v>475</v>
      </c>
      <c r="D235" s="34" t="s">
        <v>476</v>
      </c>
    </row>
    <row r="236" spans="2:4">
      <c r="B236" s="38">
        <v>229</v>
      </c>
      <c r="C236" s="33" t="s">
        <v>477</v>
      </c>
      <c r="D236" s="34" t="s">
        <v>478</v>
      </c>
    </row>
    <row r="237" spans="2:4">
      <c r="B237" s="38">
        <v>475</v>
      </c>
      <c r="C237" s="33" t="s">
        <v>479</v>
      </c>
      <c r="D237" s="34" t="s">
        <v>480</v>
      </c>
    </row>
    <row r="238" spans="2:4">
      <c r="B238" s="38">
        <v>467</v>
      </c>
      <c r="C238" s="33" t="s">
        <v>481</v>
      </c>
      <c r="D238" s="34" t="s">
        <v>482</v>
      </c>
    </row>
    <row r="239" spans="2:4">
      <c r="B239" s="38">
        <v>390</v>
      </c>
      <c r="C239" s="33" t="s">
        <v>483</v>
      </c>
      <c r="D239" s="34" t="s">
        <v>484</v>
      </c>
    </row>
    <row r="240" spans="2:4">
      <c r="B240" s="38">
        <v>249</v>
      </c>
      <c r="C240" s="33" t="s">
        <v>485</v>
      </c>
      <c r="D240" s="34" t="s">
        <v>486</v>
      </c>
    </row>
    <row r="241" spans="2:4">
      <c r="B241" s="38">
        <v>423</v>
      </c>
      <c r="C241" s="33" t="s">
        <v>487</v>
      </c>
      <c r="D241" s="34" t="s">
        <v>488</v>
      </c>
    </row>
    <row r="242" spans="2:4">
      <c r="B242" s="38">
        <v>445</v>
      </c>
      <c r="C242" s="33" t="s">
        <v>489</v>
      </c>
      <c r="D242" s="34" t="s">
        <v>490</v>
      </c>
    </row>
    <row r="243" spans="2:4">
      <c r="B243" s="38">
        <v>534</v>
      </c>
      <c r="C243" s="33" t="s">
        <v>491</v>
      </c>
      <c r="D243" s="34" t="s">
        <v>51</v>
      </c>
    </row>
    <row r="244" spans="2:4">
      <c r="B244" s="38">
        <v>323</v>
      </c>
      <c r="C244" s="33" t="s">
        <v>492</v>
      </c>
      <c r="D244" s="34" t="s">
        <v>493</v>
      </c>
    </row>
    <row r="245" spans="2:4">
      <c r="B245" s="38">
        <v>433</v>
      </c>
      <c r="C245" s="33" t="s">
        <v>494</v>
      </c>
      <c r="D245" s="34" t="s">
        <v>495</v>
      </c>
    </row>
    <row r="246" spans="2:4">
      <c r="B246" s="38">
        <v>161</v>
      </c>
      <c r="C246" s="33" t="s">
        <v>496</v>
      </c>
      <c r="D246" s="34" t="s">
        <v>497</v>
      </c>
    </row>
    <row r="247" spans="2:4">
      <c r="B247" s="38">
        <v>404</v>
      </c>
      <c r="C247" s="33" t="s">
        <v>498</v>
      </c>
      <c r="D247" s="34" t="s">
        <v>499</v>
      </c>
    </row>
    <row r="248" spans="2:4">
      <c r="B248" s="38">
        <v>1676</v>
      </c>
      <c r="C248" s="33" t="s">
        <v>500</v>
      </c>
      <c r="D248" s="34" t="s">
        <v>51</v>
      </c>
    </row>
    <row r="249" spans="2:4">
      <c r="B249" s="38">
        <v>309</v>
      </c>
      <c r="C249" s="33" t="s">
        <v>501</v>
      </c>
      <c r="D249" s="34" t="s">
        <v>51</v>
      </c>
    </row>
    <row r="250" spans="2:4">
      <c r="B250" s="38">
        <v>409</v>
      </c>
      <c r="C250" s="33" t="s">
        <v>502</v>
      </c>
      <c r="D250" s="34" t="s">
        <v>51</v>
      </c>
    </row>
    <row r="251" spans="2:4">
      <c r="B251" s="38">
        <v>398</v>
      </c>
      <c r="C251" s="33" t="s">
        <v>503</v>
      </c>
      <c r="D251" s="34" t="s">
        <v>504</v>
      </c>
    </row>
    <row r="252" spans="2:4">
      <c r="B252" s="38">
        <v>395</v>
      </c>
      <c r="C252" s="33" t="s">
        <v>505</v>
      </c>
      <c r="D252" s="34" t="s">
        <v>506</v>
      </c>
    </row>
    <row r="253" spans="2:4">
      <c r="B253" s="38">
        <v>195</v>
      </c>
      <c r="C253" s="33" t="s">
        <v>507</v>
      </c>
      <c r="D253" s="34" t="s">
        <v>508</v>
      </c>
    </row>
    <row r="254" spans="2:4">
      <c r="B254" s="38">
        <v>383</v>
      </c>
      <c r="C254" s="33" t="s">
        <v>509</v>
      </c>
      <c r="D254" s="34" t="s">
        <v>510</v>
      </c>
    </row>
    <row r="255" spans="2:4">
      <c r="B255" s="38">
        <v>417</v>
      </c>
      <c r="C255" s="33" t="s">
        <v>511</v>
      </c>
      <c r="D255" s="34" t="s">
        <v>512</v>
      </c>
    </row>
    <row r="256" spans="2:4">
      <c r="B256" s="38">
        <v>408</v>
      </c>
      <c r="C256" s="33" t="s">
        <v>513</v>
      </c>
      <c r="D256" s="34" t="s">
        <v>514</v>
      </c>
    </row>
    <row r="257" spans="2:4">
      <c r="B257" s="38">
        <v>419</v>
      </c>
      <c r="C257" s="33" t="s">
        <v>515</v>
      </c>
      <c r="D257" s="34" t="s">
        <v>516</v>
      </c>
    </row>
    <row r="258" spans="2:4">
      <c r="B258" s="38">
        <v>250</v>
      </c>
      <c r="C258" s="33" t="s">
        <v>517</v>
      </c>
      <c r="D258" s="34" t="s">
        <v>518</v>
      </c>
    </row>
    <row r="259" spans="2:4">
      <c r="B259" s="38">
        <v>251</v>
      </c>
      <c r="C259" s="33" t="s">
        <v>519</v>
      </c>
      <c r="D259" s="34" t="s">
        <v>520</v>
      </c>
    </row>
    <row r="260" spans="2:4">
      <c r="B260" s="38">
        <v>468</v>
      </c>
      <c r="C260" s="33" t="s">
        <v>521</v>
      </c>
      <c r="D260" s="34" t="s">
        <v>522</v>
      </c>
    </row>
    <row r="261" spans="2:4">
      <c r="B261" s="38">
        <v>252</v>
      </c>
      <c r="C261" s="33" t="s">
        <v>523</v>
      </c>
      <c r="D261" s="34" t="s">
        <v>524</v>
      </c>
    </row>
    <row r="262" spans="2:4">
      <c r="B262" s="38">
        <v>253</v>
      </c>
      <c r="C262" s="33" t="s">
        <v>525</v>
      </c>
      <c r="D262" s="34" t="s">
        <v>526</v>
      </c>
    </row>
    <row r="263" spans="2:4">
      <c r="B263" s="38">
        <v>254</v>
      </c>
      <c r="C263" s="33" t="s">
        <v>527</v>
      </c>
      <c r="D263" s="34" t="s">
        <v>528</v>
      </c>
    </row>
    <row r="264" spans="2:4">
      <c r="B264" s="38">
        <v>255</v>
      </c>
      <c r="C264" s="33" t="s">
        <v>529</v>
      </c>
      <c r="D264" s="34" t="s">
        <v>530</v>
      </c>
    </row>
    <row r="265" spans="2:4">
      <c r="B265" s="38">
        <v>427</v>
      </c>
      <c r="C265" s="33" t="s">
        <v>531</v>
      </c>
      <c r="D265" s="34" t="s">
        <v>532</v>
      </c>
    </row>
    <row r="266" spans="2:4">
      <c r="B266" s="38">
        <v>256</v>
      </c>
      <c r="C266" s="33" t="s">
        <v>533</v>
      </c>
      <c r="D266" s="34" t="s">
        <v>534</v>
      </c>
    </row>
    <row r="267" spans="2:4">
      <c r="B267" s="38">
        <v>258</v>
      </c>
      <c r="C267" s="33" t="s">
        <v>535</v>
      </c>
      <c r="D267" s="34" t="s">
        <v>536</v>
      </c>
    </row>
    <row r="268" spans="2:4">
      <c r="B268" s="38">
        <v>278</v>
      </c>
      <c r="C268" s="33" t="s">
        <v>537</v>
      </c>
      <c r="D268" s="34" t="s">
        <v>538</v>
      </c>
    </row>
    <row r="269" spans="2:4">
      <c r="B269" s="38">
        <v>262</v>
      </c>
      <c r="C269" s="33" t="s">
        <v>539</v>
      </c>
      <c r="D269" s="34" t="s">
        <v>540</v>
      </c>
    </row>
    <row r="270" spans="2:4">
      <c r="B270" s="38">
        <v>260</v>
      </c>
      <c r="C270" s="33" t="s">
        <v>541</v>
      </c>
      <c r="D270" s="34" t="s">
        <v>542</v>
      </c>
    </row>
    <row r="271" spans="2:4">
      <c r="B271" s="38">
        <v>264</v>
      </c>
      <c r="C271" s="33" t="s">
        <v>543</v>
      </c>
      <c r="D271" s="34" t="s">
        <v>544</v>
      </c>
    </row>
    <row r="272" spans="2:4">
      <c r="B272" s="38">
        <v>261</v>
      </c>
      <c r="C272" s="33" t="s">
        <v>545</v>
      </c>
      <c r="D272" s="34" t="s">
        <v>546</v>
      </c>
    </row>
    <row r="273" spans="2:4">
      <c r="B273" s="38">
        <v>263</v>
      </c>
      <c r="C273" s="33" t="s">
        <v>547</v>
      </c>
      <c r="D273" s="34" t="s">
        <v>548</v>
      </c>
    </row>
    <row r="274" spans="2:4">
      <c r="B274" s="39">
        <v>259</v>
      </c>
      <c r="C274" s="35" t="s">
        <v>549</v>
      </c>
      <c r="D274" s="36" t="s">
        <v>550</v>
      </c>
    </row>
    <row r="275" spans="2:4">
      <c r="B275" s="38">
        <v>263</v>
      </c>
      <c r="C275" s="33" t="s">
        <v>551</v>
      </c>
      <c r="D275" s="34" t="s">
        <v>552</v>
      </c>
    </row>
    <row r="276" spans="2: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defaultColWidth="11.42578125" defaultRowHeight="15"/>
  <cols>
    <col min="1" max="1" width="5.7109375" customWidth="1"/>
  </cols>
  <sheetData>
    <row r="3" spans="2:8" ht="18">
      <c r="B3" s="147" t="s">
        <v>712</v>
      </c>
      <c r="C3" s="147"/>
      <c r="D3" s="147"/>
      <c r="E3" s="147"/>
      <c r="F3" s="147"/>
      <c r="G3" s="164"/>
      <c r="H3" s="164"/>
    </row>
    <row r="5" spans="2:8">
      <c r="B5" s="163" t="s">
        <v>713</v>
      </c>
      <c r="C5" s="163"/>
      <c r="D5" s="163"/>
      <c r="E5" s="163"/>
      <c r="F5" s="163"/>
      <c r="G5" s="164"/>
      <c r="H5" s="164"/>
    </row>
    <row r="6" spans="2:8">
      <c r="B6" s="163"/>
      <c r="C6" s="163"/>
      <c r="D6" s="163"/>
      <c r="E6" s="163"/>
      <c r="F6" s="163"/>
      <c r="G6" s="164"/>
      <c r="H6" s="164"/>
    </row>
    <row r="7" spans="2:8">
      <c r="B7" s="163"/>
      <c r="C7" s="163"/>
      <c r="D7" s="163"/>
      <c r="E7" s="163"/>
      <c r="F7" s="163"/>
      <c r="G7" s="164"/>
      <c r="H7" s="164"/>
    </row>
    <row r="8" spans="2:8">
      <c r="B8" s="163"/>
      <c r="C8" s="163"/>
      <c r="D8" s="163"/>
      <c r="E8" s="163"/>
      <c r="F8" s="163"/>
      <c r="G8" s="164"/>
      <c r="H8" s="164"/>
    </row>
    <row r="9" spans="2:8">
      <c r="B9" s="163"/>
      <c r="C9" s="163"/>
      <c r="D9" s="163"/>
      <c r="E9" s="163"/>
      <c r="F9" s="163"/>
      <c r="G9" s="164"/>
      <c r="H9" s="164"/>
    </row>
    <row r="10" spans="2:8">
      <c r="B10" s="163"/>
      <c r="C10" s="163"/>
      <c r="D10" s="163"/>
      <c r="E10" s="163"/>
      <c r="F10" s="163"/>
      <c r="G10" s="164"/>
      <c r="H10" s="164"/>
    </row>
    <row r="11" spans="2:8">
      <c r="B11" s="163"/>
      <c r="C11" s="163"/>
      <c r="D11" s="163"/>
      <c r="E11" s="163"/>
      <c r="F11" s="163"/>
      <c r="G11" s="164"/>
      <c r="H11" s="164"/>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election activeCell="B4" sqref="B4:H11"/>
    </sheetView>
  </sheetViews>
  <sheetFormatPr defaultColWidth="11.42578125" defaultRowHeight="14.1"/>
  <cols>
    <col min="1" max="1" width="5.7109375" style="44" customWidth="1"/>
    <col min="2" max="16384" width="11.42578125" style="44"/>
  </cols>
  <sheetData>
    <row r="3" spans="2:10" ht="18">
      <c r="B3" s="147" t="s">
        <v>714</v>
      </c>
      <c r="C3" s="185"/>
      <c r="D3" s="185"/>
      <c r="E3" s="185"/>
      <c r="F3" s="185"/>
      <c r="G3" s="185"/>
      <c r="H3" s="185"/>
      <c r="I3" s="116"/>
      <c r="J3" s="116"/>
    </row>
    <row r="4" spans="2:10">
      <c r="B4" s="163" t="s">
        <v>715</v>
      </c>
      <c r="C4" s="164"/>
      <c r="D4" s="164"/>
      <c r="E4" s="164"/>
      <c r="F4" s="164"/>
      <c r="G4" s="164"/>
      <c r="H4" s="164"/>
      <c r="I4" s="43"/>
      <c r="J4" s="43"/>
    </row>
    <row r="5" spans="2:10">
      <c r="B5" s="164"/>
      <c r="C5" s="164"/>
      <c r="D5" s="164"/>
      <c r="E5" s="164"/>
      <c r="F5" s="164"/>
      <c r="G5" s="164"/>
      <c r="H5" s="164"/>
      <c r="I5" s="43"/>
      <c r="J5" s="43"/>
    </row>
    <row r="6" spans="2:10">
      <c r="B6" s="164"/>
      <c r="C6" s="164"/>
      <c r="D6" s="164"/>
      <c r="E6" s="164"/>
      <c r="F6" s="164"/>
      <c r="G6" s="164"/>
      <c r="H6" s="164"/>
      <c r="I6" s="43"/>
      <c r="J6" s="43"/>
    </row>
    <row r="7" spans="2:10">
      <c r="B7" s="164"/>
      <c r="C7" s="164"/>
      <c r="D7" s="164"/>
      <c r="E7" s="164"/>
      <c r="F7" s="164"/>
      <c r="G7" s="164"/>
      <c r="H7" s="164"/>
      <c r="I7" s="43"/>
      <c r="J7" s="43"/>
    </row>
    <row r="8" spans="2:10">
      <c r="B8" s="164"/>
      <c r="C8" s="164"/>
      <c r="D8" s="164"/>
      <c r="E8" s="164"/>
      <c r="F8" s="164"/>
      <c r="G8" s="164"/>
      <c r="H8" s="164"/>
      <c r="I8" s="43"/>
      <c r="J8" s="43"/>
    </row>
    <row r="9" spans="2:10">
      <c r="B9" s="164"/>
      <c r="C9" s="164"/>
      <c r="D9" s="164"/>
      <c r="E9" s="164"/>
      <c r="F9" s="164"/>
      <c r="G9" s="164"/>
      <c r="H9" s="164"/>
      <c r="I9" s="43"/>
      <c r="J9" s="43"/>
    </row>
    <row r="10" spans="2:10">
      <c r="B10" s="164"/>
      <c r="C10" s="164"/>
      <c r="D10" s="164"/>
      <c r="E10" s="164"/>
      <c r="F10" s="164"/>
      <c r="G10" s="164"/>
      <c r="H10" s="164"/>
      <c r="I10" s="43"/>
      <c r="J10" s="43"/>
    </row>
    <row r="11" spans="2:10">
      <c r="B11" s="164"/>
      <c r="C11" s="164"/>
      <c r="D11" s="164"/>
      <c r="E11" s="164"/>
      <c r="F11" s="164"/>
      <c r="G11" s="164"/>
      <c r="H11" s="164"/>
      <c r="I11" s="43"/>
      <c r="J11" s="43"/>
    </row>
    <row r="12" spans="2:10">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defaultColWidth="11.42578125" defaultRowHeight="14.1"/>
  <cols>
    <col min="1" max="1" width="5.7109375" style="44" customWidth="1"/>
    <col min="2" max="16384" width="11.42578125" style="44"/>
  </cols>
  <sheetData>
    <row r="3" spans="2:9" ht="18">
      <c r="B3" s="147" t="s">
        <v>716</v>
      </c>
      <c r="C3" s="164"/>
      <c r="D3" s="164"/>
      <c r="E3" s="164"/>
      <c r="F3" s="164"/>
      <c r="G3" s="164"/>
      <c r="H3" s="164"/>
      <c r="I3" s="117"/>
    </row>
    <row r="4" spans="2:9">
      <c r="B4" s="163" t="s">
        <v>717</v>
      </c>
      <c r="C4" s="185"/>
      <c r="D4" s="185"/>
      <c r="E4" s="185"/>
      <c r="F4" s="185"/>
      <c r="G4" s="185"/>
      <c r="H4" s="185"/>
      <c r="I4" s="43"/>
    </row>
    <row r="5" spans="2:9">
      <c r="B5" s="185"/>
      <c r="C5" s="185"/>
      <c r="D5" s="185"/>
      <c r="E5" s="185"/>
      <c r="F5" s="185"/>
      <c r="G5" s="185"/>
      <c r="H5" s="185"/>
      <c r="I5" s="43"/>
    </row>
    <row r="6" spans="2:9">
      <c r="B6" s="185"/>
      <c r="C6" s="185"/>
      <c r="D6" s="185"/>
      <c r="E6" s="185"/>
      <c r="F6" s="185"/>
      <c r="G6" s="185"/>
      <c r="H6" s="185"/>
      <c r="I6" s="43"/>
    </row>
    <row r="7" spans="2:9">
      <c r="B7" s="185"/>
      <c r="C7" s="185"/>
      <c r="D7" s="185"/>
      <c r="E7" s="185"/>
      <c r="F7" s="185"/>
      <c r="G7" s="185"/>
      <c r="H7" s="185"/>
      <c r="I7" s="43"/>
    </row>
    <row r="8" spans="2:9">
      <c r="B8" s="185"/>
      <c r="C8" s="185"/>
      <c r="D8" s="185"/>
      <c r="E8" s="185"/>
      <c r="F8" s="185"/>
      <c r="G8" s="185"/>
      <c r="H8" s="185"/>
      <c r="I8" s="43"/>
    </row>
    <row r="9" spans="2:9">
      <c r="B9" s="185"/>
      <c r="C9" s="185"/>
      <c r="D9" s="185"/>
      <c r="E9" s="185"/>
      <c r="F9" s="185"/>
      <c r="G9" s="185"/>
      <c r="H9" s="185"/>
      <c r="I9" s="43"/>
    </row>
    <row r="10" spans="2:9">
      <c r="B10" s="185"/>
      <c r="C10" s="185"/>
      <c r="D10" s="185"/>
      <c r="E10" s="185"/>
      <c r="F10" s="185"/>
      <c r="G10" s="185"/>
      <c r="H10" s="185"/>
    </row>
    <row r="11" spans="2:9">
      <c r="B11" s="185"/>
      <c r="C11" s="185"/>
      <c r="D11" s="185"/>
      <c r="E11" s="185"/>
      <c r="F11" s="185"/>
      <c r="G11" s="185"/>
      <c r="H11" s="185"/>
    </row>
    <row r="12" spans="2:9">
      <c r="B12" s="185"/>
      <c r="C12" s="185"/>
      <c r="D12" s="185"/>
      <c r="E12" s="185"/>
      <c r="F12" s="185"/>
      <c r="G12" s="185"/>
      <c r="H12" s="185"/>
    </row>
  </sheetData>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defaultColWidth="11.42578125" defaultRowHeight="14.1"/>
  <cols>
    <col min="1" max="1" width="5.7109375" style="44" customWidth="1"/>
    <col min="2" max="16384" width="11.42578125" style="44"/>
  </cols>
  <sheetData>
    <row r="3" spans="2:9" ht="18">
      <c r="B3" s="147" t="s">
        <v>718</v>
      </c>
      <c r="C3" s="164"/>
      <c r="D3" s="164"/>
      <c r="E3" s="164"/>
      <c r="F3" s="164"/>
      <c r="G3" s="164"/>
      <c r="H3" s="164"/>
      <c r="I3" s="117"/>
    </row>
    <row r="4" spans="2:9">
      <c r="B4" s="163" t="s">
        <v>719</v>
      </c>
      <c r="C4" s="164"/>
      <c r="D4" s="164"/>
      <c r="E4" s="164"/>
      <c r="F4" s="164"/>
      <c r="G4" s="164"/>
      <c r="H4" s="164"/>
      <c r="I4" s="43"/>
    </row>
    <row r="5" spans="2:9">
      <c r="B5" s="164"/>
      <c r="C5" s="164"/>
      <c r="D5" s="164"/>
      <c r="E5" s="164"/>
      <c r="F5" s="164"/>
      <c r="G5" s="164"/>
      <c r="H5" s="164"/>
      <c r="I5" s="43"/>
    </row>
    <row r="6" spans="2:9">
      <c r="B6" s="164"/>
      <c r="C6" s="164"/>
      <c r="D6" s="164"/>
      <c r="E6" s="164"/>
      <c r="F6" s="164"/>
      <c r="G6" s="164"/>
      <c r="H6" s="164"/>
      <c r="I6" s="43"/>
    </row>
    <row r="7" spans="2:9">
      <c r="B7" s="164"/>
      <c r="C7" s="164"/>
      <c r="D7" s="164"/>
      <c r="E7" s="164"/>
      <c r="F7" s="164"/>
      <c r="G7" s="164"/>
      <c r="H7" s="164"/>
      <c r="I7" s="43"/>
    </row>
    <row r="8" spans="2:9">
      <c r="B8" s="164"/>
      <c r="C8" s="164"/>
      <c r="D8" s="164"/>
      <c r="E8" s="164"/>
      <c r="F8" s="164"/>
      <c r="G8" s="164"/>
      <c r="H8" s="164"/>
      <c r="I8" s="43"/>
    </row>
    <row r="9" spans="2:9">
      <c r="B9" s="164"/>
      <c r="C9" s="164"/>
      <c r="D9" s="164"/>
      <c r="E9" s="164"/>
      <c r="F9" s="164"/>
      <c r="G9" s="164"/>
      <c r="H9" s="164"/>
      <c r="I9" s="43"/>
    </row>
    <row r="10" spans="2:9">
      <c r="B10" s="164"/>
      <c r="C10" s="164"/>
      <c r="D10" s="164"/>
      <c r="E10" s="164"/>
      <c r="F10" s="164"/>
      <c r="G10" s="164"/>
      <c r="H10" s="164"/>
      <c r="I10" s="43"/>
    </row>
    <row r="11" spans="2:9">
      <c r="B11" s="235"/>
      <c r="C11" s="235"/>
      <c r="D11" s="235"/>
      <c r="E11" s="235"/>
      <c r="F11" s="235"/>
      <c r="G11" s="235"/>
      <c r="H11" s="235"/>
      <c r="I11" s="43"/>
    </row>
    <row r="12" spans="2:9">
      <c r="B12" s="235"/>
      <c r="C12" s="235"/>
      <c r="D12" s="235"/>
      <c r="E12" s="235"/>
      <c r="F12" s="235"/>
      <c r="G12" s="235"/>
      <c r="H12" s="235"/>
      <c r="I12" s="43"/>
    </row>
    <row r="13" spans="2:9">
      <c r="B13" s="235"/>
      <c r="C13" s="235"/>
      <c r="D13" s="235"/>
      <c r="E13" s="235"/>
      <c r="F13" s="235"/>
      <c r="G13" s="235"/>
      <c r="H13" s="235"/>
      <c r="I13" s="43"/>
    </row>
    <row r="14" spans="2:9">
      <c r="B14" s="235"/>
      <c r="C14" s="235"/>
      <c r="D14" s="235"/>
      <c r="E14" s="235"/>
      <c r="F14" s="235"/>
      <c r="G14" s="235"/>
      <c r="H14" s="235"/>
    </row>
    <row r="15" spans="2:9">
      <c r="B15" s="235"/>
      <c r="C15" s="235"/>
      <c r="D15" s="235"/>
      <c r="E15" s="235"/>
      <c r="F15" s="235"/>
      <c r="G15" s="235"/>
      <c r="H15" s="235"/>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heetViews>
  <sheetFormatPr defaultColWidth="11.42578125" defaultRowHeight="14.1"/>
  <cols>
    <col min="1" max="1" width="5.7109375" style="44" customWidth="1"/>
    <col min="2" max="16384" width="11.42578125" style="44"/>
  </cols>
  <sheetData>
    <row r="3" spans="2:10" ht="18">
      <c r="B3" s="147" t="s">
        <v>720</v>
      </c>
      <c r="C3" s="164"/>
      <c r="D3" s="164"/>
      <c r="E3" s="164"/>
      <c r="F3" s="164"/>
      <c r="G3" s="164"/>
      <c r="H3" s="164"/>
      <c r="I3" s="117"/>
      <c r="J3" s="117"/>
    </row>
    <row r="4" spans="2:10">
      <c r="B4" s="163" t="s">
        <v>721</v>
      </c>
      <c r="C4" s="164"/>
      <c r="D4" s="164"/>
      <c r="E4" s="164"/>
      <c r="F4" s="164"/>
      <c r="G4" s="164"/>
      <c r="H4" s="164"/>
      <c r="I4" s="43"/>
      <c r="J4" s="43"/>
    </row>
    <row r="5" spans="2:10">
      <c r="B5" s="164"/>
      <c r="C5" s="164"/>
      <c r="D5" s="164"/>
      <c r="E5" s="164"/>
      <c r="F5" s="164"/>
      <c r="G5" s="164"/>
      <c r="H5" s="164"/>
      <c r="I5" s="43"/>
      <c r="J5" s="43"/>
    </row>
    <row r="6" spans="2:10">
      <c r="B6" s="164"/>
      <c r="C6" s="164"/>
      <c r="D6" s="164"/>
      <c r="E6" s="164"/>
      <c r="F6" s="164"/>
      <c r="G6" s="164"/>
      <c r="H6" s="164"/>
      <c r="I6" s="43"/>
      <c r="J6" s="43"/>
    </row>
    <row r="7" spans="2:10">
      <c r="B7" s="164"/>
      <c r="C7" s="164"/>
      <c r="D7" s="164"/>
      <c r="E7" s="164"/>
      <c r="F7" s="164"/>
      <c r="G7" s="164"/>
      <c r="H7" s="164"/>
      <c r="I7" s="43"/>
      <c r="J7" s="43"/>
    </row>
    <row r="8" spans="2:10">
      <c r="B8" s="164"/>
      <c r="C8" s="164"/>
      <c r="D8" s="164"/>
      <c r="E8" s="164"/>
      <c r="F8" s="164"/>
      <c r="G8" s="164"/>
      <c r="H8" s="164"/>
      <c r="I8" s="43"/>
      <c r="J8" s="43"/>
    </row>
    <row r="9" spans="2:10">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defaultColWidth="10.85546875" defaultRowHeight="14.1"/>
  <cols>
    <col min="1" max="16384" width="10.85546875" style="44"/>
  </cols>
  <sheetData>
    <row r="3" spans="2:9" ht="18">
      <c r="B3" s="147" t="s">
        <v>722</v>
      </c>
      <c r="C3" s="164"/>
      <c r="D3" s="164"/>
      <c r="E3" s="164"/>
      <c r="F3" s="164"/>
      <c r="G3" s="164"/>
      <c r="H3" s="164"/>
      <c r="I3" s="117"/>
    </row>
    <row r="4" spans="2:9">
      <c r="B4" s="163" t="s">
        <v>723</v>
      </c>
      <c r="C4" s="185"/>
      <c r="D4" s="185"/>
      <c r="E4" s="185"/>
      <c r="F4" s="185"/>
      <c r="G4" s="185"/>
      <c r="H4" s="185"/>
      <c r="I4" s="43"/>
    </row>
    <row r="5" spans="2:9" ht="7.5" customHeight="1">
      <c r="B5" s="185"/>
      <c r="C5" s="185"/>
      <c r="D5" s="185"/>
      <c r="E5" s="185"/>
      <c r="F5" s="185"/>
      <c r="G5" s="185"/>
      <c r="H5" s="185"/>
      <c r="I5" s="43"/>
    </row>
    <row r="6" spans="2:9">
      <c r="B6" s="185"/>
      <c r="C6" s="185"/>
      <c r="D6" s="185"/>
      <c r="E6" s="185"/>
      <c r="F6" s="185"/>
      <c r="G6" s="185"/>
      <c r="H6" s="185"/>
      <c r="I6" s="43"/>
    </row>
    <row r="7" spans="2:9">
      <c r="B7" s="185"/>
      <c r="C7" s="185"/>
      <c r="D7" s="185"/>
      <c r="E7" s="185"/>
      <c r="F7" s="185"/>
      <c r="G7" s="185"/>
      <c r="H7" s="185"/>
      <c r="I7" s="43"/>
    </row>
    <row r="8" spans="2:9">
      <c r="B8" s="185"/>
      <c r="C8" s="185"/>
      <c r="D8" s="185"/>
      <c r="E8" s="185"/>
      <c r="F8" s="185"/>
      <c r="G8" s="185"/>
      <c r="H8" s="185"/>
      <c r="I8" s="43"/>
    </row>
    <row r="9" spans="2:9">
      <c r="B9" s="185"/>
      <c r="C9" s="185"/>
      <c r="D9" s="185"/>
      <c r="E9" s="185"/>
      <c r="F9" s="185"/>
      <c r="G9" s="185"/>
      <c r="H9" s="185"/>
      <c r="I9" s="43"/>
    </row>
    <row r="10" spans="2:9">
      <c r="B10" s="185"/>
      <c r="C10" s="185"/>
      <c r="D10" s="185"/>
      <c r="E10" s="185"/>
      <c r="F10" s="185"/>
      <c r="G10" s="185"/>
      <c r="H10" s="185"/>
      <c r="I10" s="43"/>
    </row>
    <row r="11" spans="2:9">
      <c r="B11" s="231"/>
      <c r="C11" s="231"/>
      <c r="D11" s="231"/>
      <c r="E11" s="231"/>
      <c r="F11" s="231"/>
      <c r="G11" s="231"/>
      <c r="H11" s="231"/>
      <c r="I11" s="43"/>
    </row>
    <row r="12" spans="2:9" ht="15" customHeight="1">
      <c r="B12" s="231"/>
      <c r="C12" s="231"/>
      <c r="D12" s="231"/>
      <c r="E12" s="231"/>
      <c r="F12" s="231"/>
      <c r="G12" s="231"/>
      <c r="H12" s="231"/>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defaultColWidth="10.85546875" defaultRowHeight="14.1"/>
  <cols>
    <col min="1" max="16384" width="10.85546875" style="44"/>
  </cols>
  <sheetData>
    <row r="3" spans="2:9" ht="18">
      <c r="B3" s="147" t="s">
        <v>722</v>
      </c>
      <c r="C3" s="164"/>
      <c r="D3" s="164"/>
      <c r="E3" s="164"/>
      <c r="F3" s="164"/>
      <c r="G3" s="164"/>
      <c r="H3" s="164"/>
      <c r="I3" s="117"/>
    </row>
    <row r="4" spans="2:9">
      <c r="B4" s="163" t="s">
        <v>723</v>
      </c>
      <c r="C4" s="185"/>
      <c r="D4" s="185"/>
      <c r="E4" s="185"/>
      <c r="F4" s="185"/>
      <c r="G4" s="185"/>
      <c r="H4" s="185"/>
      <c r="I4" s="43"/>
    </row>
    <row r="5" spans="2:9" ht="7.5" customHeight="1">
      <c r="B5" s="185"/>
      <c r="C5" s="185"/>
      <c r="D5" s="185"/>
      <c r="E5" s="185"/>
      <c r="F5" s="185"/>
      <c r="G5" s="185"/>
      <c r="H5" s="185"/>
      <c r="I5" s="43"/>
    </row>
    <row r="6" spans="2:9">
      <c r="B6" s="185"/>
      <c r="C6" s="185"/>
      <c r="D6" s="185"/>
      <c r="E6" s="185"/>
      <c r="F6" s="185"/>
      <c r="G6" s="185"/>
      <c r="H6" s="185"/>
      <c r="I6" s="43"/>
    </row>
    <row r="7" spans="2:9">
      <c r="B7" s="185"/>
      <c r="C7" s="185"/>
      <c r="D7" s="185"/>
      <c r="E7" s="185"/>
      <c r="F7" s="185"/>
      <c r="G7" s="185"/>
      <c r="H7" s="185"/>
      <c r="I7" s="43"/>
    </row>
    <row r="8" spans="2:9">
      <c r="B8" s="185"/>
      <c r="C8" s="185"/>
      <c r="D8" s="185"/>
      <c r="E8" s="185"/>
      <c r="F8" s="185"/>
      <c r="G8" s="185"/>
      <c r="H8" s="185"/>
      <c r="I8" s="43"/>
    </row>
    <row r="9" spans="2:9">
      <c r="B9" s="185"/>
      <c r="C9" s="185"/>
      <c r="D9" s="185"/>
      <c r="E9" s="185"/>
      <c r="F9" s="185"/>
      <c r="G9" s="185"/>
      <c r="H9" s="185"/>
      <c r="I9" s="43"/>
    </row>
    <row r="10" spans="2:9">
      <c r="B10" s="185"/>
      <c r="C10" s="185"/>
      <c r="D10" s="185"/>
      <c r="E10" s="185"/>
      <c r="F10" s="185"/>
      <c r="G10" s="185"/>
      <c r="H10" s="185"/>
      <c r="I10" s="43"/>
    </row>
    <row r="11" spans="2:9">
      <c r="B11" s="231"/>
      <c r="C11" s="231"/>
      <c r="D11" s="231"/>
      <c r="E11" s="231"/>
      <c r="F11" s="231"/>
      <c r="G11" s="231"/>
      <c r="H11" s="231"/>
      <c r="I11" s="43"/>
    </row>
    <row r="12" spans="2:9" ht="15" customHeight="1">
      <c r="B12" s="231"/>
      <c r="C12" s="231"/>
      <c r="D12" s="231"/>
      <c r="E12" s="231"/>
      <c r="F12" s="231"/>
      <c r="G12" s="231"/>
      <c r="H12" s="231"/>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defaultColWidth="11.42578125" defaultRowHeight="14.1"/>
  <cols>
    <col min="1" max="1" width="5.7109375" style="44" customWidth="1"/>
    <col min="2" max="16384" width="11.42578125" style="44"/>
  </cols>
  <sheetData>
    <row r="3" spans="2:9" ht="18">
      <c r="B3" s="199" t="s">
        <v>724</v>
      </c>
      <c r="C3" s="235"/>
      <c r="D3" s="235"/>
      <c r="E3" s="235"/>
      <c r="F3" s="235"/>
      <c r="G3" s="235"/>
      <c r="H3" s="235"/>
      <c r="I3" s="51"/>
    </row>
    <row r="4" spans="2:9">
      <c r="B4" s="163" t="s">
        <v>725</v>
      </c>
      <c r="C4" s="164"/>
      <c r="D4" s="164"/>
      <c r="E4" s="164"/>
      <c r="F4" s="164"/>
      <c r="G4" s="164"/>
      <c r="H4" s="164"/>
      <c r="I4" s="43"/>
    </row>
    <row r="5" spans="2:9">
      <c r="B5" s="164"/>
      <c r="C5" s="164"/>
      <c r="D5" s="164"/>
      <c r="E5" s="164"/>
      <c r="F5" s="164"/>
      <c r="G5" s="164"/>
      <c r="H5" s="164"/>
      <c r="I5" s="43"/>
    </row>
    <row r="6" spans="2:9">
      <c r="B6" s="164"/>
      <c r="C6" s="164"/>
      <c r="D6" s="164"/>
      <c r="E6" s="164"/>
      <c r="F6" s="164"/>
      <c r="G6" s="164"/>
      <c r="H6" s="164"/>
      <c r="I6" s="43"/>
    </row>
    <row r="7" spans="2:9">
      <c r="B7" s="164"/>
      <c r="C7" s="164"/>
      <c r="D7" s="164"/>
      <c r="E7" s="164"/>
      <c r="F7" s="164"/>
      <c r="G7" s="164"/>
      <c r="H7" s="164"/>
      <c r="I7" s="43"/>
    </row>
    <row r="8" spans="2:9">
      <c r="B8" s="164"/>
      <c r="C8" s="164"/>
      <c r="D8" s="164"/>
      <c r="E8" s="164"/>
      <c r="F8" s="164"/>
      <c r="G8" s="164"/>
      <c r="H8" s="164"/>
      <c r="I8" s="43"/>
    </row>
    <row r="9" spans="2:9">
      <c r="B9" s="164"/>
      <c r="C9" s="164"/>
      <c r="D9" s="164"/>
      <c r="E9" s="164"/>
      <c r="F9" s="164"/>
      <c r="G9" s="164"/>
      <c r="H9" s="164"/>
      <c r="I9" s="43"/>
    </row>
    <row r="10" spans="2:9">
      <c r="B10" s="164"/>
      <c r="C10" s="164"/>
      <c r="D10" s="164"/>
      <c r="E10" s="164"/>
      <c r="F10" s="164"/>
      <c r="G10" s="164"/>
      <c r="H10" s="164"/>
      <c r="I10" s="43"/>
    </row>
    <row r="11" spans="2:9">
      <c r="B11" s="164"/>
      <c r="C11" s="164"/>
      <c r="D11" s="164"/>
      <c r="E11" s="164"/>
      <c r="F11" s="164"/>
      <c r="G11" s="164"/>
      <c r="H11" s="164"/>
      <c r="I11" s="43"/>
    </row>
    <row r="12" spans="2:9">
      <c r="B12" s="43"/>
      <c r="C12" s="43"/>
      <c r="D12" s="43"/>
      <c r="E12" s="43"/>
      <c r="F12" s="43"/>
      <c r="G12" s="43"/>
      <c r="H12" s="43"/>
      <c r="I12" s="43"/>
    </row>
    <row r="13" spans="2:9">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defaultColWidth="11.42578125" defaultRowHeight="14.1"/>
  <cols>
    <col min="1" max="1" width="5.7109375" style="44" customWidth="1"/>
    <col min="2" max="16384" width="11.42578125" style="44"/>
  </cols>
  <sheetData>
    <row r="3" spans="2:9" ht="18">
      <c r="B3" s="147" t="s">
        <v>726</v>
      </c>
      <c r="C3" s="164"/>
      <c r="D3" s="164"/>
      <c r="E3" s="164"/>
      <c r="F3" s="164"/>
      <c r="G3" s="164"/>
      <c r="H3" s="164"/>
      <c r="I3" s="117"/>
    </row>
    <row r="4" spans="2:9">
      <c r="B4" s="232" t="s">
        <v>727</v>
      </c>
      <c r="C4" s="235"/>
      <c r="D4" s="235"/>
      <c r="E4" s="235"/>
      <c r="F4" s="235"/>
      <c r="G4" s="235"/>
      <c r="H4" s="235"/>
      <c r="I4" s="43"/>
    </row>
    <row r="5" spans="2:9">
      <c r="B5" s="235"/>
      <c r="C5" s="235"/>
      <c r="D5" s="235"/>
      <c r="E5" s="235"/>
      <c r="F5" s="235"/>
      <c r="G5" s="235"/>
      <c r="H5" s="235"/>
      <c r="I5" s="43"/>
    </row>
    <row r="6" spans="2:9">
      <c r="B6" s="235"/>
      <c r="C6" s="235"/>
      <c r="D6" s="235"/>
      <c r="E6" s="235"/>
      <c r="F6" s="235"/>
      <c r="G6" s="235"/>
      <c r="H6" s="235"/>
    </row>
    <row r="7" spans="2:9">
      <c r="B7" s="235"/>
      <c r="C7" s="235"/>
      <c r="D7" s="235"/>
      <c r="E7" s="235"/>
      <c r="F7" s="235"/>
      <c r="G7" s="235"/>
      <c r="H7" s="235"/>
    </row>
    <row r="8" spans="2:9">
      <c r="B8" s="235"/>
      <c r="C8" s="235"/>
      <c r="D8" s="235"/>
      <c r="E8" s="235"/>
      <c r="F8" s="235"/>
      <c r="G8" s="235"/>
      <c r="H8" s="235"/>
    </row>
    <row r="9" spans="2:9">
      <c r="B9" s="235"/>
      <c r="C9" s="235"/>
      <c r="D9" s="235"/>
      <c r="E9" s="235"/>
      <c r="F9" s="235"/>
      <c r="G9" s="235"/>
      <c r="H9" s="235"/>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heetViews>
  <sheetFormatPr defaultColWidth="11.42578125" defaultRowHeight="14.1"/>
  <cols>
    <col min="1" max="1" width="5.7109375" style="44" customWidth="1"/>
    <col min="2" max="16384" width="11.42578125" style="44"/>
  </cols>
  <sheetData>
    <row r="3" spans="2:9" ht="18">
      <c r="B3" s="147" t="s">
        <v>728</v>
      </c>
      <c r="C3" s="164"/>
      <c r="D3" s="164"/>
      <c r="E3" s="164"/>
      <c r="F3" s="164"/>
      <c r="G3" s="164"/>
      <c r="H3" s="164"/>
      <c r="I3" s="117"/>
    </row>
    <row r="4" spans="2:9">
      <c r="B4" s="163" t="s">
        <v>729</v>
      </c>
      <c r="C4" s="185"/>
      <c r="D4" s="185"/>
      <c r="E4" s="185"/>
      <c r="F4" s="185"/>
      <c r="G4" s="185"/>
      <c r="H4" s="185"/>
      <c r="I4" s="43"/>
    </row>
    <row r="5" spans="2:9">
      <c r="B5" s="185"/>
      <c r="C5" s="185"/>
      <c r="D5" s="185"/>
      <c r="E5" s="185"/>
      <c r="F5" s="185"/>
      <c r="G5" s="185"/>
      <c r="H5" s="185"/>
      <c r="I5" s="43"/>
    </row>
    <row r="6" spans="2:9">
      <c r="B6" s="185"/>
      <c r="C6" s="185"/>
      <c r="D6" s="185"/>
      <c r="E6" s="185"/>
      <c r="F6" s="185"/>
      <c r="G6" s="185"/>
      <c r="H6" s="185"/>
      <c r="I6" s="43"/>
    </row>
    <row r="7" spans="2:9">
      <c r="B7" s="185"/>
      <c r="C7" s="185"/>
      <c r="D7" s="185"/>
      <c r="E7" s="185"/>
      <c r="F7" s="185"/>
      <c r="G7" s="185"/>
      <c r="H7" s="185"/>
      <c r="I7" s="43"/>
    </row>
    <row r="8" spans="2:9">
      <c r="B8" s="185"/>
      <c r="C8" s="185"/>
      <c r="D8" s="185"/>
      <c r="E8" s="185"/>
      <c r="F8" s="185"/>
      <c r="G8" s="185"/>
      <c r="H8" s="185"/>
    </row>
    <row r="9" spans="2:9">
      <c r="B9" s="185"/>
      <c r="C9" s="185"/>
      <c r="D9" s="185"/>
      <c r="E9" s="185"/>
      <c r="F9" s="185"/>
      <c r="G9" s="185"/>
      <c r="H9" s="185"/>
    </row>
    <row r="10" spans="2:9">
      <c r="B10" s="185"/>
      <c r="C10" s="185"/>
      <c r="D10" s="185"/>
      <c r="E10" s="185"/>
      <c r="F10" s="185"/>
      <c r="G10" s="185"/>
      <c r="H10" s="185"/>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10" zoomScaleNormal="100" workbookViewId="0">
      <selection activeCell="B15" sqref="B15:N15"/>
    </sheetView>
  </sheetViews>
  <sheetFormatPr defaultColWidth="11.42578125" defaultRowHeight="14.1"/>
  <cols>
    <col min="1" max="1" width="5.7109375" style="44" customWidth="1"/>
    <col min="2" max="16384" width="11.42578125" style="44"/>
  </cols>
  <sheetData>
    <row r="6" spans="2:14">
      <c r="B6" s="138"/>
      <c r="C6" s="138"/>
      <c r="D6" s="138"/>
      <c r="E6" s="138"/>
      <c r="F6" s="138"/>
      <c r="G6" s="138"/>
      <c r="H6" s="138"/>
      <c r="I6" s="138"/>
      <c r="J6" s="138"/>
      <c r="K6" s="138"/>
      <c r="L6" s="138"/>
      <c r="M6" s="138"/>
      <c r="N6" s="138"/>
    </row>
    <row r="8" spans="2:14" ht="105" customHeight="1">
      <c r="B8" s="136" t="s">
        <v>555</v>
      </c>
      <c r="C8" s="137"/>
      <c r="D8" s="137"/>
      <c r="E8" s="137"/>
      <c r="F8" s="137"/>
      <c r="G8" s="137"/>
      <c r="H8" s="137"/>
      <c r="I8" s="137"/>
      <c r="J8" s="137"/>
      <c r="K8" s="137"/>
      <c r="L8" s="137"/>
      <c r="M8" s="137"/>
      <c r="N8" s="137"/>
    </row>
    <row r="9" spans="2:14" ht="35.1">
      <c r="B9" s="45"/>
      <c r="C9" s="45"/>
      <c r="D9" s="45"/>
      <c r="E9" s="45"/>
      <c r="F9" s="45"/>
      <c r="G9" s="45"/>
      <c r="H9" s="45"/>
      <c r="I9" s="45"/>
      <c r="J9" s="45"/>
      <c r="K9" s="45"/>
      <c r="L9" s="45"/>
      <c r="M9" s="45"/>
      <c r="N9" s="45"/>
    </row>
    <row r="10" spans="2:14">
      <c r="B10" s="46"/>
    </row>
    <row r="11" spans="2:14" ht="56.25" customHeight="1">
      <c r="B11" s="139" t="s">
        <v>556</v>
      </c>
      <c r="C11" s="140"/>
      <c r="D11" s="141"/>
      <c r="E11" s="142"/>
      <c r="F11" s="142"/>
      <c r="G11" s="142"/>
      <c r="H11" s="142"/>
      <c r="I11" s="142"/>
      <c r="J11" s="142"/>
      <c r="K11" s="142"/>
      <c r="L11" s="142"/>
      <c r="M11" s="142"/>
      <c r="N11" s="142"/>
    </row>
    <row r="12" spans="2:14" ht="18">
      <c r="B12" s="47"/>
      <c r="C12" s="47"/>
      <c r="D12" s="145"/>
      <c r="E12" s="146"/>
      <c r="F12" s="146"/>
      <c r="G12" s="146"/>
      <c r="H12" s="146"/>
      <c r="I12" s="146"/>
      <c r="J12" s="146"/>
      <c r="K12" s="146"/>
      <c r="L12" s="146"/>
      <c r="M12" s="146"/>
      <c r="N12" s="146"/>
    </row>
    <row r="13" spans="2:14" ht="18">
      <c r="B13" s="47"/>
      <c r="C13" s="47"/>
      <c r="D13" s="146"/>
      <c r="E13" s="146"/>
      <c r="F13" s="146"/>
      <c r="G13" s="146"/>
      <c r="H13" s="146"/>
      <c r="I13" s="146"/>
      <c r="J13" s="146"/>
      <c r="K13" s="146"/>
      <c r="L13" s="146"/>
      <c r="M13" s="146"/>
      <c r="N13" s="146"/>
    </row>
    <row r="15" spans="2:14" ht="24.95">
      <c r="B15" s="143" t="s">
        <v>557</v>
      </c>
      <c r="C15" s="143"/>
      <c r="D15" s="143"/>
      <c r="E15" s="143"/>
      <c r="F15" s="143"/>
      <c r="G15" s="143"/>
      <c r="H15" s="143"/>
      <c r="I15" s="143"/>
      <c r="J15" s="143"/>
      <c r="K15" s="143"/>
      <c r="L15" s="143"/>
      <c r="M15" s="143"/>
      <c r="N15" s="143"/>
    </row>
    <row r="17" spans="2:14" ht="24.95">
      <c r="B17" s="144" t="s">
        <v>558</v>
      </c>
      <c r="C17" s="144"/>
      <c r="D17" s="144"/>
      <c r="E17" s="144"/>
      <c r="F17" s="144"/>
      <c r="G17" s="144"/>
      <c r="H17" s="144"/>
      <c r="I17" s="144"/>
      <c r="J17" s="144"/>
      <c r="K17" s="144"/>
      <c r="L17" s="144"/>
      <c r="M17" s="144"/>
      <c r="N17" s="144"/>
    </row>
    <row r="19" spans="2:14" ht="24.95">
      <c r="B19" s="135" t="s">
        <v>559</v>
      </c>
      <c r="C19" s="135"/>
      <c r="D19" s="135"/>
      <c r="E19" s="135"/>
      <c r="F19" s="135"/>
      <c r="G19" s="135"/>
      <c r="H19" s="135"/>
      <c r="I19" s="135"/>
      <c r="J19" s="135"/>
      <c r="K19" s="135"/>
      <c r="L19" s="135"/>
      <c r="M19" s="135"/>
      <c r="N19" s="135"/>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defaultColWidth="11.42578125" defaultRowHeight="14.1"/>
  <cols>
    <col min="1" max="1" width="5.7109375" style="44" customWidth="1"/>
    <col min="2" max="16384" width="11.42578125" style="44"/>
  </cols>
  <sheetData>
    <row r="3" spans="2:9" ht="18">
      <c r="B3" s="147" t="s">
        <v>730</v>
      </c>
      <c r="C3" s="164"/>
      <c r="D3" s="164"/>
      <c r="E3" s="164"/>
      <c r="F3" s="164"/>
      <c r="G3" s="164"/>
      <c r="H3" s="164"/>
      <c r="I3" s="117"/>
    </row>
    <row r="4" spans="2:9" ht="13.5" customHeight="1">
      <c r="B4" s="163" t="s">
        <v>731</v>
      </c>
      <c r="C4" s="185"/>
      <c r="D4" s="185"/>
      <c r="E4" s="185"/>
      <c r="F4" s="185"/>
      <c r="G4" s="185"/>
      <c r="H4" s="185"/>
      <c r="I4" s="43"/>
    </row>
    <row r="5" spans="2:9">
      <c r="B5" s="185"/>
      <c r="C5" s="185"/>
      <c r="D5" s="185"/>
      <c r="E5" s="185"/>
      <c r="F5" s="185"/>
      <c r="G5" s="185"/>
      <c r="H5" s="185"/>
      <c r="I5" s="43"/>
    </row>
    <row r="6" spans="2:9">
      <c r="B6" s="185"/>
      <c r="C6" s="185"/>
      <c r="D6" s="185"/>
      <c r="E6" s="185"/>
      <c r="F6" s="185"/>
      <c r="G6" s="185"/>
      <c r="H6" s="185"/>
      <c r="I6" s="43"/>
    </row>
    <row r="7" spans="2:9">
      <c r="B7" s="185"/>
      <c r="C7" s="185"/>
      <c r="D7" s="185"/>
      <c r="E7" s="185"/>
      <c r="F7" s="185"/>
      <c r="G7" s="185"/>
      <c r="H7" s="185"/>
      <c r="I7" s="43"/>
    </row>
    <row r="8" spans="2:9">
      <c r="B8" s="43"/>
      <c r="C8" s="43"/>
      <c r="D8" s="43"/>
      <c r="E8" s="43"/>
      <c r="F8" s="43"/>
      <c r="G8" s="43"/>
      <c r="H8" s="43"/>
      <c r="I8" s="43"/>
    </row>
    <row r="9" spans="2:9">
      <c r="B9" s="43"/>
      <c r="C9" s="43"/>
      <c r="D9" s="43"/>
      <c r="E9" s="43"/>
      <c r="F9" s="43"/>
      <c r="G9" s="43"/>
      <c r="H9" s="43"/>
      <c r="I9" s="43"/>
    </row>
    <row r="10" spans="2:9">
      <c r="B10" s="43"/>
      <c r="C10" s="43"/>
      <c r="D10" s="43"/>
      <c r="E10" s="43"/>
      <c r="F10" s="43"/>
      <c r="G10" s="43"/>
      <c r="H10" s="43"/>
      <c r="I10" s="43"/>
    </row>
    <row r="11" spans="2:9">
      <c r="B11" s="43"/>
      <c r="C11" s="43"/>
      <c r="D11" s="43"/>
      <c r="E11" s="43"/>
      <c r="F11" s="43"/>
      <c r="G11" s="43"/>
      <c r="H11" s="43"/>
    </row>
    <row r="12" spans="2:9" ht="17.45" customHeight="1">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defaultColWidth="11.42578125" defaultRowHeight="14.1"/>
  <cols>
    <col min="1" max="1" width="5.7109375" style="44" customWidth="1"/>
    <col min="2" max="16384" width="11.42578125" style="44"/>
  </cols>
  <sheetData>
    <row r="3" spans="2:9" ht="18">
      <c r="B3" s="147" t="s">
        <v>732</v>
      </c>
      <c r="C3" s="164"/>
      <c r="D3" s="164"/>
      <c r="E3" s="164"/>
      <c r="F3" s="164"/>
      <c r="G3" s="164"/>
      <c r="H3" s="164"/>
      <c r="I3" s="117"/>
    </row>
    <row r="4" spans="2:9" ht="34.5" customHeight="1">
      <c r="B4" s="163" t="s">
        <v>733</v>
      </c>
      <c r="C4" s="164"/>
      <c r="D4" s="164"/>
      <c r="E4" s="164"/>
      <c r="F4" s="164"/>
      <c r="G4" s="164"/>
      <c r="H4" s="164"/>
      <c r="I4" s="43"/>
    </row>
    <row r="5" spans="2:9" ht="29.45" customHeight="1">
      <c r="B5" s="164"/>
      <c r="C5" s="164"/>
      <c r="D5" s="164"/>
      <c r="E5" s="164"/>
      <c r="F5" s="164"/>
      <c r="G5" s="164"/>
      <c r="H5" s="164"/>
      <c r="I5" s="43"/>
    </row>
    <row r="6" spans="2:9">
      <c r="B6" s="164"/>
      <c r="C6" s="164"/>
      <c r="D6" s="164"/>
      <c r="E6" s="164"/>
      <c r="F6" s="164"/>
      <c r="G6" s="164"/>
      <c r="H6" s="164"/>
      <c r="I6" s="43"/>
    </row>
    <row r="7" spans="2:9">
      <c r="B7" s="164"/>
      <c r="C7" s="164"/>
      <c r="D7" s="164"/>
      <c r="E7" s="164"/>
      <c r="F7" s="164"/>
      <c r="G7" s="164"/>
      <c r="H7" s="164"/>
      <c r="I7" s="43"/>
    </row>
    <row r="8" spans="2:9">
      <c r="B8" s="164"/>
      <c r="C8" s="164"/>
      <c r="D8" s="164"/>
      <c r="E8" s="164"/>
      <c r="F8" s="164"/>
      <c r="G8" s="164"/>
      <c r="H8" s="164"/>
      <c r="I8" s="43"/>
    </row>
    <row r="9" spans="2:9">
      <c r="B9" s="235"/>
      <c r="C9" s="235"/>
      <c r="D9" s="235"/>
      <c r="E9" s="235"/>
      <c r="F9" s="235"/>
      <c r="G9" s="235"/>
      <c r="H9" s="235"/>
      <c r="I9" s="43"/>
    </row>
    <row r="10" spans="2:9">
      <c r="B10" s="235"/>
      <c r="C10" s="235"/>
      <c r="D10" s="235"/>
      <c r="E10" s="235"/>
      <c r="F10" s="235"/>
      <c r="G10" s="235"/>
      <c r="H10" s="235"/>
      <c r="I10" s="43"/>
    </row>
    <row r="11" spans="2:9">
      <c r="B11" s="235"/>
      <c r="C11" s="235"/>
      <c r="D11" s="235"/>
      <c r="E11" s="235"/>
      <c r="F11" s="235"/>
      <c r="G11" s="235"/>
      <c r="H11" s="235"/>
      <c r="I11" s="43"/>
    </row>
    <row r="12" spans="2:9">
      <c r="B12" s="235"/>
      <c r="C12" s="235"/>
      <c r="D12" s="235"/>
      <c r="E12" s="235"/>
      <c r="F12" s="235"/>
      <c r="G12" s="235"/>
      <c r="H12" s="235"/>
      <c r="I12" s="43"/>
    </row>
    <row r="13" spans="2:9">
      <c r="B13" s="235"/>
      <c r="C13" s="235"/>
      <c r="D13" s="235"/>
      <c r="E13" s="235"/>
      <c r="F13" s="235"/>
      <c r="G13" s="235"/>
      <c r="H13" s="235"/>
    </row>
    <row r="14" spans="2:9">
      <c r="B14" s="235"/>
      <c r="C14" s="235"/>
      <c r="D14" s="235"/>
      <c r="E14" s="235"/>
      <c r="F14" s="235"/>
      <c r="G14" s="235"/>
      <c r="H14" s="235"/>
    </row>
    <row r="15" spans="2:9">
      <c r="B15" s="235"/>
      <c r="C15" s="235"/>
      <c r="D15" s="235"/>
      <c r="E15" s="235"/>
      <c r="F15" s="235"/>
      <c r="G15" s="235"/>
      <c r="H15" s="235"/>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defaultColWidth="11.42578125" defaultRowHeight="14.1"/>
  <cols>
    <col min="1" max="1" width="5.7109375" style="44" customWidth="1"/>
    <col min="2" max="16384" width="11.42578125" style="44"/>
  </cols>
  <sheetData>
    <row r="3" spans="2:9" ht="18">
      <c r="B3" s="147" t="s">
        <v>734</v>
      </c>
      <c r="C3" s="164"/>
      <c r="D3" s="164"/>
      <c r="E3" s="164"/>
      <c r="F3" s="164"/>
      <c r="G3" s="164"/>
      <c r="H3" s="164"/>
      <c r="I3" s="117"/>
    </row>
    <row r="4" spans="2:9">
      <c r="B4" s="163" t="s">
        <v>735</v>
      </c>
      <c r="C4" s="164"/>
      <c r="D4" s="164"/>
      <c r="E4" s="164"/>
      <c r="F4" s="164"/>
      <c r="G4" s="164"/>
      <c r="H4" s="164"/>
      <c r="I4" s="43"/>
    </row>
    <row r="5" spans="2:9">
      <c r="B5" s="164"/>
      <c r="C5" s="164"/>
      <c r="D5" s="164"/>
      <c r="E5" s="164"/>
      <c r="F5" s="164"/>
      <c r="G5" s="164"/>
      <c r="H5" s="164"/>
      <c r="I5" s="43"/>
    </row>
    <row r="6" spans="2:9">
      <c r="B6" s="164"/>
      <c r="C6" s="164"/>
      <c r="D6" s="164"/>
      <c r="E6" s="164"/>
      <c r="F6" s="164"/>
      <c r="G6" s="164"/>
      <c r="H6" s="164"/>
      <c r="I6" s="43"/>
    </row>
    <row r="7" spans="2:9">
      <c r="B7" s="164"/>
      <c r="C7" s="164"/>
      <c r="D7" s="164"/>
      <c r="E7" s="164"/>
      <c r="F7" s="164"/>
      <c r="G7" s="164"/>
      <c r="H7" s="164"/>
      <c r="I7" s="43"/>
    </row>
    <row r="8" spans="2:9">
      <c r="B8" s="164"/>
      <c r="C8" s="164"/>
      <c r="D8" s="164"/>
      <c r="E8" s="164"/>
      <c r="F8" s="164"/>
      <c r="G8" s="164"/>
      <c r="H8" s="164"/>
      <c r="I8" s="43"/>
    </row>
    <row r="9" spans="2:9">
      <c r="B9" s="164"/>
      <c r="C9" s="164"/>
      <c r="D9" s="164"/>
      <c r="E9" s="164"/>
      <c r="F9" s="164"/>
      <c r="G9" s="164"/>
      <c r="H9" s="164"/>
      <c r="I9" s="43"/>
    </row>
    <row r="10" spans="2:9">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defaultColWidth="11.42578125" defaultRowHeight="14.1"/>
  <cols>
    <col min="1" max="1" width="5.7109375" style="44" customWidth="1"/>
    <col min="2" max="16384" width="11.42578125" style="44"/>
  </cols>
  <sheetData>
    <row r="3" spans="2:9">
      <c r="B3" s="147" t="s">
        <v>736</v>
      </c>
      <c r="C3" s="164"/>
      <c r="D3" s="164"/>
      <c r="E3" s="164"/>
      <c r="F3" s="164"/>
      <c r="G3" s="164"/>
      <c r="H3" s="164"/>
      <c r="I3" s="164"/>
    </row>
    <row r="4" spans="2:9">
      <c r="B4" s="232" t="s">
        <v>737</v>
      </c>
      <c r="C4" s="164"/>
      <c r="D4" s="164"/>
      <c r="E4" s="164"/>
      <c r="F4" s="164"/>
      <c r="G4" s="164"/>
      <c r="H4" s="164"/>
      <c r="I4" s="164"/>
    </row>
    <row r="5" spans="2:9">
      <c r="B5" s="164"/>
      <c r="C5" s="164"/>
      <c r="D5" s="164"/>
      <c r="E5" s="164"/>
      <c r="F5" s="164"/>
      <c r="G5" s="164"/>
      <c r="H5" s="164"/>
      <c r="I5" s="164"/>
    </row>
    <row r="6" spans="2:9">
      <c r="B6" s="164"/>
      <c r="C6" s="164"/>
      <c r="D6" s="164"/>
      <c r="E6" s="164"/>
      <c r="F6" s="164"/>
      <c r="G6" s="164"/>
      <c r="H6" s="164"/>
      <c r="I6" s="164"/>
    </row>
    <row r="7" spans="2:9">
      <c r="B7" s="164"/>
      <c r="C7" s="164"/>
      <c r="D7" s="164"/>
      <c r="E7" s="164"/>
      <c r="F7" s="164"/>
      <c r="G7" s="164"/>
      <c r="H7" s="164"/>
      <c r="I7" s="164"/>
    </row>
    <row r="8" spans="2:9">
      <c r="B8" s="164"/>
      <c r="C8" s="164"/>
      <c r="D8" s="164"/>
      <c r="E8" s="164"/>
      <c r="F8" s="164"/>
      <c r="G8" s="164"/>
      <c r="H8" s="164"/>
      <c r="I8" s="164"/>
    </row>
    <row r="9" spans="2:9">
      <c r="B9" s="164"/>
      <c r="C9" s="164"/>
      <c r="D9" s="164"/>
      <c r="E9" s="164"/>
      <c r="F9" s="164"/>
      <c r="G9" s="164"/>
      <c r="H9" s="164"/>
      <c r="I9" s="164"/>
    </row>
    <row r="10" spans="2:9">
      <c r="B10" s="164"/>
      <c r="C10" s="164"/>
      <c r="D10" s="164"/>
      <c r="E10" s="164"/>
      <c r="F10" s="164"/>
      <c r="G10" s="164"/>
      <c r="H10" s="164"/>
      <c r="I10" s="164"/>
    </row>
    <row r="11" spans="2:9">
      <c r="B11" s="164"/>
      <c r="C11" s="164"/>
      <c r="D11" s="164"/>
      <c r="E11" s="164"/>
      <c r="F11" s="164"/>
      <c r="G11" s="164"/>
      <c r="H11" s="164"/>
      <c r="I11" s="164"/>
    </row>
    <row r="12" spans="2:9">
      <c r="B12" s="164"/>
      <c r="C12" s="164"/>
      <c r="D12" s="164"/>
      <c r="E12" s="164"/>
      <c r="F12" s="164"/>
      <c r="G12" s="164"/>
      <c r="H12" s="164"/>
      <c r="I12" s="164"/>
    </row>
    <row r="13" spans="2:9">
      <c r="B13" s="164"/>
      <c r="C13" s="164"/>
      <c r="D13" s="164"/>
      <c r="E13" s="164"/>
      <c r="F13" s="164"/>
      <c r="G13" s="164"/>
      <c r="H13" s="164"/>
      <c r="I13" s="164"/>
    </row>
    <row r="14" spans="2:9">
      <c r="B14" s="164"/>
      <c r="C14" s="164"/>
      <c r="D14" s="164"/>
      <c r="E14" s="164"/>
      <c r="F14" s="164"/>
      <c r="G14" s="164"/>
      <c r="H14" s="164"/>
      <c r="I14" s="164"/>
    </row>
    <row r="15" spans="2:9">
      <c r="B15" s="164"/>
      <c r="C15" s="164"/>
      <c r="D15" s="164"/>
      <c r="E15" s="164"/>
      <c r="F15" s="164"/>
      <c r="G15" s="164"/>
      <c r="H15" s="164"/>
      <c r="I15" s="164"/>
    </row>
    <row r="16" spans="2:9">
      <c r="B16" s="164"/>
      <c r="C16" s="164"/>
      <c r="D16" s="164"/>
      <c r="E16" s="164"/>
      <c r="F16" s="164"/>
      <c r="G16" s="164"/>
      <c r="H16" s="164"/>
      <c r="I16" s="164"/>
    </row>
    <row r="17" spans="2:9">
      <c r="B17" s="164"/>
      <c r="C17" s="164"/>
      <c r="D17" s="164"/>
      <c r="E17" s="164"/>
      <c r="F17" s="164"/>
      <c r="G17" s="164"/>
      <c r="H17" s="164"/>
      <c r="I17" s="164"/>
    </row>
    <row r="18" spans="2:9">
      <c r="B18" s="164"/>
      <c r="C18" s="164"/>
      <c r="D18" s="164"/>
      <c r="E18" s="164"/>
      <c r="F18" s="164"/>
      <c r="G18" s="164"/>
      <c r="H18" s="164"/>
      <c r="I18" s="164"/>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defaultColWidth="11.42578125" defaultRowHeight="14.1"/>
  <cols>
    <col min="1" max="1" width="5.7109375" style="44" customWidth="1"/>
    <col min="2" max="16384" width="11.42578125" style="44"/>
  </cols>
  <sheetData>
    <row r="3" spans="2:10" ht="18">
      <c r="B3" s="147" t="s">
        <v>738</v>
      </c>
      <c r="C3" s="164"/>
      <c r="D3" s="164"/>
      <c r="E3" s="164"/>
      <c r="F3" s="164"/>
      <c r="G3" s="164"/>
      <c r="H3" s="164"/>
      <c r="I3" s="117"/>
      <c r="J3" s="117"/>
    </row>
    <row r="4" spans="2:10">
      <c r="B4" s="232" t="s">
        <v>739</v>
      </c>
      <c r="C4" s="164"/>
      <c r="D4" s="164"/>
      <c r="E4" s="164"/>
      <c r="F4" s="164"/>
      <c r="G4" s="164"/>
      <c r="H4" s="164"/>
      <c r="I4" s="43"/>
      <c r="J4" s="43"/>
    </row>
    <row r="5" spans="2:10">
      <c r="B5" s="164"/>
      <c r="C5" s="164"/>
      <c r="D5" s="164"/>
      <c r="E5" s="164"/>
      <c r="F5" s="164"/>
      <c r="G5" s="164"/>
      <c r="H5" s="164"/>
      <c r="I5" s="43"/>
      <c r="J5" s="43"/>
    </row>
    <row r="6" spans="2:10">
      <c r="B6" s="164"/>
      <c r="C6" s="164"/>
      <c r="D6" s="164"/>
      <c r="E6" s="164"/>
      <c r="F6" s="164"/>
      <c r="G6" s="164"/>
      <c r="H6" s="164"/>
      <c r="I6" s="43"/>
      <c r="J6" s="43"/>
    </row>
    <row r="7" spans="2:10">
      <c r="B7" s="164"/>
      <c r="C7" s="164"/>
      <c r="D7" s="164"/>
      <c r="E7" s="164"/>
      <c r="F7" s="164"/>
      <c r="G7" s="164"/>
      <c r="H7" s="164"/>
      <c r="I7" s="43"/>
      <c r="J7" s="43"/>
    </row>
    <row r="8" spans="2:10">
      <c r="B8" s="164"/>
      <c r="C8" s="164"/>
      <c r="D8" s="164"/>
      <c r="E8" s="164"/>
      <c r="F8" s="164"/>
      <c r="G8" s="164"/>
      <c r="H8" s="164"/>
      <c r="I8" s="43"/>
      <c r="J8" s="43"/>
    </row>
    <row r="9" spans="2:10">
      <c r="B9" s="164"/>
      <c r="C9" s="164"/>
      <c r="D9" s="164"/>
      <c r="E9" s="164"/>
      <c r="F9" s="164"/>
      <c r="G9" s="164"/>
      <c r="H9" s="164"/>
      <c r="I9" s="43"/>
      <c r="J9" s="43"/>
    </row>
    <row r="10" spans="2:10">
      <c r="B10" s="164"/>
      <c r="C10" s="164"/>
      <c r="D10" s="164"/>
      <c r="E10" s="164"/>
      <c r="F10" s="164"/>
      <c r="G10" s="164"/>
      <c r="H10" s="164"/>
      <c r="I10" s="43"/>
      <c r="J10" s="43"/>
    </row>
    <row r="11" spans="2:10">
      <c r="B11" s="164"/>
      <c r="C11" s="164"/>
      <c r="D11" s="164"/>
      <c r="E11" s="164"/>
      <c r="F11" s="164"/>
      <c r="G11" s="164"/>
      <c r="H11" s="164"/>
      <c r="I11" s="43"/>
      <c r="J11" s="43"/>
    </row>
    <row r="12" spans="2:10">
      <c r="B12" s="164"/>
      <c r="C12" s="164"/>
      <c r="D12" s="164"/>
      <c r="E12" s="164"/>
      <c r="F12" s="164"/>
      <c r="G12" s="164"/>
      <c r="H12" s="164"/>
      <c r="I12" s="43"/>
      <c r="J12" s="43"/>
    </row>
    <row r="13" spans="2:10">
      <c r="B13" s="164"/>
      <c r="C13" s="164"/>
      <c r="D13" s="164"/>
      <c r="E13" s="164"/>
      <c r="F13" s="164"/>
      <c r="G13" s="164"/>
      <c r="H13" s="164"/>
      <c r="I13" s="43"/>
      <c r="J13" s="43"/>
    </row>
    <row r="14" spans="2:10">
      <c r="B14" s="164"/>
      <c r="C14" s="164"/>
      <c r="D14" s="164"/>
      <c r="E14" s="164"/>
      <c r="F14" s="164"/>
      <c r="G14" s="164"/>
      <c r="H14" s="164"/>
      <c r="I14" s="43"/>
      <c r="J14" s="43"/>
    </row>
    <row r="15" spans="2:10">
      <c r="B15" s="164"/>
      <c r="C15" s="164"/>
      <c r="D15" s="164"/>
      <c r="E15" s="164"/>
      <c r="F15" s="164"/>
      <c r="G15" s="164"/>
      <c r="H15" s="164"/>
      <c r="I15" s="43"/>
      <c r="J15" s="43"/>
    </row>
    <row r="16" spans="2:10">
      <c r="B16" s="164"/>
      <c r="C16" s="164"/>
      <c r="D16" s="164"/>
      <c r="E16" s="164"/>
      <c r="F16" s="164"/>
      <c r="G16" s="164"/>
      <c r="H16" s="164"/>
      <c r="I16" s="43"/>
      <c r="J16" s="43"/>
    </row>
    <row r="17" spans="2:10">
      <c r="B17" s="164"/>
      <c r="C17" s="164"/>
      <c r="D17" s="164"/>
      <c r="E17" s="164"/>
      <c r="F17" s="164"/>
      <c r="G17" s="164"/>
      <c r="H17" s="164"/>
      <c r="I17" s="43"/>
      <c r="J17" s="43"/>
    </row>
    <row r="18" spans="2:10">
      <c r="B18" s="164"/>
      <c r="C18" s="164"/>
      <c r="D18" s="164"/>
      <c r="E18" s="164"/>
      <c r="F18" s="164"/>
      <c r="G18" s="164"/>
      <c r="H18" s="164"/>
      <c r="I18" s="43"/>
      <c r="J18" s="43"/>
    </row>
    <row r="19" spans="2:10">
      <c r="B19" s="164"/>
      <c r="C19" s="164"/>
      <c r="D19" s="164"/>
      <c r="E19" s="164"/>
      <c r="F19" s="164"/>
      <c r="G19" s="164"/>
      <c r="H19" s="164"/>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zoomScale="173" workbookViewId="0">
      <selection activeCell="D25" sqref="D25"/>
    </sheetView>
  </sheetViews>
  <sheetFormatPr defaultColWidth="11.42578125" defaultRowHeight="14.1"/>
  <cols>
    <col min="1" max="1" width="5.7109375" style="44" customWidth="1"/>
    <col min="2" max="16384" width="11.42578125" style="44"/>
  </cols>
  <sheetData>
    <row r="3" spans="2:9" ht="18">
      <c r="B3" s="147" t="s">
        <v>740</v>
      </c>
      <c r="C3" s="164"/>
      <c r="D3" s="164"/>
      <c r="E3" s="164"/>
      <c r="F3" s="164"/>
      <c r="G3" s="164"/>
      <c r="H3" s="164"/>
      <c r="I3" s="117"/>
    </row>
    <row r="4" spans="2:9" ht="13.5" customHeight="1">
      <c r="B4" s="232" t="s">
        <v>741</v>
      </c>
      <c r="C4" s="164"/>
      <c r="D4" s="164"/>
      <c r="E4" s="164"/>
      <c r="F4" s="164"/>
      <c r="G4" s="164"/>
      <c r="H4" s="164"/>
      <c r="I4" s="43"/>
    </row>
    <row r="5" spans="2:9">
      <c r="B5" s="164"/>
      <c r="C5" s="164"/>
      <c r="D5" s="164"/>
      <c r="E5" s="164"/>
      <c r="F5" s="164"/>
      <c r="G5" s="164"/>
      <c r="H5" s="164"/>
      <c r="I5" s="43"/>
    </row>
    <row r="6" spans="2:9">
      <c r="B6" s="164"/>
      <c r="C6" s="164"/>
      <c r="D6" s="164"/>
      <c r="E6" s="164"/>
      <c r="F6" s="164"/>
      <c r="G6" s="164"/>
      <c r="H6" s="164"/>
      <c r="I6" s="43"/>
    </row>
    <row r="7" spans="2:9">
      <c r="B7" s="164"/>
      <c r="C7" s="164"/>
      <c r="D7" s="164"/>
      <c r="E7" s="164"/>
      <c r="F7" s="164"/>
      <c r="G7" s="164"/>
      <c r="H7" s="164"/>
      <c r="I7" s="43"/>
    </row>
    <row r="8" spans="2:9">
      <c r="B8" s="164"/>
      <c r="C8" s="164"/>
      <c r="D8" s="164"/>
      <c r="E8" s="164"/>
      <c r="F8" s="164"/>
      <c r="G8" s="164"/>
      <c r="H8" s="164"/>
      <c r="I8" s="43"/>
    </row>
    <row r="9" spans="2:9">
      <c r="B9" s="164"/>
      <c r="C9" s="164"/>
      <c r="D9" s="164"/>
      <c r="E9" s="164"/>
      <c r="F9" s="164"/>
      <c r="G9" s="164"/>
      <c r="H9" s="164"/>
      <c r="I9" s="43"/>
    </row>
    <row r="10" spans="2:9">
      <c r="B10" s="164"/>
      <c r="C10" s="164"/>
      <c r="D10" s="164"/>
      <c r="E10" s="164"/>
      <c r="F10" s="164"/>
      <c r="G10" s="164"/>
      <c r="H10" s="164"/>
      <c r="I10" s="43"/>
    </row>
    <row r="11" spans="2:9">
      <c r="B11" s="164"/>
      <c r="C11" s="164"/>
      <c r="D11" s="164"/>
      <c r="E11" s="164"/>
      <c r="F11" s="164"/>
      <c r="G11" s="164"/>
      <c r="H11" s="164"/>
      <c r="I11" s="43"/>
    </row>
    <row r="12" spans="2:9">
      <c r="B12" s="164"/>
      <c r="C12" s="164"/>
      <c r="D12" s="164"/>
      <c r="E12" s="164"/>
      <c r="F12" s="164"/>
      <c r="G12" s="164"/>
      <c r="H12" s="164"/>
      <c r="I12" s="43"/>
    </row>
    <row r="13" spans="2:9">
      <c r="B13" s="164"/>
      <c r="C13" s="164"/>
      <c r="D13" s="164"/>
      <c r="E13" s="164"/>
      <c r="F13" s="164"/>
      <c r="G13" s="164"/>
      <c r="H13" s="164"/>
      <c r="I13" s="43"/>
    </row>
    <row r="14" spans="2:9">
      <c r="B14" s="164"/>
      <c r="C14" s="164"/>
      <c r="D14" s="164"/>
      <c r="E14" s="164"/>
      <c r="F14" s="164"/>
      <c r="G14" s="164"/>
      <c r="H14" s="164"/>
      <c r="I14" s="43"/>
    </row>
    <row r="15" spans="2:9">
      <c r="B15" s="164"/>
      <c r="C15" s="164"/>
      <c r="D15" s="164"/>
      <c r="E15" s="164"/>
      <c r="F15" s="164"/>
      <c r="G15" s="164"/>
      <c r="H15" s="164"/>
      <c r="I15" s="43"/>
    </row>
    <row r="16" spans="2:9">
      <c r="B16" s="164"/>
      <c r="C16" s="164"/>
      <c r="D16" s="164"/>
      <c r="E16" s="164"/>
      <c r="F16" s="164"/>
      <c r="G16" s="164"/>
      <c r="H16" s="164"/>
      <c r="I16" s="43"/>
    </row>
    <row r="17" spans="2:9">
      <c r="B17" s="164"/>
      <c r="C17" s="164"/>
      <c r="D17" s="164"/>
      <c r="E17" s="164"/>
      <c r="F17" s="164"/>
      <c r="G17" s="164"/>
      <c r="H17" s="164"/>
      <c r="I17" s="43"/>
    </row>
    <row r="18" spans="2:9">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defaultColWidth="8.42578125" defaultRowHeight="15"/>
  <cols>
    <col min="1" max="1" width="14.42578125" style="1" bestFit="1" customWidth="1"/>
    <col min="2" max="2" width="215.42578125" style="1" customWidth="1"/>
    <col min="3" max="6" width="10.42578125" style="1" customWidth="1"/>
    <col min="7" max="7" width="18.7109375" style="1" customWidth="1"/>
    <col min="8" max="8" width="17.42578125" style="1" customWidth="1"/>
    <col min="9" max="9" width="16.140625" style="1" customWidth="1"/>
    <col min="10" max="10" width="12.42578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742</v>
      </c>
      <c r="B2" s="3" t="s">
        <v>743</v>
      </c>
      <c r="C2" s="3" t="s">
        <v>744</v>
      </c>
      <c r="D2" s="3" t="s">
        <v>745</v>
      </c>
      <c r="E2" s="3" t="s">
        <v>746</v>
      </c>
      <c r="F2" s="3" t="s">
        <v>747</v>
      </c>
      <c r="G2" s="2" t="s">
        <v>748</v>
      </c>
      <c r="H2" s="3" t="s">
        <v>749</v>
      </c>
      <c r="I2" s="3" t="s">
        <v>750</v>
      </c>
      <c r="J2" s="2" t="s">
        <v>751</v>
      </c>
      <c r="K2" s="2" t="s">
        <v>752</v>
      </c>
      <c r="L2" s="2" t="s">
        <v>753</v>
      </c>
      <c r="M2" s="3" t="s">
        <v>754</v>
      </c>
      <c r="N2" s="1" t="s">
        <v>755</v>
      </c>
    </row>
    <row r="3" spans="1:14" ht="15" customHeight="1">
      <c r="A3" s="1">
        <f>+Tabla15[[#This Row],[1]]</f>
        <v>1</v>
      </c>
      <c r="B3" s="5" t="s">
        <v>756</v>
      </c>
      <c r="C3" s="1">
        <v>1</v>
      </c>
      <c r="D3" s="1">
        <f>+IF(Tabla15[[#This Row],[NOMBRE DE LA CAUSA 2018]]=0,0,1)</f>
        <v>1</v>
      </c>
      <c r="E3" s="1">
        <f>+E2+Tabla15[[#This Row],[NOMBRE DE LA CAUSA 2019]]</f>
        <v>1</v>
      </c>
      <c r="F3" s="1">
        <f>+Tabla15[[#This Row],[0]]*Tabla15[[#This Row],[NOMBRE DE LA CAUSA 2019]]</f>
        <v>1</v>
      </c>
      <c r="G3" s="1" t="s">
        <v>757</v>
      </c>
      <c r="I3" s="5" t="s">
        <v>758</v>
      </c>
      <c r="K3" s="5" t="s">
        <v>759</v>
      </c>
      <c r="L3" s="5" t="s">
        <v>760</v>
      </c>
      <c r="M3" s="4">
        <v>2311</v>
      </c>
      <c r="N3" s="1" t="str">
        <f>+Tabla15[[#This Row],[NOMBRE DE LA CAUSA 2017]]</f>
        <v>ACCESION POR ALUVION</v>
      </c>
    </row>
    <row r="4" spans="1:14" ht="15" customHeight="1">
      <c r="A4" s="1">
        <f>+Tabla15[[#This Row],[1]]</f>
        <v>2</v>
      </c>
      <c r="B4" s="1" t="s">
        <v>761</v>
      </c>
      <c r="C4" s="1">
        <v>1</v>
      </c>
      <c r="D4" s="1">
        <f>+IF(Tabla15[[#This Row],[NOMBRE DE LA CAUSA 2018]]=0,0,1)</f>
        <v>1</v>
      </c>
      <c r="E4" s="1">
        <f>+E3+Tabla15[[#This Row],[NOMBRE DE LA CAUSA 2019]]</f>
        <v>2</v>
      </c>
      <c r="F4" s="1">
        <f>+Tabla15[[#This Row],[0]]*Tabla15[[#This Row],[NOMBRE DE LA CAUSA 2019]]</f>
        <v>2</v>
      </c>
      <c r="G4" s="1" t="s">
        <v>762</v>
      </c>
      <c r="J4" s="1" t="s">
        <v>763</v>
      </c>
      <c r="K4" s="1" t="s">
        <v>759</v>
      </c>
      <c r="L4" s="1" t="s">
        <v>764</v>
      </c>
      <c r="M4" s="4">
        <v>822</v>
      </c>
      <c r="N4" s="1" t="str">
        <f>+Tabla15[[#This Row],[NOMBRE DE LA CAUSA 2017]]</f>
        <v>ACCESO CARNAL O ACTO SEXUAL CON INCAPAZ DE RESISTIR</v>
      </c>
    </row>
    <row r="5" spans="1:14" ht="15" customHeight="1">
      <c r="A5" s="1">
        <f>+Tabla15[[#This Row],[1]]</f>
        <v>3</v>
      </c>
      <c r="B5" s="1" t="s">
        <v>765</v>
      </c>
      <c r="C5" s="1">
        <v>1</v>
      </c>
      <c r="D5" s="1">
        <f>+IF(Tabla15[[#This Row],[NOMBRE DE LA CAUSA 2018]]=0,0,1)</f>
        <v>1</v>
      </c>
      <c r="E5" s="1">
        <f>+E4+Tabla15[[#This Row],[NOMBRE DE LA CAUSA 2019]]</f>
        <v>3</v>
      </c>
      <c r="F5" s="1">
        <f>+Tabla15[[#This Row],[0]]*Tabla15[[#This Row],[NOMBRE DE LA CAUSA 2019]]</f>
        <v>3</v>
      </c>
      <c r="G5" s="1" t="s">
        <v>762</v>
      </c>
      <c r="J5" s="1" t="s">
        <v>763</v>
      </c>
      <c r="K5" s="1" t="s">
        <v>759</v>
      </c>
      <c r="L5" s="1" t="s">
        <v>766</v>
      </c>
      <c r="M5" s="4">
        <v>174</v>
      </c>
      <c r="N5" s="1" t="str">
        <f>+Tabla15[[#This Row],[NOMBRE DE LA CAUSA 2017]]</f>
        <v>ACCESO CARNAL O ACTO SEXUAL VIOLENTO</v>
      </c>
    </row>
    <row r="6" spans="1:14" ht="15" customHeight="1">
      <c r="A6" s="1">
        <f>+Tabla15[[#This Row],[1]]</f>
        <v>4</v>
      </c>
      <c r="B6" s="1" t="s">
        <v>604</v>
      </c>
      <c r="C6" s="1">
        <v>1</v>
      </c>
      <c r="D6" s="1">
        <f>+IF(Tabla15[[#This Row],[NOMBRE DE LA CAUSA 2018]]=0,0,1)</f>
        <v>1</v>
      </c>
      <c r="E6" s="1">
        <f>+E5+Tabla15[[#This Row],[NOMBRE DE LA CAUSA 2019]]</f>
        <v>4</v>
      </c>
      <c r="F6" s="1">
        <f>+Tabla15[[#This Row],[0]]*Tabla15[[#This Row],[NOMBRE DE LA CAUSA 2019]]</f>
        <v>4</v>
      </c>
      <c r="G6" s="1" t="s">
        <v>762</v>
      </c>
      <c r="J6" s="1" t="s">
        <v>763</v>
      </c>
      <c r="K6" s="1" t="s">
        <v>759</v>
      </c>
      <c r="L6" s="1" t="s">
        <v>767</v>
      </c>
      <c r="M6" s="4">
        <v>517</v>
      </c>
      <c r="N6" s="1" t="str">
        <f>+Tabla15[[#This Row],[NOMBRE DE LA CAUSA 2017]]</f>
        <v>ACCIDENTE DE TRABAJO O ENFERMEDAD PROFESIONAL POR CULPA PATRONAL</v>
      </c>
    </row>
    <row r="7" spans="1:14" ht="15" customHeight="1">
      <c r="A7" s="1">
        <f>+Tabla15[[#This Row],[1]]</f>
        <v>5</v>
      </c>
      <c r="B7" s="1" t="s">
        <v>768</v>
      </c>
      <c r="C7" s="1">
        <v>1</v>
      </c>
      <c r="D7" s="1">
        <f>+IF(Tabla15[[#This Row],[NOMBRE DE LA CAUSA 2018]]=0,0,1)</f>
        <v>1</v>
      </c>
      <c r="E7" s="1">
        <f>+E6+Tabla15[[#This Row],[NOMBRE DE LA CAUSA 2019]]</f>
        <v>5</v>
      </c>
      <c r="F7" s="1">
        <f>+Tabla15[[#This Row],[0]]*Tabla15[[#This Row],[NOMBRE DE LA CAUSA 2019]]</f>
        <v>5</v>
      </c>
      <c r="G7" s="1" t="s">
        <v>762</v>
      </c>
      <c r="J7" s="1" t="s">
        <v>763</v>
      </c>
      <c r="K7" s="1" t="s">
        <v>759</v>
      </c>
      <c r="L7" s="1" t="s">
        <v>769</v>
      </c>
      <c r="M7" s="4">
        <v>459</v>
      </c>
      <c r="N7" s="1" t="str">
        <f>+Tabla15[[#This Row],[NOMBRE DE LA CAUSA 2017]]</f>
        <v>ACOSO LABORAL</v>
      </c>
    </row>
    <row r="8" spans="1:14" ht="15" customHeight="1">
      <c r="A8" s="1">
        <f>+Tabla15[[#This Row],[1]]</f>
        <v>6</v>
      </c>
      <c r="B8" s="1" t="s">
        <v>770</v>
      </c>
      <c r="C8" s="1">
        <v>1</v>
      </c>
      <c r="D8" s="1">
        <f>+IF(Tabla15[[#This Row],[NOMBRE DE LA CAUSA 2018]]=0,0,1)</f>
        <v>1</v>
      </c>
      <c r="E8" s="1">
        <f>+E7+Tabla15[[#This Row],[NOMBRE DE LA CAUSA 2019]]</f>
        <v>6</v>
      </c>
      <c r="F8" s="1">
        <f>+Tabla15[[#This Row],[0]]*Tabla15[[#This Row],[NOMBRE DE LA CAUSA 2019]]</f>
        <v>6</v>
      </c>
      <c r="G8" s="1" t="s">
        <v>762</v>
      </c>
      <c r="J8" s="1" t="s">
        <v>763</v>
      </c>
      <c r="K8" s="1" t="s">
        <v>759</v>
      </c>
      <c r="L8" s="1" t="s">
        <v>771</v>
      </c>
      <c r="M8" s="4">
        <v>823</v>
      </c>
      <c r="N8" s="1" t="str">
        <f>+Tabla15[[#This Row],[NOMBRE DE LA CAUSA 2017]]</f>
        <v>ACOSO SEXUAL</v>
      </c>
    </row>
    <row r="9" spans="1:14" ht="15" customHeight="1">
      <c r="A9" s="1">
        <f>+Tabla15[[#This Row],[1]]</f>
        <v>7</v>
      </c>
      <c r="B9" s="1" t="s">
        <v>772</v>
      </c>
      <c r="C9" s="1">
        <v>1</v>
      </c>
      <c r="D9" s="1">
        <f>+IF(Tabla15[[#This Row],[NOMBRE DE LA CAUSA 2018]]=0,0,1)</f>
        <v>1</v>
      </c>
      <c r="E9" s="1">
        <f>+E8+Tabla15[[#This Row],[NOMBRE DE LA CAUSA 2019]]</f>
        <v>7</v>
      </c>
      <c r="F9" s="1">
        <f>+Tabla15[[#This Row],[0]]*Tabla15[[#This Row],[NOMBRE DE LA CAUSA 2019]]</f>
        <v>7</v>
      </c>
      <c r="G9" s="1" t="s">
        <v>762</v>
      </c>
      <c r="J9" s="1" t="s">
        <v>763</v>
      </c>
      <c r="K9" s="1" t="s">
        <v>759</v>
      </c>
      <c r="L9" s="1" t="s">
        <v>773</v>
      </c>
      <c r="M9" s="4">
        <v>669</v>
      </c>
      <c r="N9" s="1" t="str">
        <f>+Tabla15[[#This Row],[NOMBRE DE LA CAUSA 2017]]</f>
        <v>ACTOS SEXUALES CON MENOR DE CATORCE AÑOS</v>
      </c>
    </row>
    <row r="10" spans="1:14" ht="15" customHeight="1">
      <c r="A10" s="1">
        <f>+Tabla15[[#This Row],[1]]</f>
        <v>8</v>
      </c>
      <c r="B10" s="1" t="s">
        <v>774</v>
      </c>
      <c r="C10" s="1">
        <v>1</v>
      </c>
      <c r="D10" s="1">
        <f>+IF(Tabla15[[#This Row],[NOMBRE DE LA CAUSA 2018]]=0,0,1)</f>
        <v>1</v>
      </c>
      <c r="E10" s="1">
        <f>+E9+Tabla15[[#This Row],[NOMBRE DE LA CAUSA 2019]]</f>
        <v>8</v>
      </c>
      <c r="F10" s="1">
        <f>+Tabla15[[#This Row],[0]]*Tabla15[[#This Row],[NOMBRE DE LA CAUSA 2019]]</f>
        <v>8</v>
      </c>
      <c r="G10" s="1" t="s">
        <v>762</v>
      </c>
      <c r="J10" s="1" t="s">
        <v>763</v>
      </c>
      <c r="K10" s="1" t="s">
        <v>759</v>
      </c>
      <c r="L10" s="1" t="s">
        <v>775</v>
      </c>
      <c r="M10" s="4">
        <v>349</v>
      </c>
      <c r="N10" s="1" t="str">
        <f>+Tabla15[[#This Row],[NOMBRE DE LA CAUSA 2017]]</f>
        <v>ALLANAMIENTO ILEGAL</v>
      </c>
    </row>
    <row r="11" spans="1:14" ht="15" customHeight="1">
      <c r="A11" s="1">
        <f>+Tabla15[[#This Row],[1]]</f>
        <v>9</v>
      </c>
      <c r="B11" s="5" t="s">
        <v>776</v>
      </c>
      <c r="C11" s="1">
        <v>1</v>
      </c>
      <c r="D11" s="1">
        <f>+IF(Tabla15[[#This Row],[NOMBRE DE LA CAUSA 2018]]=0,0,1)</f>
        <v>1</v>
      </c>
      <c r="E11" s="1">
        <f>+E10+Tabla15[[#This Row],[NOMBRE DE LA CAUSA 2019]]</f>
        <v>9</v>
      </c>
      <c r="F11" s="1">
        <f>+Tabla15[[#This Row],[0]]*Tabla15[[#This Row],[NOMBRE DE LA CAUSA 2019]]</f>
        <v>9</v>
      </c>
      <c r="G11" s="5" t="s">
        <v>762</v>
      </c>
      <c r="I11" s="5" t="s">
        <v>499</v>
      </c>
      <c r="J11" s="1" t="s">
        <v>763</v>
      </c>
      <c r="K11" s="1" t="s">
        <v>759</v>
      </c>
      <c r="L11" s="5" t="s">
        <v>777</v>
      </c>
      <c r="M11" s="4">
        <v>1967</v>
      </c>
      <c r="N11" s="1" t="str">
        <f>+Tabla15[[#This Row],[NOMBRE DE LA CAUSA 2017]]</f>
        <v>APREHENSION ILEGAL DE MERCANCIAS</v>
      </c>
    </row>
    <row r="12" spans="1:14" ht="15" customHeight="1">
      <c r="A12" s="1">
        <f>+Tabla15[[#This Row],[1]]</f>
        <v>10</v>
      </c>
      <c r="B12" s="1" t="s">
        <v>778</v>
      </c>
      <c r="C12" s="1">
        <v>1</v>
      </c>
      <c r="D12" s="1">
        <f>+IF(Tabla15[[#This Row],[NOMBRE DE LA CAUSA 2018]]=0,0,1)</f>
        <v>1</v>
      </c>
      <c r="E12" s="1">
        <f>+E11+Tabla15[[#This Row],[NOMBRE DE LA CAUSA 2019]]</f>
        <v>10</v>
      </c>
      <c r="F12" s="1">
        <f>+Tabla15[[#This Row],[0]]*Tabla15[[#This Row],[NOMBRE DE LA CAUSA 2019]]</f>
        <v>10</v>
      </c>
      <c r="G12" s="5" t="s">
        <v>762</v>
      </c>
      <c r="I12" s="5" t="s">
        <v>499</v>
      </c>
      <c r="J12" s="1" t="s">
        <v>763</v>
      </c>
      <c r="K12" s="1" t="s">
        <v>759</v>
      </c>
      <c r="L12" s="5" t="s">
        <v>779</v>
      </c>
      <c r="M12" s="4">
        <v>1958</v>
      </c>
      <c r="N12" s="1" t="str">
        <f>+Tabla15[[#This Row],[NOMBRE DE LA CAUSA 2017]]</f>
        <v>CADUCIDAD DE LA ACCION SANCIONATORIA ADUANERA</v>
      </c>
    </row>
    <row r="13" spans="1:14" ht="15" customHeight="1">
      <c r="A13" s="1">
        <f>+Tabla15[[#This Row],[1]]</f>
        <v>11</v>
      </c>
      <c r="B13" s="1" t="s">
        <v>780</v>
      </c>
      <c r="C13" s="1">
        <v>1</v>
      </c>
      <c r="D13" s="1">
        <f>+IF(Tabla15[[#This Row],[NOMBRE DE LA CAUSA 2018]]=0,0,1)</f>
        <v>1</v>
      </c>
      <c r="E13" s="1">
        <f>+E12+Tabla15[[#This Row],[NOMBRE DE LA CAUSA 2019]]</f>
        <v>11</v>
      </c>
      <c r="F13" s="1">
        <f>+Tabla15[[#This Row],[0]]*Tabla15[[#This Row],[NOMBRE DE LA CAUSA 2019]]</f>
        <v>11</v>
      </c>
      <c r="G13" s="1" t="s">
        <v>762</v>
      </c>
      <c r="J13" s="1" t="s">
        <v>763</v>
      </c>
      <c r="K13" s="1" t="s">
        <v>759</v>
      </c>
      <c r="L13" s="1" t="s">
        <v>781</v>
      </c>
      <c r="M13" s="4">
        <v>216</v>
      </c>
      <c r="N13" s="1" t="str">
        <f>+Tabla15[[#This Row],[NOMBRE DE LA CAUSA 2017]]</f>
        <v>CAPITALIZACION DE INTERESES</v>
      </c>
    </row>
    <row r="14" spans="1:14" ht="15" customHeight="1">
      <c r="A14" s="1">
        <f>+Tabla15[[#This Row],[1]]</f>
        <v>12</v>
      </c>
      <c r="B14" s="1" t="s">
        <v>782</v>
      </c>
      <c r="C14" s="1">
        <v>1</v>
      </c>
      <c r="D14" s="1">
        <f>+IF(Tabla15[[#This Row],[NOMBRE DE LA CAUSA 2018]]=0,0,1)</f>
        <v>1</v>
      </c>
      <c r="E14" s="1">
        <f>+E13+Tabla15[[#This Row],[NOMBRE DE LA CAUSA 2019]]</f>
        <v>12</v>
      </c>
      <c r="F14" s="1">
        <f>+Tabla15[[#This Row],[0]]*Tabla15[[#This Row],[NOMBRE DE LA CAUSA 2019]]</f>
        <v>12</v>
      </c>
      <c r="G14" s="1" t="s">
        <v>762</v>
      </c>
      <c r="H14" s="6"/>
      <c r="J14" s="1" t="s">
        <v>763</v>
      </c>
      <c r="K14" s="1" t="s">
        <v>759</v>
      </c>
      <c r="L14" s="1" t="s">
        <v>783</v>
      </c>
      <c r="M14" s="4">
        <v>704</v>
      </c>
      <c r="N14" s="1" t="str">
        <f>+Tabla15[[#This Row],[NOMBRE DE LA CAUSA 2017]]</f>
        <v>CAPTACION ILEGAL DE DINERO</v>
      </c>
    </row>
    <row r="15" spans="1:14" ht="15" customHeight="1">
      <c r="A15" s="1">
        <f>+Tabla15[[#This Row],[1]]</f>
        <v>13</v>
      </c>
      <c r="B15" s="1" t="s">
        <v>784</v>
      </c>
      <c r="C15" s="1">
        <v>1</v>
      </c>
      <c r="D15" s="1">
        <f>+IF(Tabla15[[#This Row],[NOMBRE DE LA CAUSA 2018]]=0,0,1)</f>
        <v>1</v>
      </c>
      <c r="E15" s="1">
        <f>+E14+Tabla15[[#This Row],[NOMBRE DE LA CAUSA 2019]]</f>
        <v>13</v>
      </c>
      <c r="F15" s="1">
        <f>+Tabla15[[#This Row],[0]]*Tabla15[[#This Row],[NOMBRE DE LA CAUSA 2019]]</f>
        <v>13</v>
      </c>
      <c r="G15" s="5" t="s">
        <v>762</v>
      </c>
      <c r="J15" s="1" t="s">
        <v>763</v>
      </c>
      <c r="K15" s="1" t="s">
        <v>759</v>
      </c>
      <c r="L15" s="5" t="s">
        <v>785</v>
      </c>
      <c r="M15" s="4">
        <v>1970</v>
      </c>
      <c r="N15" s="1" t="str">
        <f>+Tabla15[[#This Row],[NOMBRE DE LA CAUSA 2017]]</f>
        <v>CAUSA DIAN POR DEFINIR</v>
      </c>
    </row>
    <row r="16" spans="1:14" ht="15" customHeight="1">
      <c r="A16" s="1">
        <f>+Tabla15[[#This Row],[1]]</f>
        <v>14</v>
      </c>
      <c r="B16" s="5" t="s">
        <v>786</v>
      </c>
      <c r="C16" s="1">
        <v>1</v>
      </c>
      <c r="D16" s="1">
        <f>+IF(Tabla15[[#This Row],[NOMBRE DE LA CAUSA 2018]]=0,0,1)</f>
        <v>1</v>
      </c>
      <c r="E16" s="1">
        <f>+E15+Tabla15[[#This Row],[NOMBRE DE LA CAUSA 2019]]</f>
        <v>14</v>
      </c>
      <c r="F16" s="1">
        <f>+Tabla15[[#This Row],[0]]*Tabla15[[#This Row],[NOMBRE DE LA CAUSA 2019]]</f>
        <v>14</v>
      </c>
      <c r="G16" s="1" t="s">
        <v>757</v>
      </c>
      <c r="I16" s="5" t="s">
        <v>758</v>
      </c>
      <c r="K16" s="5" t="s">
        <v>759</v>
      </c>
      <c r="L16" s="5" t="s">
        <v>787</v>
      </c>
      <c r="M16" s="4">
        <v>2313</v>
      </c>
      <c r="N16" s="1" t="str">
        <f>+Tabla15[[#This Row],[NOMBRE DE LA CAUSA 2017]]</f>
        <v>COBRO INDEBIDO DE OBLIGACION</v>
      </c>
    </row>
    <row r="17" spans="1:14" ht="15" customHeight="1">
      <c r="A17" s="1">
        <f>+Tabla15[[#This Row],[1]]</f>
        <v>15</v>
      </c>
      <c r="B17" s="1" t="s">
        <v>788</v>
      </c>
      <c r="C17" s="1">
        <v>1</v>
      </c>
      <c r="D17" s="1">
        <f>+IF(Tabla15[[#This Row],[NOMBRE DE LA CAUSA 2018]]=0,0,1)</f>
        <v>1</v>
      </c>
      <c r="E17" s="1">
        <f>+E16+Tabla15[[#This Row],[NOMBRE DE LA CAUSA 2019]]</f>
        <v>15</v>
      </c>
      <c r="F17" s="1">
        <f>+Tabla15[[#This Row],[0]]*Tabla15[[#This Row],[NOMBRE DE LA CAUSA 2019]]</f>
        <v>15</v>
      </c>
      <c r="G17" s="1" t="s">
        <v>762</v>
      </c>
      <c r="J17" s="1" t="s">
        <v>763</v>
      </c>
      <c r="K17" s="1" t="s">
        <v>759</v>
      </c>
      <c r="L17" s="1" t="s">
        <v>789</v>
      </c>
      <c r="M17" s="4">
        <v>416</v>
      </c>
      <c r="N17" s="1" t="str">
        <f>+Tabla15[[#This Row],[NOMBRE DE LA CAUSA 2017]]</f>
        <v>COMPETENCIA DESLEAL</v>
      </c>
    </row>
    <row r="18" spans="1:14" ht="15" customHeight="1">
      <c r="A18" s="1">
        <f>+Tabla15[[#This Row],[1]]</f>
        <v>16</v>
      </c>
      <c r="B18" s="1" t="s">
        <v>598</v>
      </c>
      <c r="C18" s="1">
        <v>1</v>
      </c>
      <c r="D18" s="1">
        <f>+IF(Tabla15[[#This Row],[NOMBRE DE LA CAUSA 2018]]=0,0,1)</f>
        <v>1</v>
      </c>
      <c r="E18" s="1">
        <f>+E17+Tabla15[[#This Row],[NOMBRE DE LA CAUSA 2019]]</f>
        <v>16</v>
      </c>
      <c r="F18" s="1">
        <f>+Tabla15[[#This Row],[0]]*Tabla15[[#This Row],[NOMBRE DE LA CAUSA 2019]]</f>
        <v>16</v>
      </c>
      <c r="G18" s="1" t="s">
        <v>762</v>
      </c>
      <c r="J18" s="1" t="s">
        <v>763</v>
      </c>
      <c r="K18" s="1" t="s">
        <v>759</v>
      </c>
      <c r="L18" s="1" t="s">
        <v>790</v>
      </c>
      <c r="M18" s="4">
        <v>261</v>
      </c>
      <c r="N18" s="1" t="str">
        <f>+Tabla15[[#This Row],[NOMBRE DE LA CAUSA 2017]]</f>
        <v>CONFIGURACION DEL CONTRATO REALIDAD</v>
      </c>
    </row>
    <row r="19" spans="1:14" ht="15" customHeight="1">
      <c r="A19" s="1">
        <f>+Tabla15[[#This Row],[1]]</f>
        <v>17</v>
      </c>
      <c r="B19" s="1" t="s">
        <v>791</v>
      </c>
      <c r="C19" s="1">
        <v>1</v>
      </c>
      <c r="D19" s="1">
        <f>+IF(Tabla15[[#This Row],[NOMBRE DE LA CAUSA 2018]]=0,0,1)</f>
        <v>1</v>
      </c>
      <c r="E19" s="1">
        <f>+E18+Tabla15[[#This Row],[NOMBRE DE LA CAUSA 2019]]</f>
        <v>17</v>
      </c>
      <c r="F19" s="1">
        <f>+Tabla15[[#This Row],[0]]*Tabla15[[#This Row],[NOMBRE DE LA CAUSA 2019]]</f>
        <v>17</v>
      </c>
      <c r="G19" s="1" t="s">
        <v>762</v>
      </c>
      <c r="J19" s="1" t="s">
        <v>763</v>
      </c>
      <c r="K19" s="1" t="s">
        <v>759</v>
      </c>
      <c r="L19" s="1" t="s">
        <v>792</v>
      </c>
      <c r="M19" s="4">
        <v>422</v>
      </c>
      <c r="N19" s="1" t="str">
        <f>+Tabla15[[#This Row],[NOMBRE DE LA CAUSA 2017]]</f>
        <v>CONSTITUCION DE SERVIDUMBRE</v>
      </c>
    </row>
    <row r="20" spans="1:14" ht="15" customHeight="1">
      <c r="A20" s="1">
        <f>+Tabla15[[#This Row],[1]]</f>
        <v>18</v>
      </c>
      <c r="B20" s="1" t="s">
        <v>793</v>
      </c>
      <c r="C20" s="1">
        <v>1</v>
      </c>
      <c r="D20" s="1">
        <f>+IF(Tabla15[[#This Row],[NOMBRE DE LA CAUSA 2018]]=0,0,1)</f>
        <v>1</v>
      </c>
      <c r="E20" s="1">
        <f>+E19+Tabla15[[#This Row],[NOMBRE DE LA CAUSA 2019]]</f>
        <v>18</v>
      </c>
      <c r="F20" s="1">
        <f>+Tabla15[[#This Row],[0]]*Tabla15[[#This Row],[NOMBRE DE LA CAUSA 2019]]</f>
        <v>18</v>
      </c>
      <c r="G20" s="1" t="s">
        <v>762</v>
      </c>
      <c r="J20" s="1" t="s">
        <v>763</v>
      </c>
      <c r="K20" s="1" t="s">
        <v>759</v>
      </c>
      <c r="L20" s="1" t="s">
        <v>794</v>
      </c>
      <c r="M20" s="4">
        <v>239</v>
      </c>
      <c r="N20" s="1" t="str">
        <f>+Tabla15[[#This Row],[NOMBRE DE LA CAUSA 2017]]</f>
        <v>CONTROVERSIAS SOBRE LAUDO ARBITRAL</v>
      </c>
    </row>
    <row r="21" spans="1:14" ht="15" customHeight="1">
      <c r="A21" s="1">
        <f>+Tabla15[[#This Row],[1]]</f>
        <v>19</v>
      </c>
      <c r="B21" s="1" t="s">
        <v>795</v>
      </c>
      <c r="C21" s="1">
        <v>1</v>
      </c>
      <c r="D21" s="1">
        <f>+IF(Tabla15[[#This Row],[NOMBRE DE LA CAUSA 2018]]=0,0,1)</f>
        <v>1</v>
      </c>
      <c r="E21" s="1">
        <f>+E20+Tabla15[[#This Row],[NOMBRE DE LA CAUSA 2019]]</f>
        <v>19</v>
      </c>
      <c r="F21" s="1">
        <f>+Tabla15[[#This Row],[0]]*Tabla15[[#This Row],[NOMBRE DE LA CAUSA 2019]]</f>
        <v>19</v>
      </c>
      <c r="G21" s="1" t="s">
        <v>762</v>
      </c>
      <c r="J21" s="1" t="s">
        <v>763</v>
      </c>
      <c r="K21" s="1" t="s">
        <v>759</v>
      </c>
      <c r="L21" s="1" t="s">
        <v>796</v>
      </c>
      <c r="M21" s="4">
        <v>2012</v>
      </c>
      <c r="N21" s="1" t="str">
        <f>+Tabla15[[#This Row],[NOMBRE DE LA CAUSA 2017]]</f>
        <v>CUMPLIMIENTO DE REQUISITOS LEGALES PARA LEVANTAMIENTO DE FUERO SINDICAL</v>
      </c>
    </row>
    <row r="22" spans="1:14" ht="15" customHeight="1">
      <c r="A22" s="1">
        <f>+Tabla15[[#This Row],[1]]</f>
        <v>20</v>
      </c>
      <c r="B22" s="1" t="s">
        <v>797</v>
      </c>
      <c r="C22" s="1">
        <v>1</v>
      </c>
      <c r="D22" s="1">
        <f>+IF(Tabla15[[#This Row],[NOMBRE DE LA CAUSA 2018]]=0,0,1)</f>
        <v>1</v>
      </c>
      <c r="E22" s="1">
        <f>+E21+Tabla15[[#This Row],[NOMBRE DE LA CAUSA 2019]]</f>
        <v>20</v>
      </c>
      <c r="F22" s="1">
        <f>+Tabla15[[#This Row],[0]]*Tabla15[[#This Row],[NOMBRE DE LA CAUSA 2019]]</f>
        <v>20</v>
      </c>
      <c r="G22" s="1" t="s">
        <v>798</v>
      </c>
      <c r="H22" s="1" t="s">
        <v>799</v>
      </c>
      <c r="K22" s="1" t="s">
        <v>759</v>
      </c>
      <c r="L22" s="1" t="s">
        <v>800</v>
      </c>
      <c r="M22" s="4">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801</v>
      </c>
      <c r="C23" s="1">
        <v>1</v>
      </c>
      <c r="D23" s="1">
        <f>+IF(Tabla15[[#This Row],[NOMBRE DE LA CAUSA 2018]]=0,0,1)</f>
        <v>1</v>
      </c>
      <c r="E23" s="1">
        <f>+E22+Tabla15[[#This Row],[NOMBRE DE LA CAUSA 2019]]</f>
        <v>21</v>
      </c>
      <c r="F23" s="1">
        <f>+Tabla15[[#This Row],[0]]*Tabla15[[#This Row],[NOMBRE DE LA CAUSA 2019]]</f>
        <v>21</v>
      </c>
      <c r="G23" s="1" t="s">
        <v>762</v>
      </c>
      <c r="J23" s="1" t="s">
        <v>763</v>
      </c>
      <c r="K23" s="1" t="s">
        <v>759</v>
      </c>
      <c r="L23" s="1" t="s">
        <v>802</v>
      </c>
      <c r="M23" s="4">
        <v>120</v>
      </c>
      <c r="N23" s="1" t="str">
        <f>+Tabla15[[#This Row],[NOMBRE DE LA CAUSA 2017]]</f>
        <v>DAÑO O AMENAZA AMBIENTAL POR ACTIVIDAD AGROPECUARIA</v>
      </c>
    </row>
    <row r="24" spans="1:14" ht="15" customHeight="1">
      <c r="A24" s="1">
        <f>+Tabla15[[#This Row],[1]]</f>
        <v>22</v>
      </c>
      <c r="B24" s="1" t="s">
        <v>803</v>
      </c>
      <c r="C24" s="1">
        <v>1</v>
      </c>
      <c r="D24" s="1">
        <f>+IF(Tabla15[[#This Row],[NOMBRE DE LA CAUSA 2018]]=0,0,1)</f>
        <v>1</v>
      </c>
      <c r="E24" s="1">
        <f>+E23+Tabla15[[#This Row],[NOMBRE DE LA CAUSA 2019]]</f>
        <v>22</v>
      </c>
      <c r="F24" s="1">
        <f>+Tabla15[[#This Row],[0]]*Tabla15[[#This Row],[NOMBRE DE LA CAUSA 2019]]</f>
        <v>22</v>
      </c>
      <c r="G24" s="1" t="s">
        <v>762</v>
      </c>
      <c r="J24" s="1" t="s">
        <v>763</v>
      </c>
      <c r="K24" s="1" t="s">
        <v>759</v>
      </c>
      <c r="L24" s="1" t="s">
        <v>804</v>
      </c>
      <c r="M24" s="4">
        <v>126</v>
      </c>
      <c r="N24" s="1" t="str">
        <f>+Tabla15[[#This Row],[NOMBRE DE LA CAUSA 2017]]</f>
        <v>DAÑO O AMENAZA AMBIENTAL POR ACTIVIDAD DEL SECTOR DE HIDROCARBUROS</v>
      </c>
    </row>
    <row r="25" spans="1:14" ht="15" customHeight="1">
      <c r="A25" s="1">
        <f>+Tabla15[[#This Row],[1]]</f>
        <v>23</v>
      </c>
      <c r="B25" s="1" t="s">
        <v>805</v>
      </c>
      <c r="C25" s="1">
        <v>1</v>
      </c>
      <c r="D25" s="1">
        <f>+IF(Tabla15[[#This Row],[NOMBRE DE LA CAUSA 2018]]=0,0,1)</f>
        <v>1</v>
      </c>
      <c r="E25" s="1">
        <f>+E24+Tabla15[[#This Row],[NOMBRE DE LA CAUSA 2019]]</f>
        <v>23</v>
      </c>
      <c r="F25" s="1">
        <f>+Tabla15[[#This Row],[0]]*Tabla15[[#This Row],[NOMBRE DE LA CAUSA 2019]]</f>
        <v>23</v>
      </c>
      <c r="G25" s="1" t="s">
        <v>762</v>
      </c>
      <c r="J25" s="1" t="s">
        <v>763</v>
      </c>
      <c r="K25" s="1" t="s">
        <v>759</v>
      </c>
      <c r="L25" s="1" t="s">
        <v>806</v>
      </c>
      <c r="M25" s="4">
        <v>119</v>
      </c>
      <c r="N25" s="1" t="str">
        <f>+Tabla15[[#This Row],[NOMBRE DE LA CAUSA 2017]]</f>
        <v>DAÑO O AMENAZA AMBIENTAL POR ACTIVIDAD INDUSTRIAL</v>
      </c>
    </row>
    <row r="26" spans="1:14" ht="15" customHeight="1">
      <c r="A26" s="1">
        <f>+Tabla15[[#This Row],[1]]</f>
        <v>24</v>
      </c>
      <c r="B26" s="1" t="s">
        <v>807</v>
      </c>
      <c r="C26" s="1">
        <v>1</v>
      </c>
      <c r="D26" s="1">
        <f>+IF(Tabla15[[#This Row],[NOMBRE DE LA CAUSA 2018]]=0,0,1)</f>
        <v>1</v>
      </c>
      <c r="E26" s="1">
        <f>+E25+Tabla15[[#This Row],[NOMBRE DE LA CAUSA 2019]]</f>
        <v>24</v>
      </c>
      <c r="F26" s="1">
        <f>+Tabla15[[#This Row],[0]]*Tabla15[[#This Row],[NOMBRE DE LA CAUSA 2019]]</f>
        <v>24</v>
      </c>
      <c r="G26" s="1" t="s">
        <v>762</v>
      </c>
      <c r="J26" s="1" t="s">
        <v>763</v>
      </c>
      <c r="K26" s="1" t="s">
        <v>759</v>
      </c>
      <c r="L26" s="1" t="s">
        <v>808</v>
      </c>
      <c r="M26" s="4">
        <v>118</v>
      </c>
      <c r="N26" s="1" t="str">
        <f>+Tabla15[[#This Row],[NOMBRE DE LA CAUSA 2017]]</f>
        <v>DAÑO O AMENAZA AMBIENTAL POR ACTIVIDAD MINERA</v>
      </c>
    </row>
    <row r="27" spans="1:14" ht="15" customHeight="1">
      <c r="A27" s="1">
        <f>+Tabla15[[#This Row],[1]]</f>
        <v>25</v>
      </c>
      <c r="B27" s="1" t="s">
        <v>809</v>
      </c>
      <c r="C27" s="1">
        <v>1</v>
      </c>
      <c r="D27" s="1">
        <f>+IF(Tabla15[[#This Row],[NOMBRE DE LA CAUSA 2018]]=0,0,1)</f>
        <v>1</v>
      </c>
      <c r="E27" s="1">
        <f>+E26+Tabla15[[#This Row],[NOMBRE DE LA CAUSA 2019]]</f>
        <v>25</v>
      </c>
      <c r="F27" s="1">
        <f>+Tabla15[[#This Row],[0]]*Tabla15[[#This Row],[NOMBRE DE LA CAUSA 2019]]</f>
        <v>25</v>
      </c>
      <c r="G27" s="1" t="s">
        <v>762</v>
      </c>
      <c r="J27" s="1" t="s">
        <v>763</v>
      </c>
      <c r="K27" s="1" t="s">
        <v>759</v>
      </c>
      <c r="L27" s="1" t="s">
        <v>810</v>
      </c>
      <c r="M27" s="4">
        <v>132</v>
      </c>
      <c r="N27" s="1" t="str">
        <f>+Tabla15[[#This Row],[NOMBRE DE LA CAUSA 2017]]</f>
        <v>DAÑO O AMENAZA AMBIENTAL POR ACTO TERRORISTA</v>
      </c>
    </row>
    <row r="28" spans="1:14" ht="15" customHeight="1">
      <c r="A28" s="1">
        <f>+Tabla15[[#This Row],[1]]</f>
        <v>26</v>
      </c>
      <c r="B28" s="1" t="s">
        <v>811</v>
      </c>
      <c r="C28" s="1">
        <v>1</v>
      </c>
      <c r="D28" s="1">
        <f>+IF(Tabla15[[#This Row],[NOMBRE DE LA CAUSA 2018]]=0,0,1)</f>
        <v>1</v>
      </c>
      <c r="E28" s="1">
        <f>+E27+Tabla15[[#This Row],[NOMBRE DE LA CAUSA 2019]]</f>
        <v>26</v>
      </c>
      <c r="F28" s="1">
        <f>+Tabla15[[#This Row],[0]]*Tabla15[[#This Row],[NOMBRE DE LA CAUSA 2019]]</f>
        <v>26</v>
      </c>
      <c r="G28" s="1" t="s">
        <v>762</v>
      </c>
      <c r="J28" s="1" t="s">
        <v>763</v>
      </c>
      <c r="K28" s="1" t="s">
        <v>759</v>
      </c>
      <c r="L28" s="1" t="s">
        <v>812</v>
      </c>
      <c r="M28" s="4">
        <v>129</v>
      </c>
      <c r="N28" s="1" t="str">
        <f>+Tabla15[[#This Row],[NOMBRE DE LA CAUSA 2017]]</f>
        <v>DAÑO O AMENAZA AMBIENTAL POR CONTAMINACION AUDITIVA</v>
      </c>
    </row>
    <row r="29" spans="1:14" ht="15" customHeight="1">
      <c r="A29" s="1">
        <f>+Tabla15[[#This Row],[1]]</f>
        <v>27</v>
      </c>
      <c r="B29" s="1" t="s">
        <v>813</v>
      </c>
      <c r="C29" s="1">
        <v>1</v>
      </c>
      <c r="D29" s="1">
        <f>+IF(Tabla15[[#This Row],[NOMBRE DE LA CAUSA 2018]]=0,0,1)</f>
        <v>1</v>
      </c>
      <c r="E29" s="1">
        <f>+E28+Tabla15[[#This Row],[NOMBRE DE LA CAUSA 2019]]</f>
        <v>27</v>
      </c>
      <c r="F29" s="1">
        <f>+Tabla15[[#This Row],[0]]*Tabla15[[#This Row],[NOMBRE DE LA CAUSA 2019]]</f>
        <v>27</v>
      </c>
      <c r="G29" s="1" t="s">
        <v>762</v>
      </c>
      <c r="J29" s="1" t="s">
        <v>763</v>
      </c>
      <c r="K29" s="1" t="s">
        <v>759</v>
      </c>
      <c r="L29" s="1" t="s">
        <v>814</v>
      </c>
      <c r="M29" s="4">
        <v>268</v>
      </c>
      <c r="N29" s="1" t="str">
        <f>+Tabla15[[#This Row],[NOMBRE DE LA CAUSA 2017]]</f>
        <v>DAÑO O AMENAZA AMBIENTAL POR CONTAMINACION POR OLORES</v>
      </c>
    </row>
    <row r="30" spans="1:14" ht="15" customHeight="1">
      <c r="A30" s="1">
        <f>+Tabla15[[#This Row],[1]]</f>
        <v>28</v>
      </c>
      <c r="B30" s="1" t="s">
        <v>815</v>
      </c>
      <c r="C30" s="1">
        <v>1</v>
      </c>
      <c r="D30" s="1">
        <f>+IF(Tabla15[[#This Row],[NOMBRE DE LA CAUSA 2018]]=0,0,1)</f>
        <v>1</v>
      </c>
      <c r="E30" s="1">
        <f>+E29+Tabla15[[#This Row],[NOMBRE DE LA CAUSA 2019]]</f>
        <v>28</v>
      </c>
      <c r="F30" s="1">
        <f>+Tabla15[[#This Row],[0]]*Tabla15[[#This Row],[NOMBRE DE LA CAUSA 2019]]</f>
        <v>28</v>
      </c>
      <c r="G30" s="1" t="s">
        <v>762</v>
      </c>
      <c r="J30" s="1" t="s">
        <v>763</v>
      </c>
      <c r="K30" s="1" t="s">
        <v>759</v>
      </c>
      <c r="L30" s="1" t="s">
        <v>816</v>
      </c>
      <c r="M30" s="4">
        <v>124</v>
      </c>
      <c r="N30" s="1" t="str">
        <f>+Tabla15[[#This Row],[NOMBRE DE LA CAUSA 2017]]</f>
        <v>DAÑO O AMENAZA AMBIENTAL POR DESVIACION DEL CAUCE DE UN RIO</v>
      </c>
    </row>
    <row r="31" spans="1:14" ht="15" customHeight="1">
      <c r="A31" s="1">
        <f>+Tabla15[[#This Row],[1]]</f>
        <v>29</v>
      </c>
      <c r="B31" s="1" t="s">
        <v>817</v>
      </c>
      <c r="C31" s="1">
        <v>1</v>
      </c>
      <c r="D31" s="1">
        <f>+IF(Tabla15[[#This Row],[NOMBRE DE LA CAUSA 2018]]=0,0,1)</f>
        <v>1</v>
      </c>
      <c r="E31" s="1">
        <f>+E30+Tabla15[[#This Row],[NOMBRE DE LA CAUSA 2019]]</f>
        <v>29</v>
      </c>
      <c r="F31" s="1">
        <f>+Tabla15[[#This Row],[0]]*Tabla15[[#This Row],[NOMBRE DE LA CAUSA 2019]]</f>
        <v>29</v>
      </c>
      <c r="G31" s="1" t="s">
        <v>762</v>
      </c>
      <c r="J31" s="1" t="s">
        <v>763</v>
      </c>
      <c r="K31" s="1" t="s">
        <v>759</v>
      </c>
      <c r="L31" s="1" t="s">
        <v>818</v>
      </c>
      <c r="M31" s="4">
        <v>134</v>
      </c>
      <c r="N31" s="1" t="str">
        <f>+Tabla15[[#This Row],[NOMBRE DE LA CAUSA 2017]]</f>
        <v>DAÑO O AMENAZA AMBIENTAL POR DISPOSICION FINAL DE RESIDUOS NUCLEARES</v>
      </c>
    </row>
    <row r="32" spans="1:14" ht="15" customHeight="1">
      <c r="A32" s="1">
        <f>+Tabla15[[#This Row],[1]]</f>
        <v>30</v>
      </c>
      <c r="B32" s="1" t="s">
        <v>819</v>
      </c>
      <c r="C32" s="1">
        <v>1</v>
      </c>
      <c r="D32" s="1">
        <f>+IF(Tabla15[[#This Row],[NOMBRE DE LA CAUSA 2018]]=0,0,1)</f>
        <v>1</v>
      </c>
      <c r="E32" s="1">
        <f>+E31+Tabla15[[#This Row],[NOMBRE DE LA CAUSA 2019]]</f>
        <v>30</v>
      </c>
      <c r="F32" s="1">
        <f>+Tabla15[[#This Row],[0]]*Tabla15[[#This Row],[NOMBRE DE LA CAUSA 2019]]</f>
        <v>30</v>
      </c>
      <c r="G32" s="1" t="s">
        <v>762</v>
      </c>
      <c r="J32" s="1" t="s">
        <v>763</v>
      </c>
      <c r="K32" s="1" t="s">
        <v>759</v>
      </c>
      <c r="L32" s="1" t="s">
        <v>820</v>
      </c>
      <c r="M32" s="4">
        <v>117</v>
      </c>
      <c r="N32" s="1" t="str">
        <f>+Tabla15[[#This Row],[NOMBRE DE LA CAUSA 2017]]</f>
        <v>DAÑO O AMENAZA AMBIENTAL POR DISPOSICION FINAL DE RESIDUOS SOLIDOS</v>
      </c>
    </row>
    <row r="33" spans="1:14" ht="15" customHeight="1">
      <c r="A33" s="1">
        <f>+Tabla15[[#This Row],[1]]</f>
        <v>31</v>
      </c>
      <c r="B33" s="1" t="s">
        <v>821</v>
      </c>
      <c r="C33" s="1">
        <v>1</v>
      </c>
      <c r="D33" s="1">
        <f>+IF(Tabla15[[#This Row],[NOMBRE DE LA CAUSA 2018]]=0,0,1)</f>
        <v>1</v>
      </c>
      <c r="E33" s="1">
        <f>+E32+Tabla15[[#This Row],[NOMBRE DE LA CAUSA 2019]]</f>
        <v>31</v>
      </c>
      <c r="F33" s="1">
        <f>+Tabla15[[#This Row],[0]]*Tabla15[[#This Row],[NOMBRE DE LA CAUSA 2019]]</f>
        <v>31</v>
      </c>
      <c r="G33" s="1" t="s">
        <v>762</v>
      </c>
      <c r="J33" s="1" t="s">
        <v>763</v>
      </c>
      <c r="K33" s="1" t="s">
        <v>759</v>
      </c>
      <c r="L33" s="1" t="s">
        <v>822</v>
      </c>
      <c r="M33" s="4">
        <v>121</v>
      </c>
      <c r="N33" s="1" t="str">
        <f>+Tabla15[[#This Row],[NOMBRE DE LA CAUSA 2017]]</f>
        <v>DAÑO O AMENAZA AMBIENTAL POR EJECUCION DE OBRA PUBLICA</v>
      </c>
    </row>
    <row r="34" spans="1:14" ht="15" customHeight="1">
      <c r="A34" s="1">
        <f>+Tabla15[[#This Row],[1]]</f>
        <v>32</v>
      </c>
      <c r="B34" s="1" t="s">
        <v>823</v>
      </c>
      <c r="C34" s="1">
        <v>1</v>
      </c>
      <c r="D34" s="1">
        <f>+IF(Tabla15[[#This Row],[NOMBRE DE LA CAUSA 2018]]=0,0,1)</f>
        <v>1</v>
      </c>
      <c r="E34" s="1">
        <f>+E33+Tabla15[[#This Row],[NOMBRE DE LA CAUSA 2019]]</f>
        <v>32</v>
      </c>
      <c r="F34" s="1">
        <f>+Tabla15[[#This Row],[0]]*Tabla15[[#This Row],[NOMBRE DE LA CAUSA 2019]]</f>
        <v>32</v>
      </c>
      <c r="G34" s="1" t="s">
        <v>762</v>
      </c>
      <c r="J34" s="1" t="s">
        <v>763</v>
      </c>
      <c r="K34" s="1" t="s">
        <v>759</v>
      </c>
      <c r="L34" s="1" t="s">
        <v>824</v>
      </c>
      <c r="M34" s="4">
        <v>131</v>
      </c>
      <c r="N34" s="1" t="str">
        <f>+Tabla15[[#This Row],[NOMBRE DE LA CAUSA 2017]]</f>
        <v>DAÑO O AMENAZA AMBIENTAL POR ERRADICACION DE CULTIVOS ILICITOS</v>
      </c>
    </row>
    <row r="35" spans="1:14" ht="15" customHeight="1">
      <c r="A35" s="1">
        <f>+Tabla15[[#This Row],[1]]</f>
        <v>33</v>
      </c>
      <c r="B35" s="1" t="s">
        <v>825</v>
      </c>
      <c r="C35" s="1">
        <v>1</v>
      </c>
      <c r="D35" s="1">
        <f>+IF(Tabla15[[#This Row],[NOMBRE DE LA CAUSA 2018]]=0,0,1)</f>
        <v>1</v>
      </c>
      <c r="E35" s="1">
        <f>+E34+Tabla15[[#This Row],[NOMBRE DE LA CAUSA 2019]]</f>
        <v>33</v>
      </c>
      <c r="F35" s="1">
        <f>+Tabla15[[#This Row],[0]]*Tabla15[[#This Row],[NOMBRE DE LA CAUSA 2019]]</f>
        <v>33</v>
      </c>
      <c r="G35" s="1" t="s">
        <v>762</v>
      </c>
      <c r="J35" s="1" t="s">
        <v>763</v>
      </c>
      <c r="K35" s="1" t="s">
        <v>759</v>
      </c>
      <c r="L35" s="1" t="s">
        <v>826</v>
      </c>
      <c r="M35" s="4">
        <v>123</v>
      </c>
      <c r="N35" s="1" t="str">
        <f>+Tabla15[[#This Row],[NOMBRE DE LA CAUSA 2017]]</f>
        <v>DAÑO O AMENAZA AMBIENTAL POR INCENDIO FORESTAL</v>
      </c>
    </row>
    <row r="36" spans="1:14" ht="15" customHeight="1">
      <c r="A36" s="1">
        <f>+Tabla15[[#This Row],[1]]</f>
        <v>34</v>
      </c>
      <c r="B36" s="1" t="s">
        <v>827</v>
      </c>
      <c r="C36" s="1">
        <v>1</v>
      </c>
      <c r="D36" s="1">
        <f>+IF(Tabla15[[#This Row],[NOMBRE DE LA CAUSA 2018]]=0,0,1)</f>
        <v>1</v>
      </c>
      <c r="E36" s="1">
        <f>+E35+Tabla15[[#This Row],[NOMBRE DE LA CAUSA 2019]]</f>
        <v>34</v>
      </c>
      <c r="F36" s="1">
        <f>+Tabla15[[#This Row],[0]]*Tabla15[[#This Row],[NOMBRE DE LA CAUSA 2019]]</f>
        <v>34</v>
      </c>
      <c r="G36" s="1" t="s">
        <v>762</v>
      </c>
      <c r="J36" s="1" t="s">
        <v>763</v>
      </c>
      <c r="K36" s="1" t="s">
        <v>759</v>
      </c>
      <c r="L36" s="1" t="s">
        <v>828</v>
      </c>
      <c r="M36" s="4">
        <v>273</v>
      </c>
      <c r="N36" s="1" t="str">
        <f>+Tabla15[[#This Row],[NOMBRE DE LA CAUSA 2017]]</f>
        <v>DAÑO O AMENAZA AMBIENTAL POR INDEBIDA DISPOSICION DE DESECHOS HOSPITALARIOS</v>
      </c>
    </row>
    <row r="37" spans="1:14" ht="15" customHeight="1">
      <c r="A37" s="1">
        <f>+Tabla15[[#This Row],[1]]</f>
        <v>35</v>
      </c>
      <c r="B37" s="1" t="s">
        <v>829</v>
      </c>
      <c r="C37" s="1">
        <v>1</v>
      </c>
      <c r="D37" s="1">
        <f>+IF(Tabla15[[#This Row],[NOMBRE DE LA CAUSA 2018]]=0,0,1)</f>
        <v>1</v>
      </c>
      <c r="E37" s="1">
        <f>+E36+Tabla15[[#This Row],[NOMBRE DE LA CAUSA 2019]]</f>
        <v>35</v>
      </c>
      <c r="F37" s="1">
        <f>+Tabla15[[#This Row],[0]]*Tabla15[[#This Row],[NOMBRE DE LA CAUSA 2019]]</f>
        <v>35</v>
      </c>
      <c r="G37" s="1" t="s">
        <v>762</v>
      </c>
      <c r="J37" s="1" t="s">
        <v>763</v>
      </c>
      <c r="K37" s="1" t="s">
        <v>759</v>
      </c>
      <c r="L37" s="1" t="s">
        <v>830</v>
      </c>
      <c r="M37" s="4">
        <v>116</v>
      </c>
      <c r="N37" s="1" t="str">
        <f>+Tabla15[[#This Row],[NOMBRE DE LA CAUSA 2017]]</f>
        <v>DAÑO O AMENAZA AMBIENTAL POR TALA MASIVA DE ARBOLES</v>
      </c>
    </row>
    <row r="38" spans="1:14" ht="15" customHeight="1">
      <c r="A38" s="1">
        <f>+Tabla15[[#This Row],[1]]</f>
        <v>36</v>
      </c>
      <c r="B38" s="1" t="s">
        <v>831</v>
      </c>
      <c r="C38" s="1">
        <v>1</v>
      </c>
      <c r="D38" s="1">
        <f>+IF(Tabla15[[#This Row],[NOMBRE DE LA CAUSA 2018]]=0,0,1)</f>
        <v>1</v>
      </c>
      <c r="E38" s="1">
        <f>+E37+Tabla15[[#This Row],[NOMBRE DE LA CAUSA 2019]]</f>
        <v>36</v>
      </c>
      <c r="F38" s="1">
        <f>+Tabla15[[#This Row],[0]]*Tabla15[[#This Row],[NOMBRE DE LA CAUSA 2019]]</f>
        <v>36</v>
      </c>
      <c r="G38" s="1" t="s">
        <v>762</v>
      </c>
      <c r="J38" s="1" t="s">
        <v>763</v>
      </c>
      <c r="K38" s="1" t="s">
        <v>759</v>
      </c>
      <c r="L38" s="1" t="s">
        <v>832</v>
      </c>
      <c r="M38" s="4">
        <v>115</v>
      </c>
      <c r="N38" s="1" t="str">
        <f>+Tabla15[[#This Row],[NOMBRE DE LA CAUSA 2017]]</f>
        <v>DAÑO O AMENAZA AMBIENTAL POR VERTIMIENTO DE CONTAMINANTES</v>
      </c>
    </row>
    <row r="39" spans="1:14" ht="15" customHeight="1">
      <c r="A39" s="1">
        <f>+Tabla15[[#This Row],[1]]</f>
        <v>37</v>
      </c>
      <c r="B39" s="1" t="s">
        <v>833</v>
      </c>
      <c r="C39" s="1">
        <v>1</v>
      </c>
      <c r="D39" s="1">
        <f>+IF(Tabla15[[#This Row],[NOMBRE DE LA CAUSA 2018]]=0,0,1)</f>
        <v>1</v>
      </c>
      <c r="E39" s="1">
        <f>+E38+Tabla15[[#This Row],[NOMBRE DE LA CAUSA 2019]]</f>
        <v>37</v>
      </c>
      <c r="F39" s="1">
        <f>+Tabla15[[#This Row],[0]]*Tabla15[[#This Row],[NOMBRE DE LA CAUSA 2019]]</f>
        <v>37</v>
      </c>
      <c r="G39" s="1" t="s">
        <v>798</v>
      </c>
      <c r="H39" s="1" t="s">
        <v>834</v>
      </c>
      <c r="K39" s="1" t="s">
        <v>759</v>
      </c>
      <c r="L39" s="1" t="s">
        <v>835</v>
      </c>
      <c r="M39" s="4">
        <v>2054</v>
      </c>
      <c r="N39" s="1" t="str">
        <f>+Tabla15[[#This Row],[NOMBRE DE LA CAUSA 2017]]</f>
        <v>DAÑOS A BIENES CON AERONAVE OFICIAL</v>
      </c>
    </row>
    <row r="40" spans="1:14" ht="15" customHeight="1">
      <c r="A40" s="1">
        <f>+Tabla15[[#This Row],[1]]</f>
        <v>38</v>
      </c>
      <c r="B40" s="1" t="s">
        <v>836</v>
      </c>
      <c r="C40" s="1">
        <v>1</v>
      </c>
      <c r="D40" s="1">
        <f>+IF(Tabla15[[#This Row],[NOMBRE DE LA CAUSA 2018]]=0,0,1)</f>
        <v>1</v>
      </c>
      <c r="E40" s="1">
        <f>+E39+Tabla15[[#This Row],[NOMBRE DE LA CAUSA 2019]]</f>
        <v>38</v>
      </c>
      <c r="F40" s="1">
        <f>+Tabla15[[#This Row],[0]]*Tabla15[[#This Row],[NOMBRE DE LA CAUSA 2019]]</f>
        <v>38</v>
      </c>
      <c r="G40" s="1" t="s">
        <v>762</v>
      </c>
      <c r="J40" s="1" t="s">
        <v>763</v>
      </c>
      <c r="K40" s="1" t="s">
        <v>759</v>
      </c>
      <c r="L40" s="1" t="s">
        <v>837</v>
      </c>
      <c r="M40" s="4">
        <v>679</v>
      </c>
      <c r="N40" s="1" t="str">
        <f>+Tabla15[[#This Row],[NOMBRE DE LA CAUSA 2017]]</f>
        <v>DAÑOS A BIENES CON ARMA DE DOTACION OFICIAL</v>
      </c>
    </row>
    <row r="41" spans="1:14" ht="15" customHeight="1">
      <c r="A41" s="1">
        <f>+Tabla15[[#This Row],[1]]</f>
        <v>39</v>
      </c>
      <c r="B41" s="1" t="s">
        <v>838</v>
      </c>
      <c r="C41" s="1">
        <v>1</v>
      </c>
      <c r="D41" s="1">
        <f>+IF(Tabla15[[#This Row],[NOMBRE DE LA CAUSA 2018]]=0,0,1)</f>
        <v>1</v>
      </c>
      <c r="E41" s="1">
        <f>+E40+Tabla15[[#This Row],[NOMBRE DE LA CAUSA 2019]]</f>
        <v>39</v>
      </c>
      <c r="F41" s="1">
        <f>+Tabla15[[#This Row],[0]]*Tabla15[[#This Row],[NOMBRE DE LA CAUSA 2019]]</f>
        <v>39</v>
      </c>
      <c r="G41" s="1" t="s">
        <v>798</v>
      </c>
      <c r="H41" s="1" t="s">
        <v>839</v>
      </c>
      <c r="K41" s="1" t="s">
        <v>759</v>
      </c>
      <c r="L41" s="1" t="s">
        <v>840</v>
      </c>
      <c r="M41" s="4">
        <v>2057</v>
      </c>
      <c r="N41" s="1" t="str">
        <f>+Tabla15[[#This Row],[NOMBRE DE LA CAUSA 2017]]</f>
        <v>DAÑOS A BIENES CON NAVE OFICIAL</v>
      </c>
    </row>
    <row r="42" spans="1:14" ht="15" customHeight="1">
      <c r="A42" s="1">
        <f>+Tabla15[[#This Row],[1]]</f>
        <v>40</v>
      </c>
      <c r="B42" s="1" t="s">
        <v>841</v>
      </c>
      <c r="C42" s="1">
        <v>1</v>
      </c>
      <c r="D42" s="1">
        <f>+IF(Tabla15[[#This Row],[NOMBRE DE LA CAUSA 2018]]=0,0,1)</f>
        <v>1</v>
      </c>
      <c r="E42" s="1">
        <f>+E41+Tabla15[[#This Row],[NOMBRE DE LA CAUSA 2019]]</f>
        <v>40</v>
      </c>
      <c r="F42" s="1">
        <f>+Tabla15[[#This Row],[0]]*Tabla15[[#This Row],[NOMBRE DE LA CAUSA 2019]]</f>
        <v>40</v>
      </c>
      <c r="G42" s="1" t="s">
        <v>798</v>
      </c>
      <c r="H42" s="1" t="s">
        <v>842</v>
      </c>
      <c r="K42" s="1" t="s">
        <v>759</v>
      </c>
      <c r="L42" s="1" t="s">
        <v>843</v>
      </c>
      <c r="M42" s="4">
        <v>2051</v>
      </c>
      <c r="N42" s="1" t="str">
        <f>+Tabla15[[#This Row],[NOMBRE DE LA CAUSA 2017]]</f>
        <v>DAÑOS A BIENES CON VEHICULO OFICIAL</v>
      </c>
    </row>
    <row r="43" spans="1:14" ht="15" customHeight="1">
      <c r="A43" s="1">
        <f>+Tabla15[[#This Row],[1]]</f>
        <v>41</v>
      </c>
      <c r="B43" s="1" t="s">
        <v>844</v>
      </c>
      <c r="C43" s="1">
        <v>1</v>
      </c>
      <c r="D43" s="1">
        <f>+IF(Tabla15[[#This Row],[NOMBRE DE LA CAUSA 2018]]=0,0,1)</f>
        <v>1</v>
      </c>
      <c r="E43" s="1">
        <f>+E42+Tabla15[[#This Row],[NOMBRE DE LA CAUSA 2019]]</f>
        <v>41</v>
      </c>
      <c r="F43" s="1">
        <f>+Tabla15[[#This Row],[0]]*Tabla15[[#This Row],[NOMBRE DE LA CAUSA 2019]]</f>
        <v>41</v>
      </c>
      <c r="G43" s="1" t="s">
        <v>798</v>
      </c>
      <c r="H43" s="1" t="s">
        <v>845</v>
      </c>
      <c r="K43" s="1" t="s">
        <v>759</v>
      </c>
      <c r="L43" s="1" t="s">
        <v>846</v>
      </c>
      <c r="M43" s="4">
        <v>2127</v>
      </c>
      <c r="N43" s="1" t="str">
        <f>+Tabla15[[#This Row],[NOMBRE DE LA CAUSA 2017]]</f>
        <v>DAÑOS A BIENES EN ACCIDENTE AEREO</v>
      </c>
    </row>
    <row r="44" spans="1:14" ht="15" customHeight="1">
      <c r="A44" s="1">
        <f>+Tabla15[[#This Row],[1]]</f>
        <v>42</v>
      </c>
      <c r="B44" s="1" t="s">
        <v>847</v>
      </c>
      <c r="C44" s="1">
        <v>1</v>
      </c>
      <c r="D44" s="1">
        <f>+IF(Tabla15[[#This Row],[NOMBRE DE LA CAUSA 2018]]=0,0,1)</f>
        <v>1</v>
      </c>
      <c r="E44" s="1">
        <f>+E43+Tabla15[[#This Row],[NOMBRE DE LA CAUSA 2019]]</f>
        <v>42</v>
      </c>
      <c r="F44" s="1">
        <f>+Tabla15[[#This Row],[0]]*Tabla15[[#This Row],[NOMBRE DE LA CAUSA 2019]]</f>
        <v>42</v>
      </c>
      <c r="G44" s="1" t="s">
        <v>798</v>
      </c>
      <c r="H44" s="1" t="s">
        <v>848</v>
      </c>
      <c r="K44" s="1" t="s">
        <v>759</v>
      </c>
      <c r="L44" s="1" t="s">
        <v>849</v>
      </c>
      <c r="M44" s="4">
        <v>2130</v>
      </c>
      <c r="N44" s="1" t="str">
        <f>+Tabla15[[#This Row],[NOMBRE DE LA CAUSA 2017]]</f>
        <v>DAÑOS A BIENES EN ACCIDENTE FLUVIAL</v>
      </c>
    </row>
    <row r="45" spans="1:14" ht="15" customHeight="1">
      <c r="A45" s="1">
        <f>+Tabla15[[#This Row],[1]]</f>
        <v>43</v>
      </c>
      <c r="B45" s="1" t="s">
        <v>850</v>
      </c>
      <c r="C45" s="1">
        <v>1</v>
      </c>
      <c r="D45" s="1">
        <f>+IF(Tabla15[[#This Row],[NOMBRE DE LA CAUSA 2018]]=0,0,1)</f>
        <v>1</v>
      </c>
      <c r="E45" s="1">
        <f>+E44+Tabla15[[#This Row],[NOMBRE DE LA CAUSA 2019]]</f>
        <v>43</v>
      </c>
      <c r="F45" s="1">
        <f>+Tabla15[[#This Row],[0]]*Tabla15[[#This Row],[NOMBRE DE LA CAUSA 2019]]</f>
        <v>43</v>
      </c>
      <c r="G45" s="1" t="s">
        <v>798</v>
      </c>
      <c r="H45" s="1" t="s">
        <v>848</v>
      </c>
      <c r="K45" s="1" t="s">
        <v>759</v>
      </c>
      <c r="L45" s="1" t="s">
        <v>851</v>
      </c>
      <c r="M45" s="4">
        <v>2133</v>
      </c>
      <c r="N45" s="1" t="str">
        <f>+Tabla15[[#This Row],[NOMBRE DE LA CAUSA 2017]]</f>
        <v>DAÑOS A BIENES EN ACCIDENTE MARITIMO</v>
      </c>
    </row>
    <row r="46" spans="1:14" ht="15" customHeight="1">
      <c r="A46" s="1">
        <f>+Tabla15[[#This Row],[1]]</f>
        <v>44</v>
      </c>
      <c r="B46" s="1" t="s">
        <v>852</v>
      </c>
      <c r="C46" s="1">
        <v>1</v>
      </c>
      <c r="D46" s="1">
        <f>+IF(Tabla15[[#This Row],[NOMBRE DE LA CAUSA 2018]]=0,0,1)</f>
        <v>1</v>
      </c>
      <c r="E46" s="1">
        <f>+E45+Tabla15[[#This Row],[NOMBRE DE LA CAUSA 2019]]</f>
        <v>44</v>
      </c>
      <c r="F46" s="1">
        <f>+Tabla15[[#This Row],[0]]*Tabla15[[#This Row],[NOMBRE DE LA CAUSA 2019]]</f>
        <v>44</v>
      </c>
      <c r="G46" s="1" t="s">
        <v>798</v>
      </c>
      <c r="H46" s="1" t="s">
        <v>853</v>
      </c>
      <c r="K46" s="1" t="s">
        <v>759</v>
      </c>
      <c r="L46" s="1" t="s">
        <v>854</v>
      </c>
      <c r="M46" s="4">
        <v>2091</v>
      </c>
      <c r="N46" s="1" t="str">
        <f>+Tabla15[[#This Row],[NOMBRE DE LA CAUSA 2017]]</f>
        <v>DAÑOS A BIENES EN COMBATE O ENFRENTAMIENTO</v>
      </c>
    </row>
    <row r="47" spans="1:14" ht="15" customHeight="1">
      <c r="A47" s="1">
        <f>+Tabla15[[#This Row],[1]]</f>
        <v>45</v>
      </c>
      <c r="B47" s="1" t="s">
        <v>855</v>
      </c>
      <c r="C47" s="1">
        <v>1</v>
      </c>
      <c r="D47" s="1">
        <f>+IF(Tabla15[[#This Row],[NOMBRE DE LA CAUSA 2018]]=0,0,1)</f>
        <v>1</v>
      </c>
      <c r="E47" s="1">
        <f>+E46+Tabla15[[#This Row],[NOMBRE DE LA CAUSA 2019]]</f>
        <v>45</v>
      </c>
      <c r="F47" s="1">
        <f>+Tabla15[[#This Row],[0]]*Tabla15[[#This Row],[NOMBRE DE LA CAUSA 2019]]</f>
        <v>45</v>
      </c>
      <c r="G47" s="1" t="s">
        <v>798</v>
      </c>
      <c r="H47" s="1" t="s">
        <v>853</v>
      </c>
      <c r="K47" s="1" t="s">
        <v>759</v>
      </c>
      <c r="L47" s="1" t="s">
        <v>856</v>
      </c>
      <c r="M47" s="4">
        <v>2094</v>
      </c>
      <c r="N47" s="1" t="str">
        <f>+Tabla15[[#This Row],[NOMBRE DE LA CAUSA 2017]]</f>
        <v>DAÑOS A BIENES EN ENFRENTAMIENTO ENTRE TROPAS</v>
      </c>
    </row>
    <row r="48" spans="1:14" ht="15" customHeight="1">
      <c r="A48" s="1">
        <f>+Tabla15[[#This Row],[1]]</f>
        <v>46</v>
      </c>
      <c r="B48" s="1" t="s">
        <v>857</v>
      </c>
      <c r="C48" s="1">
        <v>1</v>
      </c>
      <c r="D48" s="1">
        <f>+IF(Tabla15[[#This Row],[NOMBRE DE LA CAUSA 2018]]=0,0,1)</f>
        <v>1</v>
      </c>
      <c r="E48" s="1">
        <f>+E47+Tabla15[[#This Row],[NOMBRE DE LA CAUSA 2019]]</f>
        <v>46</v>
      </c>
      <c r="F48" s="1">
        <f>+Tabla15[[#This Row],[0]]*Tabla15[[#This Row],[NOMBRE DE LA CAUSA 2019]]</f>
        <v>46</v>
      </c>
      <c r="G48" s="1" t="s">
        <v>798</v>
      </c>
      <c r="H48" s="1" t="s">
        <v>858</v>
      </c>
      <c r="K48" s="1" t="s">
        <v>759</v>
      </c>
      <c r="L48" s="1" t="s">
        <v>859</v>
      </c>
      <c r="M48" s="4">
        <v>2158</v>
      </c>
      <c r="N48" s="1" t="str">
        <f>+Tabla15[[#This Row],[NOMBRE DE LA CAUSA 2017]]</f>
        <v>DAÑOS A BIENES EN ESTABLECIMIENTO EDUCATIVO</v>
      </c>
    </row>
    <row r="49" spans="1:14" ht="15" customHeight="1">
      <c r="A49" s="1">
        <f>+Tabla15[[#This Row],[1]]</f>
        <v>47</v>
      </c>
      <c r="B49" s="1" t="s">
        <v>860</v>
      </c>
      <c r="C49" s="1">
        <v>1</v>
      </c>
      <c r="D49" s="1">
        <f>+IF(Tabla15[[#This Row],[NOMBRE DE LA CAUSA 2018]]=0,0,1)</f>
        <v>1</v>
      </c>
      <c r="E49" s="1">
        <f>+E48+Tabla15[[#This Row],[NOMBRE DE LA CAUSA 2019]]</f>
        <v>47</v>
      </c>
      <c r="F49" s="1">
        <f>+Tabla15[[#This Row],[0]]*Tabla15[[#This Row],[NOMBRE DE LA CAUSA 2019]]</f>
        <v>47</v>
      </c>
      <c r="G49" s="1" t="s">
        <v>798</v>
      </c>
      <c r="H49" s="1" t="s">
        <v>861</v>
      </c>
      <c r="K49" s="1" t="s">
        <v>759</v>
      </c>
      <c r="L49" s="1" t="s">
        <v>862</v>
      </c>
      <c r="M49" s="4">
        <v>2148</v>
      </c>
      <c r="N49" s="1" t="str">
        <f>+Tabla15[[#This Row],[NOMBRE DE LA CAUSA 2017]]</f>
        <v>DAÑOS A BIENES EN MANIFESTACION PUBLICA</v>
      </c>
    </row>
    <row r="50" spans="1:14" ht="15" customHeight="1">
      <c r="A50" s="1">
        <f>+Tabla15[[#This Row],[1]]</f>
        <v>48</v>
      </c>
      <c r="B50" s="1" t="s">
        <v>863</v>
      </c>
      <c r="C50" s="1">
        <v>1</v>
      </c>
      <c r="D50" s="1">
        <f>+IF(Tabla15[[#This Row],[NOMBRE DE LA CAUSA 2018]]=0,0,1)</f>
        <v>1</v>
      </c>
      <c r="E50" s="1">
        <f>+E49+Tabla15[[#This Row],[NOMBRE DE LA CAUSA 2019]]</f>
        <v>48</v>
      </c>
      <c r="F50" s="1">
        <f>+Tabla15[[#This Row],[0]]*Tabla15[[#This Row],[NOMBRE DE LA CAUSA 2019]]</f>
        <v>48</v>
      </c>
      <c r="G50" s="1" t="s">
        <v>798</v>
      </c>
      <c r="H50" s="1" t="s">
        <v>864</v>
      </c>
      <c r="K50" s="1" t="s">
        <v>759</v>
      </c>
      <c r="L50" s="1" t="s">
        <v>865</v>
      </c>
      <c r="M50" s="4">
        <v>2189</v>
      </c>
      <c r="N50" s="1" t="str">
        <f>+Tabla15[[#This Row],[NOMBRE DE LA CAUSA 2017]]</f>
        <v>DAÑOS A BIENES EN OPERACION ADMINISTRATIVA</v>
      </c>
    </row>
    <row r="51" spans="1:14" ht="15" customHeight="1">
      <c r="A51" s="1">
        <f>+Tabla15[[#This Row],[1]]</f>
        <v>49</v>
      </c>
      <c r="B51" s="1" t="s">
        <v>866</v>
      </c>
      <c r="C51" s="1">
        <v>1</v>
      </c>
      <c r="D51" s="1">
        <f>+IF(Tabla15[[#This Row],[NOMBRE DE LA CAUSA 2018]]=0,0,1)</f>
        <v>1</v>
      </c>
      <c r="E51" s="1">
        <f>+E50+Tabla15[[#This Row],[NOMBRE DE LA CAUSA 2019]]</f>
        <v>49</v>
      </c>
      <c r="F51" s="1">
        <f>+Tabla15[[#This Row],[0]]*Tabla15[[#This Row],[NOMBRE DE LA CAUSA 2019]]</f>
        <v>49</v>
      </c>
      <c r="G51" s="1" t="s">
        <v>798</v>
      </c>
      <c r="H51" s="1" t="s">
        <v>853</v>
      </c>
      <c r="K51" s="1" t="s">
        <v>759</v>
      </c>
      <c r="L51" s="1" t="s">
        <v>867</v>
      </c>
      <c r="M51" s="4">
        <v>2088</v>
      </c>
      <c r="N51" s="1" t="str">
        <f>+Tabla15[[#This Row],[NOMBRE DE LA CAUSA 2017]]</f>
        <v>DAÑOS A BIENES EN OPERATIVO MILITAR</v>
      </c>
    </row>
    <row r="52" spans="1:14" ht="15" customHeight="1">
      <c r="A52" s="1">
        <f>+Tabla15[[#This Row],[1]]</f>
        <v>50</v>
      </c>
      <c r="B52" s="1" t="s">
        <v>868</v>
      </c>
      <c r="C52" s="1">
        <v>1</v>
      </c>
      <c r="D52" s="1">
        <f>+IF(Tabla15[[#This Row],[NOMBRE DE LA CAUSA 2018]]=0,0,1)</f>
        <v>1</v>
      </c>
      <c r="E52" s="1">
        <f>+E51+Tabla15[[#This Row],[NOMBRE DE LA CAUSA 2019]]</f>
        <v>50</v>
      </c>
      <c r="F52" s="1">
        <f>+Tabla15[[#This Row],[0]]*Tabla15[[#This Row],[NOMBRE DE LA CAUSA 2019]]</f>
        <v>50</v>
      </c>
      <c r="G52" s="1" t="s">
        <v>798</v>
      </c>
      <c r="H52" s="1" t="s">
        <v>869</v>
      </c>
      <c r="K52" s="1" t="s">
        <v>759</v>
      </c>
      <c r="L52" s="1" t="s">
        <v>870</v>
      </c>
      <c r="M52" s="4">
        <v>2195</v>
      </c>
      <c r="N52" s="1" t="str">
        <f>+Tabla15[[#This Row],[NOMBRE DE LA CAUSA 2017]]</f>
        <v>DAÑOS A BIENES EN ZONA DE DISTENSION</v>
      </c>
    </row>
    <row r="53" spans="1:14" ht="15" customHeight="1">
      <c r="A53" s="1">
        <f>+Tabla15[[#This Row],[1]]</f>
        <v>51</v>
      </c>
      <c r="B53" s="1" t="s">
        <v>871</v>
      </c>
      <c r="C53" s="1">
        <v>1</v>
      </c>
      <c r="D53" s="1">
        <f>+IF(Tabla15[[#This Row],[NOMBRE DE LA CAUSA 2018]]=0,0,1)</f>
        <v>1</v>
      </c>
      <c r="E53" s="1">
        <f>+E52+Tabla15[[#This Row],[NOMBRE DE LA CAUSA 2019]]</f>
        <v>51</v>
      </c>
      <c r="F53" s="1">
        <f>+Tabla15[[#This Row],[0]]*Tabla15[[#This Row],[NOMBRE DE LA CAUSA 2019]]</f>
        <v>51</v>
      </c>
      <c r="G53" s="1" t="s">
        <v>798</v>
      </c>
      <c r="H53" s="1" t="s">
        <v>872</v>
      </c>
      <c r="K53" s="1" t="s">
        <v>759</v>
      </c>
      <c r="L53" s="1" t="s">
        <v>873</v>
      </c>
      <c r="M53" s="4">
        <v>2201</v>
      </c>
      <c r="N53" s="1" t="str">
        <f>+Tabla15[[#This Row],[NOMBRE DE LA CAUSA 2017]]</f>
        <v>DAÑOS A BIENES POR ACTIVIDAD DEL SECTOR DE HIDROCARBUROS</v>
      </c>
    </row>
    <row r="54" spans="1:14" ht="15" customHeight="1">
      <c r="A54" s="1">
        <f>+Tabla15[[#This Row],[1]]</f>
        <v>52</v>
      </c>
      <c r="B54" s="1" t="s">
        <v>874</v>
      </c>
      <c r="C54" s="1">
        <v>1</v>
      </c>
      <c r="D54" s="1">
        <f>+IF(Tabla15[[#This Row],[NOMBRE DE LA CAUSA 2018]]=0,0,1)</f>
        <v>1</v>
      </c>
      <c r="E54" s="1">
        <f>+E53+Tabla15[[#This Row],[NOMBRE DE LA CAUSA 2019]]</f>
        <v>52</v>
      </c>
      <c r="F54" s="1">
        <f>+Tabla15[[#This Row],[0]]*Tabla15[[#This Row],[NOMBRE DE LA CAUSA 2019]]</f>
        <v>52</v>
      </c>
      <c r="G54" s="1" t="s">
        <v>798</v>
      </c>
      <c r="H54" s="1" t="s">
        <v>872</v>
      </c>
      <c r="K54" s="1" t="s">
        <v>759</v>
      </c>
      <c r="L54" s="1" t="s">
        <v>875</v>
      </c>
      <c r="M54" s="4">
        <v>2198</v>
      </c>
      <c r="N54" s="1" t="str">
        <f>+Tabla15[[#This Row],[NOMBRE DE LA CAUSA 2017]]</f>
        <v>DAÑOS A BIENES POR ACTIVIDAD MINERA</v>
      </c>
    </row>
    <row r="55" spans="1:14" ht="15" customHeight="1">
      <c r="A55" s="1">
        <f>+Tabla15[[#This Row],[1]]</f>
        <v>53</v>
      </c>
      <c r="B55" s="1" t="s">
        <v>876</v>
      </c>
      <c r="C55" s="1">
        <v>1</v>
      </c>
      <c r="D55" s="1">
        <f>+IF(Tabla15[[#This Row],[NOMBRE DE LA CAUSA 2018]]=0,0,1)</f>
        <v>1</v>
      </c>
      <c r="E55" s="1">
        <f>+E54+Tabla15[[#This Row],[NOMBRE DE LA CAUSA 2019]]</f>
        <v>53</v>
      </c>
      <c r="F55" s="1">
        <f>+Tabla15[[#This Row],[0]]*Tabla15[[#This Row],[NOMBRE DE LA CAUSA 2019]]</f>
        <v>53</v>
      </c>
      <c r="G55" s="1" t="s">
        <v>798</v>
      </c>
      <c r="H55" s="1" t="s">
        <v>877</v>
      </c>
      <c r="K55" s="1" t="s">
        <v>759</v>
      </c>
      <c r="L55" s="1" t="s">
        <v>878</v>
      </c>
      <c r="M55" s="4">
        <v>2142</v>
      </c>
      <c r="N55" s="1" t="str">
        <f>+Tabla15[[#This Row],[NOMBRE DE LA CAUSA 2017]]</f>
        <v>DAÑOS A BIENES POR ACTO TERRORISTA CONTRA INSTALACIONES, PERSONAJES O ELEMENTOS REPRESENTATIVOS DEL ESTADO</v>
      </c>
    </row>
    <row r="56" spans="1:14" ht="15" customHeight="1">
      <c r="A56" s="1">
        <f>+Tabla15[[#This Row],[1]]</f>
        <v>54</v>
      </c>
      <c r="B56" s="1" t="s">
        <v>879</v>
      </c>
      <c r="C56" s="1">
        <v>1</v>
      </c>
      <c r="D56" s="1">
        <f>+IF(Tabla15[[#This Row],[NOMBRE DE LA CAUSA 2018]]=0,0,1)</f>
        <v>1</v>
      </c>
      <c r="E56" s="1">
        <f>+E55+Tabla15[[#This Row],[NOMBRE DE LA CAUSA 2019]]</f>
        <v>54</v>
      </c>
      <c r="F56" s="1">
        <f>+Tabla15[[#This Row],[0]]*Tabla15[[#This Row],[NOMBRE DE LA CAUSA 2019]]</f>
        <v>54</v>
      </c>
      <c r="G56" s="1" t="s">
        <v>798</v>
      </c>
      <c r="H56" s="1" t="s">
        <v>880</v>
      </c>
      <c r="K56" s="1" t="s">
        <v>759</v>
      </c>
      <c r="L56" s="1" t="s">
        <v>881</v>
      </c>
      <c r="M56" s="4">
        <v>2145</v>
      </c>
      <c r="N56" s="1" t="str">
        <f>+Tabla15[[#This Row],[NOMBRE DE LA CAUSA 2017]]</f>
        <v>DAÑOS A BIENES POR ACTO TERRORISTA CONTRA POBLACION CIVIL</v>
      </c>
    </row>
    <row r="57" spans="1:14" ht="15" customHeight="1">
      <c r="A57" s="1">
        <f>+Tabla15[[#This Row],[1]]</f>
        <v>55</v>
      </c>
      <c r="B57" s="1" t="s">
        <v>882</v>
      </c>
      <c r="C57" s="1">
        <v>1</v>
      </c>
      <c r="D57" s="1">
        <f>+IF(Tabla15[[#This Row],[NOMBRE DE LA CAUSA 2018]]=0,0,1)</f>
        <v>1</v>
      </c>
      <c r="E57" s="1">
        <f>+E56+Tabla15[[#This Row],[NOMBRE DE LA CAUSA 2019]]</f>
        <v>55</v>
      </c>
      <c r="F57" s="1">
        <f>+Tabla15[[#This Row],[0]]*Tabla15[[#This Row],[NOMBRE DE LA CAUSA 2019]]</f>
        <v>55</v>
      </c>
      <c r="G57" s="1" t="s">
        <v>798</v>
      </c>
      <c r="H57" s="1" t="s">
        <v>883</v>
      </c>
      <c r="K57" s="1" t="s">
        <v>759</v>
      </c>
      <c r="L57" s="1" t="s">
        <v>884</v>
      </c>
      <c r="M57" s="4">
        <v>2136</v>
      </c>
      <c r="N57" s="1" t="str">
        <f>+Tabla15[[#This Row],[NOMBRE DE LA CAUSA 2017]]</f>
        <v>DAÑOS A BIENES POR ALUD DE TIERRA</v>
      </c>
    </row>
    <row r="58" spans="1:14" ht="15" customHeight="1">
      <c r="A58" s="1">
        <f>+Tabla15[[#This Row],[1]]</f>
        <v>56</v>
      </c>
      <c r="B58" s="1" t="s">
        <v>885</v>
      </c>
      <c r="C58" s="1">
        <v>1</v>
      </c>
      <c r="D58" s="1">
        <f>+IF(Tabla15[[#This Row],[NOMBRE DE LA CAUSA 2018]]=0,0,1)</f>
        <v>1</v>
      </c>
      <c r="E58" s="1">
        <f>+E57+Tabla15[[#This Row],[NOMBRE DE LA CAUSA 2019]]</f>
        <v>56</v>
      </c>
      <c r="F58" s="1">
        <f>+Tabla15[[#This Row],[0]]*Tabla15[[#This Row],[NOMBRE DE LA CAUSA 2019]]</f>
        <v>56</v>
      </c>
      <c r="G58" s="1" t="s">
        <v>798</v>
      </c>
      <c r="H58" s="1" t="s">
        <v>886</v>
      </c>
      <c r="K58" s="1" t="s">
        <v>759</v>
      </c>
      <c r="L58" s="1" t="s">
        <v>887</v>
      </c>
      <c r="M58" s="4">
        <v>2121</v>
      </c>
      <c r="N58" s="1" t="str">
        <f>+Tabla15[[#This Row],[NOMBRE DE LA CAUSA 2017]]</f>
        <v>DAÑOS A BIENES POR CAIDA DE ARBOL</v>
      </c>
    </row>
    <row r="59" spans="1:14" ht="15" customHeight="1">
      <c r="A59" s="1">
        <f>+Tabla15[[#This Row],[1]]</f>
        <v>57</v>
      </c>
      <c r="B59" s="1" t="s">
        <v>888</v>
      </c>
      <c r="C59" s="1">
        <v>1</v>
      </c>
      <c r="D59" s="1">
        <f>+IF(Tabla15[[#This Row],[NOMBRE DE LA CAUSA 2018]]=0,0,1)</f>
        <v>1</v>
      </c>
      <c r="E59" s="1">
        <f>+E58+Tabla15[[#This Row],[NOMBRE DE LA CAUSA 2019]]</f>
        <v>57</v>
      </c>
      <c r="F59" s="1">
        <f>+Tabla15[[#This Row],[0]]*Tabla15[[#This Row],[NOMBRE DE LA CAUSA 2019]]</f>
        <v>57</v>
      </c>
      <c r="G59" s="1" t="s">
        <v>798</v>
      </c>
      <c r="H59" s="1" t="s">
        <v>889</v>
      </c>
      <c r="K59" s="1" t="s">
        <v>759</v>
      </c>
      <c r="L59" s="1" t="s">
        <v>890</v>
      </c>
      <c r="M59" s="4">
        <v>2109</v>
      </c>
      <c r="N59" s="1" t="str">
        <f>+Tabla15[[#This Row],[NOMBRE DE LA CAUSA 2017]]</f>
        <v>DAÑOS A BIENES POR CONDUCCION DE ENERGIA ELECTRICA</v>
      </c>
    </row>
    <row r="60" spans="1:14" ht="15" customHeight="1">
      <c r="A60" s="1">
        <f>+Tabla15[[#This Row],[1]]</f>
        <v>58</v>
      </c>
      <c r="B60" s="1" t="s">
        <v>891</v>
      </c>
      <c r="C60" s="1">
        <v>1</v>
      </c>
      <c r="D60" s="1">
        <f>+IF(Tabla15[[#This Row],[NOMBRE DE LA CAUSA 2018]]=0,0,1)</f>
        <v>1</v>
      </c>
      <c r="E60" s="1">
        <f>+E59+Tabla15[[#This Row],[NOMBRE DE LA CAUSA 2019]]</f>
        <v>58</v>
      </c>
      <c r="F60" s="1">
        <f>+Tabla15[[#This Row],[0]]*Tabla15[[#This Row],[NOMBRE DE LA CAUSA 2019]]</f>
        <v>58</v>
      </c>
      <c r="G60" s="1" t="s">
        <v>762</v>
      </c>
      <c r="J60" s="1" t="s">
        <v>763</v>
      </c>
      <c r="K60" s="1" t="s">
        <v>759</v>
      </c>
      <c r="L60" s="1" t="s">
        <v>892</v>
      </c>
      <c r="M60" s="4">
        <v>136</v>
      </c>
      <c r="N60" s="1" t="str">
        <f>+Tabla15[[#This Row],[NOMBRE DE LA CAUSA 2017]]</f>
        <v>DAÑOS A BIENES POR EJECUCION DE OBRA PUBLICA</v>
      </c>
    </row>
    <row r="61" spans="1:14" ht="15" customHeight="1">
      <c r="A61" s="1">
        <f>+Tabla15[[#This Row],[1]]</f>
        <v>59</v>
      </c>
      <c r="B61" s="1" t="s">
        <v>893</v>
      </c>
      <c r="C61" s="1">
        <v>1</v>
      </c>
      <c r="D61" s="1">
        <f>+IF(Tabla15[[#This Row],[NOMBRE DE LA CAUSA 2018]]=0,0,1)</f>
        <v>1</v>
      </c>
      <c r="E61" s="1">
        <f>+E60+Tabla15[[#This Row],[NOMBRE DE LA CAUSA 2019]]</f>
        <v>59</v>
      </c>
      <c r="F61" s="1">
        <f>+Tabla15[[#This Row],[0]]*Tabla15[[#This Row],[NOMBRE DE LA CAUSA 2019]]</f>
        <v>59</v>
      </c>
      <c r="G61" s="1" t="s">
        <v>798</v>
      </c>
      <c r="H61" s="1" t="s">
        <v>894</v>
      </c>
      <c r="K61" s="1" t="s">
        <v>759</v>
      </c>
      <c r="L61" s="1" t="s">
        <v>895</v>
      </c>
      <c r="M61" s="4">
        <v>2172</v>
      </c>
      <c r="N61" s="1" t="str">
        <f>+Tabla15[[#This Row],[NOMBRE DE LA CAUSA 2017]]</f>
        <v>DAÑOS A BIENES POR FALTA DE ADOPCION DE MEDIDAS DE PROTECCION Y SEGURIDAD</v>
      </c>
    </row>
    <row r="62" spans="1:14" ht="15" customHeight="1">
      <c r="A62" s="1">
        <f>+Tabla15[[#This Row],[1]]</f>
        <v>60</v>
      </c>
      <c r="B62" s="1" t="s">
        <v>896</v>
      </c>
      <c r="C62" s="1">
        <v>1</v>
      </c>
      <c r="D62" s="1">
        <f>+IF(Tabla15[[#This Row],[NOMBRE DE LA CAUSA 2018]]=0,0,1)</f>
        <v>1</v>
      </c>
      <c r="E62" s="1">
        <f>+E61+Tabla15[[#This Row],[NOMBRE DE LA CAUSA 2019]]</f>
        <v>60</v>
      </c>
      <c r="F62" s="1">
        <f>+Tabla15[[#This Row],[0]]*Tabla15[[#This Row],[NOMBRE DE LA CAUSA 2019]]</f>
        <v>60</v>
      </c>
      <c r="G62" s="1" t="s">
        <v>798</v>
      </c>
      <c r="H62" s="1" t="s">
        <v>897</v>
      </c>
      <c r="K62" s="1" t="s">
        <v>759</v>
      </c>
      <c r="L62" s="1" t="s">
        <v>898</v>
      </c>
      <c r="M62" s="4">
        <v>2118</v>
      </c>
      <c r="N62" s="1" t="str">
        <f>+Tabla15[[#This Row],[NOMBRE DE LA CAUSA 2017]]</f>
        <v>DAÑOS A BIENES POR FALTA DE ILUMINACION EN LA VIA PUBLICA</v>
      </c>
    </row>
    <row r="63" spans="1:14" ht="15" customHeight="1">
      <c r="A63" s="1">
        <f>+Tabla15[[#This Row],[1]]</f>
        <v>61</v>
      </c>
      <c r="B63" s="1" t="s">
        <v>899</v>
      </c>
      <c r="C63" s="1">
        <v>1</v>
      </c>
      <c r="D63" s="1">
        <f>+IF(Tabla15[[#This Row],[NOMBRE DE LA CAUSA 2018]]=0,0,1)</f>
        <v>1</v>
      </c>
      <c r="E63" s="1">
        <f>+E62+Tabla15[[#This Row],[NOMBRE DE LA CAUSA 2019]]</f>
        <v>61</v>
      </c>
      <c r="F63" s="1">
        <f>+Tabla15[[#This Row],[0]]*Tabla15[[#This Row],[NOMBRE DE LA CAUSA 2019]]</f>
        <v>61</v>
      </c>
      <c r="G63" s="1" t="s">
        <v>798</v>
      </c>
      <c r="H63" s="1" t="s">
        <v>897</v>
      </c>
      <c r="K63" s="1" t="s">
        <v>759</v>
      </c>
      <c r="L63" s="13" t="s">
        <v>900</v>
      </c>
      <c r="M63" s="4">
        <v>2115</v>
      </c>
      <c r="N63" s="1" t="str">
        <f>+Tabla15[[#This Row],[NOMBRE DE LA CAUSA 2017]]</f>
        <v>DAÑOS A BIENES POR FALTA DE SEÑALIZACION EN LA VIA PUBLICA</v>
      </c>
    </row>
    <row r="64" spans="1:14" ht="15" customHeight="1">
      <c r="A64" s="1">
        <f>+Tabla15[[#This Row],[1]]</f>
        <v>62</v>
      </c>
      <c r="B64" s="14" t="s">
        <v>901</v>
      </c>
      <c r="C64" s="1">
        <v>1</v>
      </c>
      <c r="D64" s="1">
        <f>+IF(Tabla15[[#This Row],[NOMBRE DE LA CAUSA 2018]]=0,0,1)</f>
        <v>1</v>
      </c>
      <c r="E64" s="1">
        <f>+E63+Tabla15[[#This Row],[NOMBRE DE LA CAUSA 2019]]</f>
        <v>62</v>
      </c>
      <c r="F64" s="1">
        <f>+Tabla15[[#This Row],[0]]*Tabla15[[#This Row],[NOMBRE DE LA CAUSA 2019]]</f>
        <v>62</v>
      </c>
      <c r="G64" s="1" t="s">
        <v>798</v>
      </c>
      <c r="H64" s="1" t="s">
        <v>894</v>
      </c>
      <c r="K64" s="1" t="s">
        <v>759</v>
      </c>
      <c r="L64" s="1" t="s">
        <v>902</v>
      </c>
      <c r="M64" s="4">
        <v>2175</v>
      </c>
      <c r="N64" s="1" t="str">
        <f>+Tabla15[[#This Row],[NOMBRE DE LA CAUSA 2017]]</f>
        <v>DAÑOS A BIENES POR INDEBIDA O INSUFICIENTE ADOPCION DE MEDIDAS DE PROTECCION Y SEGURIDAD</v>
      </c>
    </row>
    <row r="65" spans="1:14" ht="15" customHeight="1">
      <c r="A65" s="1">
        <f>+Tabla15[[#This Row],[1]]</f>
        <v>63</v>
      </c>
      <c r="B65" s="1" t="s">
        <v>903</v>
      </c>
      <c r="C65" s="1">
        <v>1</v>
      </c>
      <c r="D65" s="1">
        <f>+IF(Tabla15[[#This Row],[NOMBRE DE LA CAUSA 2018]]=0,0,1)</f>
        <v>1</v>
      </c>
      <c r="E65" s="1">
        <f>+E64+Tabla15[[#This Row],[NOMBRE DE LA CAUSA 2019]]</f>
        <v>63</v>
      </c>
      <c r="F65" s="1">
        <f>+Tabla15[[#This Row],[0]]*Tabla15[[#This Row],[NOMBRE DE LA CAUSA 2019]]</f>
        <v>63</v>
      </c>
      <c r="G65" s="1" t="s">
        <v>798</v>
      </c>
      <c r="H65" s="1" t="s">
        <v>904</v>
      </c>
      <c r="K65" s="1" t="s">
        <v>759</v>
      </c>
      <c r="L65" s="1" t="s">
        <v>905</v>
      </c>
      <c r="M65" s="4">
        <v>2139</v>
      </c>
      <c r="N65" s="1" t="str">
        <f>+Tabla15[[#This Row],[NOMBRE DE LA CAUSA 2017]]</f>
        <v>DAÑOS A BIENES POR INUNDACION</v>
      </c>
    </row>
    <row r="66" spans="1:14" ht="15" customHeight="1">
      <c r="A66" s="1">
        <f>+Tabla15[[#This Row],[1]]</f>
        <v>64</v>
      </c>
      <c r="B66" s="13" t="s">
        <v>906</v>
      </c>
      <c r="C66" s="1">
        <v>1</v>
      </c>
      <c r="D66" s="1">
        <f>+IF(Tabla15[[#This Row],[NOMBRE DE LA CAUSA 2018]]=0,0,1)</f>
        <v>1</v>
      </c>
      <c r="E66" s="1">
        <f>+E65+Tabla15[[#This Row],[NOMBRE DE LA CAUSA 2019]]</f>
        <v>64</v>
      </c>
      <c r="F66" s="1">
        <f>+Tabla15[[#This Row],[0]]*Tabla15[[#This Row],[NOMBRE DE LA CAUSA 2019]]</f>
        <v>64</v>
      </c>
      <c r="G66" s="1" t="s">
        <v>798</v>
      </c>
      <c r="H66" s="1" t="s">
        <v>894</v>
      </c>
      <c r="K66" s="1" t="s">
        <v>759</v>
      </c>
      <c r="L66" s="1" t="s">
        <v>907</v>
      </c>
      <c r="M66" s="4">
        <v>2178</v>
      </c>
      <c r="N66" s="1" t="str">
        <f>+Tabla15[[#This Row],[NOMBRE DE LA CAUSA 2017]]</f>
        <v>DAÑOS A BIENES POR MODIFICACION O REDUCCION DE LAS MEDIDAS DE PROTECCION Y SEGURIDAD</v>
      </c>
    </row>
    <row r="67" spans="1:14" ht="15" customHeight="1">
      <c r="A67" s="1">
        <f>+Tabla15[[#This Row],[1]]</f>
        <v>65</v>
      </c>
      <c r="B67" s="1" t="s">
        <v>908</v>
      </c>
      <c r="C67" s="1">
        <v>1</v>
      </c>
      <c r="D67" s="1">
        <f>+IF(Tabla15[[#This Row],[NOMBRE DE LA CAUSA 2018]]=0,0,1)</f>
        <v>1</v>
      </c>
      <c r="E67" s="1">
        <f>+E66+Tabla15[[#This Row],[NOMBRE DE LA CAUSA 2019]]</f>
        <v>65</v>
      </c>
      <c r="F67" s="1">
        <f>+Tabla15[[#This Row],[0]]*Tabla15[[#This Row],[NOMBRE DE LA CAUSA 2019]]</f>
        <v>65</v>
      </c>
      <c r="G67" s="1" t="s">
        <v>798</v>
      </c>
      <c r="H67" s="1" t="s">
        <v>909</v>
      </c>
      <c r="K67" s="1" t="s">
        <v>759</v>
      </c>
      <c r="L67" s="1" t="s">
        <v>910</v>
      </c>
      <c r="M67" s="4">
        <v>2124</v>
      </c>
      <c r="N67" s="1" t="str">
        <f>+Tabla15[[#This Row],[NOMBRE DE LA CAUSA 2017]]</f>
        <v>DAÑOS A BIENES POR RUINA DE EDIFICACION PUBLICA</v>
      </c>
    </row>
    <row r="68" spans="1:14" ht="15" customHeight="1">
      <c r="A68" s="1">
        <f>+Tabla15[[#This Row],[1]]</f>
        <v>66</v>
      </c>
      <c r="B68" s="1" t="s">
        <v>911</v>
      </c>
      <c r="C68" s="1">
        <v>1</v>
      </c>
      <c r="D68" s="1">
        <f>+IF(Tabla15[[#This Row],[NOMBRE DE LA CAUSA 2018]]=0,0,1)</f>
        <v>1</v>
      </c>
      <c r="E68" s="1">
        <f>+E67+Tabla15[[#This Row],[NOMBRE DE LA CAUSA 2019]]</f>
        <v>66</v>
      </c>
      <c r="F68" s="1">
        <f>+Tabla15[[#This Row],[0]]*Tabla15[[#This Row],[NOMBRE DE LA CAUSA 2019]]</f>
        <v>66</v>
      </c>
      <c r="G68" s="1" t="s">
        <v>757</v>
      </c>
      <c r="K68" s="1" t="s">
        <v>759</v>
      </c>
      <c r="L68" s="1" t="s">
        <v>912</v>
      </c>
      <c r="M68" s="4">
        <v>2166</v>
      </c>
      <c r="N68" s="1" t="str">
        <f>+Tabla15[[#This Row],[NOMBRE DE LA CAUSA 2017]]</f>
        <v>DAÑOS A BIENES POR SEMOVIENTE DE PROPIEDAD DEL ESTADO</v>
      </c>
    </row>
    <row r="69" spans="1:14" ht="15" customHeight="1">
      <c r="A69" s="1">
        <f>+Tabla15[[#This Row],[1]]</f>
        <v>67</v>
      </c>
      <c r="B69" s="1" t="s">
        <v>913</v>
      </c>
      <c r="C69" s="1">
        <v>1</v>
      </c>
      <c r="D69" s="1">
        <f>+IF(Tabla15[[#This Row],[NOMBRE DE LA CAUSA 2018]]=0,0,1)</f>
        <v>1</v>
      </c>
      <c r="E69" s="1">
        <f>+E68+Tabla15[[#This Row],[NOMBRE DE LA CAUSA 2019]]</f>
        <v>67</v>
      </c>
      <c r="F69" s="1">
        <f>+Tabla15[[#This Row],[0]]*Tabla15[[#This Row],[NOMBRE DE LA CAUSA 2019]]</f>
        <v>67</v>
      </c>
      <c r="G69" s="1" t="s">
        <v>798</v>
      </c>
      <c r="H69" s="1" t="s">
        <v>914</v>
      </c>
      <c r="K69" s="1" t="s">
        <v>759</v>
      </c>
      <c r="L69" s="1" t="s">
        <v>915</v>
      </c>
      <c r="M69" s="4">
        <v>2161</v>
      </c>
      <c r="N69" s="1" t="str">
        <f>+Tabla15[[#This Row],[NOMBRE DE LA CAUSA 2017]]</f>
        <v>DAÑOS A BIENES POR USO EXCESIVO DE LA FUERZA</v>
      </c>
    </row>
    <row r="70" spans="1:14" ht="15" customHeight="1">
      <c r="A70" s="1">
        <f>+Tabla15[[#This Row],[1]]</f>
        <v>68</v>
      </c>
      <c r="B70" s="1" t="s">
        <v>916</v>
      </c>
      <c r="C70" s="1">
        <v>1</v>
      </c>
      <c r="D70" s="1">
        <f>+IF(Tabla15[[#This Row],[NOMBRE DE LA CAUSA 2018]]=0,0,1)</f>
        <v>1</v>
      </c>
      <c r="E70" s="1">
        <f>+E69+Tabla15[[#This Row],[NOMBRE DE LA CAUSA 2019]]</f>
        <v>68</v>
      </c>
      <c r="F70" s="1">
        <f>+Tabla15[[#This Row],[0]]*Tabla15[[#This Row],[NOMBRE DE LA CAUSA 2019]]</f>
        <v>68</v>
      </c>
      <c r="G70" s="1" t="s">
        <v>798</v>
      </c>
      <c r="H70" s="1" t="s">
        <v>917</v>
      </c>
      <c r="K70" s="1" t="s">
        <v>759</v>
      </c>
      <c r="L70" s="14" t="s">
        <v>918</v>
      </c>
      <c r="M70" s="4">
        <v>2112</v>
      </c>
      <c r="N70" s="1" t="str">
        <f>+Tabla15[[#This Row],[NOMBRE DE LA CAUSA 2017]]</f>
        <v>DAÑOS A BIENES POR VIA PUBLICA EN MAL ESTADO</v>
      </c>
    </row>
    <row r="71" spans="1:14" ht="15" customHeight="1">
      <c r="A71" s="1">
        <f>+Tabla15[[#This Row],[1]]</f>
        <v>69</v>
      </c>
      <c r="B71" s="1" t="s">
        <v>919</v>
      </c>
      <c r="C71" s="1">
        <v>1</v>
      </c>
      <c r="D71" s="1">
        <f>+IF(Tabla15[[#This Row],[NOMBRE DE LA CAUSA 2018]]=0,0,1)</f>
        <v>1</v>
      </c>
      <c r="E71" s="1">
        <f>+E70+Tabla15[[#This Row],[NOMBRE DE LA CAUSA 2019]]</f>
        <v>69</v>
      </c>
      <c r="F71" s="1">
        <f>+Tabla15[[#This Row],[0]]*Tabla15[[#This Row],[NOMBRE DE LA CAUSA 2019]]</f>
        <v>69</v>
      </c>
      <c r="G71" s="1" t="s">
        <v>762</v>
      </c>
      <c r="J71" s="1" t="s">
        <v>763</v>
      </c>
      <c r="K71" s="1" t="s">
        <v>759</v>
      </c>
      <c r="L71" s="1" t="s">
        <v>920</v>
      </c>
      <c r="M71" s="4">
        <v>146</v>
      </c>
      <c r="N71" s="1" t="str">
        <f>+Tabla15[[#This Row],[NOMBRE DE LA CAUSA 2017]]</f>
        <v>DAÑOS CAUSADOS A BIENES EN PROCEDIMIENTO DE POLICIA</v>
      </c>
    </row>
    <row r="72" spans="1:14" ht="15" customHeight="1">
      <c r="A72" s="1">
        <f>+Tabla15[[#This Row],[1]]</f>
        <v>70</v>
      </c>
      <c r="B72" s="1" t="s">
        <v>921</v>
      </c>
      <c r="C72" s="1">
        <v>1</v>
      </c>
      <c r="D72" s="1">
        <f>+IF(Tabla15[[#This Row],[NOMBRE DE LA CAUSA 2018]]=0,0,1)</f>
        <v>1</v>
      </c>
      <c r="E72" s="1">
        <f>+E71+Tabla15[[#This Row],[NOMBRE DE LA CAUSA 2019]]</f>
        <v>70</v>
      </c>
      <c r="F72" s="1">
        <f>+Tabla15[[#This Row],[0]]*Tabla15[[#This Row],[NOMBRE DE LA CAUSA 2019]]</f>
        <v>70</v>
      </c>
      <c r="G72" s="1" t="s">
        <v>762</v>
      </c>
      <c r="J72" s="1" t="s">
        <v>763</v>
      </c>
      <c r="K72" s="1" t="s">
        <v>759</v>
      </c>
      <c r="L72" s="1" t="s">
        <v>922</v>
      </c>
      <c r="M72" s="4">
        <v>555</v>
      </c>
      <c r="N72" s="1" t="str">
        <f>+Tabla15[[#This Row],[NOMBRE DE LA CAUSA 2017]]</f>
        <v>DAÑOS CAUSADOS A BIENES POR GRUPO ARMADO ILEGAL</v>
      </c>
    </row>
    <row r="73" spans="1:14" ht="15" customHeight="1">
      <c r="A73" s="1">
        <f>+Tabla15[[#This Row],[1]]</f>
        <v>71</v>
      </c>
      <c r="B73" s="1" t="s">
        <v>923</v>
      </c>
      <c r="C73" s="1">
        <v>1</v>
      </c>
      <c r="D73" s="1">
        <f>+IF(Tabla15[[#This Row],[NOMBRE DE LA CAUSA 2018]]=0,0,1)</f>
        <v>1</v>
      </c>
      <c r="E73" s="1">
        <f>+E72+Tabla15[[#This Row],[NOMBRE DE LA CAUSA 2019]]</f>
        <v>71</v>
      </c>
      <c r="F73" s="1">
        <f>+Tabla15[[#This Row],[0]]*Tabla15[[#This Row],[NOMBRE DE LA CAUSA 2019]]</f>
        <v>71</v>
      </c>
      <c r="G73" s="1" t="s">
        <v>798</v>
      </c>
      <c r="H73" s="1" t="s">
        <v>799</v>
      </c>
      <c r="K73" s="1" t="s">
        <v>759</v>
      </c>
      <c r="L73" s="1" t="s">
        <v>924</v>
      </c>
      <c r="M73" s="4">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925</v>
      </c>
      <c r="C74" s="1">
        <v>1</v>
      </c>
      <c r="D74" s="1">
        <f>+IF(Tabla15[[#This Row],[NOMBRE DE LA CAUSA 2018]]=0,0,1)</f>
        <v>1</v>
      </c>
      <c r="E74" s="1">
        <f>+E73+Tabla15[[#This Row],[NOMBRE DE LA CAUSA 2019]]</f>
        <v>72</v>
      </c>
      <c r="F74" s="1">
        <f>+Tabla15[[#This Row],[0]]*Tabla15[[#This Row],[NOMBRE DE LA CAUSA 2019]]</f>
        <v>72</v>
      </c>
      <c r="G74" s="1" t="s">
        <v>798</v>
      </c>
      <c r="H74" s="1" t="s">
        <v>799</v>
      </c>
      <c r="K74" s="1" t="s">
        <v>759</v>
      </c>
      <c r="L74" s="1" t="s">
        <v>926</v>
      </c>
      <c r="M74" s="4">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927</v>
      </c>
      <c r="C75" s="1">
        <v>1</v>
      </c>
      <c r="D75" s="1">
        <f>+IF(Tabla15[[#This Row],[NOMBRE DE LA CAUSA 2018]]=0,0,1)</f>
        <v>1</v>
      </c>
      <c r="E75" s="1">
        <f>+E74+Tabla15[[#This Row],[NOMBRE DE LA CAUSA 2019]]</f>
        <v>73</v>
      </c>
      <c r="F75" s="1">
        <f>+Tabla15[[#This Row],[0]]*Tabla15[[#This Row],[NOMBRE DE LA CAUSA 2019]]</f>
        <v>73</v>
      </c>
      <c r="G75" s="1" t="s">
        <v>798</v>
      </c>
      <c r="H75" s="1" t="s">
        <v>799</v>
      </c>
      <c r="K75" s="1" t="s">
        <v>759</v>
      </c>
      <c r="L75" s="1" t="s">
        <v>928</v>
      </c>
      <c r="M75" s="4">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929</v>
      </c>
      <c r="C76" s="1">
        <v>1</v>
      </c>
      <c r="D76" s="1">
        <f>+IF(Tabla15[[#This Row],[NOMBRE DE LA CAUSA 2018]]=0,0,1)</f>
        <v>1</v>
      </c>
      <c r="E76" s="1">
        <f>+E75+Tabla15[[#This Row],[NOMBRE DE LA CAUSA 2019]]</f>
        <v>74</v>
      </c>
      <c r="F76" s="1">
        <f>+Tabla15[[#This Row],[0]]*Tabla15[[#This Row],[NOMBRE DE LA CAUSA 2019]]</f>
        <v>74</v>
      </c>
      <c r="G76" s="1" t="s">
        <v>762</v>
      </c>
      <c r="J76" s="1" t="s">
        <v>763</v>
      </c>
      <c r="K76" s="1" t="s">
        <v>759</v>
      </c>
      <c r="L76" s="1" t="s">
        <v>930</v>
      </c>
      <c r="M76" s="4">
        <v>687</v>
      </c>
      <c r="N76" s="1" t="str">
        <f>+Tabla15[[#This Row],[NOMBRE DE LA CAUSA 2017]]</f>
        <v>DAÑOS CAUSADOS POR MEDIDA DE EXTINCION DE DOMINIO</v>
      </c>
    </row>
    <row r="77" spans="1:14" ht="15" customHeight="1">
      <c r="A77" s="1">
        <f>+Tabla15[[#This Row],[1]]</f>
        <v>75</v>
      </c>
      <c r="B77" s="1" t="s">
        <v>931</v>
      </c>
      <c r="C77" s="1">
        <v>1</v>
      </c>
      <c r="D77" s="1">
        <f>+IF(Tabla15[[#This Row],[NOMBRE DE LA CAUSA 2018]]=0,0,1)</f>
        <v>1</v>
      </c>
      <c r="E77" s="1">
        <f>+E76+Tabla15[[#This Row],[NOMBRE DE LA CAUSA 2019]]</f>
        <v>75</v>
      </c>
      <c r="F77" s="1">
        <f>+Tabla15[[#This Row],[0]]*Tabla15[[#This Row],[NOMBRE DE LA CAUSA 2019]]</f>
        <v>75</v>
      </c>
      <c r="G77" s="1" t="s">
        <v>798</v>
      </c>
      <c r="H77" s="1" t="s">
        <v>932</v>
      </c>
      <c r="K77" s="1" t="s">
        <v>759</v>
      </c>
      <c r="L77" s="1" t="s">
        <v>933</v>
      </c>
      <c r="M77" s="4">
        <v>2168</v>
      </c>
      <c r="N77" s="1" t="str">
        <f>+Tabla15[[#This Row],[NOMBRE DE LA CAUSA 2017]]</f>
        <v>DAÑOS DERIVADOS DE ACTO ADMINISTRATIVO LICITO</v>
      </c>
    </row>
    <row r="78" spans="1:14" ht="15" customHeight="1">
      <c r="A78" s="1">
        <f>+Tabla15[[#This Row],[1]]</f>
        <v>76</v>
      </c>
      <c r="B78" s="1" t="s">
        <v>934</v>
      </c>
      <c r="C78" s="1">
        <v>1</v>
      </c>
      <c r="D78" s="1">
        <f>+IF(Tabla15[[#This Row],[NOMBRE DE LA CAUSA 2018]]=0,0,1)</f>
        <v>1</v>
      </c>
      <c r="E78" s="1">
        <f>+E77+Tabla15[[#This Row],[NOMBRE DE LA CAUSA 2019]]</f>
        <v>76</v>
      </c>
      <c r="F78" s="1">
        <f>+Tabla15[[#This Row],[0]]*Tabla15[[#This Row],[NOMBRE DE LA CAUSA 2019]]</f>
        <v>76</v>
      </c>
      <c r="G78" s="1" t="s">
        <v>798</v>
      </c>
      <c r="H78" s="1" t="s">
        <v>932</v>
      </c>
      <c r="I78" s="1" t="s">
        <v>935</v>
      </c>
      <c r="K78" s="1" t="s">
        <v>759</v>
      </c>
      <c r="L78" s="1" t="s">
        <v>936</v>
      </c>
      <c r="M78" s="4">
        <v>2167</v>
      </c>
      <c r="N78" s="1" t="str">
        <f>+Tabla15[[#This Row],[NOMBRE DE LA CAUSA 2017]]</f>
        <v>DAÑOS DERIVADOS DE LA ACTIVIDAD LEGISLATIVA</v>
      </c>
    </row>
    <row r="79" spans="1:14" ht="15" customHeight="1">
      <c r="A79" s="1">
        <f>+Tabla15[[#This Row],[1]]</f>
        <v>77</v>
      </c>
      <c r="B79" s="1" t="s">
        <v>937</v>
      </c>
      <c r="C79" s="1">
        <v>1</v>
      </c>
      <c r="D79" s="1">
        <f>+IF(Tabla15[[#This Row],[NOMBRE DE LA CAUSA 2018]]=0,0,1)</f>
        <v>1</v>
      </c>
      <c r="E79" s="1">
        <f>+E78+Tabla15[[#This Row],[NOMBRE DE LA CAUSA 2019]]</f>
        <v>77</v>
      </c>
      <c r="F79" s="1">
        <f>+Tabla15[[#This Row],[0]]*Tabla15[[#This Row],[NOMBRE DE LA CAUSA 2019]]</f>
        <v>77</v>
      </c>
      <c r="G79" s="1" t="s">
        <v>757</v>
      </c>
      <c r="K79" s="1" t="s">
        <v>759</v>
      </c>
      <c r="L79" s="1" t="s">
        <v>938</v>
      </c>
      <c r="M79" s="4">
        <v>2162</v>
      </c>
      <c r="N79" s="1" t="str">
        <f>+Tabla15[[#This Row],[NOMBRE DE LA CAUSA 2017]]</f>
        <v>DECRETO INJUSTO DE MEDIDAS CAUTELARES SOBRE BIENES SUSCEPTIBLES DE COMISO EN PROCESOS PENALES</v>
      </c>
    </row>
    <row r="80" spans="1:14" ht="15" customHeight="1">
      <c r="A80" s="1">
        <f>+Tabla15[[#This Row],[1]]</f>
        <v>78</v>
      </c>
      <c r="B80" s="1" t="s">
        <v>939</v>
      </c>
      <c r="C80" s="1">
        <v>1</v>
      </c>
      <c r="D80" s="1">
        <f>+IF(Tabla15[[#This Row],[NOMBRE DE LA CAUSA 2018]]=0,0,1)</f>
        <v>1</v>
      </c>
      <c r="E80" s="1">
        <f>+E79+Tabla15[[#This Row],[NOMBRE DE LA CAUSA 2019]]</f>
        <v>78</v>
      </c>
      <c r="F80" s="1">
        <f>+Tabla15[[#This Row],[0]]*Tabla15[[#This Row],[NOMBRE DE LA CAUSA 2019]]</f>
        <v>78</v>
      </c>
      <c r="G80" s="1" t="s">
        <v>762</v>
      </c>
      <c r="J80" s="1" t="s">
        <v>763</v>
      </c>
      <c r="K80" s="1" t="s">
        <v>759</v>
      </c>
      <c r="L80" s="1" t="s">
        <v>940</v>
      </c>
      <c r="M80" s="4">
        <v>192</v>
      </c>
      <c r="N80" s="1" t="str">
        <f>+Tabla15[[#This Row],[NOMBRE DE LA CAUSA 2017]]</f>
        <v>DEFECTUOSO FUNCIONAMIENTO DE LA ADMINISTRACION DE JUSTICIA</v>
      </c>
    </row>
    <row r="81" spans="1:14" ht="15" customHeight="1">
      <c r="A81" s="1">
        <f>+Tabla15[[#This Row],[1]]</f>
        <v>79</v>
      </c>
      <c r="B81" s="5" t="s">
        <v>941</v>
      </c>
      <c r="C81" s="1">
        <v>1</v>
      </c>
      <c r="D81" s="1">
        <f>+IF(Tabla15[[#This Row],[NOMBRE DE LA CAUSA 2018]]=0,0,1)</f>
        <v>1</v>
      </c>
      <c r="E81" s="1">
        <f>+E80+Tabla15[[#This Row],[NOMBRE DE LA CAUSA 2019]]</f>
        <v>79</v>
      </c>
      <c r="F81" s="1">
        <f>+Tabla15[[#This Row],[0]]*Tabla15[[#This Row],[NOMBRE DE LA CAUSA 2019]]</f>
        <v>79</v>
      </c>
      <c r="G81" s="5" t="s">
        <v>762</v>
      </c>
      <c r="J81" s="1" t="s">
        <v>763</v>
      </c>
      <c r="K81" s="1" t="s">
        <v>759</v>
      </c>
      <c r="L81" s="5" t="s">
        <v>942</v>
      </c>
      <c r="M81" s="4">
        <v>1990</v>
      </c>
      <c r="N81" s="1" t="str">
        <f>+Tabla15[[#This Row],[NOMBRE DE LA CAUSA 2017]]</f>
        <v>DENEGACION DE PETICION DE EXTENSION DE JURISPRUDENCIA</v>
      </c>
    </row>
    <row r="82" spans="1:14" ht="15" customHeight="1">
      <c r="A82" s="1">
        <f>+Tabla15[[#This Row],[1]]</f>
        <v>80</v>
      </c>
      <c r="B82" s="1" t="s">
        <v>943</v>
      </c>
      <c r="C82" s="1">
        <v>1</v>
      </c>
      <c r="D82" s="1">
        <f>+IF(Tabla15[[#This Row],[NOMBRE DE LA CAUSA 2018]]=0,0,1)</f>
        <v>1</v>
      </c>
      <c r="E82" s="1">
        <f>+E81+Tabla15[[#This Row],[NOMBRE DE LA CAUSA 2019]]</f>
        <v>80</v>
      </c>
      <c r="F82" s="1">
        <f>+Tabla15[[#This Row],[0]]*Tabla15[[#This Row],[NOMBRE DE LA CAUSA 2019]]</f>
        <v>80</v>
      </c>
      <c r="G82" s="1" t="s">
        <v>762</v>
      </c>
      <c r="J82" s="1" t="s">
        <v>763</v>
      </c>
      <c r="K82" s="1" t="s">
        <v>759</v>
      </c>
      <c r="L82" s="1" t="s">
        <v>944</v>
      </c>
      <c r="M82" s="4">
        <v>346</v>
      </c>
      <c r="N82" s="1" t="str">
        <f>+Tabla15[[#This Row],[NOMBRE DE LA CAUSA 2017]]</f>
        <v>DESAPARICION FORZADA</v>
      </c>
    </row>
    <row r="83" spans="1:14" ht="15" customHeight="1">
      <c r="A83" s="1">
        <f>+Tabla15[[#This Row],[1]]</f>
        <v>81</v>
      </c>
      <c r="B83" s="1" t="s">
        <v>945</v>
      </c>
      <c r="C83" s="1">
        <v>1</v>
      </c>
      <c r="D83" s="1">
        <f>+IF(Tabla15[[#This Row],[NOMBRE DE LA CAUSA 2018]]=0,0,1)</f>
        <v>1</v>
      </c>
      <c r="E83" s="1">
        <f>+E82+Tabla15[[#This Row],[NOMBRE DE LA CAUSA 2019]]</f>
        <v>81</v>
      </c>
      <c r="F83" s="1">
        <f>+Tabla15[[#This Row],[0]]*Tabla15[[#This Row],[NOMBRE DE LA CAUSA 2019]]</f>
        <v>81</v>
      </c>
      <c r="G83" s="1" t="s">
        <v>762</v>
      </c>
      <c r="J83" s="1" t="s">
        <v>763</v>
      </c>
      <c r="K83" s="1" t="s">
        <v>759</v>
      </c>
      <c r="L83" s="1" t="s">
        <v>946</v>
      </c>
      <c r="M83" s="4">
        <v>784</v>
      </c>
      <c r="N83" s="1" t="str">
        <f>+Tabla15[[#This Row],[NOMBRE DE LA CAUSA 2017]]</f>
        <v>DESCONOCIMIENTO DE TRASLADO DE REGIMEN PENSIONAL</v>
      </c>
    </row>
    <row r="84" spans="1:14" ht="15" customHeight="1">
      <c r="A84" s="1">
        <f>+Tabla15[[#This Row],[1]]</f>
        <v>82</v>
      </c>
      <c r="B84" s="1" t="s">
        <v>947</v>
      </c>
      <c r="C84" s="1">
        <v>1</v>
      </c>
      <c r="D84" s="1">
        <f>+IF(Tabla15[[#This Row],[NOMBRE DE LA CAUSA 2018]]=0,0,1)</f>
        <v>1</v>
      </c>
      <c r="E84" s="1">
        <f>+E83+Tabla15[[#This Row],[NOMBRE DE LA CAUSA 2019]]</f>
        <v>82</v>
      </c>
      <c r="F84" s="1">
        <f>+Tabla15[[#This Row],[0]]*Tabla15[[#This Row],[NOMBRE DE LA CAUSA 2019]]</f>
        <v>82</v>
      </c>
      <c r="G84" s="1" t="s">
        <v>762</v>
      </c>
      <c r="J84" s="1" t="s">
        <v>763</v>
      </c>
      <c r="K84" s="1" t="s">
        <v>759</v>
      </c>
      <c r="L84" s="1" t="s">
        <v>948</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949</v>
      </c>
      <c r="C85" s="1">
        <v>1</v>
      </c>
      <c r="D85" s="1">
        <f>+IF(Tabla15[[#This Row],[NOMBRE DE LA CAUSA 2018]]=0,0,1)</f>
        <v>1</v>
      </c>
      <c r="E85" s="1">
        <f>+E84+Tabla15[[#This Row],[NOMBRE DE LA CAUSA 2019]]</f>
        <v>83</v>
      </c>
      <c r="F85" s="1">
        <f>+Tabla15[[#This Row],[0]]*Tabla15[[#This Row],[NOMBRE DE LA CAUSA 2019]]</f>
        <v>83</v>
      </c>
      <c r="G85" s="1" t="s">
        <v>762</v>
      </c>
      <c r="J85" s="1" t="s">
        <v>763</v>
      </c>
      <c r="K85" s="1" t="s">
        <v>759</v>
      </c>
      <c r="L85" s="1" t="s">
        <v>950</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951</v>
      </c>
      <c r="C86" s="1">
        <v>1</v>
      </c>
      <c r="D86" s="1">
        <f>+IF(Tabla15[[#This Row],[NOMBRE DE LA CAUSA 2018]]=0,0,1)</f>
        <v>1</v>
      </c>
      <c r="E86" s="1">
        <f>+E85+Tabla15[[#This Row],[NOMBRE DE LA CAUSA 2019]]</f>
        <v>84</v>
      </c>
      <c r="F86" s="1">
        <f>+Tabla15[[#This Row],[0]]*Tabla15[[#This Row],[NOMBRE DE LA CAUSA 2019]]</f>
        <v>84</v>
      </c>
      <c r="G86" s="1" t="s">
        <v>762</v>
      </c>
      <c r="J86" s="1" t="s">
        <v>763</v>
      </c>
      <c r="K86" s="1" t="s">
        <v>759</v>
      </c>
      <c r="L86" s="1" t="s">
        <v>952</v>
      </c>
      <c r="M86" s="4">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5" t="s">
        <v>953</v>
      </c>
      <c r="C87" s="1">
        <v>1</v>
      </c>
      <c r="D87" s="1">
        <f>+IF(Tabla15[[#This Row],[NOMBRE DE LA CAUSA 2018]]=0,0,1)</f>
        <v>1</v>
      </c>
      <c r="E87" s="1">
        <f>+E86+Tabla15[[#This Row],[NOMBRE DE LA CAUSA 2019]]</f>
        <v>85</v>
      </c>
      <c r="F87" s="1">
        <f>+Tabla15[[#This Row],[0]]*Tabla15[[#This Row],[NOMBRE DE LA CAUSA 2019]]</f>
        <v>85</v>
      </c>
      <c r="G87" s="5" t="s">
        <v>762</v>
      </c>
      <c r="J87" s="1" t="s">
        <v>763</v>
      </c>
      <c r="K87" s="1" t="s">
        <v>759</v>
      </c>
      <c r="L87" s="5" t="s">
        <v>954</v>
      </c>
      <c r="M87" s="4">
        <v>855</v>
      </c>
      <c r="N87" s="1" t="str">
        <f>+Tabla15[[#This Row],[NOMBRE DE LA CAUSA 2017]]</f>
        <v>DESCONOCIMIENTO DEL DERECHO A REUBICACION LABORAL</v>
      </c>
    </row>
    <row r="88" spans="1:14" ht="15" customHeight="1">
      <c r="A88" s="1">
        <f>+Tabla15[[#This Row],[1]]</f>
        <v>86</v>
      </c>
      <c r="B88" s="1" t="s">
        <v>955</v>
      </c>
      <c r="C88" s="1">
        <v>1</v>
      </c>
      <c r="D88" s="1">
        <f>+IF(Tabla15[[#This Row],[NOMBRE DE LA CAUSA 2018]]=0,0,1)</f>
        <v>1</v>
      </c>
      <c r="E88" s="1">
        <f>+E87+Tabla15[[#This Row],[NOMBRE DE LA CAUSA 2019]]</f>
        <v>86</v>
      </c>
      <c r="F88" s="1">
        <f>+Tabla15[[#This Row],[0]]*Tabla15[[#This Row],[NOMBRE DE LA CAUSA 2019]]</f>
        <v>86</v>
      </c>
      <c r="G88" s="1" t="s">
        <v>798</v>
      </c>
      <c r="H88" s="1" t="s">
        <v>956</v>
      </c>
      <c r="K88" s="1" t="s">
        <v>759</v>
      </c>
      <c r="L88" s="1" t="s">
        <v>957</v>
      </c>
      <c r="M88" s="4">
        <v>2268</v>
      </c>
      <c r="N88" s="1" t="str">
        <f>+Tabla15[[#This Row],[NOMBRE DE LA CAUSA 2017]]</f>
        <v>DESCONOCIMIENTO DEL FUERO SINDICAL</v>
      </c>
    </row>
    <row r="89" spans="1:14" ht="15" customHeight="1">
      <c r="A89" s="1">
        <f>+Tabla15[[#This Row],[1]]</f>
        <v>87</v>
      </c>
      <c r="B89" s="1" t="s">
        <v>958</v>
      </c>
      <c r="C89" s="1">
        <v>1</v>
      </c>
      <c r="D89" s="1">
        <f>+IF(Tabla15[[#This Row],[NOMBRE DE LA CAUSA 2018]]=0,0,1)</f>
        <v>1</v>
      </c>
      <c r="E89" s="1">
        <f>+E88+Tabla15[[#This Row],[NOMBRE DE LA CAUSA 2019]]</f>
        <v>87</v>
      </c>
      <c r="F89" s="1">
        <f>+Tabla15[[#This Row],[0]]*Tabla15[[#This Row],[NOMBRE DE LA CAUSA 2019]]</f>
        <v>87</v>
      </c>
      <c r="G89" s="1" t="s">
        <v>798</v>
      </c>
      <c r="H89" s="1" t="s">
        <v>956</v>
      </c>
      <c r="K89" s="1" t="s">
        <v>759</v>
      </c>
      <c r="L89" s="1" t="s">
        <v>959</v>
      </c>
      <c r="M89" s="4">
        <v>2269</v>
      </c>
      <c r="N89" s="1" t="str">
        <f>+Tabla15[[#This Row],[NOMBRE DE LA CAUSA 2017]]</f>
        <v>DESCONOCIMIENTO DEL FUERO SINDICAL EN LOS PROCESOS DE REESTRUCTURACION Y LIQUIDACION DE ENTIDADES PUBLICAS</v>
      </c>
    </row>
    <row r="90" spans="1:14" ht="15" customHeight="1">
      <c r="A90" s="1">
        <f>+Tabla15[[#This Row],[1]]</f>
        <v>88</v>
      </c>
      <c r="B90" s="1" t="s">
        <v>960</v>
      </c>
      <c r="C90" s="1">
        <v>1</v>
      </c>
      <c r="D90" s="1">
        <f>+IF(Tabla15[[#This Row],[NOMBRE DE LA CAUSA 2018]]=0,0,1)</f>
        <v>1</v>
      </c>
      <c r="E90" s="1">
        <f>+E89+Tabla15[[#This Row],[NOMBRE DE LA CAUSA 2019]]</f>
        <v>88</v>
      </c>
      <c r="F90" s="1">
        <f>+Tabla15[[#This Row],[0]]*Tabla15[[#This Row],[NOMBRE DE LA CAUSA 2019]]</f>
        <v>88</v>
      </c>
      <c r="G90" s="1" t="s">
        <v>762</v>
      </c>
      <c r="J90" s="1" t="s">
        <v>763</v>
      </c>
      <c r="K90" s="1" t="s">
        <v>759</v>
      </c>
      <c r="L90" s="1" t="s">
        <v>961</v>
      </c>
      <c r="M90" s="4">
        <v>1996</v>
      </c>
      <c r="N90" s="1" t="str">
        <f>+Tabla15[[#This Row],[NOMBRE DE LA CAUSA 2017]]</f>
        <v>DESCUENTO DE NOMINA NO AUTORIZADO</v>
      </c>
    </row>
    <row r="91" spans="1:14" ht="15" customHeight="1">
      <c r="A91" s="1">
        <f>+Tabla15[[#This Row],[1]]</f>
        <v>89</v>
      </c>
      <c r="B91" s="1" t="s">
        <v>962</v>
      </c>
      <c r="C91" s="1">
        <v>1</v>
      </c>
      <c r="D91" s="1">
        <f>+IF(Tabla15[[#This Row],[NOMBRE DE LA CAUSA 2018]]=0,0,1)</f>
        <v>1</v>
      </c>
      <c r="E91" s="1">
        <f>+E90+Tabla15[[#This Row],[NOMBRE DE LA CAUSA 2019]]</f>
        <v>89</v>
      </c>
      <c r="F91" s="1">
        <f>+Tabla15[[#This Row],[0]]*Tabla15[[#This Row],[NOMBRE DE LA CAUSA 2019]]</f>
        <v>89</v>
      </c>
      <c r="G91" s="1" t="s">
        <v>762</v>
      </c>
      <c r="J91" s="1" t="s">
        <v>763</v>
      </c>
      <c r="K91" s="1" t="s">
        <v>759</v>
      </c>
      <c r="L91" s="1" t="s">
        <v>963</v>
      </c>
      <c r="M91" s="4">
        <v>783</v>
      </c>
      <c r="N91" s="1" t="str">
        <f>+Tabla15[[#This Row],[NOMBRE DE LA CAUSA 2017]]</f>
        <v>DESCUENTO ILEGAL A LA MESADA PENSIONAL</v>
      </c>
    </row>
    <row r="92" spans="1:14" ht="15" customHeight="1">
      <c r="A92" s="1">
        <f>+Tabla15[[#This Row],[1]]</f>
        <v>90</v>
      </c>
      <c r="B92" s="1" t="s">
        <v>964</v>
      </c>
      <c r="C92" s="1">
        <v>1</v>
      </c>
      <c r="D92" s="1">
        <f>+IF(Tabla15[[#This Row],[NOMBRE DE LA CAUSA 2018]]=0,0,1)</f>
        <v>1</v>
      </c>
      <c r="E92" s="1">
        <f>+E91+Tabla15[[#This Row],[NOMBRE DE LA CAUSA 2019]]</f>
        <v>90</v>
      </c>
      <c r="F92" s="1">
        <f>+Tabla15[[#This Row],[0]]*Tabla15[[#This Row],[NOMBRE DE LA CAUSA 2019]]</f>
        <v>90</v>
      </c>
      <c r="G92" s="1" t="s">
        <v>798</v>
      </c>
      <c r="H92" s="1" t="s">
        <v>965</v>
      </c>
      <c r="K92" s="1" t="s">
        <v>759</v>
      </c>
      <c r="L92" s="1" t="s">
        <v>966</v>
      </c>
      <c r="M92" s="4">
        <v>2034</v>
      </c>
      <c r="N92" s="1" t="str">
        <f>+Tabla15[[#This Row],[NOMBRE DE LA CAUSA 2017]]</f>
        <v>DESEQUILIBRIO ECONOMICO DEL CONTRATO POR ACTOS O HECHOS DE LA ENTIDAD CONTRATANTE</v>
      </c>
    </row>
    <row r="93" spans="1:14" ht="15" customHeight="1">
      <c r="A93" s="1">
        <f>+Tabla15[[#This Row],[1]]</f>
        <v>91</v>
      </c>
      <c r="B93" s="1" t="s">
        <v>967</v>
      </c>
      <c r="C93" s="1">
        <v>1</v>
      </c>
      <c r="D93" s="1">
        <f>+IF(Tabla15[[#This Row],[NOMBRE DE LA CAUSA 2018]]=0,0,1)</f>
        <v>1</v>
      </c>
      <c r="E93" s="1">
        <f>+E92+Tabla15[[#This Row],[NOMBRE DE LA CAUSA 2019]]</f>
        <v>91</v>
      </c>
      <c r="F93" s="1">
        <f>+Tabla15[[#This Row],[0]]*Tabla15[[#This Row],[NOMBRE DE LA CAUSA 2019]]</f>
        <v>91</v>
      </c>
      <c r="G93" s="1" t="s">
        <v>798</v>
      </c>
      <c r="H93" s="1" t="s">
        <v>965</v>
      </c>
      <c r="K93" s="1" t="s">
        <v>759</v>
      </c>
      <c r="L93" s="1" t="s">
        <v>968</v>
      </c>
      <c r="M93" s="4">
        <v>2035</v>
      </c>
      <c r="N93" s="1" t="str">
        <f>+Tabla15[[#This Row],[NOMBRE DE LA CAUSA 2017]]</f>
        <v>DESEQUILIBRIO ECONOMICO DEL CONTRATO POR ACTOS O HECHOS DEL CONTRATISTA</v>
      </c>
    </row>
    <row r="94" spans="1:14" ht="15" customHeight="1">
      <c r="A94" s="1">
        <f>+Tabla15[[#This Row],[1]]</f>
        <v>92</v>
      </c>
      <c r="B94" s="1" t="s">
        <v>969</v>
      </c>
      <c r="C94" s="1">
        <v>1</v>
      </c>
      <c r="D94" s="1">
        <f>+IF(Tabla15[[#This Row],[NOMBRE DE LA CAUSA 2018]]=0,0,1)</f>
        <v>1</v>
      </c>
      <c r="E94" s="1">
        <f>+E93+Tabla15[[#This Row],[NOMBRE DE LA CAUSA 2019]]</f>
        <v>92</v>
      </c>
      <c r="F94" s="1">
        <f>+Tabla15[[#This Row],[0]]*Tabla15[[#This Row],[NOMBRE DE LA CAUSA 2019]]</f>
        <v>92</v>
      </c>
      <c r="G94" s="1" t="s">
        <v>798</v>
      </c>
      <c r="H94" s="1" t="s">
        <v>965</v>
      </c>
      <c r="K94" s="1" t="s">
        <v>759</v>
      </c>
      <c r="L94" s="1" t="s">
        <v>970</v>
      </c>
      <c r="M94" s="4">
        <v>2036</v>
      </c>
      <c r="N94" s="1" t="str">
        <f>+Tabla15[[#This Row],[NOMBRE DE LA CAUSA 2017]]</f>
        <v>DESEQUILIBRIO ECONOMICO DEL CONTRATO POR EL HECHO DEL PRINCIPE</v>
      </c>
    </row>
    <row r="95" spans="1:14" ht="15" customHeight="1">
      <c r="A95" s="1">
        <f>+Tabla15[[#This Row],[1]]</f>
        <v>93</v>
      </c>
      <c r="B95" s="1" t="s">
        <v>971</v>
      </c>
      <c r="C95" s="1">
        <v>1</v>
      </c>
      <c r="D95" s="1">
        <f>+IF(Tabla15[[#This Row],[NOMBRE DE LA CAUSA 2018]]=0,0,1)</f>
        <v>1</v>
      </c>
      <c r="E95" s="1">
        <f>+E94+Tabla15[[#This Row],[NOMBRE DE LA CAUSA 2019]]</f>
        <v>93</v>
      </c>
      <c r="F95" s="1">
        <f>+Tabla15[[#This Row],[0]]*Tabla15[[#This Row],[NOMBRE DE LA CAUSA 2019]]</f>
        <v>93</v>
      </c>
      <c r="G95" s="1" t="s">
        <v>798</v>
      </c>
      <c r="H95" s="1" t="s">
        <v>965</v>
      </c>
      <c r="K95" s="1" t="s">
        <v>759</v>
      </c>
      <c r="L95" s="1" t="s">
        <v>972</v>
      </c>
      <c r="M95" s="4">
        <v>2037</v>
      </c>
      <c r="N95" s="1" t="str">
        <f>+Tabla15[[#This Row],[NOMBRE DE LA CAUSA 2017]]</f>
        <v>DESEQUILIBRIO ECONOMICO DEL CONTRATO POR TEORIA DE LA IMPREVISION</v>
      </c>
    </row>
    <row r="96" spans="1:14" ht="15" customHeight="1">
      <c r="A96" s="1">
        <f>+Tabla15[[#This Row],[1]]</f>
        <v>94</v>
      </c>
      <c r="B96" s="1" t="s">
        <v>973</v>
      </c>
      <c r="C96" s="1">
        <v>1</v>
      </c>
      <c r="D96" s="1">
        <f>+IF(Tabla15[[#This Row],[NOMBRE DE LA CAUSA 2018]]=0,0,1)</f>
        <v>1</v>
      </c>
      <c r="E96" s="1">
        <f>+E95+Tabla15[[#This Row],[NOMBRE DE LA CAUSA 2019]]</f>
        <v>94</v>
      </c>
      <c r="F96" s="1">
        <f>+Tabla15[[#This Row],[0]]*Tabla15[[#This Row],[NOMBRE DE LA CAUSA 2019]]</f>
        <v>94</v>
      </c>
      <c r="G96" s="1" t="s">
        <v>762</v>
      </c>
      <c r="J96" s="1" t="s">
        <v>763</v>
      </c>
      <c r="K96" s="1" t="s">
        <v>759</v>
      </c>
      <c r="L96" s="1" t="s">
        <v>974</v>
      </c>
      <c r="M96" s="4">
        <v>419</v>
      </c>
      <c r="N96" s="1" t="str">
        <f>+Tabla15[[#This Row],[NOMBRE DE LA CAUSA 2017]]</f>
        <v>DESLINDE Y AMOJONAMIENTO</v>
      </c>
    </row>
    <row r="97" spans="1:14" ht="15" customHeight="1">
      <c r="A97" s="1">
        <f>+Tabla15[[#This Row],[1]]</f>
        <v>95</v>
      </c>
      <c r="B97" s="1" t="s">
        <v>975</v>
      </c>
      <c r="C97" s="1">
        <v>1</v>
      </c>
      <c r="D97" s="1">
        <f>+IF(Tabla15[[#This Row],[NOMBRE DE LA CAUSA 2018]]=0,0,1)</f>
        <v>1</v>
      </c>
      <c r="E97" s="1">
        <f>+E96+Tabla15[[#This Row],[NOMBRE DE LA CAUSA 2019]]</f>
        <v>95</v>
      </c>
      <c r="F97" s="1">
        <f>+Tabla15[[#This Row],[0]]*Tabla15[[#This Row],[NOMBRE DE LA CAUSA 2019]]</f>
        <v>95</v>
      </c>
      <c r="G97" s="1" t="s">
        <v>762</v>
      </c>
      <c r="J97" s="1" t="s">
        <v>763</v>
      </c>
      <c r="K97" s="1" t="s">
        <v>759</v>
      </c>
      <c r="L97" s="1" t="s">
        <v>976</v>
      </c>
      <c r="M97" s="4">
        <v>449</v>
      </c>
      <c r="N97" s="1" t="str">
        <f>+Tabla15[[#This Row],[NOMBRE DE LA CAUSA 2017]]</f>
        <v>DESMEJORA EN LAS CONDICIONES LABORALES</v>
      </c>
    </row>
    <row r="98" spans="1:14" ht="15" customHeight="1">
      <c r="A98" s="1">
        <f>+Tabla15[[#This Row],[1]]</f>
        <v>96</v>
      </c>
      <c r="B98" s="1" t="s">
        <v>977</v>
      </c>
      <c r="C98" s="1">
        <v>1</v>
      </c>
      <c r="D98" s="1">
        <f>+IF(Tabla15[[#This Row],[NOMBRE DE LA CAUSA 2018]]=0,0,1)</f>
        <v>1</v>
      </c>
      <c r="E98" s="1">
        <f>+E97+Tabla15[[#This Row],[NOMBRE DE LA CAUSA 2019]]</f>
        <v>96</v>
      </c>
      <c r="F98" s="1">
        <f>+Tabla15[[#This Row],[0]]*Tabla15[[#This Row],[NOMBRE DE LA CAUSA 2019]]</f>
        <v>96</v>
      </c>
      <c r="G98" s="1" t="s">
        <v>757</v>
      </c>
      <c r="K98" s="1" t="s">
        <v>759</v>
      </c>
      <c r="L98" s="1" t="s">
        <v>978</v>
      </c>
      <c r="M98" s="4">
        <v>2204</v>
      </c>
      <c r="N98" s="1" t="str">
        <f>+Tabla15[[#This Row],[NOMBRE DE LA CAUSA 2017]]</f>
        <v>DESPIDO INDIRECTO DE FUNCIONARIO PUBLICO</v>
      </c>
    </row>
    <row r="99" spans="1:14" ht="15" customHeight="1">
      <c r="A99" s="1">
        <f>+Tabla15[[#This Row],[1]]</f>
        <v>97</v>
      </c>
      <c r="B99" s="6" t="s">
        <v>979</v>
      </c>
      <c r="C99" s="1">
        <v>1</v>
      </c>
      <c r="D99" s="1">
        <f>+IF(Tabla15[[#This Row],[NOMBRE DE LA CAUSA 2018]]=0,0,1)</f>
        <v>1</v>
      </c>
      <c r="E99" s="1">
        <f>+E98+Tabla15[[#This Row],[NOMBRE DE LA CAUSA 2019]]</f>
        <v>97</v>
      </c>
      <c r="F99" s="1">
        <f>+Tabla15[[#This Row],[0]]*Tabla15[[#This Row],[NOMBRE DE LA CAUSA 2019]]</f>
        <v>97</v>
      </c>
      <c r="G99" s="1" t="s">
        <v>762</v>
      </c>
      <c r="J99" s="1" t="s">
        <v>763</v>
      </c>
      <c r="K99" s="1" t="s">
        <v>759</v>
      </c>
      <c r="L99" s="1" t="s">
        <v>980</v>
      </c>
      <c r="M99" s="4">
        <v>36</v>
      </c>
      <c r="N99" s="1" t="str">
        <f>+Tabla15[[#This Row],[NOMBRE DE LA CAUSA 2017]]</f>
        <v>DESPIDO INDIRECTO DE TRABAJADOR OFICIAL</v>
      </c>
    </row>
    <row r="100" spans="1:14" ht="15" customHeight="1">
      <c r="A100" s="1">
        <f>+Tabla15[[#This Row],[1]]</f>
        <v>98</v>
      </c>
      <c r="B100" s="1" t="s">
        <v>981</v>
      </c>
      <c r="C100" s="1">
        <v>1</v>
      </c>
      <c r="D100" s="1">
        <f>+IF(Tabla15[[#This Row],[NOMBRE DE LA CAUSA 2018]]=0,0,1)</f>
        <v>1</v>
      </c>
      <c r="E100" s="1">
        <f>+E99+Tabla15[[#This Row],[NOMBRE DE LA CAUSA 2019]]</f>
        <v>98</v>
      </c>
      <c r="F100" s="1">
        <f>+Tabla15[[#This Row],[0]]*Tabla15[[#This Row],[NOMBRE DE LA CAUSA 2019]]</f>
        <v>98</v>
      </c>
      <c r="G100" s="1" t="s">
        <v>762</v>
      </c>
      <c r="J100" s="1" t="s">
        <v>763</v>
      </c>
      <c r="K100" s="1" t="s">
        <v>759</v>
      </c>
      <c r="L100" s="1" t="s">
        <v>982</v>
      </c>
      <c r="M100" s="4">
        <v>209</v>
      </c>
      <c r="N100" s="1" t="str">
        <f>+Tabla15[[#This Row],[NOMBRE DE LA CAUSA 2017]]</f>
        <v>DESPIDO SIN JUSTA CAUSA DE TRABAJADOR OFICIAL</v>
      </c>
    </row>
    <row r="101" spans="1:14" ht="15" customHeight="1">
      <c r="A101" s="1">
        <f>+Tabla15[[#This Row],[1]]</f>
        <v>99</v>
      </c>
      <c r="B101" s="1" t="s">
        <v>983</v>
      </c>
      <c r="C101" s="1">
        <v>1</v>
      </c>
      <c r="D101" s="1">
        <f>+IF(Tabla15[[#This Row],[NOMBRE DE LA CAUSA 2018]]=0,0,1)</f>
        <v>1</v>
      </c>
      <c r="E101" s="1">
        <f>+E100+Tabla15[[#This Row],[NOMBRE DE LA CAUSA 2019]]</f>
        <v>99</v>
      </c>
      <c r="F101" s="1">
        <f>+Tabla15[[#This Row],[0]]*Tabla15[[#This Row],[NOMBRE DE LA CAUSA 2019]]</f>
        <v>99</v>
      </c>
      <c r="G101" s="1" t="s">
        <v>762</v>
      </c>
      <c r="J101" s="1" t="s">
        <v>763</v>
      </c>
      <c r="K101" s="1" t="s">
        <v>759</v>
      </c>
      <c r="L101" s="1" t="s">
        <v>984</v>
      </c>
      <c r="M101" s="4">
        <v>178</v>
      </c>
      <c r="N101" s="1" t="str">
        <f>+Tabla15[[#This Row],[NOMBRE DE LA CAUSA 2017]]</f>
        <v>DESPLAZAMIENTO FORZADO</v>
      </c>
    </row>
    <row r="102" spans="1:14" ht="15" customHeight="1">
      <c r="A102" s="1">
        <f>+Tabla15[[#This Row],[1]]</f>
        <v>100</v>
      </c>
      <c r="B102" s="1" t="s">
        <v>985</v>
      </c>
      <c r="C102" s="1">
        <v>1</v>
      </c>
      <c r="D102" s="1">
        <f>+IF(Tabla15[[#This Row],[NOMBRE DE LA CAUSA 2018]]=0,0,1)</f>
        <v>1</v>
      </c>
      <c r="E102" s="1">
        <f>+E101+Tabla15[[#This Row],[NOMBRE DE LA CAUSA 2019]]</f>
        <v>100</v>
      </c>
      <c r="F102" s="1">
        <f>+Tabla15[[#This Row],[0]]*Tabla15[[#This Row],[NOMBRE DE LA CAUSA 2019]]</f>
        <v>100</v>
      </c>
      <c r="G102" s="1" t="s">
        <v>762</v>
      </c>
      <c r="J102" s="1" t="s">
        <v>763</v>
      </c>
      <c r="K102" s="1" t="s">
        <v>759</v>
      </c>
      <c r="L102" s="5" t="s">
        <v>986</v>
      </c>
      <c r="M102" s="4">
        <v>2004</v>
      </c>
      <c r="N102" s="1" t="str">
        <f>+Tabla15[[#This Row],[NOMBRE DE LA CAUSA 2017]]</f>
        <v>DESPOJO JURIDICO Y MATERIAL DE TIERRAS</v>
      </c>
    </row>
    <row r="103" spans="1:14" ht="15" customHeight="1">
      <c r="A103" s="1">
        <f>+Tabla15[[#This Row],[1]]</f>
        <v>101</v>
      </c>
      <c r="B103" s="1" t="s">
        <v>987</v>
      </c>
      <c r="C103" s="1">
        <v>1</v>
      </c>
      <c r="D103" s="1">
        <f>+IF(Tabla15[[#This Row],[NOMBRE DE LA CAUSA 2018]]=0,0,1)</f>
        <v>1</v>
      </c>
      <c r="E103" s="1">
        <f>+E102+Tabla15[[#This Row],[NOMBRE DE LA CAUSA 2019]]</f>
        <v>101</v>
      </c>
      <c r="F103" s="1">
        <f>+Tabla15[[#This Row],[0]]*Tabla15[[#This Row],[NOMBRE DE LA CAUSA 2019]]</f>
        <v>101</v>
      </c>
      <c r="G103" s="1" t="s">
        <v>762</v>
      </c>
      <c r="J103" s="1" t="s">
        <v>763</v>
      </c>
      <c r="K103" s="1" t="s">
        <v>759</v>
      </c>
      <c r="L103" s="7" t="s">
        <v>988</v>
      </c>
      <c r="M103" s="4">
        <v>1982</v>
      </c>
      <c r="N103" s="1" t="str">
        <f>+Tabla15[[#This Row],[NOMBRE DE LA CAUSA 2017]]</f>
        <v>DIVISION DE LA COSA COMUN POR PARTE DE COMUNEROS O COPROPIETARIOS</v>
      </c>
    </row>
    <row r="104" spans="1:14" ht="15" customHeight="1">
      <c r="A104" s="1">
        <f>+Tabla15[[#This Row],[1]]</f>
        <v>102</v>
      </c>
      <c r="B104" s="1" t="s">
        <v>989</v>
      </c>
      <c r="C104" s="1">
        <v>1</v>
      </c>
      <c r="D104" s="1">
        <f>+IF(Tabla15[[#This Row],[NOMBRE DE LA CAUSA 2018]]=0,0,1)</f>
        <v>1</v>
      </c>
      <c r="E104" s="1">
        <f>+E103+Tabla15[[#This Row],[NOMBRE DE LA CAUSA 2019]]</f>
        <v>102</v>
      </c>
      <c r="F104" s="1">
        <f>+Tabla15[[#This Row],[0]]*Tabla15[[#This Row],[NOMBRE DE LA CAUSA 2019]]</f>
        <v>102</v>
      </c>
      <c r="G104" s="1" t="s">
        <v>762</v>
      </c>
      <c r="J104" s="1" t="s">
        <v>763</v>
      </c>
      <c r="K104" s="1" t="s">
        <v>759</v>
      </c>
      <c r="L104" s="1" t="s">
        <v>990</v>
      </c>
      <c r="M104" s="4">
        <v>413</v>
      </c>
      <c r="N104" s="1" t="str">
        <f>+Tabla15[[#This Row],[NOMBRE DE LA CAUSA 2017]]</f>
        <v>EJECUCION DE PRESTACIONES SIN CONTRATO</v>
      </c>
    </row>
    <row r="105" spans="1:14" ht="15" customHeight="1">
      <c r="A105" s="1">
        <f>+Tabla15[[#This Row],[1]]</f>
        <v>103</v>
      </c>
      <c r="B105" s="1" t="s">
        <v>991</v>
      </c>
      <c r="C105" s="1">
        <v>1</v>
      </c>
      <c r="D105" s="1">
        <f>+IF(Tabla15[[#This Row],[NOMBRE DE LA CAUSA 2018]]=0,0,1)</f>
        <v>1</v>
      </c>
      <c r="E105" s="1">
        <f>+E104+Tabla15[[#This Row],[NOMBRE DE LA CAUSA 2019]]</f>
        <v>103</v>
      </c>
      <c r="F105" s="1">
        <f>+Tabla15[[#This Row],[0]]*Tabla15[[#This Row],[NOMBRE DE LA CAUSA 2019]]</f>
        <v>103</v>
      </c>
      <c r="G105" s="1" t="s">
        <v>798</v>
      </c>
      <c r="H105" s="1" t="s">
        <v>992</v>
      </c>
      <c r="K105" s="1" t="s">
        <v>759</v>
      </c>
      <c r="L105" s="1" t="s">
        <v>993</v>
      </c>
      <c r="M105" s="4">
        <v>2049</v>
      </c>
      <c r="N105" s="1" t="str">
        <f>+Tabla15[[#This Row],[NOMBRE DE LA CAUSA 2017]]</f>
        <v>EJECUCIONES EXTRAJUDICIALES PERPETRADAS POR AGENTES DEL ESTADO</v>
      </c>
    </row>
    <row r="106" spans="1:14" ht="15" customHeight="1">
      <c r="A106" s="1">
        <f>+Tabla15[[#This Row],[1]]</f>
        <v>104</v>
      </c>
      <c r="B106" s="1" t="s">
        <v>994</v>
      </c>
      <c r="C106" s="1">
        <v>1</v>
      </c>
      <c r="D106" s="1">
        <f>+IF(Tabla15[[#This Row],[NOMBRE DE LA CAUSA 2018]]=0,0,1)</f>
        <v>1</v>
      </c>
      <c r="E106" s="1">
        <f>+E105+Tabla15[[#This Row],[NOMBRE DE LA CAUSA 2019]]</f>
        <v>104</v>
      </c>
      <c r="F106" s="1">
        <f>+Tabla15[[#This Row],[0]]*Tabla15[[#This Row],[NOMBRE DE LA CAUSA 2019]]</f>
        <v>104</v>
      </c>
      <c r="G106" s="1" t="s">
        <v>798</v>
      </c>
      <c r="H106" s="1" t="s">
        <v>992</v>
      </c>
      <c r="K106" s="1" t="s">
        <v>759</v>
      </c>
      <c r="L106" s="1" t="s">
        <v>995</v>
      </c>
      <c r="M106" s="4">
        <v>2050</v>
      </c>
      <c r="N106" s="1" t="str">
        <f>+Tabla15[[#This Row],[NOMBRE DE LA CAUSA 2017]]</f>
        <v>EJECUCIONES EXTRAJUDICIALES PERPETRADAS POR TERCEROS CON PARTICIPACION DE AGENTES DEL ESTADO</v>
      </c>
    </row>
    <row r="107" spans="1:14" ht="15" customHeight="1">
      <c r="A107" s="1">
        <f>+Tabla15[[#This Row],[1]]</f>
        <v>105</v>
      </c>
      <c r="B107" s="1" t="s">
        <v>996</v>
      </c>
      <c r="C107" s="1">
        <v>1</v>
      </c>
      <c r="D107" s="1">
        <f>+IF(Tabla15[[#This Row],[NOMBRE DE LA CAUSA 2018]]=0,0,1)</f>
        <v>1</v>
      </c>
      <c r="E107" s="1">
        <f>+E106+Tabla15[[#This Row],[NOMBRE DE LA CAUSA 2019]]</f>
        <v>105</v>
      </c>
      <c r="F107" s="1">
        <f>+Tabla15[[#This Row],[0]]*Tabla15[[#This Row],[NOMBRE DE LA CAUSA 2019]]</f>
        <v>105</v>
      </c>
      <c r="G107" s="1" t="s">
        <v>762</v>
      </c>
      <c r="J107" s="1" t="s">
        <v>763</v>
      </c>
      <c r="K107" s="1" t="s">
        <v>759</v>
      </c>
      <c r="L107" s="1" t="s">
        <v>997</v>
      </c>
      <c r="M107" s="4">
        <v>510</v>
      </c>
      <c r="N107" s="1" t="str">
        <f>+Tabla15[[#This Row],[NOMBRE DE LA CAUSA 2017]]</f>
        <v>ENAJENACION DE ACCIONES SIN EL CUMPLIMIENTO DE LOS REQUISITOS LEGALES</v>
      </c>
    </row>
    <row r="108" spans="1:14" ht="15" customHeight="1">
      <c r="A108" s="1">
        <f>+Tabla15[[#This Row],[1]]</f>
        <v>106</v>
      </c>
      <c r="B108" s="1" t="s">
        <v>998</v>
      </c>
      <c r="C108" s="1">
        <v>1</v>
      </c>
      <c r="D108" s="1">
        <f>+IF(Tabla15[[#This Row],[NOMBRE DE LA CAUSA 2018]]=0,0,1)</f>
        <v>1</v>
      </c>
      <c r="E108" s="1">
        <f>+E107+Tabla15[[#This Row],[NOMBRE DE LA CAUSA 2019]]</f>
        <v>106</v>
      </c>
      <c r="F108" s="1">
        <f>+Tabla15[[#This Row],[0]]*Tabla15[[#This Row],[NOMBRE DE LA CAUSA 2019]]</f>
        <v>106</v>
      </c>
      <c r="G108" s="1" t="s">
        <v>762</v>
      </c>
      <c r="J108" s="1" t="s">
        <v>763</v>
      </c>
      <c r="K108" s="1" t="s">
        <v>759</v>
      </c>
      <c r="L108" s="1" t="s">
        <v>999</v>
      </c>
      <c r="M108" s="4">
        <v>312</v>
      </c>
      <c r="N108" s="1" t="str">
        <f>+Tabla15[[#This Row],[NOMBRE DE LA CAUSA 2017]]</f>
        <v>ERROR JUDICIAL</v>
      </c>
    </row>
    <row r="109" spans="1:14" ht="15" customHeight="1">
      <c r="A109" s="1">
        <f>+Tabla15[[#This Row],[1]]</f>
        <v>107</v>
      </c>
      <c r="B109" s="1" t="s">
        <v>1000</v>
      </c>
      <c r="C109" s="1">
        <v>1</v>
      </c>
      <c r="D109" s="1">
        <f>+IF(Tabla15[[#This Row],[NOMBRE DE LA CAUSA 2018]]=0,0,1)</f>
        <v>1</v>
      </c>
      <c r="E109" s="1">
        <f>+E108+Tabla15[[#This Row],[NOMBRE DE LA CAUSA 2019]]</f>
        <v>107</v>
      </c>
      <c r="F109" s="1">
        <f>+Tabla15[[#This Row],[0]]*Tabla15[[#This Row],[NOMBRE DE LA CAUSA 2019]]</f>
        <v>107</v>
      </c>
      <c r="G109" s="5" t="s">
        <v>762</v>
      </c>
      <c r="J109" s="1" t="s">
        <v>763</v>
      </c>
      <c r="K109" s="1" t="s">
        <v>759</v>
      </c>
      <c r="L109" s="5" t="s">
        <v>1001</v>
      </c>
      <c r="M109" s="4">
        <v>1971</v>
      </c>
      <c r="N109" s="1" t="str">
        <f>+Tabla15[[#This Row],[NOMBRE DE LA CAUSA 2017]]</f>
        <v>EXCESO EN EL COBRO DE INTERESES</v>
      </c>
    </row>
    <row r="110" spans="1:14" ht="15" customHeight="1">
      <c r="A110" s="1">
        <f>+Tabla15[[#This Row],[1]]</f>
        <v>108</v>
      </c>
      <c r="B110" s="1" t="s">
        <v>1002</v>
      </c>
      <c r="C110" s="1">
        <v>1</v>
      </c>
      <c r="D110" s="1">
        <f>+IF(Tabla15[[#This Row],[NOMBRE DE LA CAUSA 2018]]=0,0,1)</f>
        <v>1</v>
      </c>
      <c r="E110" s="1">
        <f>+E109+Tabla15[[#This Row],[NOMBRE DE LA CAUSA 2019]]</f>
        <v>108</v>
      </c>
      <c r="F110" s="1">
        <f>+Tabla15[[#This Row],[0]]*Tabla15[[#This Row],[NOMBRE DE LA CAUSA 2019]]</f>
        <v>108</v>
      </c>
      <c r="G110" s="1" t="s">
        <v>762</v>
      </c>
      <c r="J110" s="1" t="s">
        <v>763</v>
      </c>
      <c r="K110" s="1" t="s">
        <v>759</v>
      </c>
      <c r="L110" s="1" t="s">
        <v>1003</v>
      </c>
      <c r="M110" s="4">
        <v>804</v>
      </c>
      <c r="N110" s="1" t="str">
        <f>+Tabla15[[#This Row],[NOMBRE DE LA CAUSA 2017]]</f>
        <v>EXISTENCIA O INEXISTENCIA DEL CONTRATO</v>
      </c>
    </row>
    <row r="111" spans="1:14" ht="15" customHeight="1">
      <c r="A111" s="1">
        <f>+Tabla15[[#This Row],[1]]</f>
        <v>109</v>
      </c>
      <c r="B111" s="1" t="s">
        <v>1004</v>
      </c>
      <c r="C111" s="1">
        <v>1</v>
      </c>
      <c r="D111" s="1">
        <f>+IF(Tabla15[[#This Row],[NOMBRE DE LA CAUSA 2018]]=0,0,1)</f>
        <v>1</v>
      </c>
      <c r="E111" s="1">
        <f>+E110+Tabla15[[#This Row],[NOMBRE DE LA CAUSA 2019]]</f>
        <v>109</v>
      </c>
      <c r="F111" s="1">
        <f>+Tabla15[[#This Row],[0]]*Tabla15[[#This Row],[NOMBRE DE LA CAUSA 2019]]</f>
        <v>109</v>
      </c>
      <c r="G111" s="1" t="s">
        <v>757</v>
      </c>
      <c r="K111" s="1" t="s">
        <v>759</v>
      </c>
      <c r="L111" s="5" t="s">
        <v>1005</v>
      </c>
      <c r="M111" s="4">
        <v>2040</v>
      </c>
      <c r="N111" s="1" t="str">
        <f>+Tabla15[[#This Row],[NOMBRE DE LA CAUSA 2017]]</f>
        <v>EXTENSION DE LAS GARANTIAS CONTRACTUALES</v>
      </c>
    </row>
    <row r="112" spans="1:14" ht="15" customHeight="1">
      <c r="A112" s="1">
        <f>+Tabla15[[#This Row],[1]]</f>
        <v>110</v>
      </c>
      <c r="B112" s="1" t="s">
        <v>1006</v>
      </c>
      <c r="C112" s="1">
        <v>1</v>
      </c>
      <c r="D112" s="1">
        <f>+IF(Tabla15[[#This Row],[NOMBRE DE LA CAUSA 2018]]=0,0,1)</f>
        <v>1</v>
      </c>
      <c r="E112" s="1">
        <f>+E111+Tabla15[[#This Row],[NOMBRE DE LA CAUSA 2019]]</f>
        <v>110</v>
      </c>
      <c r="F112" s="1">
        <f>+Tabla15[[#This Row],[0]]*Tabla15[[#This Row],[NOMBRE DE LA CAUSA 2019]]</f>
        <v>110</v>
      </c>
      <c r="G112" s="1" t="s">
        <v>762</v>
      </c>
      <c r="J112" s="1" t="s">
        <v>763</v>
      </c>
      <c r="K112" s="1" t="s">
        <v>759</v>
      </c>
      <c r="L112" s="1" t="s">
        <v>1007</v>
      </c>
      <c r="M112" s="4">
        <v>269</v>
      </c>
      <c r="N112" s="1" t="str">
        <f>+Tabla15[[#This Row],[NOMBRE DE LA CAUSA 2017]]</f>
        <v>EXTRACCION ILEGAL DE ORGANOS, TEJIDOS Y HUESOS</v>
      </c>
    </row>
    <row r="113" spans="1:14" ht="15" customHeight="1">
      <c r="A113" s="1">
        <f>+Tabla15[[#This Row],[1]]</f>
        <v>111</v>
      </c>
      <c r="B113" s="1" t="s">
        <v>1008</v>
      </c>
      <c r="C113" s="1">
        <v>1</v>
      </c>
      <c r="D113" s="1">
        <f>+IF(Tabla15[[#This Row],[NOMBRE DE LA CAUSA 2018]]=0,0,1)</f>
        <v>1</v>
      </c>
      <c r="E113" s="1">
        <f>+E112+Tabla15[[#This Row],[NOMBRE DE LA CAUSA 2019]]</f>
        <v>111</v>
      </c>
      <c r="F113" s="1">
        <f>+Tabla15[[#This Row],[0]]*Tabla15[[#This Row],[NOMBRE DE LA CAUSA 2019]]</f>
        <v>111</v>
      </c>
      <c r="G113" s="1" t="s">
        <v>762</v>
      </c>
      <c r="J113" s="1" t="s">
        <v>763</v>
      </c>
      <c r="K113" s="1" t="s">
        <v>759</v>
      </c>
      <c r="L113" s="1" t="s">
        <v>1009</v>
      </c>
      <c r="M113" s="4">
        <v>263</v>
      </c>
      <c r="N113" s="1" t="str">
        <f>+Tabla15[[#This Row],[NOMBRE DE LA CAUSA 2017]]</f>
        <v>FACTURA EXPEDIDA SIN EL CUMPLIMIENTO DE LOS REQUISITOS LEGALES</v>
      </c>
    </row>
    <row r="114" spans="1:14" ht="15" customHeight="1">
      <c r="A114" s="1">
        <f>+Tabla15[[#This Row],[1]]</f>
        <v>112</v>
      </c>
      <c r="B114" s="1" t="s">
        <v>1010</v>
      </c>
      <c r="C114" s="1">
        <v>1</v>
      </c>
      <c r="D114" s="1">
        <f>+IF(Tabla15[[#This Row],[NOMBRE DE LA CAUSA 2018]]=0,0,1)</f>
        <v>1</v>
      </c>
      <c r="E114" s="1">
        <f>+E113+Tabla15[[#This Row],[NOMBRE DE LA CAUSA 2019]]</f>
        <v>112</v>
      </c>
      <c r="F114" s="1">
        <f>+Tabla15[[#This Row],[0]]*Tabla15[[#This Row],[NOMBRE DE LA CAUSA 2019]]</f>
        <v>112</v>
      </c>
      <c r="G114" s="1" t="s">
        <v>762</v>
      </c>
      <c r="J114" s="1" t="s">
        <v>763</v>
      </c>
      <c r="K114" s="1" t="s">
        <v>759</v>
      </c>
      <c r="L114" s="1" t="s">
        <v>1011</v>
      </c>
      <c r="M114" s="4">
        <v>829</v>
      </c>
      <c r="N114" s="1" t="str">
        <f>+Tabla15[[#This Row],[NOMBRE DE LA CAUSA 2017]]</f>
        <v>FALTA DE MANTENIMIENTO DE BIEN INMUEBLE ARRENDADO</v>
      </c>
    </row>
    <row r="115" spans="1:14" ht="15" customHeight="1">
      <c r="A115" s="1">
        <f>+Tabla15[[#This Row],[1]]</f>
        <v>113</v>
      </c>
      <c r="B115" s="1" t="s">
        <v>1012</v>
      </c>
      <c r="C115" s="1">
        <v>1</v>
      </c>
      <c r="D115" s="1">
        <f>+IF(Tabla15[[#This Row],[NOMBRE DE LA CAUSA 2018]]=0,0,1)</f>
        <v>1</v>
      </c>
      <c r="E115" s="1">
        <f>+E114+Tabla15[[#This Row],[NOMBRE DE LA CAUSA 2019]]</f>
        <v>113</v>
      </c>
      <c r="F115" s="1">
        <f>+Tabla15[[#This Row],[0]]*Tabla15[[#This Row],[NOMBRE DE LA CAUSA 2019]]</f>
        <v>113</v>
      </c>
      <c r="G115" s="1" t="s">
        <v>762</v>
      </c>
      <c r="J115" s="1" t="s">
        <v>763</v>
      </c>
      <c r="K115" s="1" t="s">
        <v>759</v>
      </c>
      <c r="L115" s="1" t="s">
        <v>1013</v>
      </c>
      <c r="M115" s="4">
        <v>458</v>
      </c>
      <c r="N115" s="1" t="str">
        <f>+Tabla15[[#This Row],[NOMBRE DE LA CAUSA 2017]]</f>
        <v>FALTA DE REPARACION INTEGRAL A VICTIMAS DEL CONFLICTO ARMADO INTERNO</v>
      </c>
    </row>
    <row r="116" spans="1:14" ht="15" customHeight="1">
      <c r="A116" s="1">
        <f>+Tabla15[[#This Row],[1]]</f>
        <v>114</v>
      </c>
      <c r="B116" s="1" t="s">
        <v>1014</v>
      </c>
      <c r="C116" s="1">
        <v>1</v>
      </c>
      <c r="D116" s="1">
        <f>+IF(Tabla15[[#This Row],[NOMBRE DE LA CAUSA 2018]]=0,0,1)</f>
        <v>1</v>
      </c>
      <c r="E116" s="1">
        <f>+E115+Tabla15[[#This Row],[NOMBRE DE LA CAUSA 2019]]</f>
        <v>114</v>
      </c>
      <c r="F116" s="1">
        <f>+Tabla15[[#This Row],[0]]*Tabla15[[#This Row],[NOMBRE DE LA CAUSA 2019]]</f>
        <v>114</v>
      </c>
      <c r="G116" s="1" t="s">
        <v>762</v>
      </c>
      <c r="J116" s="1" t="s">
        <v>763</v>
      </c>
      <c r="K116" s="1" t="s">
        <v>759</v>
      </c>
      <c r="L116" s="1" t="s">
        <v>1015</v>
      </c>
      <c r="M116" s="4">
        <v>1974</v>
      </c>
      <c r="N116" s="1" t="str">
        <f>+Tabla15[[#This Row],[NOMBRE DE LA CAUSA 2017]]</f>
        <v>HACINAMIENTO CARCELARIO</v>
      </c>
    </row>
    <row r="117" spans="1:14" ht="15" customHeight="1">
      <c r="A117" s="1">
        <f>+Tabla15[[#This Row],[1]]</f>
        <v>115</v>
      </c>
      <c r="B117" s="22" t="s">
        <v>1016</v>
      </c>
      <c r="C117" s="1">
        <v>1</v>
      </c>
      <c r="D117" s="1">
        <f>+IF(Tabla15[[#This Row],[NOMBRE DE LA CAUSA 2018]]=0,0,1)</f>
        <v>1</v>
      </c>
      <c r="E117" s="1">
        <f>+E116+Tabla15[[#This Row],[NOMBRE DE LA CAUSA 2019]]</f>
        <v>115</v>
      </c>
      <c r="F117" s="1">
        <f>+Tabla15[[#This Row],[0]]*Tabla15[[#This Row],[NOMBRE DE LA CAUSA 2019]]</f>
        <v>115</v>
      </c>
      <c r="G117" s="1" t="s">
        <v>798</v>
      </c>
      <c r="H117" s="1" t="s">
        <v>1017</v>
      </c>
      <c r="K117" s="1" t="s">
        <v>759</v>
      </c>
      <c r="L117" s="1" t="s">
        <v>1018</v>
      </c>
      <c r="M117" s="4">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2" t="s">
        <v>1019</v>
      </c>
      <c r="C118" s="1">
        <v>1</v>
      </c>
      <c r="D118" s="1">
        <f>+IF(Tabla15[[#This Row],[NOMBRE DE LA CAUSA 2018]]=0,0,1)</f>
        <v>1</v>
      </c>
      <c r="E118" s="1">
        <f>+E117+Tabla15[[#This Row],[NOMBRE DE LA CAUSA 2019]]</f>
        <v>116</v>
      </c>
      <c r="F118" s="1">
        <f>+Tabla15[[#This Row],[0]]*Tabla15[[#This Row],[NOMBRE DE LA CAUSA 2019]]</f>
        <v>116</v>
      </c>
      <c r="G118" s="1" t="s">
        <v>798</v>
      </c>
      <c r="H118" s="1" t="s">
        <v>1017</v>
      </c>
      <c r="K118" s="1" t="s">
        <v>759</v>
      </c>
      <c r="L118" s="1" t="s">
        <v>1020</v>
      </c>
      <c r="M118" s="4">
        <v>2267</v>
      </c>
      <c r="N118" s="1" t="str">
        <f>+Tabla15[[#This Row],[NOMBRE DE LA CAUSA 2017]]</f>
        <v>ILEGALIDAD DEL ACTO ADMINISTRATIVO DE DESVINCULACION DE LOS MIEMBROS DE LA FUERZA PUBLICA POR RETIRO DISCRECIONAL</v>
      </c>
    </row>
    <row r="119" spans="1:14" ht="15" customHeight="1">
      <c r="A119" s="1">
        <f>+Tabla15[[#This Row],[1]]</f>
        <v>117</v>
      </c>
      <c r="B119" s="5" t="s">
        <v>1021</v>
      </c>
      <c r="C119" s="1">
        <v>1</v>
      </c>
      <c r="D119" s="1">
        <f>+IF(Tabla15[[#This Row],[NOMBRE DE LA CAUSA 2018]]=0,0,1)</f>
        <v>1</v>
      </c>
      <c r="E119" s="1">
        <f>+E118+Tabla15[[#This Row],[NOMBRE DE LA CAUSA 2019]]</f>
        <v>117</v>
      </c>
      <c r="F119" s="1">
        <f>+Tabla15[[#This Row],[0]]*Tabla15[[#This Row],[NOMBRE DE LA CAUSA 2019]]</f>
        <v>117</v>
      </c>
      <c r="G119" s="5" t="s">
        <v>762</v>
      </c>
      <c r="I119" s="5" t="s">
        <v>499</v>
      </c>
      <c r="J119" s="1" t="s">
        <v>763</v>
      </c>
      <c r="K119" s="1" t="s">
        <v>759</v>
      </c>
      <c r="L119" s="5" t="s">
        <v>1022</v>
      </c>
      <c r="M119" s="4">
        <v>1909</v>
      </c>
      <c r="N119" s="1" t="str">
        <f>+Tabla15[[#This Row],[NOMBRE DE LA CAUSA 2017]]</f>
        <v>ILEGALIDAD DEL ACTO ADMINISTRATIVO DE LIQUIDACION OFICIAL DE AFORO IMPUESTO AL PATRIMONIO</v>
      </c>
    </row>
    <row r="120" spans="1:14" ht="15" customHeight="1">
      <c r="A120" s="1">
        <f>+Tabla15[[#This Row],[1]]</f>
        <v>118</v>
      </c>
      <c r="B120" s="5" t="s">
        <v>1023</v>
      </c>
      <c r="C120" s="1">
        <v>1</v>
      </c>
      <c r="D120" s="1">
        <f>+IF(Tabla15[[#This Row],[NOMBRE DE LA CAUSA 2018]]=0,0,1)</f>
        <v>1</v>
      </c>
      <c r="E120" s="1">
        <f>+E119+Tabla15[[#This Row],[NOMBRE DE LA CAUSA 2019]]</f>
        <v>118</v>
      </c>
      <c r="F120" s="1">
        <f>+Tabla15[[#This Row],[0]]*Tabla15[[#This Row],[NOMBRE DE LA CAUSA 2019]]</f>
        <v>118</v>
      </c>
      <c r="G120" s="5" t="s">
        <v>762</v>
      </c>
      <c r="I120" s="5" t="s">
        <v>499</v>
      </c>
      <c r="J120" s="1" t="s">
        <v>763</v>
      </c>
      <c r="K120" s="1" t="s">
        <v>759</v>
      </c>
      <c r="L120" s="5" t="s">
        <v>1024</v>
      </c>
      <c r="M120" s="4">
        <v>1907</v>
      </c>
      <c r="N120" s="1" t="str">
        <f>+Tabla15[[#This Row],[NOMBRE DE LA CAUSA 2017]]</f>
        <v>ILEGALIDAD DEL ACTO ADMINISTRATIVO DE LIQUIDACION OFICIAL DE AFORO IMPUESTO CREE</v>
      </c>
    </row>
    <row r="121" spans="1:14" ht="15" customHeight="1">
      <c r="A121" s="1">
        <f>+Tabla15[[#This Row],[1]]</f>
        <v>119</v>
      </c>
      <c r="B121" s="5" t="s">
        <v>1025</v>
      </c>
      <c r="C121" s="1">
        <v>1</v>
      </c>
      <c r="D121" s="1">
        <f>+IF(Tabla15[[#This Row],[NOMBRE DE LA CAUSA 2018]]=0,0,1)</f>
        <v>1</v>
      </c>
      <c r="E121" s="1">
        <f>+E120+Tabla15[[#This Row],[NOMBRE DE LA CAUSA 2019]]</f>
        <v>119</v>
      </c>
      <c r="F121" s="1">
        <f>+Tabla15[[#This Row],[0]]*Tabla15[[#This Row],[NOMBRE DE LA CAUSA 2019]]</f>
        <v>119</v>
      </c>
      <c r="G121" s="5" t="s">
        <v>762</v>
      </c>
      <c r="I121" s="5" t="s">
        <v>499</v>
      </c>
      <c r="J121" s="1" t="s">
        <v>763</v>
      </c>
      <c r="K121" s="1" t="s">
        <v>759</v>
      </c>
      <c r="L121" s="5" t="s">
        <v>1026</v>
      </c>
      <c r="M121" s="4">
        <v>1904</v>
      </c>
      <c r="N121" s="1" t="str">
        <f>+Tabla15[[#This Row],[NOMBRE DE LA CAUSA 2017]]</f>
        <v>ILEGALIDAD DEL ACTO ADMINISTRATIVO DE LIQUIDACION OFICIAL DE AFORO IMPUESTO DE RENTA Y COMPLEMENTARIOS</v>
      </c>
    </row>
    <row r="122" spans="1:14" ht="15" customHeight="1">
      <c r="A122" s="1">
        <f>+Tabla15[[#This Row],[1]]</f>
        <v>120</v>
      </c>
      <c r="B122" s="5" t="s">
        <v>1027</v>
      </c>
      <c r="C122" s="1">
        <v>1</v>
      </c>
      <c r="D122" s="1">
        <f>+IF(Tabla15[[#This Row],[NOMBRE DE LA CAUSA 2018]]=0,0,1)</f>
        <v>1</v>
      </c>
      <c r="E122" s="1">
        <f>+E121+Tabla15[[#This Row],[NOMBRE DE LA CAUSA 2019]]</f>
        <v>120</v>
      </c>
      <c r="F122" s="1">
        <f>+Tabla15[[#This Row],[0]]*Tabla15[[#This Row],[NOMBRE DE LA CAUSA 2019]]</f>
        <v>120</v>
      </c>
      <c r="G122" s="5" t="s">
        <v>762</v>
      </c>
      <c r="I122" s="5" t="s">
        <v>499</v>
      </c>
      <c r="J122" s="1" t="s">
        <v>763</v>
      </c>
      <c r="K122" s="1" t="s">
        <v>759</v>
      </c>
      <c r="L122" s="5" t="s">
        <v>1028</v>
      </c>
      <c r="M122" s="4">
        <v>1906</v>
      </c>
      <c r="N122" s="1" t="str">
        <f>+Tabla15[[#This Row],[NOMBRE DE LA CAUSA 2017]]</f>
        <v>ILEGALIDAD DEL ACTO ADMINISTRATIVO DE LIQUIDACION OFICIAL DE AFORO IMPUESTO DE RETENCION EN LA FUENTE</v>
      </c>
    </row>
    <row r="123" spans="1:14" ht="15" customHeight="1">
      <c r="A123" s="1">
        <f>+Tabla15[[#This Row],[1]]</f>
        <v>121</v>
      </c>
      <c r="B123" s="5" t="s">
        <v>1029</v>
      </c>
      <c r="C123" s="1">
        <v>1</v>
      </c>
      <c r="D123" s="1">
        <f>+IF(Tabla15[[#This Row],[NOMBRE DE LA CAUSA 2018]]=0,0,1)</f>
        <v>1</v>
      </c>
      <c r="E123" s="1">
        <f>+E122+Tabla15[[#This Row],[NOMBRE DE LA CAUSA 2019]]</f>
        <v>121</v>
      </c>
      <c r="F123" s="1">
        <f>+Tabla15[[#This Row],[0]]*Tabla15[[#This Row],[NOMBRE DE LA CAUSA 2019]]</f>
        <v>121</v>
      </c>
      <c r="G123" s="5" t="s">
        <v>762</v>
      </c>
      <c r="I123" s="5" t="s">
        <v>499</v>
      </c>
      <c r="J123" s="1" t="s">
        <v>763</v>
      </c>
      <c r="K123" s="1" t="s">
        <v>759</v>
      </c>
      <c r="L123" s="5" t="s">
        <v>1030</v>
      </c>
      <c r="M123" s="4">
        <v>1908</v>
      </c>
      <c r="N123" s="1" t="str">
        <f>+Tabla15[[#This Row],[NOMBRE DE LA CAUSA 2017]]</f>
        <v>ILEGALIDAD DEL ACTO ADMINISTRATIVO DE LIQUIDACION OFICIAL DE AFORO IMPUESTO DE RIQUEZA</v>
      </c>
    </row>
    <row r="124" spans="1:14" ht="15" customHeight="1">
      <c r="A124" s="1">
        <f>+Tabla15[[#This Row],[1]]</f>
        <v>122</v>
      </c>
      <c r="B124" s="5" t="s">
        <v>1031</v>
      </c>
      <c r="C124" s="1">
        <v>1</v>
      </c>
      <c r="D124" s="1">
        <f>+IF(Tabla15[[#This Row],[NOMBRE DE LA CAUSA 2018]]=0,0,1)</f>
        <v>1</v>
      </c>
      <c r="E124" s="1">
        <f>+E123+Tabla15[[#This Row],[NOMBRE DE LA CAUSA 2019]]</f>
        <v>122</v>
      </c>
      <c r="F124" s="1">
        <f>+Tabla15[[#This Row],[0]]*Tabla15[[#This Row],[NOMBRE DE LA CAUSA 2019]]</f>
        <v>122</v>
      </c>
      <c r="G124" s="5" t="s">
        <v>762</v>
      </c>
      <c r="I124" s="5" t="s">
        <v>499</v>
      </c>
      <c r="J124" s="1" t="s">
        <v>763</v>
      </c>
      <c r="K124" s="1" t="s">
        <v>759</v>
      </c>
      <c r="L124" s="5" t="s">
        <v>1032</v>
      </c>
      <c r="M124" s="4">
        <v>1910</v>
      </c>
      <c r="N124" s="1" t="str">
        <f>+Tabla15[[#This Row],[NOMBRE DE LA CAUSA 2017]]</f>
        <v>ILEGALIDAD DEL ACTO ADMINISTRATIVO DE LIQUIDACION OFICIAL DE AFORO IMPUESTO DE SEGURIDAD DEMOCRATICA</v>
      </c>
    </row>
    <row r="125" spans="1:14" ht="15" customHeight="1">
      <c r="A125" s="1">
        <f>+Tabla15[[#This Row],[1]]</f>
        <v>123</v>
      </c>
      <c r="B125" s="5" t="s">
        <v>1033</v>
      </c>
      <c r="C125" s="1">
        <v>1</v>
      </c>
      <c r="D125" s="1">
        <f>+IF(Tabla15[[#This Row],[NOMBRE DE LA CAUSA 2018]]=0,0,1)</f>
        <v>1</v>
      </c>
      <c r="E125" s="1">
        <f>+E124+Tabla15[[#This Row],[NOMBRE DE LA CAUSA 2019]]</f>
        <v>123</v>
      </c>
      <c r="F125" s="1">
        <f>+Tabla15[[#This Row],[0]]*Tabla15[[#This Row],[NOMBRE DE LA CAUSA 2019]]</f>
        <v>123</v>
      </c>
      <c r="G125" s="5" t="s">
        <v>762</v>
      </c>
      <c r="I125" s="5" t="s">
        <v>499</v>
      </c>
      <c r="J125" s="1" t="s">
        <v>763</v>
      </c>
      <c r="K125" s="1" t="s">
        <v>759</v>
      </c>
      <c r="L125" s="5" t="s">
        <v>1034</v>
      </c>
      <c r="M125" s="4">
        <v>1905</v>
      </c>
      <c r="N125" s="1" t="str">
        <f>+Tabla15[[#This Row],[NOMBRE DE LA CAUSA 2017]]</f>
        <v>ILEGALIDAD DEL ACTO ADMINISTRATIVO DE LIQUIDACION OFICIAL DE AFORO IMPUESTO DE VENTAS</v>
      </c>
    </row>
    <row r="126" spans="1:14" ht="15" customHeight="1">
      <c r="A126" s="1">
        <f>+Tabla15[[#This Row],[1]]</f>
        <v>124</v>
      </c>
      <c r="B126" s="5" t="s">
        <v>1035</v>
      </c>
      <c r="C126" s="1">
        <v>1</v>
      </c>
      <c r="D126" s="1">
        <f>+IF(Tabla15[[#This Row],[NOMBRE DE LA CAUSA 2018]]=0,0,1)</f>
        <v>1</v>
      </c>
      <c r="E126" s="1">
        <f>+E125+Tabla15[[#This Row],[NOMBRE DE LA CAUSA 2019]]</f>
        <v>124</v>
      </c>
      <c r="F126" s="1">
        <f>+Tabla15[[#This Row],[0]]*Tabla15[[#This Row],[NOMBRE DE LA CAUSA 2019]]</f>
        <v>124</v>
      </c>
      <c r="G126" s="5" t="s">
        <v>762</v>
      </c>
      <c r="I126" s="5" t="s">
        <v>499</v>
      </c>
      <c r="J126" s="1" t="s">
        <v>763</v>
      </c>
      <c r="K126" s="1" t="s">
        <v>759</v>
      </c>
      <c r="L126" s="5" t="s">
        <v>1036</v>
      </c>
      <c r="M126" s="4">
        <v>1912</v>
      </c>
      <c r="N126" s="1" t="str">
        <f>+Tabla15[[#This Row],[NOMBRE DE LA CAUSA 2017]]</f>
        <v>ILEGALIDAD DEL ACTO ADMINISTRATIVO DE LIQUIDACION OFICIAL DE AFORO IMPUESTO GMF</v>
      </c>
    </row>
    <row r="127" spans="1:14" ht="15" customHeight="1">
      <c r="A127" s="1">
        <f>+Tabla15[[#This Row],[1]]</f>
        <v>125</v>
      </c>
      <c r="B127" s="5" t="s">
        <v>1037</v>
      </c>
      <c r="C127" s="1">
        <v>1</v>
      </c>
      <c r="D127" s="1">
        <f>+IF(Tabla15[[#This Row],[NOMBRE DE LA CAUSA 2018]]=0,0,1)</f>
        <v>1</v>
      </c>
      <c r="E127" s="1">
        <f>+E126+Tabla15[[#This Row],[NOMBRE DE LA CAUSA 2019]]</f>
        <v>125</v>
      </c>
      <c r="F127" s="1">
        <f>+Tabla15[[#This Row],[0]]*Tabla15[[#This Row],[NOMBRE DE LA CAUSA 2019]]</f>
        <v>125</v>
      </c>
      <c r="G127" s="5" t="s">
        <v>762</v>
      </c>
      <c r="H127" s="5"/>
      <c r="I127" s="5" t="s">
        <v>499</v>
      </c>
      <c r="J127" s="1" t="s">
        <v>763</v>
      </c>
      <c r="K127" s="1" t="s">
        <v>759</v>
      </c>
      <c r="L127" s="5" t="s">
        <v>1038</v>
      </c>
      <c r="M127" s="4">
        <v>1900</v>
      </c>
      <c r="N127" s="1" t="str">
        <f>+Tabla15[[#This Row],[NOMBRE DE LA CAUSA 2017]]</f>
        <v>ILEGALIDAD DEL ACTO ADMINISTRATIVO DE LIQUIDACION OFICIAL DE CORRECCION IMPUESTO AL PATRIMONIO</v>
      </c>
    </row>
    <row r="128" spans="1:14" ht="15" customHeight="1">
      <c r="A128" s="1">
        <f>+Tabla15[[#This Row],[1]]</f>
        <v>126</v>
      </c>
      <c r="B128" s="5" t="s">
        <v>1039</v>
      </c>
      <c r="C128" s="1">
        <v>1</v>
      </c>
      <c r="D128" s="1">
        <f>+IF(Tabla15[[#This Row],[NOMBRE DE LA CAUSA 2018]]=0,0,1)</f>
        <v>1</v>
      </c>
      <c r="E128" s="1">
        <f>+E127+Tabla15[[#This Row],[NOMBRE DE LA CAUSA 2019]]</f>
        <v>126</v>
      </c>
      <c r="F128" s="1">
        <f>+Tabla15[[#This Row],[0]]*Tabla15[[#This Row],[NOMBRE DE LA CAUSA 2019]]</f>
        <v>126</v>
      </c>
      <c r="G128" s="5" t="s">
        <v>762</v>
      </c>
      <c r="H128" s="5"/>
      <c r="I128" s="5" t="s">
        <v>499</v>
      </c>
      <c r="J128" s="1" t="s">
        <v>763</v>
      </c>
      <c r="K128" s="1" t="s">
        <v>759</v>
      </c>
      <c r="L128" s="5" t="s">
        <v>1040</v>
      </c>
      <c r="M128" s="4">
        <v>1898</v>
      </c>
      <c r="N128" s="1" t="str">
        <f>+Tabla15[[#This Row],[NOMBRE DE LA CAUSA 2017]]</f>
        <v>ILEGALIDAD DEL ACTO ADMINISTRATIVO DE LIQUIDACION OFICIAL DE CORRECCION IMPUESTO CREE</v>
      </c>
    </row>
    <row r="129" spans="1:14" ht="15" customHeight="1">
      <c r="A129" s="1">
        <f>+Tabla15[[#This Row],[1]]</f>
        <v>127</v>
      </c>
      <c r="B129" s="5" t="s">
        <v>1041</v>
      </c>
      <c r="C129" s="1">
        <v>1</v>
      </c>
      <c r="D129" s="1">
        <f>+IF(Tabla15[[#This Row],[NOMBRE DE LA CAUSA 2018]]=0,0,1)</f>
        <v>1</v>
      </c>
      <c r="E129" s="1">
        <f>+E128+Tabla15[[#This Row],[NOMBRE DE LA CAUSA 2019]]</f>
        <v>127</v>
      </c>
      <c r="F129" s="1">
        <f>+Tabla15[[#This Row],[0]]*Tabla15[[#This Row],[NOMBRE DE LA CAUSA 2019]]</f>
        <v>127</v>
      </c>
      <c r="G129" s="5" t="s">
        <v>762</v>
      </c>
      <c r="I129" s="5" t="s">
        <v>499</v>
      </c>
      <c r="J129" s="1" t="s">
        <v>763</v>
      </c>
      <c r="K129" s="1" t="s">
        <v>759</v>
      </c>
      <c r="L129" s="5" t="s">
        <v>1042</v>
      </c>
      <c r="M129" s="4">
        <v>1895</v>
      </c>
      <c r="N129" s="1" t="str">
        <f>+Tabla15[[#This Row],[NOMBRE DE LA CAUSA 2017]]</f>
        <v>ILEGALIDAD DEL ACTO ADMINISTRATIVO DE LIQUIDACION OFICIAL DE CORRECCION IMPUESTO DE RENTA Y COMPLEMENTARIOS</v>
      </c>
    </row>
    <row r="130" spans="1:14" ht="15" customHeight="1">
      <c r="A130" s="1">
        <f>+Tabla15[[#This Row],[1]]</f>
        <v>128</v>
      </c>
      <c r="B130" s="5" t="s">
        <v>1043</v>
      </c>
      <c r="C130" s="1">
        <v>1</v>
      </c>
      <c r="D130" s="1">
        <f>+IF(Tabla15[[#This Row],[NOMBRE DE LA CAUSA 2018]]=0,0,1)</f>
        <v>1</v>
      </c>
      <c r="E130" s="1">
        <f>+E129+Tabla15[[#This Row],[NOMBRE DE LA CAUSA 2019]]</f>
        <v>128</v>
      </c>
      <c r="F130" s="1">
        <f>+Tabla15[[#This Row],[0]]*Tabla15[[#This Row],[NOMBRE DE LA CAUSA 2019]]</f>
        <v>128</v>
      </c>
      <c r="G130" s="5" t="s">
        <v>762</v>
      </c>
      <c r="H130" s="5"/>
      <c r="I130" s="5" t="s">
        <v>499</v>
      </c>
      <c r="J130" s="1" t="s">
        <v>763</v>
      </c>
      <c r="K130" s="1" t="s">
        <v>759</v>
      </c>
      <c r="L130" s="5" t="s">
        <v>1044</v>
      </c>
      <c r="M130" s="4">
        <v>1897</v>
      </c>
      <c r="N130" s="1" t="str">
        <f>+Tabla15[[#This Row],[NOMBRE DE LA CAUSA 2017]]</f>
        <v>ILEGALIDAD DEL ACTO ADMINISTRATIVO DE LIQUIDACION OFICIAL DE CORRECCION IMPUESTO DE RETENCION EN LA FUENTE</v>
      </c>
    </row>
    <row r="131" spans="1:14" ht="15" customHeight="1">
      <c r="A131" s="1">
        <f>+Tabla15[[#This Row],[1]]</f>
        <v>129</v>
      </c>
      <c r="B131" s="5" t="s">
        <v>1045</v>
      </c>
      <c r="C131" s="1">
        <v>1</v>
      </c>
      <c r="D131" s="1">
        <f>+IF(Tabla15[[#This Row],[NOMBRE DE LA CAUSA 2018]]=0,0,1)</f>
        <v>1</v>
      </c>
      <c r="E131" s="1">
        <f>+E130+Tabla15[[#This Row],[NOMBRE DE LA CAUSA 2019]]</f>
        <v>129</v>
      </c>
      <c r="F131" s="1">
        <f>+Tabla15[[#This Row],[0]]*Tabla15[[#This Row],[NOMBRE DE LA CAUSA 2019]]</f>
        <v>129</v>
      </c>
      <c r="G131" s="5" t="s">
        <v>762</v>
      </c>
      <c r="H131" s="5"/>
      <c r="I131" s="5" t="s">
        <v>499</v>
      </c>
      <c r="J131" s="1" t="s">
        <v>763</v>
      </c>
      <c r="K131" s="1" t="s">
        <v>759</v>
      </c>
      <c r="L131" s="5" t="s">
        <v>1046</v>
      </c>
      <c r="M131" s="4">
        <v>1899</v>
      </c>
      <c r="N131" s="1" t="str">
        <f>+Tabla15[[#This Row],[NOMBRE DE LA CAUSA 2017]]</f>
        <v>ILEGALIDAD DEL ACTO ADMINISTRATIVO DE LIQUIDACION OFICIAL DE CORRECCION IMPUESTO DE RIQUEZA</v>
      </c>
    </row>
    <row r="132" spans="1:14" ht="15" customHeight="1">
      <c r="A132" s="1">
        <f>+Tabla15[[#This Row],[1]]</f>
        <v>130</v>
      </c>
      <c r="B132" s="5" t="s">
        <v>1047</v>
      </c>
      <c r="C132" s="1">
        <v>1</v>
      </c>
      <c r="D132" s="1">
        <f>+IF(Tabla15[[#This Row],[NOMBRE DE LA CAUSA 2018]]=0,0,1)</f>
        <v>1</v>
      </c>
      <c r="E132" s="1">
        <f>+E131+Tabla15[[#This Row],[NOMBRE DE LA CAUSA 2019]]</f>
        <v>130</v>
      </c>
      <c r="F132" s="1">
        <f>+Tabla15[[#This Row],[0]]*Tabla15[[#This Row],[NOMBRE DE LA CAUSA 2019]]</f>
        <v>130</v>
      </c>
      <c r="G132" s="5" t="s">
        <v>762</v>
      </c>
      <c r="H132" s="5"/>
      <c r="I132" s="5" t="s">
        <v>499</v>
      </c>
      <c r="J132" s="1" t="s">
        <v>763</v>
      </c>
      <c r="K132" s="1" t="s">
        <v>759</v>
      </c>
      <c r="L132" s="5" t="s">
        <v>1048</v>
      </c>
      <c r="M132" s="4">
        <v>1901</v>
      </c>
      <c r="N132" s="1" t="str">
        <f>+Tabla15[[#This Row],[NOMBRE DE LA CAUSA 2017]]</f>
        <v>ILEGALIDAD DEL ACTO ADMINISTRATIVO DE LIQUIDACION OFICIAL DE CORRECCION IMPUESTO DE SEGURIDAD DEMOCRATICA</v>
      </c>
    </row>
    <row r="133" spans="1:14" ht="15" customHeight="1">
      <c r="A133" s="1">
        <f>+Tabla15[[#This Row],[1]]</f>
        <v>131</v>
      </c>
      <c r="B133" s="5" t="s">
        <v>1049</v>
      </c>
      <c r="C133" s="1">
        <v>1</v>
      </c>
      <c r="D133" s="1">
        <f>+IF(Tabla15[[#This Row],[NOMBRE DE LA CAUSA 2018]]=0,0,1)</f>
        <v>1</v>
      </c>
      <c r="E133" s="1">
        <f>+E132+Tabla15[[#This Row],[NOMBRE DE LA CAUSA 2019]]</f>
        <v>131</v>
      </c>
      <c r="F133" s="1">
        <f>+Tabla15[[#This Row],[0]]*Tabla15[[#This Row],[NOMBRE DE LA CAUSA 2019]]</f>
        <v>131</v>
      </c>
      <c r="G133" s="5" t="s">
        <v>762</v>
      </c>
      <c r="I133" s="5" t="s">
        <v>499</v>
      </c>
      <c r="J133" s="1" t="s">
        <v>763</v>
      </c>
      <c r="K133" s="1" t="s">
        <v>759</v>
      </c>
      <c r="L133" s="5" t="s">
        <v>1050</v>
      </c>
      <c r="M133" s="4">
        <v>1896</v>
      </c>
      <c r="N133" s="1" t="str">
        <f>+Tabla15[[#This Row],[NOMBRE DE LA CAUSA 2017]]</f>
        <v>ILEGALIDAD DEL ACTO ADMINISTRATIVO DE LIQUIDACION OFICIAL DE CORRECCION IMPUESTO DE VENTAS</v>
      </c>
    </row>
    <row r="134" spans="1:14" ht="15" customHeight="1">
      <c r="A134" s="1">
        <f>+Tabla15[[#This Row],[1]]</f>
        <v>132</v>
      </c>
      <c r="B134" s="5" t="s">
        <v>1051</v>
      </c>
      <c r="C134" s="1">
        <v>1</v>
      </c>
      <c r="D134" s="1">
        <f>+IF(Tabla15[[#This Row],[NOMBRE DE LA CAUSA 2018]]=0,0,1)</f>
        <v>1</v>
      </c>
      <c r="E134" s="1">
        <f>+E133+Tabla15[[#This Row],[NOMBRE DE LA CAUSA 2019]]</f>
        <v>132</v>
      </c>
      <c r="F134" s="1">
        <f>+Tabla15[[#This Row],[0]]*Tabla15[[#This Row],[NOMBRE DE LA CAUSA 2019]]</f>
        <v>132</v>
      </c>
      <c r="G134" s="5" t="s">
        <v>762</v>
      </c>
      <c r="I134" s="5" t="s">
        <v>499</v>
      </c>
      <c r="J134" s="1" t="s">
        <v>763</v>
      </c>
      <c r="K134" s="1" t="s">
        <v>759</v>
      </c>
      <c r="L134" s="5" t="s">
        <v>1052</v>
      </c>
      <c r="M134" s="4">
        <v>1894</v>
      </c>
      <c r="N134" s="1" t="str">
        <f>+Tabla15[[#This Row],[NOMBRE DE LA CAUSA 2017]]</f>
        <v>ILEGALIDAD DEL ACTO ADMINISTRATIVO DE LIQUIDACION OFICIAL DE CORRECCION IMPUESTO GMF</v>
      </c>
    </row>
    <row r="135" spans="1:14" ht="15" customHeight="1">
      <c r="A135" s="1">
        <f>+Tabla15[[#This Row],[1]]</f>
        <v>133</v>
      </c>
      <c r="B135" s="5" t="s">
        <v>1053</v>
      </c>
      <c r="C135" s="1">
        <v>1</v>
      </c>
      <c r="D135" s="1">
        <f>+IF(Tabla15[[#This Row],[NOMBRE DE LA CAUSA 2018]]=0,0,1)</f>
        <v>1</v>
      </c>
      <c r="E135" s="1">
        <f>+E134+Tabla15[[#This Row],[NOMBRE DE LA CAUSA 2019]]</f>
        <v>133</v>
      </c>
      <c r="F135" s="1">
        <f>+Tabla15[[#This Row],[0]]*Tabla15[[#This Row],[NOMBRE DE LA CAUSA 2019]]</f>
        <v>133</v>
      </c>
      <c r="G135" s="5" t="s">
        <v>762</v>
      </c>
      <c r="I135" s="5" t="s">
        <v>499</v>
      </c>
      <c r="J135" s="1" t="s">
        <v>763</v>
      </c>
      <c r="K135" s="1" t="s">
        <v>759</v>
      </c>
      <c r="L135" s="5" t="s">
        <v>1054</v>
      </c>
      <c r="M135" s="4">
        <v>1893</v>
      </c>
      <c r="N135" s="1" t="str">
        <f>+Tabla15[[#This Row],[NOMBRE DE LA CAUSA 2017]]</f>
        <v>ILEGALIDAD DEL ACTO ADMINISTRATIVO DE LIQUIDACION OFICIAL DE REVISION IMPUESTO AL CONSUMO</v>
      </c>
    </row>
    <row r="136" spans="1:14" ht="15" customHeight="1">
      <c r="A136" s="1">
        <f>+Tabla15[[#This Row],[1]]</f>
        <v>134</v>
      </c>
      <c r="B136" s="5" t="s">
        <v>1055</v>
      </c>
      <c r="C136" s="1">
        <v>1</v>
      </c>
      <c r="D136" s="1">
        <f>+IF(Tabla15[[#This Row],[NOMBRE DE LA CAUSA 2018]]=0,0,1)</f>
        <v>1</v>
      </c>
      <c r="E136" s="1">
        <f>+E135+Tabla15[[#This Row],[NOMBRE DE LA CAUSA 2019]]</f>
        <v>134</v>
      </c>
      <c r="F136" s="1">
        <f>+Tabla15[[#This Row],[0]]*Tabla15[[#This Row],[NOMBRE DE LA CAUSA 2019]]</f>
        <v>134</v>
      </c>
      <c r="G136" s="5" t="s">
        <v>762</v>
      </c>
      <c r="I136" s="5" t="s">
        <v>499</v>
      </c>
      <c r="J136" s="1" t="s">
        <v>763</v>
      </c>
      <c r="K136" s="1" t="s">
        <v>759</v>
      </c>
      <c r="L136" s="5" t="s">
        <v>1056</v>
      </c>
      <c r="M136" s="4">
        <v>1891</v>
      </c>
      <c r="N136" s="1" t="str">
        <f>+Tabla15[[#This Row],[NOMBRE DE LA CAUSA 2017]]</f>
        <v>ILEGALIDAD DEL ACTO ADMINISTRATIVO DE LIQUIDACION OFICIAL DE REVISION IMPUESTO AL PATRIMONIO</v>
      </c>
    </row>
    <row r="137" spans="1:14" ht="15" customHeight="1">
      <c r="A137" s="1">
        <f>+Tabla15[[#This Row],[1]]</f>
        <v>135</v>
      </c>
      <c r="B137" s="5" t="s">
        <v>1057</v>
      </c>
      <c r="C137" s="1">
        <v>1</v>
      </c>
      <c r="D137" s="1">
        <f>+IF(Tabla15[[#This Row],[NOMBRE DE LA CAUSA 2018]]=0,0,1)</f>
        <v>1</v>
      </c>
      <c r="E137" s="1">
        <f>+E136+Tabla15[[#This Row],[NOMBRE DE LA CAUSA 2019]]</f>
        <v>135</v>
      </c>
      <c r="F137" s="1">
        <f>+Tabla15[[#This Row],[0]]*Tabla15[[#This Row],[NOMBRE DE LA CAUSA 2019]]</f>
        <v>135</v>
      </c>
      <c r="G137" s="5" t="s">
        <v>762</v>
      </c>
      <c r="I137" s="5" t="s">
        <v>499</v>
      </c>
      <c r="J137" s="1" t="s">
        <v>763</v>
      </c>
      <c r="K137" s="1" t="s">
        <v>759</v>
      </c>
      <c r="L137" s="5" t="s">
        <v>1058</v>
      </c>
      <c r="M137" s="4">
        <v>1889</v>
      </c>
      <c r="N137" s="1" t="str">
        <f>+Tabla15[[#This Row],[NOMBRE DE LA CAUSA 2017]]</f>
        <v>ILEGALIDAD DEL ACTO ADMINISTRATIVO DE LIQUIDACION OFICIAL DE REVISION IMPUESTO CREE</v>
      </c>
    </row>
    <row r="138" spans="1:14" ht="15" customHeight="1">
      <c r="A138" s="1">
        <f>+Tabla15[[#This Row],[1]]</f>
        <v>136</v>
      </c>
      <c r="B138" s="5" t="s">
        <v>1059</v>
      </c>
      <c r="C138" s="1">
        <v>1</v>
      </c>
      <c r="D138" s="1">
        <f>+IF(Tabla15[[#This Row],[NOMBRE DE LA CAUSA 2018]]=0,0,1)</f>
        <v>1</v>
      </c>
      <c r="E138" s="1">
        <f>+E137+Tabla15[[#This Row],[NOMBRE DE LA CAUSA 2019]]</f>
        <v>136</v>
      </c>
      <c r="F138" s="1">
        <f>+Tabla15[[#This Row],[0]]*Tabla15[[#This Row],[NOMBRE DE LA CAUSA 2019]]</f>
        <v>136</v>
      </c>
      <c r="G138" s="5" t="s">
        <v>762</v>
      </c>
      <c r="I138" s="5" t="s">
        <v>499</v>
      </c>
      <c r="J138" s="1" t="s">
        <v>763</v>
      </c>
      <c r="K138" s="1" t="s">
        <v>759</v>
      </c>
      <c r="L138" s="5" t="s">
        <v>1060</v>
      </c>
      <c r="M138" s="4">
        <v>1886</v>
      </c>
      <c r="N138" s="1" t="str">
        <f>+Tabla15[[#This Row],[NOMBRE DE LA CAUSA 2017]]</f>
        <v>ILEGALIDAD DEL ACTO ADMINISTRATIVO DE LIQUIDACION OFICIAL DE REVISION IMPUESTO DE RENTA Y COMPLEMENTARIOS</v>
      </c>
    </row>
    <row r="139" spans="1:14" ht="15" customHeight="1">
      <c r="A139" s="1">
        <f>+Tabla15[[#This Row],[1]]</f>
        <v>137</v>
      </c>
      <c r="B139" s="5" t="s">
        <v>1061</v>
      </c>
      <c r="C139" s="1">
        <v>1</v>
      </c>
      <c r="D139" s="1">
        <f>+IF(Tabla15[[#This Row],[NOMBRE DE LA CAUSA 2018]]=0,0,1)</f>
        <v>1</v>
      </c>
      <c r="E139" s="1">
        <f>+E138+Tabla15[[#This Row],[NOMBRE DE LA CAUSA 2019]]</f>
        <v>137</v>
      </c>
      <c r="F139" s="1">
        <f>+Tabla15[[#This Row],[0]]*Tabla15[[#This Row],[NOMBRE DE LA CAUSA 2019]]</f>
        <v>137</v>
      </c>
      <c r="G139" s="5" t="s">
        <v>762</v>
      </c>
      <c r="I139" s="5" t="s">
        <v>499</v>
      </c>
      <c r="J139" s="1" t="s">
        <v>763</v>
      </c>
      <c r="K139" s="1" t="s">
        <v>759</v>
      </c>
      <c r="L139" s="5" t="s">
        <v>1062</v>
      </c>
      <c r="M139" s="4">
        <v>1888</v>
      </c>
      <c r="N139" s="1" t="str">
        <f>+Tabla15[[#This Row],[NOMBRE DE LA CAUSA 2017]]</f>
        <v>ILEGALIDAD DEL ACTO ADMINISTRATIVO DE LIQUIDACION OFICIAL DE REVISION IMPUESTO DE RETENCION EN LA FUENTE</v>
      </c>
    </row>
    <row r="140" spans="1:14" ht="15" customHeight="1">
      <c r="A140" s="1">
        <f>+Tabla15[[#This Row],[1]]</f>
        <v>138</v>
      </c>
      <c r="B140" s="5" t="s">
        <v>1063</v>
      </c>
      <c r="C140" s="1">
        <v>1</v>
      </c>
      <c r="D140" s="1">
        <f>+IF(Tabla15[[#This Row],[NOMBRE DE LA CAUSA 2018]]=0,0,1)</f>
        <v>1</v>
      </c>
      <c r="E140" s="1">
        <f>+E139+Tabla15[[#This Row],[NOMBRE DE LA CAUSA 2019]]</f>
        <v>138</v>
      </c>
      <c r="F140" s="1">
        <f>+Tabla15[[#This Row],[0]]*Tabla15[[#This Row],[NOMBRE DE LA CAUSA 2019]]</f>
        <v>138</v>
      </c>
      <c r="G140" s="5" t="s">
        <v>762</v>
      </c>
      <c r="I140" s="5" t="s">
        <v>499</v>
      </c>
      <c r="J140" s="1" t="s">
        <v>763</v>
      </c>
      <c r="K140" s="1" t="s">
        <v>759</v>
      </c>
      <c r="L140" s="5" t="s">
        <v>1064</v>
      </c>
      <c r="M140" s="4">
        <v>1890</v>
      </c>
      <c r="N140" s="1" t="str">
        <f>+Tabla15[[#This Row],[NOMBRE DE LA CAUSA 2017]]</f>
        <v>ILEGALIDAD DEL ACTO ADMINISTRATIVO DE LIQUIDACION OFICIAL DE REVISION IMPUESTO DE RIQUEZA</v>
      </c>
    </row>
    <row r="141" spans="1:14" ht="15" customHeight="1">
      <c r="A141" s="1">
        <f>+Tabla15[[#This Row],[1]]</f>
        <v>139</v>
      </c>
      <c r="B141" s="5" t="s">
        <v>1065</v>
      </c>
      <c r="C141" s="1">
        <v>1</v>
      </c>
      <c r="D141" s="1">
        <f>+IF(Tabla15[[#This Row],[NOMBRE DE LA CAUSA 2018]]=0,0,1)</f>
        <v>1</v>
      </c>
      <c r="E141" s="1">
        <f>+E140+Tabla15[[#This Row],[NOMBRE DE LA CAUSA 2019]]</f>
        <v>139</v>
      </c>
      <c r="F141" s="1">
        <f>+Tabla15[[#This Row],[0]]*Tabla15[[#This Row],[NOMBRE DE LA CAUSA 2019]]</f>
        <v>139</v>
      </c>
      <c r="G141" s="5" t="s">
        <v>762</v>
      </c>
      <c r="I141" s="5" t="s">
        <v>499</v>
      </c>
      <c r="J141" s="1" t="s">
        <v>763</v>
      </c>
      <c r="K141" s="1" t="s">
        <v>759</v>
      </c>
      <c r="L141" s="5" t="s">
        <v>1066</v>
      </c>
      <c r="M141" s="4">
        <v>1892</v>
      </c>
      <c r="N141" s="1" t="str">
        <f>+Tabla15[[#This Row],[NOMBRE DE LA CAUSA 2017]]</f>
        <v>ILEGALIDAD DEL ACTO ADMINISTRATIVO DE LIQUIDACION OFICIAL DE REVISION IMPUESTO DE SEGURIDAD DEMOCRATICA</v>
      </c>
    </row>
    <row r="142" spans="1:14" ht="15" customHeight="1">
      <c r="A142" s="1">
        <f>+Tabla15[[#This Row],[1]]</f>
        <v>140</v>
      </c>
      <c r="B142" s="5" t="s">
        <v>1067</v>
      </c>
      <c r="C142" s="1">
        <v>1</v>
      </c>
      <c r="D142" s="1">
        <f>+IF(Tabla15[[#This Row],[NOMBRE DE LA CAUSA 2018]]=0,0,1)</f>
        <v>1</v>
      </c>
      <c r="E142" s="1">
        <f>+E141+Tabla15[[#This Row],[NOMBRE DE LA CAUSA 2019]]</f>
        <v>140</v>
      </c>
      <c r="F142" s="1">
        <f>+Tabla15[[#This Row],[0]]*Tabla15[[#This Row],[NOMBRE DE LA CAUSA 2019]]</f>
        <v>140</v>
      </c>
      <c r="G142" s="5" t="s">
        <v>762</v>
      </c>
      <c r="I142" s="5" t="s">
        <v>499</v>
      </c>
      <c r="J142" s="1" t="s">
        <v>763</v>
      </c>
      <c r="K142" s="1" t="s">
        <v>759</v>
      </c>
      <c r="L142" s="5" t="s">
        <v>1068</v>
      </c>
      <c r="M142" s="4">
        <v>1887</v>
      </c>
      <c r="N142" s="1" t="str">
        <f>+Tabla15[[#This Row],[NOMBRE DE LA CAUSA 2017]]</f>
        <v>ILEGALIDAD DEL ACTO ADMINISTRATIVO DE LIQUIDACION OFICIAL DE REVISION IMPUESTO DE VENTAS</v>
      </c>
    </row>
    <row r="143" spans="1:14" ht="15" customHeight="1">
      <c r="A143" s="1">
        <f>+Tabla15[[#This Row],[1]]</f>
        <v>141</v>
      </c>
      <c r="B143" s="1" t="s">
        <v>1069</v>
      </c>
      <c r="C143" s="1">
        <v>1</v>
      </c>
      <c r="D143" s="1">
        <f>+IF(Tabla15[[#This Row],[NOMBRE DE LA CAUSA 2018]]=0,0,1)</f>
        <v>1</v>
      </c>
      <c r="E143" s="1">
        <f>+E142+Tabla15[[#This Row],[NOMBRE DE LA CAUSA 2019]]</f>
        <v>141</v>
      </c>
      <c r="F143" s="1">
        <f>+Tabla15[[#This Row],[0]]*Tabla15[[#This Row],[NOMBRE DE LA CAUSA 2019]]</f>
        <v>141</v>
      </c>
      <c r="G143" s="1" t="s">
        <v>762</v>
      </c>
      <c r="J143" s="1" t="s">
        <v>763</v>
      </c>
      <c r="K143" s="1" t="s">
        <v>759</v>
      </c>
      <c r="L143" s="1" t="s">
        <v>1070</v>
      </c>
      <c r="M143" s="4">
        <v>433</v>
      </c>
      <c r="N143" s="1" t="str">
        <f>+Tabla15[[#This Row],[NOMBRE DE LA CAUSA 2017]]</f>
        <v>ILEGALIDAD DEL ACTO ADMINISTRATIVO GENERAL QUE DISPONE LA REESTRUCTURACION O LIQUIDACION LAS ENTIDADES PUBLICAS</v>
      </c>
    </row>
    <row r="144" spans="1:14" ht="15" customHeight="1">
      <c r="A144" s="1">
        <f>+Tabla15[[#This Row],[1]]</f>
        <v>142</v>
      </c>
      <c r="B144" s="1" t="s">
        <v>1071</v>
      </c>
      <c r="C144" s="1">
        <v>1</v>
      </c>
      <c r="D144" s="1">
        <f>+IF(Tabla15[[#This Row],[NOMBRE DE LA CAUSA 2018]]=0,0,1)</f>
        <v>1</v>
      </c>
      <c r="E144" s="1">
        <f>+E143+Tabla15[[#This Row],[NOMBRE DE LA CAUSA 2019]]</f>
        <v>142</v>
      </c>
      <c r="F144" s="1">
        <f>+Tabla15[[#This Row],[0]]*Tabla15[[#This Row],[NOMBRE DE LA CAUSA 2019]]</f>
        <v>142</v>
      </c>
      <c r="G144" s="1" t="s">
        <v>762</v>
      </c>
      <c r="J144" s="1" t="s">
        <v>763</v>
      </c>
      <c r="K144" s="1" t="s">
        <v>759</v>
      </c>
      <c r="L144" s="1" t="s">
        <v>1072</v>
      </c>
      <c r="M144" s="4">
        <v>52</v>
      </c>
      <c r="N144" s="1" t="str">
        <f>+Tabla15[[#This Row],[NOMBRE DE LA CAUSA 2017]]</f>
        <v>ILEGALIDAD DEL ACTO ADMINISTRATIVO QUE ADJUDICA UN BIEN INMUEBLE</v>
      </c>
    </row>
    <row r="145" spans="1:14" ht="15" customHeight="1">
      <c r="A145" s="1">
        <f>+Tabla15[[#This Row],[1]]</f>
        <v>143</v>
      </c>
      <c r="B145" s="1" t="s">
        <v>1073</v>
      </c>
      <c r="C145" s="1">
        <v>1</v>
      </c>
      <c r="D145" s="1">
        <f>+IF(Tabla15[[#This Row],[NOMBRE DE LA CAUSA 2018]]=0,0,1)</f>
        <v>1</v>
      </c>
      <c r="E145" s="1">
        <f>+E144+Tabla15[[#This Row],[NOMBRE DE LA CAUSA 2019]]</f>
        <v>143</v>
      </c>
      <c r="F145" s="1">
        <f>+Tabla15[[#This Row],[0]]*Tabla15[[#This Row],[NOMBRE DE LA CAUSA 2019]]</f>
        <v>143</v>
      </c>
      <c r="G145" s="1" t="s">
        <v>762</v>
      </c>
      <c r="J145" s="1" t="s">
        <v>763</v>
      </c>
      <c r="K145" s="1" t="s">
        <v>759</v>
      </c>
      <c r="L145" s="1" t="s">
        <v>1074</v>
      </c>
      <c r="M145" s="4">
        <v>403</v>
      </c>
      <c r="N145" s="1" t="str">
        <f>+Tabla15[[#This Row],[NOMBRE DE LA CAUSA 2017]]</f>
        <v>ILEGALIDAD DEL ACTO ADMINISTRATIVO QUE ADJUDICA UN CONTRATO</v>
      </c>
    </row>
    <row r="146" spans="1:14" ht="15" customHeight="1">
      <c r="A146" s="1">
        <f>+Tabla15[[#This Row],[1]]</f>
        <v>144</v>
      </c>
      <c r="B146" s="5" t="s">
        <v>1075</v>
      </c>
      <c r="C146" s="1">
        <v>1</v>
      </c>
      <c r="D146" s="1">
        <f>+IF(Tabla15[[#This Row],[NOMBRE DE LA CAUSA 2018]]=0,0,1)</f>
        <v>1</v>
      </c>
      <c r="E146" s="1">
        <f>+E145+Tabla15[[#This Row],[NOMBRE DE LA CAUSA 2019]]</f>
        <v>144</v>
      </c>
      <c r="F146" s="1">
        <f>+Tabla15[[#This Row],[0]]*Tabla15[[#This Row],[NOMBRE DE LA CAUSA 2019]]</f>
        <v>144</v>
      </c>
      <c r="G146" s="1" t="s">
        <v>757</v>
      </c>
      <c r="I146" s="5" t="s">
        <v>758</v>
      </c>
      <c r="K146" s="5" t="s">
        <v>759</v>
      </c>
      <c r="L146" s="5" t="s">
        <v>1076</v>
      </c>
      <c r="M146" s="4">
        <v>2312</v>
      </c>
      <c r="N146" s="1" t="str">
        <f>+Tabla15[[#This Row],[NOMBRE DE LA CAUSA 2017]]</f>
        <v>ILEGALIDAD DEL ACTO ADMINISTRATIVO QUE APRUEBA CALCULO ACTUARIAL</v>
      </c>
    </row>
    <row r="147" spans="1:14" ht="15" customHeight="1">
      <c r="A147" s="1">
        <f>+Tabla15[[#This Row],[1]]</f>
        <v>145</v>
      </c>
      <c r="B147" s="5" t="s">
        <v>1077</v>
      </c>
      <c r="C147" s="1">
        <v>1</v>
      </c>
      <c r="D147" s="1">
        <f>+IF(Tabla15[[#This Row],[NOMBRE DE LA CAUSA 2018]]=0,0,1)</f>
        <v>1</v>
      </c>
      <c r="E147" s="1">
        <f>+E146+Tabla15[[#This Row],[NOMBRE DE LA CAUSA 2019]]</f>
        <v>145</v>
      </c>
      <c r="F147" s="1">
        <f>+Tabla15[[#This Row],[0]]*Tabla15[[#This Row],[NOMBRE DE LA CAUSA 2019]]</f>
        <v>145</v>
      </c>
      <c r="G147" s="5" t="s">
        <v>762</v>
      </c>
      <c r="J147" s="1" t="s">
        <v>763</v>
      </c>
      <c r="K147" s="1" t="s">
        <v>759</v>
      </c>
      <c r="L147" s="5" t="s">
        <v>1078</v>
      </c>
      <c r="M147" s="4">
        <v>2003</v>
      </c>
      <c r="N147" s="1" t="str">
        <f>+Tabla15[[#This Row],[NOMBRE DE LA CAUSA 2017]]</f>
        <v>ILEGALIDAD DEL ACTO ADMINISTRATIVO QUE APRUEBA TARIFAS DE ENERGIA Y GAS COMBUSTIBLE</v>
      </c>
    </row>
    <row r="148" spans="1:14" ht="15" customHeight="1">
      <c r="A148" s="1">
        <f>+Tabla15[[#This Row],[1]]</f>
        <v>146</v>
      </c>
      <c r="B148" s="5" t="s">
        <v>1079</v>
      </c>
      <c r="C148" s="1">
        <v>1</v>
      </c>
      <c r="D148" s="1">
        <f>+IF(Tabla15[[#This Row],[NOMBRE DE LA CAUSA 2018]]=0,0,1)</f>
        <v>1</v>
      </c>
      <c r="E148" s="1">
        <f>+E147+Tabla15[[#This Row],[NOMBRE DE LA CAUSA 2019]]</f>
        <v>146</v>
      </c>
      <c r="F148" s="1">
        <f>+Tabla15[[#This Row],[0]]*Tabla15[[#This Row],[NOMBRE DE LA CAUSA 2019]]</f>
        <v>146</v>
      </c>
      <c r="G148" s="5" t="s">
        <v>762</v>
      </c>
      <c r="J148" s="1" t="s">
        <v>763</v>
      </c>
      <c r="K148" s="1" t="s">
        <v>759</v>
      </c>
      <c r="L148" s="5" t="s">
        <v>1080</v>
      </c>
      <c r="M148" s="4">
        <v>390</v>
      </c>
      <c r="N148" s="1" t="str">
        <f>+Tabla15[[#This Row],[NOMBRE DE LA CAUSA 2017]]</f>
        <v>ILEGALIDAD DEL ACTO ADMINISTRATIVO QUE AUTORIZA O NIEGA UN ASCENSO</v>
      </c>
    </row>
    <row r="149" spans="1:14" ht="15" customHeight="1">
      <c r="A149" s="1">
        <f>+Tabla15[[#This Row],[1]]</f>
        <v>147</v>
      </c>
      <c r="B149" s="1" t="s">
        <v>1081</v>
      </c>
      <c r="C149" s="1">
        <v>1</v>
      </c>
      <c r="D149" s="1">
        <f>+IF(Tabla15[[#This Row],[NOMBRE DE LA CAUSA 2018]]=0,0,1)</f>
        <v>1</v>
      </c>
      <c r="E149" s="1">
        <f>+E148+Tabla15[[#This Row],[NOMBRE DE LA CAUSA 2019]]</f>
        <v>147</v>
      </c>
      <c r="F149" s="1">
        <f>+Tabla15[[#This Row],[0]]*Tabla15[[#This Row],[NOMBRE DE LA CAUSA 2019]]</f>
        <v>147</v>
      </c>
      <c r="G149" s="1" t="s">
        <v>762</v>
      </c>
      <c r="J149" s="1" t="s">
        <v>763</v>
      </c>
      <c r="K149" s="1" t="s">
        <v>759</v>
      </c>
      <c r="L149" s="1" t="s">
        <v>1082</v>
      </c>
      <c r="M149" s="4">
        <v>201</v>
      </c>
      <c r="N149" s="1" t="str">
        <f>+Tabla15[[#This Row],[NOMBRE DE LA CAUSA 2017]]</f>
        <v>ILEGALIDAD DEL ACTO ADMINISTRATIVO QUE CALIFICA LA PERDIDA DE CAPACIDAD LABORAL</v>
      </c>
    </row>
    <row r="150" spans="1:14" ht="15" customHeight="1">
      <c r="A150" s="1">
        <f>+Tabla15[[#This Row],[1]]</f>
        <v>148</v>
      </c>
      <c r="B150" s="5" t="s">
        <v>1083</v>
      </c>
      <c r="C150" s="1">
        <v>1</v>
      </c>
      <c r="D150" s="1">
        <f>+IF(Tabla15[[#This Row],[NOMBRE DE LA CAUSA 2018]]=0,0,1)</f>
        <v>1</v>
      </c>
      <c r="E150" s="1">
        <f>+E149+Tabla15[[#This Row],[NOMBRE DE LA CAUSA 2019]]</f>
        <v>148</v>
      </c>
      <c r="F150" s="1">
        <f>+Tabla15[[#This Row],[0]]*Tabla15[[#This Row],[NOMBRE DE LA CAUSA 2019]]</f>
        <v>148</v>
      </c>
      <c r="G150" s="5" t="s">
        <v>762</v>
      </c>
      <c r="I150" s="5" t="s">
        <v>499</v>
      </c>
      <c r="J150" s="1" t="s">
        <v>763</v>
      </c>
      <c r="K150" s="1" t="s">
        <v>759</v>
      </c>
      <c r="L150" s="5" t="s">
        <v>1084</v>
      </c>
      <c r="M150" s="4">
        <v>1913</v>
      </c>
      <c r="N150" s="1" t="str">
        <f>+Tabla15[[#This Row],[NOMBRE DE LA CAUSA 2017]]</f>
        <v>ILEGALIDAD DEL ACTO ADMINISTRATIVO QUE CLAUSURA ESTABLECIMIENTO DE COMERCIO</v>
      </c>
    </row>
    <row r="151" spans="1:14" ht="15" customHeight="1">
      <c r="A151" s="1">
        <f>+Tabla15[[#This Row],[1]]</f>
        <v>149</v>
      </c>
      <c r="B151" s="1" t="s">
        <v>1085</v>
      </c>
      <c r="C151" s="1">
        <v>1</v>
      </c>
      <c r="D151" s="1">
        <f>+IF(Tabla15[[#This Row],[NOMBRE DE LA CAUSA 2018]]=0,0,1)</f>
        <v>1</v>
      </c>
      <c r="E151" s="1">
        <f>+E150+Tabla15[[#This Row],[NOMBRE DE LA CAUSA 2019]]</f>
        <v>149</v>
      </c>
      <c r="F151" s="1">
        <f>+Tabla15[[#This Row],[0]]*Tabla15[[#This Row],[NOMBRE DE LA CAUSA 2019]]</f>
        <v>149</v>
      </c>
      <c r="G151" s="1" t="s">
        <v>762</v>
      </c>
      <c r="J151" s="1" t="s">
        <v>763</v>
      </c>
      <c r="K151" s="1" t="s">
        <v>759</v>
      </c>
      <c r="L151" s="1" t="s">
        <v>1086</v>
      </c>
      <c r="M151" s="4">
        <v>434</v>
      </c>
      <c r="N151" s="1" t="str">
        <f>+Tabla15[[#This Row],[NOMBRE DE LA CAUSA 2017]]</f>
        <v>ILEGALIDAD DEL ACTO ADMINISTRATIVO QUE CONVOCA A CONCURSO PUBLICO DE MERITOS PARA PROVEER CARGOS PUBLICOS</v>
      </c>
    </row>
    <row r="152" spans="1:14" ht="15" customHeight="1">
      <c r="A152" s="1">
        <f>+Tabla15[[#This Row],[1]]</f>
        <v>150</v>
      </c>
      <c r="B152" s="5" t="s">
        <v>1087</v>
      </c>
      <c r="C152" s="1">
        <v>1</v>
      </c>
      <c r="D152" s="1">
        <f>+IF(Tabla15[[#This Row],[NOMBRE DE LA CAUSA 2018]]=0,0,1)</f>
        <v>1</v>
      </c>
      <c r="E152" s="1">
        <f>+E151+Tabla15[[#This Row],[NOMBRE DE LA CAUSA 2019]]</f>
        <v>150</v>
      </c>
      <c r="F152" s="1">
        <f>+Tabla15[[#This Row],[0]]*Tabla15[[#This Row],[NOMBRE DE LA CAUSA 2019]]</f>
        <v>150</v>
      </c>
      <c r="G152" s="1" t="s">
        <v>798</v>
      </c>
      <c r="H152" s="1" t="s">
        <v>1088</v>
      </c>
      <c r="K152" s="5" t="s">
        <v>759</v>
      </c>
      <c r="L152" s="5" t="s">
        <v>1089</v>
      </c>
      <c r="M152" s="4">
        <v>2297</v>
      </c>
      <c r="N152" s="1" t="str">
        <f>+Tabla15[[#This Row],[NOMBRE DE LA CAUSA 2017]]</f>
        <v>ILEGALIDAD DEL ACTO ADMINISTRATIVO QUE CREA UN IMPUESTO</v>
      </c>
    </row>
    <row r="153" spans="1:14" ht="15" customHeight="1">
      <c r="A153" s="1">
        <f>+Tabla15[[#This Row],[1]]</f>
        <v>151</v>
      </c>
      <c r="B153" s="5" t="s">
        <v>1090</v>
      </c>
      <c r="C153" s="1">
        <v>1</v>
      </c>
      <c r="D153" s="1">
        <f>+IF(Tabla15[[#This Row],[NOMBRE DE LA CAUSA 2018]]=0,0,1)</f>
        <v>1</v>
      </c>
      <c r="E153" s="1">
        <f>+E152+Tabla15[[#This Row],[NOMBRE DE LA CAUSA 2019]]</f>
        <v>151</v>
      </c>
      <c r="F153" s="1">
        <f>+Tabla15[[#This Row],[0]]*Tabla15[[#This Row],[NOMBRE DE LA CAUSA 2019]]</f>
        <v>151</v>
      </c>
      <c r="G153" s="1" t="s">
        <v>798</v>
      </c>
      <c r="H153" s="1" t="s">
        <v>1088</v>
      </c>
      <c r="K153" s="5" t="s">
        <v>759</v>
      </c>
      <c r="L153" s="5" t="s">
        <v>1091</v>
      </c>
      <c r="M153" s="4">
        <v>2301</v>
      </c>
      <c r="N153" s="1" t="str">
        <f>+Tabla15[[#This Row],[NOMBRE DE LA CAUSA 2017]]</f>
        <v>ILEGALIDAD DEL ACTO ADMINISTRATIVO QUE CREA UNA CONTRIBUCION ESPECIAL</v>
      </c>
    </row>
    <row r="154" spans="1:14" ht="15" customHeight="1">
      <c r="A154" s="1">
        <f>+Tabla15[[#This Row],[1]]</f>
        <v>152</v>
      </c>
      <c r="B154" s="5" t="s">
        <v>1092</v>
      </c>
      <c r="C154" s="1">
        <v>1</v>
      </c>
      <c r="D154" s="1">
        <f>+IF(Tabla15[[#This Row],[NOMBRE DE LA CAUSA 2018]]=0,0,1)</f>
        <v>1</v>
      </c>
      <c r="E154" s="1">
        <f>+E153+Tabla15[[#This Row],[NOMBRE DE LA CAUSA 2019]]</f>
        <v>152</v>
      </c>
      <c r="F154" s="1">
        <f>+Tabla15[[#This Row],[0]]*Tabla15[[#This Row],[NOMBRE DE LA CAUSA 2019]]</f>
        <v>152</v>
      </c>
      <c r="G154" s="1" t="s">
        <v>798</v>
      </c>
      <c r="H154" s="1" t="s">
        <v>1088</v>
      </c>
      <c r="K154" s="5" t="s">
        <v>759</v>
      </c>
      <c r="L154" s="5" t="s">
        <v>1093</v>
      </c>
      <c r="M154" s="4">
        <v>2299</v>
      </c>
      <c r="N154" s="1" t="str">
        <f>+Tabla15[[#This Row],[NOMBRE DE LA CAUSA 2017]]</f>
        <v>ILEGALIDAD DEL ACTO ADMINISTRATIVO QUE CREA UNA TASA</v>
      </c>
    </row>
    <row r="155" spans="1:14" ht="15" customHeight="1">
      <c r="A155" s="1">
        <f>+Tabla15[[#This Row],[1]]</f>
        <v>153</v>
      </c>
      <c r="B155" s="5" t="s">
        <v>1094</v>
      </c>
      <c r="C155" s="1">
        <v>1</v>
      </c>
      <c r="D155" s="1">
        <f>+IF(Tabla15[[#This Row],[NOMBRE DE LA CAUSA 2018]]=0,0,1)</f>
        <v>1</v>
      </c>
      <c r="E155" s="1">
        <f>+E154+Tabla15[[#This Row],[NOMBRE DE LA CAUSA 2019]]</f>
        <v>153</v>
      </c>
      <c r="F155" s="1">
        <f>+Tabla15[[#This Row],[0]]*Tabla15[[#This Row],[NOMBRE DE LA CAUSA 2019]]</f>
        <v>153</v>
      </c>
      <c r="G155" s="1" t="s">
        <v>757</v>
      </c>
      <c r="I155" s="5" t="s">
        <v>499</v>
      </c>
      <c r="K155" s="5" t="s">
        <v>759</v>
      </c>
      <c r="L155" s="5" t="s">
        <v>1095</v>
      </c>
      <c r="M155" s="27">
        <v>2332</v>
      </c>
      <c r="N155" s="1" t="str">
        <f>+Tabla15[[#This Row],[NOMBRE DE LA CAUSA 2017]]</f>
        <v>ILEGALIDAD DEL ACTO ADMINISTRATIVO QUE DA COMO NO PRESENTADA UNA DECLARACION TRIBUTARIA</v>
      </c>
    </row>
    <row r="156" spans="1:14" ht="15" customHeight="1">
      <c r="A156" s="1">
        <f>+Tabla15[[#This Row],[1]]</f>
        <v>154</v>
      </c>
      <c r="B156" s="5" t="s">
        <v>1096</v>
      </c>
      <c r="C156" s="1">
        <v>1</v>
      </c>
      <c r="D156" s="1">
        <f>+IF(Tabla15[[#This Row],[NOMBRE DE LA CAUSA 2018]]=0,0,1)</f>
        <v>1</v>
      </c>
      <c r="E156" s="1">
        <f>+E155+Tabla15[[#This Row],[NOMBRE DE LA CAUSA 2019]]</f>
        <v>154</v>
      </c>
      <c r="F156" s="1">
        <f>+Tabla15[[#This Row],[0]]*Tabla15[[#This Row],[NOMBRE DE LA CAUSA 2019]]</f>
        <v>154</v>
      </c>
      <c r="G156" s="1" t="s">
        <v>757</v>
      </c>
      <c r="I156" s="5" t="s">
        <v>499</v>
      </c>
      <c r="K156" s="5" t="s">
        <v>759</v>
      </c>
      <c r="L156" s="5" t="s">
        <v>1097</v>
      </c>
      <c r="M156" s="27">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1098</v>
      </c>
      <c r="C157" s="1">
        <v>1</v>
      </c>
      <c r="D157" s="1">
        <f>+IF(Tabla15[[#This Row],[NOMBRE DE LA CAUSA 2018]]=0,0,1)</f>
        <v>1</v>
      </c>
      <c r="E157" s="1">
        <f>+E156+Tabla15[[#This Row],[NOMBRE DE LA CAUSA 2019]]</f>
        <v>155</v>
      </c>
      <c r="F157" s="1">
        <f>+Tabla15[[#This Row],[0]]*Tabla15[[#This Row],[NOMBRE DE LA CAUSA 2019]]</f>
        <v>155</v>
      </c>
      <c r="G157" s="1" t="s">
        <v>762</v>
      </c>
      <c r="J157" s="1" t="s">
        <v>763</v>
      </c>
      <c r="K157" s="1" t="s">
        <v>759</v>
      </c>
      <c r="L157" s="1" t="s">
        <v>1099</v>
      </c>
      <c r="M157" s="4">
        <v>171</v>
      </c>
      <c r="N157" s="1" t="str">
        <f>+Tabla15[[#This Row],[NOMBRE DE LA CAUSA 2017]]</f>
        <v>ILEGALIDAD DEL ACTO ADMINISTRATIVO QUE DECLARA DESIERTA LA LICITACION</v>
      </c>
    </row>
    <row r="158" spans="1:14" ht="15" customHeight="1">
      <c r="A158" s="1">
        <f>+Tabla15[[#This Row],[1]]</f>
        <v>156</v>
      </c>
      <c r="B158" s="5" t="s">
        <v>1100</v>
      </c>
      <c r="C158" s="1">
        <v>1</v>
      </c>
      <c r="D158" s="1">
        <f>+IF(Tabla15[[#This Row],[NOMBRE DE LA CAUSA 2018]]=0,0,1)</f>
        <v>1</v>
      </c>
      <c r="E158" s="1">
        <f>+E157+Tabla15[[#This Row],[NOMBRE DE LA CAUSA 2019]]</f>
        <v>156</v>
      </c>
      <c r="F158" s="1">
        <f>+Tabla15[[#This Row],[0]]*Tabla15[[#This Row],[NOMBRE DE LA CAUSA 2019]]</f>
        <v>156</v>
      </c>
      <c r="G158" s="1" t="s">
        <v>757</v>
      </c>
      <c r="I158" s="5" t="s">
        <v>499</v>
      </c>
      <c r="K158" s="5" t="s">
        <v>759</v>
      </c>
      <c r="L158" s="5" t="s">
        <v>1101</v>
      </c>
      <c r="M158" s="27">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1102</v>
      </c>
      <c r="C159" s="1">
        <v>1</v>
      </c>
      <c r="D159" s="1">
        <f>+IF(Tabla15[[#This Row],[NOMBRE DE LA CAUSA 2018]]=0,0,1)</f>
        <v>1</v>
      </c>
      <c r="E159" s="1">
        <f>+E158+Tabla15[[#This Row],[NOMBRE DE LA CAUSA 2019]]</f>
        <v>157</v>
      </c>
      <c r="F159" s="1">
        <f>+Tabla15[[#This Row],[0]]*Tabla15[[#This Row],[NOMBRE DE LA CAUSA 2019]]</f>
        <v>157</v>
      </c>
      <c r="G159" s="1" t="s">
        <v>757</v>
      </c>
      <c r="K159" s="1" t="s">
        <v>759</v>
      </c>
      <c r="L159" s="1" t="s">
        <v>1103</v>
      </c>
      <c r="M159" s="4">
        <v>2026</v>
      </c>
      <c r="N159" s="1" t="str">
        <f>+Tabla15[[#This Row],[NOMBRE DE LA CAUSA 2017]]</f>
        <v>ILEGALIDAD DEL ACTO ADMINISTRATIVO QUE DECLARA EL INCUMPLIMIENTO DEL CONTRATO</v>
      </c>
    </row>
    <row r="160" spans="1:14" ht="15" customHeight="1">
      <c r="A160" s="1">
        <f>+Tabla15[[#This Row],[1]]</f>
        <v>158</v>
      </c>
      <c r="B160" s="5" t="s">
        <v>1104</v>
      </c>
      <c r="C160" s="1">
        <v>1</v>
      </c>
      <c r="D160" s="1">
        <f>+IF(Tabla15[[#This Row],[NOMBRE DE LA CAUSA 2018]]=0,0,1)</f>
        <v>1</v>
      </c>
      <c r="E160" s="1">
        <f>+E159+Tabla15[[#This Row],[NOMBRE DE LA CAUSA 2019]]</f>
        <v>158</v>
      </c>
      <c r="F160" s="1">
        <f>+Tabla15[[#This Row],[0]]*Tabla15[[#This Row],[NOMBRE DE LA CAUSA 2019]]</f>
        <v>158</v>
      </c>
      <c r="G160" s="5" t="s">
        <v>762</v>
      </c>
      <c r="J160" s="1" t="s">
        <v>763</v>
      </c>
      <c r="K160" s="1" t="s">
        <v>759</v>
      </c>
      <c r="L160" s="5" t="s">
        <v>1105</v>
      </c>
      <c r="M160" s="4">
        <v>860</v>
      </c>
      <c r="N160" s="1" t="str">
        <f>+Tabla15[[#This Row],[NOMBRE DE LA CAUSA 2017]]</f>
        <v>ILEGALIDAD DEL ACTO ADMINISTRATIVO QUE DECLARA EL RESULTADO DE UN PROCESO ELECTORAL</v>
      </c>
    </row>
    <row r="161" spans="1:14" ht="15" customHeight="1">
      <c r="A161" s="1">
        <f>+Tabla15[[#This Row],[1]]</f>
        <v>159</v>
      </c>
      <c r="B161" s="1" t="s">
        <v>1106</v>
      </c>
      <c r="C161" s="1">
        <v>1</v>
      </c>
      <c r="D161" s="1">
        <f>+IF(Tabla15[[#This Row],[NOMBRE DE LA CAUSA 2018]]=0,0,1)</f>
        <v>1</v>
      </c>
      <c r="E161" s="1">
        <f>+E160+Tabla15[[#This Row],[NOMBRE DE LA CAUSA 2019]]</f>
        <v>159</v>
      </c>
      <c r="F161" s="1">
        <f>+Tabla15[[#This Row],[0]]*Tabla15[[#This Row],[NOMBRE DE LA CAUSA 2019]]</f>
        <v>159</v>
      </c>
      <c r="G161" s="1" t="s">
        <v>762</v>
      </c>
      <c r="J161" s="1" t="s">
        <v>763</v>
      </c>
      <c r="K161" s="1" t="s">
        <v>759</v>
      </c>
      <c r="L161" s="1" t="s">
        <v>1107</v>
      </c>
      <c r="M161" s="4">
        <v>408</v>
      </c>
      <c r="N161" s="1" t="str">
        <f>+Tabla15[[#This Row],[NOMBRE DE LA CAUSA 2017]]</f>
        <v>ILEGALIDAD DEL ACTO ADMINISTRATIVO QUE DECLARA LA CADUCIDAD CONTRACTUAL</v>
      </c>
    </row>
    <row r="162" spans="1:14" ht="15" customHeight="1">
      <c r="A162" s="1">
        <f>+Tabla15[[#This Row],[1]]</f>
        <v>160</v>
      </c>
      <c r="B162" s="1" t="s">
        <v>1108</v>
      </c>
      <c r="C162" s="1">
        <v>1</v>
      </c>
      <c r="D162" s="1">
        <f>+IF(Tabla15[[#This Row],[NOMBRE DE LA CAUSA 2018]]=0,0,1)</f>
        <v>1</v>
      </c>
      <c r="E162" s="1">
        <f>+E161+Tabla15[[#This Row],[NOMBRE DE LA CAUSA 2019]]</f>
        <v>160</v>
      </c>
      <c r="F162" s="1">
        <f>+Tabla15[[#This Row],[0]]*Tabla15[[#This Row],[NOMBRE DE LA CAUSA 2019]]</f>
        <v>160</v>
      </c>
      <c r="G162" s="1" t="s">
        <v>762</v>
      </c>
      <c r="J162" s="1" t="s">
        <v>763</v>
      </c>
      <c r="K162" s="1" t="s">
        <v>759</v>
      </c>
      <c r="L162" s="1" t="s">
        <v>1109</v>
      </c>
      <c r="M162" s="4">
        <v>6</v>
      </c>
      <c r="N162" s="1" t="str">
        <f>+Tabla15[[#This Row],[NOMBRE DE LA CAUSA 2017]]</f>
        <v>ILEGALIDAD DEL ACTO ADMINISTRATIVO QUE DECLARA LA INSUBSISTENCIA DE FUNCIONARIO DE CARRERA</v>
      </c>
    </row>
    <row r="163" spans="1:14" ht="15" customHeight="1">
      <c r="A163" s="1">
        <f>+Tabla15[[#This Row],[1]]</f>
        <v>161</v>
      </c>
      <c r="B163" s="1" t="s">
        <v>1110</v>
      </c>
      <c r="C163" s="1">
        <v>1</v>
      </c>
      <c r="D163" s="1">
        <f>+IF(Tabla15[[#This Row],[NOMBRE DE LA CAUSA 2018]]=0,0,1)</f>
        <v>1</v>
      </c>
      <c r="E163" s="1">
        <f>+E162+Tabla15[[#This Row],[NOMBRE DE LA CAUSA 2019]]</f>
        <v>161</v>
      </c>
      <c r="F163" s="1">
        <f>+Tabla15[[#This Row],[0]]*Tabla15[[#This Row],[NOMBRE DE LA CAUSA 2019]]</f>
        <v>161</v>
      </c>
      <c r="G163" s="1" t="s">
        <v>762</v>
      </c>
      <c r="J163" s="1" t="s">
        <v>763</v>
      </c>
      <c r="K163" s="1" t="s">
        <v>759</v>
      </c>
      <c r="L163" s="1" t="s">
        <v>1111</v>
      </c>
      <c r="M163" s="4">
        <v>7</v>
      </c>
      <c r="N163" s="1" t="str">
        <f>+Tabla15[[#This Row],[NOMBRE DE LA CAUSA 2017]]</f>
        <v>ILEGALIDAD DEL ACTO ADMINISTRATIVO QUE DECLARA LA INSUBSISTENCIA DE FUNCIONARIO DE LIBRE NOMBRAMIENTO Y REMOCION</v>
      </c>
    </row>
    <row r="164" spans="1:14" ht="15" customHeight="1">
      <c r="A164" s="1">
        <f>+Tabla15[[#This Row],[1]]</f>
        <v>162</v>
      </c>
      <c r="B164" s="1" t="s">
        <v>1112</v>
      </c>
      <c r="C164" s="1">
        <v>1</v>
      </c>
      <c r="D164" s="1">
        <f>+IF(Tabla15[[#This Row],[NOMBRE DE LA CAUSA 2018]]=0,0,1)</f>
        <v>1</v>
      </c>
      <c r="E164" s="1">
        <f>+E163+Tabla15[[#This Row],[NOMBRE DE LA CAUSA 2019]]</f>
        <v>162</v>
      </c>
      <c r="F164" s="1">
        <f>+Tabla15[[#This Row],[0]]*Tabla15[[#This Row],[NOMBRE DE LA CAUSA 2019]]</f>
        <v>162</v>
      </c>
      <c r="G164" s="1" t="s">
        <v>762</v>
      </c>
      <c r="J164" s="1" t="s">
        <v>763</v>
      </c>
      <c r="K164" s="1" t="s">
        <v>759</v>
      </c>
      <c r="L164" s="1" t="s">
        <v>1113</v>
      </c>
      <c r="M164" s="4">
        <v>279</v>
      </c>
      <c r="N164" s="1" t="str">
        <f>+Tabla15[[#This Row],[NOMBRE DE LA CAUSA 2017]]</f>
        <v>ILEGALIDAD DEL ACTO ADMINISTRATIVO QUE DECLARA LA INSUBSISTENCIA DE FUNCIONARIO EN PROVISIONALIDAD</v>
      </c>
    </row>
    <row r="165" spans="1:14" ht="15" customHeight="1">
      <c r="A165" s="1">
        <f>+Tabla15[[#This Row],[1]]</f>
        <v>163</v>
      </c>
      <c r="B165" s="1" t="s">
        <v>1114</v>
      </c>
      <c r="C165" s="1">
        <v>1</v>
      </c>
      <c r="D165" s="1">
        <f>+IF(Tabla15[[#This Row],[NOMBRE DE LA CAUSA 2018]]=0,0,1)</f>
        <v>1</v>
      </c>
      <c r="E165" s="1">
        <f>+E164+Tabla15[[#This Row],[NOMBRE DE LA CAUSA 2019]]</f>
        <v>163</v>
      </c>
      <c r="F165" s="1">
        <f>+Tabla15[[#This Row],[0]]*Tabla15[[#This Row],[NOMBRE DE LA CAUSA 2019]]</f>
        <v>163</v>
      </c>
      <c r="G165" s="1" t="s">
        <v>762</v>
      </c>
      <c r="J165" s="1" t="s">
        <v>763</v>
      </c>
      <c r="K165" s="1" t="s">
        <v>759</v>
      </c>
      <c r="L165" s="1" t="s">
        <v>1115</v>
      </c>
      <c r="M165" s="4">
        <v>286</v>
      </c>
      <c r="N165" s="1" t="str">
        <f>+Tabla15[[#This Row],[NOMBRE DE LA CAUSA 2017]]</f>
        <v>ILEGALIDAD DEL ACTO ADMINISTRATIVO QUE DECLARA LA OCURRENCIA DEL SINIESTRO Y ORDENA HACER EFECTIVA LA POLIZA</v>
      </c>
    </row>
    <row r="166" spans="1:14" ht="15" customHeight="1">
      <c r="A166" s="1">
        <f>+Tabla15[[#This Row],[1]]</f>
        <v>164</v>
      </c>
      <c r="B166" s="5" t="s">
        <v>1116</v>
      </c>
      <c r="C166" s="1">
        <v>1</v>
      </c>
      <c r="D166" s="1">
        <f>+IF(Tabla15[[#This Row],[NOMBRE DE LA CAUSA 2018]]=0,0,1)</f>
        <v>1</v>
      </c>
      <c r="E166" s="1">
        <f>+E165+Tabla15[[#This Row],[NOMBRE DE LA CAUSA 2019]]</f>
        <v>164</v>
      </c>
      <c r="F166" s="1">
        <f>+Tabla15[[#This Row],[0]]*Tabla15[[#This Row],[NOMBRE DE LA CAUSA 2019]]</f>
        <v>164</v>
      </c>
      <c r="G166" s="1" t="s">
        <v>757</v>
      </c>
      <c r="I166" s="5" t="s">
        <v>499</v>
      </c>
      <c r="K166" s="5" t="s">
        <v>759</v>
      </c>
      <c r="L166" s="5" t="s">
        <v>1117</v>
      </c>
      <c r="M166" s="27">
        <v>2327</v>
      </c>
      <c r="N166" s="1" t="str">
        <f>+Tabla15[[#This Row],[NOMBRE DE LA CAUSA 2017]]</f>
        <v>ILEGALIDAD DEL ACTO ADMINISTRATIVO QUE DECLARA LA PERDIDA O NO ACCESO A BENEFICIOS TRIBUTARIOS</v>
      </c>
    </row>
    <row r="167" spans="1:14" ht="15" customHeight="1">
      <c r="A167" s="1">
        <f>+Tabla15[[#This Row],[1]]</f>
        <v>165</v>
      </c>
      <c r="B167" s="1" t="s">
        <v>1118</v>
      </c>
      <c r="C167" s="1">
        <v>1</v>
      </c>
      <c r="D167" s="1">
        <f>+IF(Tabla15[[#This Row],[NOMBRE DE LA CAUSA 2018]]=0,0,1)</f>
        <v>1</v>
      </c>
      <c r="E167" s="1">
        <f>+E166+Tabla15[[#This Row],[NOMBRE DE LA CAUSA 2019]]</f>
        <v>165</v>
      </c>
      <c r="F167" s="1">
        <f>+Tabla15[[#This Row],[0]]*Tabla15[[#This Row],[NOMBRE DE LA CAUSA 2019]]</f>
        <v>165</v>
      </c>
      <c r="G167" s="1" t="s">
        <v>757</v>
      </c>
      <c r="K167" s="1" t="s">
        <v>759</v>
      </c>
      <c r="L167" s="1" t="s">
        <v>1119</v>
      </c>
      <c r="M167" s="4">
        <v>2041</v>
      </c>
      <c r="N167" s="1" t="str">
        <f>+Tabla15[[#This Row],[NOMBRE DE LA CAUSA 2017]]</f>
        <v>ILEGALIDAD DEL ACTO ADMINISTRATIVO QUE DECLARA LA TERMINACION UNILATERAL DEL CONTRATO</v>
      </c>
    </row>
    <row r="168" spans="1:14" ht="15" customHeight="1">
      <c r="A168" s="1">
        <f>+Tabla15[[#This Row],[1]]</f>
        <v>166</v>
      </c>
      <c r="B168" s="1" t="s">
        <v>1120</v>
      </c>
      <c r="C168" s="1">
        <v>1</v>
      </c>
      <c r="D168" s="1">
        <f>+IF(Tabla15[[#This Row],[NOMBRE DE LA CAUSA 2018]]=0,0,1)</f>
        <v>1</v>
      </c>
      <c r="E168" s="1">
        <f>+E167+Tabla15[[#This Row],[NOMBRE DE LA CAUSA 2019]]</f>
        <v>166</v>
      </c>
      <c r="F168" s="1">
        <f>+Tabla15[[#This Row],[0]]*Tabla15[[#This Row],[NOMBRE DE LA CAUSA 2019]]</f>
        <v>166</v>
      </c>
      <c r="G168" s="1" t="s">
        <v>762</v>
      </c>
      <c r="J168" s="1" t="s">
        <v>763</v>
      </c>
      <c r="K168" s="1" t="s">
        <v>759</v>
      </c>
      <c r="L168" s="1" t="s">
        <v>1121</v>
      </c>
      <c r="M168" s="4">
        <v>378</v>
      </c>
      <c r="N168" s="1" t="str">
        <f>+Tabla15[[#This Row],[NOMBRE DE LA CAUSA 2017]]</f>
        <v>ILEGALIDAD DEL ACTO ADMINISTRATIVO QUE DECRETA LA EXPROPIACION</v>
      </c>
    </row>
    <row r="169" spans="1:14" ht="15" customHeight="1">
      <c r="A169" s="1">
        <f>+Tabla15[[#This Row],[1]]</f>
        <v>167</v>
      </c>
      <c r="B169" s="1" t="s">
        <v>1122</v>
      </c>
      <c r="C169" s="1">
        <v>1</v>
      </c>
      <c r="D169" s="1">
        <f>+IF(Tabla15[[#This Row],[NOMBRE DE LA CAUSA 2018]]=0,0,1)</f>
        <v>1</v>
      </c>
      <c r="E169" s="1">
        <f>+E168+Tabla15[[#This Row],[NOMBRE DE LA CAUSA 2019]]</f>
        <v>167</v>
      </c>
      <c r="F169" s="1">
        <f>+Tabla15[[#This Row],[0]]*Tabla15[[#This Row],[NOMBRE DE LA CAUSA 2019]]</f>
        <v>167</v>
      </c>
      <c r="G169" s="5" t="s">
        <v>762</v>
      </c>
      <c r="I169" s="5" t="s">
        <v>499</v>
      </c>
      <c r="J169" s="1" t="s">
        <v>763</v>
      </c>
      <c r="K169" s="1" t="s">
        <v>759</v>
      </c>
      <c r="L169" s="5" t="s">
        <v>1123</v>
      </c>
      <c r="M169" s="4">
        <v>1932</v>
      </c>
      <c r="N169" s="1" t="str">
        <f>+Tabla15[[#This Row],[NOMBRE DE LA CAUSA 2017]]</f>
        <v>ILEGALIDAD DEL ACTO ADMINISTRATIVO QUE DECRETA MEDIDAS CAUTELARES</v>
      </c>
    </row>
    <row r="170" spans="1:14" ht="15" customHeight="1">
      <c r="A170" s="1">
        <f>+Tabla15[[#This Row],[1]]</f>
        <v>168</v>
      </c>
      <c r="B170" s="1" t="s">
        <v>1124</v>
      </c>
      <c r="C170" s="1">
        <v>1</v>
      </c>
      <c r="D170" s="1">
        <f>+IF(Tabla15[[#This Row],[NOMBRE DE LA CAUSA 2018]]=0,0,1)</f>
        <v>1</v>
      </c>
      <c r="E170" s="1">
        <f>+E169+Tabla15[[#This Row],[NOMBRE DE LA CAUSA 2019]]</f>
        <v>168</v>
      </c>
      <c r="F170" s="1">
        <f>+Tabla15[[#This Row],[0]]*Tabla15[[#This Row],[NOMBRE DE LA CAUSA 2019]]</f>
        <v>168</v>
      </c>
      <c r="G170" s="1" t="s">
        <v>762</v>
      </c>
      <c r="J170" s="1" t="s">
        <v>763</v>
      </c>
      <c r="K170" s="1" t="s">
        <v>759</v>
      </c>
      <c r="L170" s="1" t="s">
        <v>1125</v>
      </c>
      <c r="M170" s="4">
        <v>1972</v>
      </c>
      <c r="N170" s="1" t="str">
        <f>+Tabla15[[#This Row],[NOMBRE DE LA CAUSA 2017]]</f>
        <v>ILEGALIDAD DEL ACTO ADMINISTRATIVO QUE DEFINE AVALUO CATASTRAL</v>
      </c>
    </row>
    <row r="171" spans="1:14" ht="15" customHeight="1">
      <c r="A171" s="1">
        <f>+Tabla15[[#This Row],[1]]</f>
        <v>169</v>
      </c>
      <c r="B171" s="1" t="s">
        <v>1126</v>
      </c>
      <c r="C171" s="1">
        <v>1</v>
      </c>
      <c r="D171" s="1">
        <f>+IF(Tabla15[[#This Row],[NOMBRE DE LA CAUSA 2018]]=0,0,1)</f>
        <v>1</v>
      </c>
      <c r="E171" s="1">
        <f>+E170+Tabla15[[#This Row],[NOMBRE DE LA CAUSA 2019]]</f>
        <v>169</v>
      </c>
      <c r="F171" s="1">
        <f>+Tabla15[[#This Row],[0]]*Tabla15[[#This Row],[NOMBRE DE LA CAUSA 2019]]</f>
        <v>169</v>
      </c>
      <c r="G171" s="5" t="s">
        <v>762</v>
      </c>
      <c r="I171" s="5" t="s">
        <v>499</v>
      </c>
      <c r="J171" s="1" t="s">
        <v>763</v>
      </c>
      <c r="K171" s="1" t="s">
        <v>759</v>
      </c>
      <c r="L171" s="5" t="s">
        <v>1127</v>
      </c>
      <c r="M171" s="4">
        <v>1937</v>
      </c>
      <c r="N171" s="1" t="str">
        <f>+Tabla15[[#This Row],[NOMBRE DE LA CAUSA 2017]]</f>
        <v>ILEGALIDAD DEL ACTO ADMINISTRATIVO QUE DEJA SIN EFECTO FACILIDAD DE PAGO</v>
      </c>
    </row>
    <row r="172" spans="1:14" ht="15" customHeight="1">
      <c r="A172" s="1">
        <f>+Tabla15[[#This Row],[1]]</f>
        <v>170</v>
      </c>
      <c r="B172" s="1" t="s">
        <v>1128</v>
      </c>
      <c r="C172" s="1">
        <v>1</v>
      </c>
      <c r="D172" s="1">
        <f>+IF(Tabla15[[#This Row],[NOMBRE DE LA CAUSA 2018]]=0,0,1)</f>
        <v>1</v>
      </c>
      <c r="E172" s="1">
        <f>+E171+Tabla15[[#This Row],[NOMBRE DE LA CAUSA 2019]]</f>
        <v>170</v>
      </c>
      <c r="F172" s="1">
        <f>+Tabla15[[#This Row],[0]]*Tabla15[[#This Row],[NOMBRE DE LA CAUSA 2019]]</f>
        <v>170</v>
      </c>
      <c r="G172" s="5" t="s">
        <v>762</v>
      </c>
      <c r="H172" s="5"/>
      <c r="I172" s="5" t="s">
        <v>499</v>
      </c>
      <c r="J172" s="1" t="s">
        <v>763</v>
      </c>
      <c r="K172" s="1" t="s">
        <v>759</v>
      </c>
      <c r="L172" s="5" t="s">
        <v>1129</v>
      </c>
      <c r="M172" s="4">
        <v>1968</v>
      </c>
      <c r="N172" s="1" t="str">
        <f>+Tabla15[[#This Row],[NOMBRE DE LA CAUSA 2017]]</f>
        <v>ILEGALIDAD DEL ACTO ADMINISTRATIVO QUE DESVINCULA A SUPERNUMERARIO</v>
      </c>
    </row>
    <row r="173" spans="1:14" ht="15" customHeight="1">
      <c r="A173" s="1">
        <f>+Tabla15[[#This Row],[1]]</f>
        <v>171</v>
      </c>
      <c r="B173" s="5" t="s">
        <v>1130</v>
      </c>
      <c r="C173" s="1">
        <v>1</v>
      </c>
      <c r="D173" s="1">
        <f>+IF(Tabla15[[#This Row],[NOMBRE DE LA CAUSA 2018]]=0,0,1)</f>
        <v>1</v>
      </c>
      <c r="E173" s="1">
        <f>+E172+Tabla15[[#This Row],[NOMBRE DE LA CAUSA 2019]]</f>
        <v>171</v>
      </c>
      <c r="F173" s="1">
        <f>+Tabla15[[#This Row],[0]]*Tabla15[[#This Row],[NOMBRE DE LA CAUSA 2019]]</f>
        <v>171</v>
      </c>
      <c r="G173" s="1" t="s">
        <v>757</v>
      </c>
      <c r="I173" s="5" t="s">
        <v>1131</v>
      </c>
      <c r="K173" s="5" t="s">
        <v>759</v>
      </c>
      <c r="L173" s="5" t="s">
        <v>1132</v>
      </c>
      <c r="M173" s="26">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5" t="s">
        <v>1133</v>
      </c>
      <c r="C174" s="1">
        <v>1</v>
      </c>
      <c r="D174" s="1">
        <f>+IF(Tabla15[[#This Row],[NOMBRE DE LA CAUSA 2018]]=0,0,1)</f>
        <v>1</v>
      </c>
      <c r="E174" s="1">
        <f>+E173+Tabla15[[#This Row],[NOMBRE DE LA CAUSA 2019]]</f>
        <v>172</v>
      </c>
      <c r="F174" s="1">
        <f>+Tabla15[[#This Row],[0]]*Tabla15[[#This Row],[NOMBRE DE LA CAUSA 2019]]</f>
        <v>172</v>
      </c>
      <c r="G174" s="5" t="s">
        <v>762</v>
      </c>
      <c r="I174" s="5" t="s">
        <v>499</v>
      </c>
      <c r="J174" s="1" t="s">
        <v>763</v>
      </c>
      <c r="K174" s="1" t="s">
        <v>759</v>
      </c>
      <c r="L174" s="5" t="s">
        <v>1134</v>
      </c>
      <c r="M174" s="4">
        <v>1941</v>
      </c>
      <c r="N174" s="1" t="str">
        <f>+Tabla15[[#This Row],[NOMBRE DE LA CAUSA 2017]]</f>
        <v>ILEGALIDAD DEL ACTO ADMINISTRATIVO QUE DISPONE DECOMISO DE MERCANCIAS</v>
      </c>
    </row>
    <row r="175" spans="1:14" ht="15" customHeight="1">
      <c r="A175" s="1">
        <f>+Tabla15[[#This Row],[1]]</f>
        <v>173</v>
      </c>
      <c r="B175" s="5" t="s">
        <v>1135</v>
      </c>
      <c r="C175" s="1">
        <v>1</v>
      </c>
      <c r="D175" s="1">
        <f>+IF(Tabla15[[#This Row],[NOMBRE DE LA CAUSA 2018]]=0,0,1)</f>
        <v>1</v>
      </c>
      <c r="E175" s="1">
        <f>+E174+Tabla15[[#This Row],[NOMBRE DE LA CAUSA 2019]]</f>
        <v>173</v>
      </c>
      <c r="F175" s="1">
        <f>+Tabla15[[#This Row],[0]]*Tabla15[[#This Row],[NOMBRE DE LA CAUSA 2019]]</f>
        <v>173</v>
      </c>
      <c r="G175" s="1" t="s">
        <v>757</v>
      </c>
      <c r="I175" s="5" t="s">
        <v>1136</v>
      </c>
      <c r="K175" s="5" t="s">
        <v>759</v>
      </c>
      <c r="L175" s="5" t="s">
        <v>1137</v>
      </c>
      <c r="M175" s="26">
        <v>2344</v>
      </c>
      <c r="N175" s="1" t="str">
        <f>+Tabla15[[#This Row],[NOMBRE DE LA CAUSA 2017]]</f>
        <v>ILEGALIDAD DEL ACTO ADMINISTRATIVO QUE DISPONE EL REINTEGRO DE RECURSOS A FAVOR DEL ESTADO</v>
      </c>
    </row>
    <row r="176" spans="1:14" ht="15" customHeight="1">
      <c r="A176" s="1">
        <f>+Tabla15[[#This Row],[1]]</f>
        <v>174</v>
      </c>
      <c r="B176" s="5" t="s">
        <v>1138</v>
      </c>
      <c r="C176" s="1">
        <v>1</v>
      </c>
      <c r="D176" s="1">
        <f>+IF(Tabla15[[#This Row],[NOMBRE DE LA CAUSA 2018]]=0,0,1)</f>
        <v>1</v>
      </c>
      <c r="E176" s="1">
        <f>+E175+Tabla15[[#This Row],[NOMBRE DE LA CAUSA 2019]]</f>
        <v>174</v>
      </c>
      <c r="F176" s="1">
        <f>+Tabla15[[#This Row],[0]]*Tabla15[[#This Row],[NOMBRE DE LA CAUSA 2019]]</f>
        <v>174</v>
      </c>
      <c r="G176" s="1" t="s">
        <v>757</v>
      </c>
      <c r="I176" s="5" t="s">
        <v>1131</v>
      </c>
      <c r="K176" s="5" t="s">
        <v>759</v>
      </c>
      <c r="L176" s="5" t="s">
        <v>1139</v>
      </c>
      <c r="M176" s="26">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5" t="s">
        <v>1140</v>
      </c>
      <c r="C177" s="1">
        <v>1</v>
      </c>
      <c r="D177" s="1">
        <f>+IF(Tabla15[[#This Row],[NOMBRE DE LA CAUSA 2018]]=0,0,1)</f>
        <v>1</v>
      </c>
      <c r="E177" s="1">
        <f>+E176+Tabla15[[#This Row],[NOMBRE DE LA CAUSA 2019]]</f>
        <v>175</v>
      </c>
      <c r="F177" s="1">
        <f>+Tabla15[[#This Row],[0]]*Tabla15[[#This Row],[NOMBRE DE LA CAUSA 2019]]</f>
        <v>175</v>
      </c>
      <c r="G177" s="5" t="s">
        <v>762</v>
      </c>
      <c r="I177" s="5" t="s">
        <v>499</v>
      </c>
      <c r="J177" s="1" t="s">
        <v>763</v>
      </c>
      <c r="K177" s="1" t="s">
        <v>759</v>
      </c>
      <c r="L177" s="5" t="s">
        <v>1141</v>
      </c>
      <c r="M177" s="4">
        <v>1965</v>
      </c>
      <c r="N177" s="1" t="str">
        <f>+Tabla15[[#This Row],[NOMBRE DE LA CAUSA 2017]]</f>
        <v>ILEGALIDAD DEL ACTO ADMINISTRATIVO QUE EFECTUA CLASIFICACION ARANCELARIA MERCANCIAS</v>
      </c>
    </row>
    <row r="178" spans="1:14" ht="15" customHeight="1">
      <c r="A178" s="1">
        <f>+Tabla15[[#This Row],[1]]</f>
        <v>176</v>
      </c>
      <c r="B178" s="6" t="s">
        <v>1142</v>
      </c>
      <c r="C178" s="1">
        <v>1</v>
      </c>
      <c r="D178" s="1">
        <f>+IF(Tabla15[[#This Row],[NOMBRE DE LA CAUSA 2018]]=0,0,1)</f>
        <v>1</v>
      </c>
      <c r="E178" s="1">
        <f>+E177+Tabla15[[#This Row],[NOMBRE DE LA CAUSA 2019]]</f>
        <v>176</v>
      </c>
      <c r="F178" s="1">
        <f>+Tabla15[[#This Row],[0]]*Tabla15[[#This Row],[NOMBRE DE LA CAUSA 2019]]</f>
        <v>176</v>
      </c>
      <c r="G178" s="5" t="s">
        <v>762</v>
      </c>
      <c r="J178" s="1" t="s">
        <v>763</v>
      </c>
      <c r="K178" s="1" t="s">
        <v>759</v>
      </c>
      <c r="L178" s="1" t="s">
        <v>1143</v>
      </c>
      <c r="M178" s="4">
        <v>774</v>
      </c>
      <c r="N178" s="1" t="str">
        <f>+Tabla15[[#This Row],[NOMBRE DE LA CAUSA 2017]]</f>
        <v>ILEGALIDAD DEL ACTO ADMINISTRATIVO QUE ESTABLECE CUPOS DE COMBUSTIBLE LIBRE DE IMPUESTOS</v>
      </c>
    </row>
    <row r="179" spans="1:14" ht="15" customHeight="1">
      <c r="A179" s="1">
        <f>+Tabla15[[#This Row],[1]]</f>
        <v>177</v>
      </c>
      <c r="B179" s="1" t="s">
        <v>1144</v>
      </c>
      <c r="C179" s="1">
        <v>1</v>
      </c>
      <c r="D179" s="1">
        <f>+IF(Tabla15[[#This Row],[NOMBRE DE LA CAUSA 2018]]=0,0,1)</f>
        <v>1</v>
      </c>
      <c r="E179" s="1">
        <f>+E178+Tabla15[[#This Row],[NOMBRE DE LA CAUSA 2019]]</f>
        <v>177</v>
      </c>
      <c r="F179" s="1">
        <f>+Tabla15[[#This Row],[0]]*Tabla15[[#This Row],[NOMBRE DE LA CAUSA 2019]]</f>
        <v>177</v>
      </c>
      <c r="G179" s="1" t="s">
        <v>762</v>
      </c>
      <c r="J179" s="1" t="s">
        <v>763</v>
      </c>
      <c r="K179" s="1" t="s">
        <v>759</v>
      </c>
      <c r="L179" s="1" t="s">
        <v>1145</v>
      </c>
      <c r="M179" s="4">
        <v>400</v>
      </c>
      <c r="N179" s="1" t="str">
        <f>+Tabla15[[#This Row],[NOMBRE DE LA CAUSA 2017]]</f>
        <v>ILEGALIDAD DEL ACTO ADMINISTRATIVO QUE HACE EFECTIVA LA CLAUSULA PENAL PECUNIARIA</v>
      </c>
    </row>
    <row r="180" spans="1:14" ht="15" customHeight="1">
      <c r="A180" s="1">
        <f>+Tabla15[[#This Row],[1]]</f>
        <v>178</v>
      </c>
      <c r="B180" s="1" t="s">
        <v>1146</v>
      </c>
      <c r="C180" s="1">
        <v>1</v>
      </c>
      <c r="D180" s="1">
        <f>+IF(Tabla15[[#This Row],[NOMBRE DE LA CAUSA 2018]]=0,0,1)</f>
        <v>1</v>
      </c>
      <c r="E180" s="1">
        <f>+E179+Tabla15[[#This Row],[NOMBRE DE LA CAUSA 2019]]</f>
        <v>178</v>
      </c>
      <c r="F180" s="1">
        <f>+Tabla15[[#This Row],[0]]*Tabla15[[#This Row],[NOMBRE DE LA CAUSA 2019]]</f>
        <v>178</v>
      </c>
      <c r="G180" s="1" t="s">
        <v>762</v>
      </c>
      <c r="J180" s="1" t="s">
        <v>763</v>
      </c>
      <c r="K180" s="1" t="s">
        <v>759</v>
      </c>
      <c r="L180" s="1" t="s">
        <v>1147</v>
      </c>
      <c r="M180" s="4">
        <v>401</v>
      </c>
      <c r="N180" s="1" t="str">
        <f>+Tabla15[[#This Row],[NOMBRE DE LA CAUSA 2017]]</f>
        <v>ILEGALIDAD DEL ACTO ADMINISTRATIVO QUE IMPONE MULTA POR INCUMPLIMIENTO DEL CONTRATO</v>
      </c>
    </row>
    <row r="181" spans="1:14" ht="15" customHeight="1">
      <c r="A181" s="1">
        <f>+Tabla15[[#This Row],[1]]</f>
        <v>179</v>
      </c>
      <c r="B181" s="1" t="s">
        <v>1148</v>
      </c>
      <c r="C181" s="1">
        <v>1</v>
      </c>
      <c r="D181" s="1">
        <f>+IF(Tabla15[[#This Row],[NOMBRE DE LA CAUSA 2018]]=0,0,1)</f>
        <v>1</v>
      </c>
      <c r="E181" s="1">
        <f>+E180+Tabla15[[#This Row],[NOMBRE DE LA CAUSA 2019]]</f>
        <v>179</v>
      </c>
      <c r="F181" s="1">
        <f>+Tabla15[[#This Row],[0]]*Tabla15[[#This Row],[NOMBRE DE LA CAUSA 2019]]</f>
        <v>179</v>
      </c>
      <c r="G181" s="5" t="s">
        <v>762</v>
      </c>
      <c r="I181" s="5" t="s">
        <v>499</v>
      </c>
      <c r="J181" s="1" t="s">
        <v>763</v>
      </c>
      <c r="K181" s="1" t="s">
        <v>759</v>
      </c>
      <c r="L181" s="5" t="s">
        <v>1149</v>
      </c>
      <c r="M181" s="4">
        <v>1917</v>
      </c>
      <c r="N181" s="1" t="str">
        <f>+Tabla15[[#This Row],[NOMBRE DE LA CAUSA 2017]]</f>
        <v>ILEGALIDAD DEL ACTO ADMINISTRATIVO QUE IMPONE SANCION A CONTADORES PUBLICOS</v>
      </c>
    </row>
    <row r="182" spans="1:14" ht="15" customHeight="1">
      <c r="A182" s="1">
        <f>+Tabla15[[#This Row],[1]]</f>
        <v>180</v>
      </c>
      <c r="B182" s="5" t="s">
        <v>1150</v>
      </c>
      <c r="C182" s="1">
        <v>1</v>
      </c>
      <c r="D182" s="1">
        <f>+IF(Tabla15[[#This Row],[NOMBRE DE LA CAUSA 2018]]=0,0,1)</f>
        <v>1</v>
      </c>
      <c r="E182" s="1">
        <f>+E181+Tabla15[[#This Row],[NOMBRE DE LA CAUSA 2019]]</f>
        <v>180</v>
      </c>
      <c r="F182" s="1">
        <f>+Tabla15[[#This Row],[0]]*Tabla15[[#This Row],[NOMBRE DE LA CAUSA 2019]]</f>
        <v>180</v>
      </c>
      <c r="G182" s="5" t="s">
        <v>762</v>
      </c>
      <c r="J182" s="1" t="s">
        <v>763</v>
      </c>
      <c r="K182" s="1" t="s">
        <v>759</v>
      </c>
      <c r="L182" s="5" t="s">
        <v>1151</v>
      </c>
      <c r="M182" s="4">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5" t="s">
        <v>1152</v>
      </c>
      <c r="C183" s="1">
        <v>1</v>
      </c>
      <c r="D183" s="1">
        <f>+IF(Tabla15[[#This Row],[NOMBRE DE LA CAUSA 2018]]=0,0,1)</f>
        <v>1</v>
      </c>
      <c r="E183" s="1">
        <f>+E182+Tabla15[[#This Row],[NOMBRE DE LA CAUSA 2019]]</f>
        <v>181</v>
      </c>
      <c r="F183" s="1">
        <f>+Tabla15[[#This Row],[0]]*Tabla15[[#This Row],[NOMBRE DE LA CAUSA 2019]]</f>
        <v>181</v>
      </c>
      <c r="G183" s="5" t="s">
        <v>762</v>
      </c>
      <c r="J183" s="1" t="s">
        <v>763</v>
      </c>
      <c r="K183" s="1" t="s">
        <v>759</v>
      </c>
      <c r="L183" s="5" t="s">
        <v>1153</v>
      </c>
      <c r="M183" s="4">
        <v>1915</v>
      </c>
      <c r="N183" s="1" t="str">
        <f>+Tabla15[[#This Row],[NOMBRE DE LA CAUSA 2017]]</f>
        <v>ILEGALIDAD DEL ACTO ADMINISTRATIVO QUE IMPONE SANCION A ENTIDADES AUTORIZADAS PARA LA RECEPCION Y RECAUDO DE IMPUESTOS</v>
      </c>
    </row>
    <row r="184" spans="1:14" ht="15" customHeight="1">
      <c r="A184" s="1">
        <f>+Tabla15[[#This Row],[1]]</f>
        <v>182</v>
      </c>
      <c r="B184" s="5" t="s">
        <v>1154</v>
      </c>
      <c r="C184" s="1">
        <v>1</v>
      </c>
      <c r="D184" s="1">
        <f>+IF(Tabla15[[#This Row],[NOMBRE DE LA CAUSA 2018]]=0,0,1)</f>
        <v>1</v>
      </c>
      <c r="E184" s="1">
        <f>+E183+Tabla15[[#This Row],[NOMBRE DE LA CAUSA 2019]]</f>
        <v>182</v>
      </c>
      <c r="F184" s="1">
        <f>+Tabla15[[#This Row],[0]]*Tabla15[[#This Row],[NOMBRE DE LA CAUSA 2019]]</f>
        <v>182</v>
      </c>
      <c r="G184" s="5" t="s">
        <v>762</v>
      </c>
      <c r="J184" s="1" t="s">
        <v>763</v>
      </c>
      <c r="K184" s="1" t="s">
        <v>759</v>
      </c>
      <c r="L184" s="5" t="s">
        <v>1155</v>
      </c>
      <c r="M184" s="4">
        <v>773</v>
      </c>
      <c r="N184" s="1" t="str">
        <f>+Tabla15[[#This Row],[NOMBRE DE LA CAUSA 2017]]</f>
        <v>ILEGALIDAD DEL ACTO ADMINISTRATIVO QUE IMPONE SANCION A LOS USUARIOS DE SERVICIOS PUBLICOS DOMICILIARIOS</v>
      </c>
    </row>
    <row r="185" spans="1:14" ht="15" customHeight="1">
      <c r="A185" s="1">
        <f>+Tabla15[[#This Row],[1]]</f>
        <v>183</v>
      </c>
      <c r="B185" s="5" t="s">
        <v>1156</v>
      </c>
      <c r="C185" s="1">
        <v>1</v>
      </c>
      <c r="D185" s="1">
        <f>+IF(Tabla15[[#This Row],[NOMBRE DE LA CAUSA 2018]]=0,0,1)</f>
        <v>1</v>
      </c>
      <c r="E185" s="1">
        <f>+E184+Tabla15[[#This Row],[NOMBRE DE LA CAUSA 2019]]</f>
        <v>183</v>
      </c>
      <c r="F185" s="1">
        <f>+Tabla15[[#This Row],[0]]*Tabla15[[#This Row],[NOMBRE DE LA CAUSA 2019]]</f>
        <v>183</v>
      </c>
      <c r="G185" s="5" t="s">
        <v>762</v>
      </c>
      <c r="J185" s="1" t="s">
        <v>763</v>
      </c>
      <c r="K185" s="1" t="s">
        <v>759</v>
      </c>
      <c r="L185" s="5" t="s">
        <v>1157</v>
      </c>
      <c r="M185" s="4">
        <v>4</v>
      </c>
      <c r="N185" s="1" t="str">
        <f>+Tabla15[[#This Row],[NOMBRE DE LA CAUSA 2017]]</f>
        <v>ILEGALIDAD DEL ACTO ADMINISTRATIVO QUE IMPONE SANCION DISCIPLINARIA</v>
      </c>
    </row>
    <row r="186" spans="1:14" ht="15" customHeight="1">
      <c r="A186" s="1">
        <f>+Tabla15[[#This Row],[1]]</f>
        <v>184</v>
      </c>
      <c r="B186" s="5" t="s">
        <v>1158</v>
      </c>
      <c r="C186" s="1">
        <v>1</v>
      </c>
      <c r="D186" s="1">
        <f>+IF(Tabla15[[#This Row],[NOMBRE DE LA CAUSA 2018]]=0,0,1)</f>
        <v>1</v>
      </c>
      <c r="E186" s="1">
        <f>+E185+Tabla15[[#This Row],[NOMBRE DE LA CAUSA 2019]]</f>
        <v>184</v>
      </c>
      <c r="F186" s="1">
        <f>+Tabla15[[#This Row],[0]]*Tabla15[[#This Row],[NOMBRE DE LA CAUSA 2019]]</f>
        <v>184</v>
      </c>
      <c r="G186" s="5" t="s">
        <v>762</v>
      </c>
      <c r="J186" s="1" t="s">
        <v>763</v>
      </c>
      <c r="K186" s="1" t="s">
        <v>759</v>
      </c>
      <c r="L186" s="5" t="s">
        <v>1159</v>
      </c>
      <c r="M186" s="4">
        <v>450</v>
      </c>
      <c r="N186" s="1" t="str">
        <f>+Tabla15[[#This Row],[NOMBRE DE LA CAUSA 2017]]</f>
        <v>ILEGALIDAD DEL ACTO ADMINISTRATIVO QUE IMPONE SANCION EN EJERCICIO DEL CONTROL FISCAL</v>
      </c>
    </row>
    <row r="187" spans="1:14" ht="15" customHeight="1">
      <c r="A187" s="1">
        <f>+Tabla15[[#This Row],[1]]</f>
        <v>185</v>
      </c>
      <c r="B187" s="5" t="s">
        <v>1160</v>
      </c>
      <c r="C187" s="1">
        <v>1</v>
      </c>
      <c r="D187" s="1">
        <f>+IF(Tabla15[[#This Row],[NOMBRE DE LA CAUSA 2018]]=0,0,1)</f>
        <v>1</v>
      </c>
      <c r="E187" s="1">
        <f>+E186+Tabla15[[#This Row],[NOMBRE DE LA CAUSA 2019]]</f>
        <v>185</v>
      </c>
      <c r="F187" s="1">
        <f>+Tabla15[[#This Row],[0]]*Tabla15[[#This Row],[NOMBRE DE LA CAUSA 2019]]</f>
        <v>185</v>
      </c>
      <c r="G187" s="5" t="s">
        <v>762</v>
      </c>
      <c r="I187" s="5" t="s">
        <v>499</v>
      </c>
      <c r="J187" s="1" t="s">
        <v>763</v>
      </c>
      <c r="K187" s="1" t="s">
        <v>759</v>
      </c>
      <c r="L187" s="5" t="s">
        <v>1161</v>
      </c>
      <c r="M187" s="4">
        <v>1929</v>
      </c>
      <c r="N187" s="1" t="str">
        <f>+Tabla15[[#This Row],[NOMBRE DE LA CAUSA 2017]]</f>
        <v>ILEGALIDAD DEL ACTO ADMINISTRATIVO QUE IMPONE SANCION POR DECLARACION DE INSOLVENCIA</v>
      </c>
    </row>
    <row r="188" spans="1:14" ht="15" customHeight="1">
      <c r="A188" s="1">
        <f>+Tabla15[[#This Row],[1]]</f>
        <v>186</v>
      </c>
      <c r="B188" s="1" t="s">
        <v>1162</v>
      </c>
      <c r="C188" s="1">
        <v>1</v>
      </c>
      <c r="D188" s="1">
        <f>+IF(Tabla15[[#This Row],[NOMBRE DE LA CAUSA 2018]]=0,0,1)</f>
        <v>1</v>
      </c>
      <c r="E188" s="1">
        <f>+E187+Tabla15[[#This Row],[NOMBRE DE LA CAUSA 2019]]</f>
        <v>186</v>
      </c>
      <c r="F188" s="1">
        <f>+Tabla15[[#This Row],[0]]*Tabla15[[#This Row],[NOMBRE DE LA CAUSA 2019]]</f>
        <v>186</v>
      </c>
      <c r="G188" s="5" t="s">
        <v>762</v>
      </c>
      <c r="I188" s="5" t="s">
        <v>499</v>
      </c>
      <c r="J188" s="1" t="s">
        <v>763</v>
      </c>
      <c r="K188" s="1" t="s">
        <v>759</v>
      </c>
      <c r="L188" s="5" t="s">
        <v>1163</v>
      </c>
      <c r="M188" s="4">
        <v>1928</v>
      </c>
      <c r="N188" s="1" t="str">
        <f>+Tabla15[[#This Row],[NOMBRE DE LA CAUSA 2017]]</f>
        <v>ILEGALIDAD DEL ACTO ADMINISTRATIVO QUE IMPONE SANCION POR DECLARACION DE PROVEEDOR FICTICIO O INSOLVENTE</v>
      </c>
    </row>
    <row r="189" spans="1:14" ht="15" customHeight="1">
      <c r="A189" s="1">
        <f>+Tabla15[[#This Row],[1]]</f>
        <v>187</v>
      </c>
      <c r="B189" s="5" t="s">
        <v>1164</v>
      </c>
      <c r="C189" s="1">
        <v>1</v>
      </c>
      <c r="D189" s="1">
        <f>+IF(Tabla15[[#This Row],[NOMBRE DE LA CAUSA 2018]]=0,0,1)</f>
        <v>1</v>
      </c>
      <c r="E189" s="1">
        <f>+E188+Tabla15[[#This Row],[NOMBRE DE LA CAUSA 2019]]</f>
        <v>187</v>
      </c>
      <c r="F189" s="1">
        <f>+Tabla15[[#This Row],[0]]*Tabla15[[#This Row],[NOMBRE DE LA CAUSA 2019]]</f>
        <v>187</v>
      </c>
      <c r="G189" s="5" t="s">
        <v>762</v>
      </c>
      <c r="I189" s="5" t="s">
        <v>499</v>
      </c>
      <c r="J189" s="1" t="s">
        <v>763</v>
      </c>
      <c r="K189" s="1" t="s">
        <v>759</v>
      </c>
      <c r="L189" s="5" t="s">
        <v>1165</v>
      </c>
      <c r="M189" s="4">
        <v>1927</v>
      </c>
      <c r="N189" s="1" t="str">
        <f>+Tabla15[[#This Row],[NOMBRE DE LA CAUSA 2017]]</f>
        <v>ILEGALIDAD DEL ACTO ADMINISTRATIVO QUE IMPONE SANCION POR DEVOLUCION O COMPENSACION IMPROCEDENTE</v>
      </c>
    </row>
    <row r="190" spans="1:14" ht="15" customHeight="1">
      <c r="A190" s="1">
        <f>+Tabla15[[#This Row],[1]]</f>
        <v>188</v>
      </c>
      <c r="B190" s="1" t="s">
        <v>1166</v>
      </c>
      <c r="C190" s="1">
        <v>1</v>
      </c>
      <c r="D190" s="1">
        <f>+IF(Tabla15[[#This Row],[NOMBRE DE LA CAUSA 2018]]=0,0,1)</f>
        <v>1</v>
      </c>
      <c r="E190" s="1">
        <f>+E189+Tabla15[[#This Row],[NOMBRE DE LA CAUSA 2019]]</f>
        <v>188</v>
      </c>
      <c r="F190" s="1">
        <f>+Tabla15[[#This Row],[0]]*Tabla15[[#This Row],[NOMBRE DE LA CAUSA 2019]]</f>
        <v>188</v>
      </c>
      <c r="G190" s="5" t="s">
        <v>762</v>
      </c>
      <c r="I190" s="5" t="s">
        <v>499</v>
      </c>
      <c r="J190" s="1" t="s">
        <v>763</v>
      </c>
      <c r="K190" s="1" t="s">
        <v>759</v>
      </c>
      <c r="L190" s="5" t="s">
        <v>1167</v>
      </c>
      <c r="M190" s="4">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1168</v>
      </c>
      <c r="C191" s="1">
        <v>1</v>
      </c>
      <c r="D191" s="1">
        <f>+IF(Tabla15[[#This Row],[NOMBRE DE LA CAUSA 2018]]=0,0,1)</f>
        <v>1</v>
      </c>
      <c r="E191" s="1">
        <f>+E190+Tabla15[[#This Row],[NOMBRE DE LA CAUSA 2019]]</f>
        <v>189</v>
      </c>
      <c r="F191" s="1">
        <f>+Tabla15[[#This Row],[0]]*Tabla15[[#This Row],[NOMBRE DE LA CAUSA 2019]]</f>
        <v>189</v>
      </c>
      <c r="G191" s="5" t="s">
        <v>762</v>
      </c>
      <c r="I191" s="5" t="s">
        <v>499</v>
      </c>
      <c r="J191" s="1" t="s">
        <v>763</v>
      </c>
      <c r="K191" s="1" t="s">
        <v>759</v>
      </c>
      <c r="L191" s="5" t="s">
        <v>1169</v>
      </c>
      <c r="M191" s="4">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1170</v>
      </c>
      <c r="C192" s="1">
        <v>1</v>
      </c>
      <c r="D192" s="1">
        <f>+IF(Tabla15[[#This Row],[NOMBRE DE LA CAUSA 2018]]=0,0,1)</f>
        <v>1</v>
      </c>
      <c r="E192" s="1">
        <f>+E191+Tabla15[[#This Row],[NOMBRE DE LA CAUSA 2019]]</f>
        <v>190</v>
      </c>
      <c r="F192" s="1">
        <f>+Tabla15[[#This Row],[0]]*Tabla15[[#This Row],[NOMBRE DE LA CAUSA 2019]]</f>
        <v>190</v>
      </c>
      <c r="G192" s="5" t="s">
        <v>762</v>
      </c>
      <c r="I192" s="5" t="s">
        <v>499</v>
      </c>
      <c r="J192" s="1" t="s">
        <v>763</v>
      </c>
      <c r="K192" s="1" t="s">
        <v>759</v>
      </c>
      <c r="L192" s="5" t="s">
        <v>1171</v>
      </c>
      <c r="M192" s="4">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1172</v>
      </c>
      <c r="C193" s="1">
        <v>1</v>
      </c>
      <c r="D193" s="1">
        <f>+IF(Tabla15[[#This Row],[NOMBRE DE LA CAUSA 2018]]=0,0,1)</f>
        <v>1</v>
      </c>
      <c r="E193" s="1">
        <f>+E192+Tabla15[[#This Row],[NOMBRE DE LA CAUSA 2019]]</f>
        <v>191</v>
      </c>
      <c r="F193" s="1">
        <f>+Tabla15[[#This Row],[0]]*Tabla15[[#This Row],[NOMBRE DE LA CAUSA 2019]]</f>
        <v>191</v>
      </c>
      <c r="G193" s="5" t="s">
        <v>762</v>
      </c>
      <c r="I193" s="5" t="s">
        <v>499</v>
      </c>
      <c r="J193" s="1" t="s">
        <v>763</v>
      </c>
      <c r="K193" s="1" t="s">
        <v>759</v>
      </c>
      <c r="L193" s="5" t="s">
        <v>1173</v>
      </c>
      <c r="M193" s="4">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1174</v>
      </c>
      <c r="C194" s="1">
        <v>1</v>
      </c>
      <c r="D194" s="1">
        <f>+IF(Tabla15[[#This Row],[NOMBRE DE LA CAUSA 2018]]=0,0,1)</f>
        <v>1</v>
      </c>
      <c r="E194" s="1">
        <f>+E193+Tabla15[[#This Row],[NOMBRE DE LA CAUSA 2019]]</f>
        <v>192</v>
      </c>
      <c r="F194" s="1">
        <f>+Tabla15[[#This Row],[0]]*Tabla15[[#This Row],[NOMBRE DE LA CAUSA 2019]]</f>
        <v>192</v>
      </c>
      <c r="G194" s="5" t="s">
        <v>762</v>
      </c>
      <c r="H194" s="5"/>
      <c r="I194" s="5" t="s">
        <v>499</v>
      </c>
      <c r="J194" s="1" t="s">
        <v>763</v>
      </c>
      <c r="K194" s="1" t="s">
        <v>759</v>
      </c>
      <c r="L194" s="5" t="s">
        <v>1175</v>
      </c>
      <c r="M194" s="4">
        <v>1949</v>
      </c>
      <c r="N194" s="1" t="str">
        <f>+Tabla15[[#This Row],[NOMBRE DE LA CAUSA 2017]]</f>
        <v>ILEGALIDAD DEL ACTO ADMINISTRATIVO QUE IMPONE SANCION POR FALTA ADUANERA DE LOS AGENTES DE ADUANAS</v>
      </c>
    </row>
    <row r="195" spans="1:14" ht="15" customHeight="1">
      <c r="A195" s="1">
        <f>+Tabla15[[#This Row],[1]]</f>
        <v>193</v>
      </c>
      <c r="B195" s="1" t="s">
        <v>1176</v>
      </c>
      <c r="C195" s="1">
        <v>1</v>
      </c>
      <c r="D195" s="1">
        <f>+IF(Tabla15[[#This Row],[NOMBRE DE LA CAUSA 2018]]=0,0,1)</f>
        <v>1</v>
      </c>
      <c r="E195" s="1">
        <f>+E194+Tabla15[[#This Row],[NOMBRE DE LA CAUSA 2019]]</f>
        <v>193</v>
      </c>
      <c r="F195" s="1">
        <f>+Tabla15[[#This Row],[0]]*Tabla15[[#This Row],[NOMBRE DE LA CAUSA 2019]]</f>
        <v>193</v>
      </c>
      <c r="G195" s="5" t="s">
        <v>762</v>
      </c>
      <c r="H195" s="5"/>
      <c r="I195" s="5" t="s">
        <v>499</v>
      </c>
      <c r="J195" s="1" t="s">
        <v>763</v>
      </c>
      <c r="K195" s="1" t="s">
        <v>759</v>
      </c>
      <c r="L195" s="5" t="s">
        <v>1177</v>
      </c>
      <c r="M195" s="4">
        <v>1956</v>
      </c>
      <c r="N195" s="1" t="str">
        <f>+Tabla15[[#This Row],[NOMBRE DE LA CAUSA 2017]]</f>
        <v>ILEGALIDAD DEL ACTO ADMINISTRATIVO QUE IMPONE SANCION POR FALTA ADUANERA DE LOS AGENTES DE CARGA INTERNACIONAL</v>
      </c>
    </row>
    <row r="196" spans="1:14" ht="15" customHeight="1">
      <c r="A196" s="1">
        <f>+Tabla15[[#This Row],[1]]</f>
        <v>194</v>
      </c>
      <c r="B196" s="1" t="s">
        <v>1178</v>
      </c>
      <c r="C196" s="1">
        <v>1</v>
      </c>
      <c r="D196" s="1">
        <f>+IF(Tabla15[[#This Row],[NOMBRE DE LA CAUSA 2018]]=0,0,1)</f>
        <v>1</v>
      </c>
      <c r="E196" s="1">
        <f>+E195+Tabla15[[#This Row],[NOMBRE DE LA CAUSA 2019]]</f>
        <v>194</v>
      </c>
      <c r="F196" s="1">
        <f>+Tabla15[[#This Row],[0]]*Tabla15[[#This Row],[NOMBRE DE LA CAUSA 2019]]</f>
        <v>194</v>
      </c>
      <c r="G196" s="5" t="s">
        <v>762</v>
      </c>
      <c r="H196" s="5"/>
      <c r="I196" s="5" t="s">
        <v>499</v>
      </c>
      <c r="J196" s="1" t="s">
        <v>763</v>
      </c>
      <c r="K196" s="1" t="s">
        <v>759</v>
      </c>
      <c r="L196" s="5" t="s">
        <v>1179</v>
      </c>
      <c r="M196" s="4">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1180</v>
      </c>
      <c r="C197" s="1">
        <v>1</v>
      </c>
      <c r="D197" s="1">
        <f>+IF(Tabla15[[#This Row],[NOMBRE DE LA CAUSA 2018]]=0,0,1)</f>
        <v>1</v>
      </c>
      <c r="E197" s="1">
        <f>+E196+Tabla15[[#This Row],[NOMBRE DE LA CAUSA 2019]]</f>
        <v>195</v>
      </c>
      <c r="F197" s="1">
        <f>+Tabla15[[#This Row],[0]]*Tabla15[[#This Row],[NOMBRE DE LA CAUSA 2019]]</f>
        <v>195</v>
      </c>
      <c r="G197" s="5" t="s">
        <v>762</v>
      </c>
      <c r="H197" s="5"/>
      <c r="I197" s="5" t="s">
        <v>499</v>
      </c>
      <c r="J197" s="1" t="s">
        <v>763</v>
      </c>
      <c r="K197" s="1" t="s">
        <v>759</v>
      </c>
      <c r="L197" s="5" t="s">
        <v>1181</v>
      </c>
      <c r="M197" s="4">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1182</v>
      </c>
      <c r="C198" s="1">
        <v>1</v>
      </c>
      <c r="D198" s="1">
        <f>+IF(Tabla15[[#This Row],[NOMBRE DE LA CAUSA 2018]]=0,0,1)</f>
        <v>1</v>
      </c>
      <c r="E198" s="1">
        <f>+E197+Tabla15[[#This Row],[NOMBRE DE LA CAUSA 2019]]</f>
        <v>196</v>
      </c>
      <c r="F198" s="1">
        <f>+Tabla15[[#This Row],[0]]*Tabla15[[#This Row],[NOMBRE DE LA CAUSA 2019]]</f>
        <v>196</v>
      </c>
      <c r="G198" s="5" t="s">
        <v>762</v>
      </c>
      <c r="H198" s="5"/>
      <c r="I198" s="5" t="s">
        <v>499</v>
      </c>
      <c r="J198" s="1" t="s">
        <v>763</v>
      </c>
      <c r="K198" s="1" t="s">
        <v>759</v>
      </c>
      <c r="L198" s="5" t="s">
        <v>1183</v>
      </c>
      <c r="M198" s="4">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1184</v>
      </c>
      <c r="C199" s="1">
        <v>1</v>
      </c>
      <c r="D199" s="1">
        <f>+IF(Tabla15[[#This Row],[NOMBRE DE LA CAUSA 2018]]=0,0,1)</f>
        <v>1</v>
      </c>
      <c r="E199" s="1">
        <f>+E198+Tabla15[[#This Row],[NOMBRE DE LA CAUSA 2019]]</f>
        <v>197</v>
      </c>
      <c r="F199" s="1">
        <f>+Tabla15[[#This Row],[0]]*Tabla15[[#This Row],[NOMBRE DE LA CAUSA 2019]]</f>
        <v>197</v>
      </c>
      <c r="G199" s="5" t="s">
        <v>762</v>
      </c>
      <c r="H199" s="5"/>
      <c r="I199" s="5" t="s">
        <v>499</v>
      </c>
      <c r="J199" s="1" t="s">
        <v>763</v>
      </c>
      <c r="K199" s="1" t="s">
        <v>759</v>
      </c>
      <c r="L199" s="5" t="s">
        <v>1185</v>
      </c>
      <c r="M199" s="4">
        <v>1953</v>
      </c>
      <c r="N199" s="1" t="str">
        <f>+Tabla15[[#This Row],[NOMBRE DE LA CAUSA 2017]]</f>
        <v>ILEGALIDAD DEL ACTO ADMINISTRATIVO QUE IMPONE SANCION POR FALTA ADUANERA DE LOS DEPOSITOS PUBLICOS Y PRIVADOS</v>
      </c>
    </row>
    <row r="200" spans="1:14" ht="15" customHeight="1">
      <c r="A200" s="1">
        <f>+Tabla15[[#This Row],[1]]</f>
        <v>198</v>
      </c>
      <c r="B200" s="1" t="s">
        <v>1186</v>
      </c>
      <c r="C200" s="1">
        <v>1</v>
      </c>
      <c r="D200" s="1">
        <f>+IF(Tabla15[[#This Row],[NOMBRE DE LA CAUSA 2018]]=0,0,1)</f>
        <v>1</v>
      </c>
      <c r="E200" s="1">
        <f>+E199+Tabla15[[#This Row],[NOMBRE DE LA CAUSA 2019]]</f>
        <v>198</v>
      </c>
      <c r="F200" s="1">
        <f>+Tabla15[[#This Row],[0]]*Tabla15[[#This Row],[NOMBRE DE LA CAUSA 2019]]</f>
        <v>198</v>
      </c>
      <c r="G200" s="5" t="s">
        <v>762</v>
      </c>
      <c r="H200" s="5"/>
      <c r="I200" s="5" t="s">
        <v>499</v>
      </c>
      <c r="J200" s="1" t="s">
        <v>763</v>
      </c>
      <c r="K200" s="1" t="s">
        <v>759</v>
      </c>
      <c r="L200" s="5" t="s">
        <v>1187</v>
      </c>
      <c r="M200" s="4">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1188</v>
      </c>
      <c r="C201" s="1">
        <v>1</v>
      </c>
      <c r="D201" s="1">
        <f>+IF(Tabla15[[#This Row],[NOMBRE DE LA CAUSA 2018]]=0,0,1)</f>
        <v>1</v>
      </c>
      <c r="E201" s="1">
        <f>+E200+Tabla15[[#This Row],[NOMBRE DE LA CAUSA 2019]]</f>
        <v>199</v>
      </c>
      <c r="F201" s="1">
        <f>+Tabla15[[#This Row],[0]]*Tabla15[[#This Row],[NOMBRE DE LA CAUSA 2019]]</f>
        <v>199</v>
      </c>
      <c r="G201" s="5" t="s">
        <v>762</v>
      </c>
      <c r="H201" s="5"/>
      <c r="I201" s="5" t="s">
        <v>499</v>
      </c>
      <c r="J201" s="1" t="s">
        <v>763</v>
      </c>
      <c r="K201" s="1" t="s">
        <v>759</v>
      </c>
      <c r="L201" s="5" t="s">
        <v>1189</v>
      </c>
      <c r="M201" s="4">
        <v>1955</v>
      </c>
      <c r="N201" s="1" t="str">
        <f>+Tabla15[[#This Row],[NOMBRE DE LA CAUSA 2017]]</f>
        <v>ILEGALIDAD DEL ACTO ADMINISTRATIVO QUE IMPONE SANCION POR FALTA ADUANERA DE LOS TRANSPORTADORES</v>
      </c>
    </row>
    <row r="202" spans="1:14" ht="15" customHeight="1">
      <c r="A202" s="1">
        <f>+Tabla15[[#This Row],[1]]</f>
        <v>200</v>
      </c>
      <c r="B202" s="1" t="s">
        <v>1190</v>
      </c>
      <c r="C202" s="1">
        <v>1</v>
      </c>
      <c r="D202" s="1">
        <f>+IF(Tabla15[[#This Row],[NOMBRE DE LA CAUSA 2018]]=0,0,1)</f>
        <v>1</v>
      </c>
      <c r="E202" s="1">
        <f>+E201+Tabla15[[#This Row],[NOMBRE DE LA CAUSA 2019]]</f>
        <v>200</v>
      </c>
      <c r="F202" s="1">
        <f>+Tabla15[[#This Row],[0]]*Tabla15[[#This Row],[NOMBRE DE LA CAUSA 2019]]</f>
        <v>200</v>
      </c>
      <c r="G202" s="5" t="s">
        <v>762</v>
      </c>
      <c r="H202" s="5"/>
      <c r="I202" s="5" t="s">
        <v>499</v>
      </c>
      <c r="J202" s="1" t="s">
        <v>763</v>
      </c>
      <c r="K202" s="1" t="s">
        <v>759</v>
      </c>
      <c r="L202" s="5" t="s">
        <v>1191</v>
      </c>
      <c r="M202" s="4">
        <v>1950</v>
      </c>
      <c r="N202" s="1" t="str">
        <f>+Tabla15[[#This Row],[NOMBRE DE LA CAUSA 2017]]</f>
        <v>ILEGALIDAD DEL ACTO ADMINISTRATIVO QUE IMPONE SANCION POR FALTA ADUANERA DE LOS USUARIOS ADUANEROS PERMANENTES</v>
      </c>
    </row>
    <row r="203" spans="1:14" ht="15" customHeight="1">
      <c r="A203" s="1">
        <f>+Tabla15[[#This Row],[1]]</f>
        <v>201</v>
      </c>
      <c r="B203" s="1" t="s">
        <v>1192</v>
      </c>
      <c r="C203" s="1">
        <v>1</v>
      </c>
      <c r="D203" s="1">
        <f>+IF(Tabla15[[#This Row],[NOMBRE DE LA CAUSA 2018]]=0,0,1)</f>
        <v>1</v>
      </c>
      <c r="E203" s="1">
        <f>+E202+Tabla15[[#This Row],[NOMBRE DE LA CAUSA 2019]]</f>
        <v>201</v>
      </c>
      <c r="F203" s="1">
        <f>+Tabla15[[#This Row],[0]]*Tabla15[[#This Row],[NOMBRE DE LA CAUSA 2019]]</f>
        <v>201</v>
      </c>
      <c r="G203" s="5" t="s">
        <v>762</v>
      </c>
      <c r="H203" s="5"/>
      <c r="I203" s="5" t="s">
        <v>499</v>
      </c>
      <c r="J203" s="1" t="s">
        <v>763</v>
      </c>
      <c r="K203" s="1" t="s">
        <v>759</v>
      </c>
      <c r="L203" s="5" t="s">
        <v>1193</v>
      </c>
      <c r="M203" s="4">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1194</v>
      </c>
      <c r="C204" s="1">
        <v>1</v>
      </c>
      <c r="D204" s="1">
        <f>+IF(Tabla15[[#This Row],[NOMBRE DE LA CAUSA 2018]]=0,0,1)</f>
        <v>1</v>
      </c>
      <c r="E204" s="1">
        <f>+E203+Tabla15[[#This Row],[NOMBRE DE LA CAUSA 2019]]</f>
        <v>202</v>
      </c>
      <c r="F204" s="1">
        <f>+Tabla15[[#This Row],[0]]*Tabla15[[#This Row],[NOMBRE DE LA CAUSA 2019]]</f>
        <v>202</v>
      </c>
      <c r="G204" s="5" t="s">
        <v>762</v>
      </c>
      <c r="H204" s="5"/>
      <c r="I204" s="5" t="s">
        <v>499</v>
      </c>
      <c r="J204" s="1" t="s">
        <v>763</v>
      </c>
      <c r="K204" s="1" t="s">
        <v>759</v>
      </c>
      <c r="L204" s="5" t="s">
        <v>1195</v>
      </c>
      <c r="M204" s="4">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1196</v>
      </c>
      <c r="C205" s="1">
        <v>1</v>
      </c>
      <c r="D205" s="1">
        <f>+IF(Tabla15[[#This Row],[NOMBRE DE LA CAUSA 2018]]=0,0,1)</f>
        <v>1</v>
      </c>
      <c r="E205" s="1">
        <f>+E204+Tabla15[[#This Row],[NOMBRE DE LA CAUSA 2019]]</f>
        <v>203</v>
      </c>
      <c r="F205" s="1">
        <f>+Tabla15[[#This Row],[0]]*Tabla15[[#This Row],[NOMBRE DE LA CAUSA 2019]]</f>
        <v>203</v>
      </c>
      <c r="G205" s="5" t="s">
        <v>762</v>
      </c>
      <c r="H205" s="5"/>
      <c r="I205" s="5" t="s">
        <v>499</v>
      </c>
      <c r="J205" s="1" t="s">
        <v>763</v>
      </c>
      <c r="K205" s="1" t="s">
        <v>759</v>
      </c>
      <c r="L205" s="5" t="s">
        <v>1197</v>
      </c>
      <c r="M205" s="4">
        <v>1957</v>
      </c>
      <c r="N205" s="1" t="str">
        <f>+Tabla15[[#This Row],[NOMBRE DE LA CAUSA 2017]]</f>
        <v>ILEGALIDAD DEL ACTO ADMINISTRATIVO QUE IMPONE SANCION POR FALTA ADUANERA EN MATERIA DE VALORACION DE MERCANCIAS</v>
      </c>
    </row>
    <row r="206" spans="1:14" ht="15" customHeight="1">
      <c r="A206" s="1">
        <f>+Tabla15[[#This Row],[1]]</f>
        <v>204</v>
      </c>
      <c r="B206" s="1" t="s">
        <v>1198</v>
      </c>
      <c r="C206" s="1">
        <v>1</v>
      </c>
      <c r="D206" s="1">
        <f>+IF(Tabla15[[#This Row],[NOMBRE DE LA CAUSA 2018]]=0,0,1)</f>
        <v>1</v>
      </c>
      <c r="E206" s="1">
        <f>+E205+Tabla15[[#This Row],[NOMBRE DE LA CAUSA 2019]]</f>
        <v>204</v>
      </c>
      <c r="F206" s="1">
        <f>+Tabla15[[#This Row],[0]]*Tabla15[[#This Row],[NOMBRE DE LA CAUSA 2019]]</f>
        <v>204</v>
      </c>
      <c r="G206" s="5" t="s">
        <v>762</v>
      </c>
      <c r="I206" s="5" t="s">
        <v>499</v>
      </c>
      <c r="J206" s="1" t="s">
        <v>763</v>
      </c>
      <c r="K206" s="1" t="s">
        <v>759</v>
      </c>
      <c r="L206" s="5" t="s">
        <v>1199</v>
      </c>
      <c r="M206" s="4">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1200</v>
      </c>
      <c r="C207" s="1">
        <v>1</v>
      </c>
      <c r="D207" s="1">
        <f>+IF(Tabla15[[#This Row],[NOMBRE DE LA CAUSA 2018]]=0,0,1)</f>
        <v>1</v>
      </c>
      <c r="E207" s="1">
        <f>+E206+Tabla15[[#This Row],[NOMBRE DE LA CAUSA 2019]]</f>
        <v>205</v>
      </c>
      <c r="F207" s="1">
        <f>+Tabla15[[#This Row],[0]]*Tabla15[[#This Row],[NOMBRE DE LA CAUSA 2019]]</f>
        <v>205</v>
      </c>
      <c r="G207" s="5" t="s">
        <v>762</v>
      </c>
      <c r="I207" s="5" t="s">
        <v>499</v>
      </c>
      <c r="J207" s="1" t="s">
        <v>763</v>
      </c>
      <c r="K207" s="1" t="s">
        <v>759</v>
      </c>
      <c r="L207" s="5" t="s">
        <v>1201</v>
      </c>
      <c r="M207" s="4">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1202</v>
      </c>
      <c r="C208" s="1">
        <v>1</v>
      </c>
      <c r="D208" s="1">
        <f>+IF(Tabla15[[#This Row],[NOMBRE DE LA CAUSA 2018]]=0,0,1)</f>
        <v>1</v>
      </c>
      <c r="E208" s="1">
        <f>+E207+Tabla15[[#This Row],[NOMBRE DE LA CAUSA 2019]]</f>
        <v>206</v>
      </c>
      <c r="F208" s="1">
        <f>+Tabla15[[#This Row],[0]]*Tabla15[[#This Row],[NOMBRE DE LA CAUSA 2019]]</f>
        <v>206</v>
      </c>
      <c r="G208" s="5" t="s">
        <v>762</v>
      </c>
      <c r="I208" s="5" t="s">
        <v>499</v>
      </c>
      <c r="J208" s="1" t="s">
        <v>763</v>
      </c>
      <c r="K208" s="1" t="s">
        <v>759</v>
      </c>
      <c r="L208" s="5" t="s">
        <v>1203</v>
      </c>
      <c r="M208" s="4">
        <v>1926</v>
      </c>
      <c r="N208" s="1" t="str">
        <f>+Tabla15[[#This Row],[NOMBRE DE LA CAUSA 2017]]</f>
        <v>ILEGALIDAD DEL ACTO ADMINISTRATIVO QUE IMPONE SANCION POR INCONSISTENCIAS EN LA PRESENTACION DE INFORMACION EXOGENA</v>
      </c>
    </row>
    <row r="209" spans="1:14" ht="15" customHeight="1">
      <c r="A209" s="1">
        <f>+Tabla15[[#This Row],[1]]</f>
        <v>207</v>
      </c>
      <c r="B209" s="5" t="s">
        <v>1204</v>
      </c>
      <c r="C209" s="1">
        <v>1</v>
      </c>
      <c r="D209" s="1">
        <f>+IF(Tabla15[[#This Row],[NOMBRE DE LA CAUSA 2018]]=0,0,1)</f>
        <v>1</v>
      </c>
      <c r="E209" s="1">
        <f>+E208+Tabla15[[#This Row],[NOMBRE DE LA CAUSA 2019]]</f>
        <v>207</v>
      </c>
      <c r="F209" s="1">
        <f>+Tabla15[[#This Row],[0]]*Tabla15[[#This Row],[NOMBRE DE LA CAUSA 2019]]</f>
        <v>207</v>
      </c>
      <c r="G209" s="1" t="s">
        <v>757</v>
      </c>
      <c r="I209" s="5" t="s">
        <v>499</v>
      </c>
      <c r="K209" s="5" t="s">
        <v>759</v>
      </c>
      <c r="L209" s="5" t="s">
        <v>1205</v>
      </c>
      <c r="M209" s="27">
        <v>2321</v>
      </c>
      <c r="N209" s="1" t="str">
        <f>+Tabla15[[#This Row],[NOMBRE DE LA CAUSA 2017]]</f>
        <v>ILEGALIDAD DEL ACTO ADMINISTRATIVO QUE IMPONE SANCION POR INDEBIDA CANALIZACION DE DIVISAS</v>
      </c>
    </row>
    <row r="210" spans="1:14" ht="15" customHeight="1">
      <c r="A210" s="1">
        <f>+Tabla15[[#This Row],[1]]</f>
        <v>208</v>
      </c>
      <c r="B210" s="5" t="s">
        <v>1206</v>
      </c>
      <c r="C210" s="1">
        <v>1</v>
      </c>
      <c r="D210" s="1">
        <f>+IF(Tabla15[[#This Row],[NOMBRE DE LA CAUSA 2018]]=0,0,1)</f>
        <v>1</v>
      </c>
      <c r="E210" s="1">
        <f>+E209+Tabla15[[#This Row],[NOMBRE DE LA CAUSA 2019]]</f>
        <v>208</v>
      </c>
      <c r="F210" s="1">
        <f>+Tabla15[[#This Row],[0]]*Tabla15[[#This Row],[NOMBRE DE LA CAUSA 2019]]</f>
        <v>208</v>
      </c>
      <c r="G210" s="5" t="s">
        <v>762</v>
      </c>
      <c r="J210" s="1" t="s">
        <v>763</v>
      </c>
      <c r="K210" s="1" t="s">
        <v>759</v>
      </c>
      <c r="L210" s="5" t="s">
        <v>1207</v>
      </c>
      <c r="M210" s="4">
        <v>1885</v>
      </c>
      <c r="N210" s="1" t="str">
        <f>+Tabla15[[#This Row],[NOMBRE DE LA CAUSA 2017]]</f>
        <v>ILEGALIDAD DEL ACTO ADMINISTRATIVO QUE IMPONE SANCION POR INFRACCION DE TRANSITO</v>
      </c>
    </row>
    <row r="211" spans="1:14" ht="15" customHeight="1">
      <c r="A211" s="1">
        <f>+Tabla15[[#This Row],[1]]</f>
        <v>209</v>
      </c>
      <c r="B211" s="5" t="s">
        <v>1208</v>
      </c>
      <c r="C211" s="1">
        <v>1</v>
      </c>
      <c r="D211" s="1">
        <f>+IF(Tabla15[[#This Row],[NOMBRE DE LA CAUSA 2018]]=0,0,1)</f>
        <v>1</v>
      </c>
      <c r="E211" s="1">
        <f>+E210+Tabla15[[#This Row],[NOMBRE DE LA CAUSA 2019]]</f>
        <v>209</v>
      </c>
      <c r="F211" s="1">
        <f>+Tabla15[[#This Row],[0]]*Tabla15[[#This Row],[NOMBRE DE LA CAUSA 2019]]</f>
        <v>209</v>
      </c>
      <c r="G211" s="1" t="s">
        <v>757</v>
      </c>
      <c r="I211" s="5" t="s">
        <v>499</v>
      </c>
      <c r="K211" s="5" t="s">
        <v>759</v>
      </c>
      <c r="L211" s="5" t="s">
        <v>1209</v>
      </c>
      <c r="M211" s="27">
        <v>2325</v>
      </c>
      <c r="N211" s="1" t="str">
        <f>+Tabla15[[#This Row],[NOMBRE DE LA CAUSA 2017]]</f>
        <v>ILEGALIDAD DEL ACTO ADMINISTRATIVO QUE IMPONE SANCION POR INFRACCIONES CAMBIARIAS</v>
      </c>
    </row>
    <row r="212" spans="1:14" ht="15" customHeight="1">
      <c r="A212" s="1">
        <f>+Tabla15[[#This Row],[1]]</f>
        <v>210</v>
      </c>
      <c r="B212" s="1" t="s">
        <v>1210</v>
      </c>
      <c r="C212" s="1">
        <v>1</v>
      </c>
      <c r="D212" s="1">
        <f>+IF(Tabla15[[#This Row],[NOMBRE DE LA CAUSA 2018]]=0,0,1)</f>
        <v>1</v>
      </c>
      <c r="E212" s="1">
        <f>+E211+Tabla15[[#This Row],[NOMBRE DE LA CAUSA 2019]]</f>
        <v>210</v>
      </c>
      <c r="F212" s="1">
        <f>+Tabla15[[#This Row],[0]]*Tabla15[[#This Row],[NOMBRE DE LA CAUSA 2019]]</f>
        <v>210</v>
      </c>
      <c r="G212" s="5" t="s">
        <v>762</v>
      </c>
      <c r="I212" s="5" t="s">
        <v>499</v>
      </c>
      <c r="J212" s="1" t="s">
        <v>763</v>
      </c>
      <c r="K212" s="1" t="s">
        <v>759</v>
      </c>
      <c r="L212" s="5" t="s">
        <v>1211</v>
      </c>
      <c r="M212" s="4">
        <v>1924</v>
      </c>
      <c r="N212" s="1" t="str">
        <f>+Tabla15[[#This Row],[NOMBRE DE LA CAUSA 2017]]</f>
        <v>ILEGALIDAD DEL ACTO ADMINISTRATIVO QUE IMPONE SANCION POR LA NO PRESENTACION DE INFORMACION EXOGENA</v>
      </c>
    </row>
    <row r="213" spans="1:14" ht="15" customHeight="1">
      <c r="A213" s="1">
        <f>+Tabla15[[#This Row],[1]]</f>
        <v>211</v>
      </c>
      <c r="B213" s="1" t="s">
        <v>1212</v>
      </c>
      <c r="C213" s="1">
        <v>1</v>
      </c>
      <c r="D213" s="1">
        <f>+IF(Tabla15[[#This Row],[NOMBRE DE LA CAUSA 2018]]=0,0,1)</f>
        <v>1</v>
      </c>
      <c r="E213" s="1">
        <f>+E212+Tabla15[[#This Row],[NOMBRE DE LA CAUSA 2019]]</f>
        <v>211</v>
      </c>
      <c r="F213" s="1">
        <f>+Tabla15[[#This Row],[0]]*Tabla15[[#This Row],[NOMBRE DE LA CAUSA 2019]]</f>
        <v>211</v>
      </c>
      <c r="G213" s="5" t="s">
        <v>762</v>
      </c>
      <c r="I213" s="5" t="s">
        <v>499</v>
      </c>
      <c r="J213" s="1" t="s">
        <v>763</v>
      </c>
      <c r="K213" s="1" t="s">
        <v>759</v>
      </c>
      <c r="L213" s="5" t="s">
        <v>1213</v>
      </c>
      <c r="M213" s="4">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1214</v>
      </c>
      <c r="C214" s="1">
        <v>1</v>
      </c>
      <c r="D214" s="1">
        <f>+IF(Tabla15[[#This Row],[NOMBRE DE LA CAUSA 2018]]=0,0,1)</f>
        <v>1</v>
      </c>
      <c r="E214" s="1">
        <f>+E213+Tabla15[[#This Row],[NOMBRE DE LA CAUSA 2019]]</f>
        <v>212</v>
      </c>
      <c r="F214" s="1">
        <f>+Tabla15[[#This Row],[0]]*Tabla15[[#This Row],[NOMBRE DE LA CAUSA 2019]]</f>
        <v>212</v>
      </c>
      <c r="G214" s="5" t="s">
        <v>762</v>
      </c>
      <c r="I214" s="5" t="s">
        <v>499</v>
      </c>
      <c r="J214" s="1" t="s">
        <v>763</v>
      </c>
      <c r="K214" s="1" t="s">
        <v>759</v>
      </c>
      <c r="L214" s="5" t="s">
        <v>1215</v>
      </c>
      <c r="M214" s="4">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1216</v>
      </c>
      <c r="C215" s="1">
        <v>1</v>
      </c>
      <c r="D215" s="1">
        <f>+IF(Tabla15[[#This Row],[NOMBRE DE LA CAUSA 2018]]=0,0,1)</f>
        <v>1</v>
      </c>
      <c r="E215" s="1">
        <f>+E214+Tabla15[[#This Row],[NOMBRE DE LA CAUSA 2019]]</f>
        <v>213</v>
      </c>
      <c r="F215" s="1">
        <f>+Tabla15[[#This Row],[0]]*Tabla15[[#This Row],[NOMBRE DE LA CAUSA 2019]]</f>
        <v>213</v>
      </c>
      <c r="G215" s="5" t="s">
        <v>762</v>
      </c>
      <c r="J215" s="1" t="s">
        <v>763</v>
      </c>
      <c r="K215" s="1" t="s">
        <v>759</v>
      </c>
      <c r="L215" s="5" t="s">
        <v>1217</v>
      </c>
      <c r="M215" s="4">
        <v>1931</v>
      </c>
      <c r="N215" s="1" t="str">
        <f>+Tabla15[[#This Row],[NOMBRE DE LA CAUSA 2017]]</f>
        <v>ILEGALIDAD DEL ACTO ADMINISTRATIVO QUE IMPONE SANCION POR LA OMISION EN LA EXPEDICION DE CERTIFICADOS</v>
      </c>
    </row>
    <row r="216" spans="1:14" ht="15" customHeight="1">
      <c r="A216" s="1">
        <f>+Tabla15[[#This Row],[1]]</f>
        <v>214</v>
      </c>
      <c r="B216" s="5" t="s">
        <v>1218</v>
      </c>
      <c r="C216" s="1">
        <v>1</v>
      </c>
      <c r="D216" s="1">
        <f>+IF(Tabla15[[#This Row],[NOMBRE DE LA CAUSA 2018]]=0,0,1)</f>
        <v>1</v>
      </c>
      <c r="E216" s="1">
        <f>+E215+Tabla15[[#This Row],[NOMBRE DE LA CAUSA 2019]]</f>
        <v>214</v>
      </c>
      <c r="F216" s="1">
        <f>+Tabla15[[#This Row],[0]]*Tabla15[[#This Row],[NOMBRE DE LA CAUSA 2019]]</f>
        <v>214</v>
      </c>
      <c r="G216" s="1" t="s">
        <v>757</v>
      </c>
      <c r="I216" s="5" t="s">
        <v>499</v>
      </c>
      <c r="K216" s="5" t="s">
        <v>759</v>
      </c>
      <c r="L216" s="5" t="s">
        <v>1219</v>
      </c>
      <c r="M216" s="27">
        <v>2322</v>
      </c>
      <c r="N216" s="1" t="str">
        <f>+Tabla15[[#This Row],[NOMBRE DE LA CAUSA 2017]]</f>
        <v>ILEGALIDAD DEL ACTO ADMINISTRATIVO QUE IMPONE SANCION POR NO CANALIZACION DE DIVISAS</v>
      </c>
    </row>
    <row r="217" spans="1:14" ht="15" customHeight="1">
      <c r="A217" s="1">
        <f>+Tabla15[[#This Row],[1]]</f>
        <v>215</v>
      </c>
      <c r="B217" s="5" t="s">
        <v>1220</v>
      </c>
      <c r="C217" s="1">
        <v>1</v>
      </c>
      <c r="D217" s="1">
        <f>+IF(Tabla15[[#This Row],[NOMBRE DE LA CAUSA 2018]]=0,0,1)</f>
        <v>1</v>
      </c>
      <c r="E217" s="1">
        <f>+E216+Tabla15[[#This Row],[NOMBRE DE LA CAUSA 2019]]</f>
        <v>215</v>
      </c>
      <c r="F217" s="1">
        <f>+Tabla15[[#This Row],[0]]*Tabla15[[#This Row],[NOMBRE DE LA CAUSA 2019]]</f>
        <v>215</v>
      </c>
      <c r="G217" s="5" t="s">
        <v>762</v>
      </c>
      <c r="J217" s="1" t="s">
        <v>763</v>
      </c>
      <c r="K217" s="1" t="s">
        <v>759</v>
      </c>
      <c r="L217" s="5" t="s">
        <v>1221</v>
      </c>
      <c r="M217" s="4">
        <v>825</v>
      </c>
      <c r="N217" s="1" t="str">
        <f>+Tabla15[[#This Row],[NOMBRE DE LA CAUSA 2017]]</f>
        <v>ILEGALIDAD DEL ACTO ADMINISTRATIVO QUE IMPONE SANCION POR NO PAGO DE APORTES PARAFISCALES</v>
      </c>
    </row>
    <row r="218" spans="1:14" ht="15" customHeight="1">
      <c r="A218" s="1">
        <f>+Tabla15[[#This Row],[1]]</f>
        <v>216</v>
      </c>
      <c r="B218" s="5" t="s">
        <v>1222</v>
      </c>
      <c r="C218" s="1">
        <v>1</v>
      </c>
      <c r="D218" s="1">
        <f>+IF(Tabla15[[#This Row],[NOMBRE DE LA CAUSA 2018]]=0,0,1)</f>
        <v>1</v>
      </c>
      <c r="E218" s="1">
        <f>+E217+Tabla15[[#This Row],[NOMBRE DE LA CAUSA 2019]]</f>
        <v>216</v>
      </c>
      <c r="F218" s="1">
        <f>+Tabla15[[#This Row],[0]]*Tabla15[[#This Row],[NOMBRE DE LA CAUSA 2019]]</f>
        <v>216</v>
      </c>
      <c r="G218" s="1" t="s">
        <v>757</v>
      </c>
      <c r="I218" s="5" t="s">
        <v>499</v>
      </c>
      <c r="K218" s="5" t="s">
        <v>759</v>
      </c>
      <c r="L218" s="5" t="s">
        <v>1223</v>
      </c>
      <c r="M218" s="27">
        <v>2333</v>
      </c>
      <c r="N218" s="1" t="str">
        <f>+Tabla15[[#This Row],[NOMBRE DE LA CAUSA 2017]]</f>
        <v>ILEGALIDAD DEL ACTO ADMINISTRATIVO QUE IMPONE SANCION POR NO PRESENTAR DECLARACION TRIBUTARIA</v>
      </c>
    </row>
    <row r="219" spans="1:14" ht="15" customHeight="1">
      <c r="A219" s="1">
        <f>+Tabla15[[#This Row],[1]]</f>
        <v>217</v>
      </c>
      <c r="B219" s="1" t="s">
        <v>1224</v>
      </c>
      <c r="C219" s="1">
        <v>1</v>
      </c>
      <c r="D219" s="1">
        <f>+IF(Tabla15[[#This Row],[NOMBRE DE LA CAUSA 2018]]=0,0,1)</f>
        <v>1</v>
      </c>
      <c r="E219" s="1">
        <f>+E218+Tabla15[[#This Row],[NOMBRE DE LA CAUSA 2019]]</f>
        <v>217</v>
      </c>
      <c r="F219" s="1">
        <f>+Tabla15[[#This Row],[0]]*Tabla15[[#This Row],[NOMBRE DE LA CAUSA 2019]]</f>
        <v>217</v>
      </c>
      <c r="G219" s="5" t="s">
        <v>762</v>
      </c>
      <c r="I219" s="5" t="s">
        <v>499</v>
      </c>
      <c r="J219" s="1" t="s">
        <v>763</v>
      </c>
      <c r="K219" s="1" t="s">
        <v>759</v>
      </c>
      <c r="L219" s="5" t="s">
        <v>1225</v>
      </c>
      <c r="M219" s="4">
        <v>1914</v>
      </c>
      <c r="N219" s="1" t="str">
        <f>+Tabla15[[#This Row],[NOMBRE DE LA CAUSA 2017]]</f>
        <v>ILEGALIDAD DEL ACTO ADMINISTRATIVO QUE IMPONE SANCION POR OMISION EN LA OBLIGACION DE LLEVAR LIBROS DE CONTABILIDAD</v>
      </c>
    </row>
    <row r="220" spans="1:14" ht="15" customHeight="1">
      <c r="A220" s="1">
        <f>+Tabla15[[#This Row],[1]]</f>
        <v>218</v>
      </c>
      <c r="B220" s="8" t="s">
        <v>1226</v>
      </c>
      <c r="C220" s="1">
        <v>1</v>
      </c>
      <c r="D220" s="1">
        <f>+IF(Tabla15[[#This Row],[NOMBRE DE LA CAUSA 2018]]=0,0,1)</f>
        <v>1</v>
      </c>
      <c r="E220" s="1">
        <f>+E219+Tabla15[[#This Row],[NOMBRE DE LA CAUSA 2019]]</f>
        <v>218</v>
      </c>
      <c r="F220" s="1">
        <f>+Tabla15[[#This Row],[0]]*Tabla15[[#This Row],[NOMBRE DE LA CAUSA 2019]]</f>
        <v>218</v>
      </c>
      <c r="G220" s="1" t="s">
        <v>757</v>
      </c>
      <c r="I220" s="5" t="s">
        <v>499</v>
      </c>
      <c r="K220" s="5" t="s">
        <v>759</v>
      </c>
      <c r="L220" s="10" t="s">
        <v>1227</v>
      </c>
      <c r="M220" s="27">
        <v>2324</v>
      </c>
      <c r="N220" s="1" t="str">
        <f>+Tabla15[[#This Row],[NOMBRE DE LA CAUSA 2017]]</f>
        <v>ILEGALIDAD DEL ACTO ADMINISTRATIVO QUE IMPONE SANCION POR OPERACIONES DE MERCADO LIBRE</v>
      </c>
    </row>
    <row r="221" spans="1:14" ht="15" customHeight="1">
      <c r="A221" s="1">
        <f>+Tabla15[[#This Row],[1]]</f>
        <v>219</v>
      </c>
      <c r="B221" s="5" t="s">
        <v>1228</v>
      </c>
      <c r="C221" s="1">
        <v>1</v>
      </c>
      <c r="D221" s="1">
        <f>+IF(Tabla15[[#This Row],[NOMBRE DE LA CAUSA 2018]]=0,0,1)</f>
        <v>1</v>
      </c>
      <c r="E221" s="1">
        <f>+E220+Tabla15[[#This Row],[NOMBRE DE LA CAUSA 2019]]</f>
        <v>219</v>
      </c>
      <c r="F221" s="1">
        <f>+Tabla15[[#This Row],[0]]*Tabla15[[#This Row],[NOMBRE DE LA CAUSA 2019]]</f>
        <v>219</v>
      </c>
      <c r="G221" s="5" t="s">
        <v>762</v>
      </c>
      <c r="J221" s="1" t="s">
        <v>763</v>
      </c>
      <c r="K221" s="1" t="s">
        <v>759</v>
      </c>
      <c r="L221" s="5" t="s">
        <v>1229</v>
      </c>
      <c r="M221" s="4">
        <v>813</v>
      </c>
      <c r="N221" s="1" t="str">
        <f>+Tabla15[[#This Row],[NOMBRE DE LA CAUSA 2017]]</f>
        <v>ILEGALIDAD DEL ACTO ADMINISTRATIVO QUE IMPONE SANCION POR PRACTICA RESTRICTIVA DE LA COMPETENCIA</v>
      </c>
    </row>
    <row r="222" spans="1:14" ht="15" customHeight="1">
      <c r="A222" s="1">
        <f>+Tabla15[[#This Row],[1]]</f>
        <v>220</v>
      </c>
      <c r="B222" s="5" t="s">
        <v>1230</v>
      </c>
      <c r="C222" s="1">
        <v>1</v>
      </c>
      <c r="D222" s="1">
        <f>+IF(Tabla15[[#This Row],[NOMBRE DE LA CAUSA 2018]]=0,0,1)</f>
        <v>1</v>
      </c>
      <c r="E222" s="1">
        <f>+E221+Tabla15[[#This Row],[NOMBRE DE LA CAUSA 2019]]</f>
        <v>220</v>
      </c>
      <c r="F222" s="1">
        <f>+Tabla15[[#This Row],[0]]*Tabla15[[#This Row],[NOMBRE DE LA CAUSA 2019]]</f>
        <v>220</v>
      </c>
      <c r="G222" s="5" t="s">
        <v>762</v>
      </c>
      <c r="J222" s="1" t="s">
        <v>763</v>
      </c>
      <c r="K222" s="1" t="s">
        <v>759</v>
      </c>
      <c r="L222" s="5" t="s">
        <v>1231</v>
      </c>
      <c r="M222" s="4">
        <v>2009</v>
      </c>
      <c r="N222" s="1" t="str">
        <f>+Tabla15[[#This Row],[NOMBRE DE LA CAUSA 2017]]</f>
        <v>ILEGALIDAD DEL ACTO ADMINISTRATIVO QUE IMPONE SANCION POR VIOLACION DE NORMAS DE DERECHO LABORAL COLECTIVO</v>
      </c>
    </row>
    <row r="223" spans="1:14" ht="15" customHeight="1">
      <c r="A223" s="1">
        <f>+Tabla15[[#This Row],[1]]</f>
        <v>221</v>
      </c>
      <c r="B223" s="5" t="s">
        <v>1232</v>
      </c>
      <c r="C223" s="1">
        <v>1</v>
      </c>
      <c r="D223" s="1">
        <f>+IF(Tabla15[[#This Row],[NOMBRE DE LA CAUSA 2018]]=0,0,1)</f>
        <v>1</v>
      </c>
      <c r="E223" s="1">
        <f>+E222+Tabla15[[#This Row],[NOMBRE DE LA CAUSA 2019]]</f>
        <v>221</v>
      </c>
      <c r="F223" s="1">
        <f>+Tabla15[[#This Row],[0]]*Tabla15[[#This Row],[NOMBRE DE LA CAUSA 2019]]</f>
        <v>221</v>
      </c>
      <c r="G223" s="5" t="s">
        <v>762</v>
      </c>
      <c r="J223" s="1" t="s">
        <v>763</v>
      </c>
      <c r="K223" s="1" t="s">
        <v>759</v>
      </c>
      <c r="L223" s="5" t="s">
        <v>1233</v>
      </c>
      <c r="M223" s="4">
        <v>2008</v>
      </c>
      <c r="N223" s="1" t="str">
        <f>+Tabla15[[#This Row],[NOMBRE DE LA CAUSA 2017]]</f>
        <v>ILEGALIDAD DEL ACTO ADMINISTRATIVO QUE IMPONE SANCION POR VIOLACION DE NORMAS DE DERECHO LABORAL INDIVIDUAL</v>
      </c>
    </row>
    <row r="224" spans="1:14" ht="15" customHeight="1">
      <c r="A224" s="1">
        <f>+Tabla15[[#This Row],[1]]</f>
        <v>222</v>
      </c>
      <c r="B224" s="5" t="s">
        <v>1234</v>
      </c>
      <c r="C224" s="1">
        <v>1</v>
      </c>
      <c r="D224" s="1">
        <f>+IF(Tabla15[[#This Row],[NOMBRE DE LA CAUSA 2018]]=0,0,1)</f>
        <v>1</v>
      </c>
      <c r="E224" s="1">
        <f>+E223+Tabla15[[#This Row],[NOMBRE DE LA CAUSA 2019]]</f>
        <v>222</v>
      </c>
      <c r="F224" s="1">
        <f>+Tabla15[[#This Row],[0]]*Tabla15[[#This Row],[NOMBRE DE LA CAUSA 2019]]</f>
        <v>222</v>
      </c>
      <c r="G224" s="5" t="s">
        <v>762</v>
      </c>
      <c r="J224" s="1" t="s">
        <v>763</v>
      </c>
      <c r="K224" s="1" t="s">
        <v>759</v>
      </c>
      <c r="L224" s="5" t="s">
        <v>1235</v>
      </c>
      <c r="M224" s="4">
        <v>840</v>
      </c>
      <c r="N224" s="1" t="str">
        <f>+Tabla15[[#This Row],[NOMBRE DE LA CAUSA 2017]]</f>
        <v>ILEGALIDAD DEL ACTO ADMINISTRATIVO QUE IMPONE SANCION POR VIOLACION DE NORMAS DE PROTECCION AMBIENTAL</v>
      </c>
    </row>
    <row r="225" spans="1:14" ht="15" customHeight="1">
      <c r="A225" s="1">
        <f>+Tabla15[[#This Row],[1]]</f>
        <v>223</v>
      </c>
      <c r="B225" s="5" t="s">
        <v>1236</v>
      </c>
      <c r="C225" s="1">
        <v>1</v>
      </c>
      <c r="D225" s="1">
        <f>+IF(Tabla15[[#This Row],[NOMBRE DE LA CAUSA 2018]]=0,0,1)</f>
        <v>1</v>
      </c>
      <c r="E225" s="1">
        <f>+E224+Tabla15[[#This Row],[NOMBRE DE LA CAUSA 2019]]</f>
        <v>223</v>
      </c>
      <c r="F225" s="1">
        <f>+Tabla15[[#This Row],[0]]*Tabla15[[#This Row],[NOMBRE DE LA CAUSA 2019]]</f>
        <v>223</v>
      </c>
      <c r="G225" s="1" t="s">
        <v>762</v>
      </c>
      <c r="J225" s="1" t="s">
        <v>763</v>
      </c>
      <c r="K225" s="1" t="s">
        <v>759</v>
      </c>
      <c r="L225" s="5" t="s">
        <v>1237</v>
      </c>
      <c r="M225" s="4">
        <v>2011</v>
      </c>
      <c r="N225" s="1" t="str">
        <f>+Tabla15[[#This Row],[NOMBRE DE LA CAUSA 2017]]</f>
        <v>ILEGALIDAD DEL ACTO ADMINISTRATIVO QUE IMPONE SANCION POR VIOLACION DE NORMAS DEL SISTEMA DE SEGURIDAD SOCIAL INTEGRAL</v>
      </c>
    </row>
    <row r="226" spans="1:14" ht="15" customHeight="1">
      <c r="A226" s="1">
        <f>+Tabla15[[#This Row],[1]]</f>
        <v>224</v>
      </c>
      <c r="B226" s="5" t="s">
        <v>1238</v>
      </c>
      <c r="C226" s="1">
        <v>1</v>
      </c>
      <c r="D226" s="1">
        <f>+IF(Tabla15[[#This Row],[NOMBRE DE LA CAUSA 2018]]=0,0,1)</f>
        <v>1</v>
      </c>
      <c r="E226" s="1">
        <f>+E225+Tabla15[[#This Row],[NOMBRE DE LA CAUSA 2019]]</f>
        <v>224</v>
      </c>
      <c r="F226" s="1">
        <f>+Tabla15[[#This Row],[0]]*Tabla15[[#This Row],[NOMBRE DE LA CAUSA 2019]]</f>
        <v>224</v>
      </c>
      <c r="G226" s="5" t="s">
        <v>762</v>
      </c>
      <c r="J226" s="1" t="s">
        <v>763</v>
      </c>
      <c r="K226" s="1" t="s">
        <v>759</v>
      </c>
      <c r="L226" s="5" t="s">
        <v>1239</v>
      </c>
      <c r="M226" s="4">
        <v>843</v>
      </c>
      <c r="N226" s="1" t="str">
        <f>+Tabla15[[#This Row],[NOMBRE DE LA CAUSA 2017]]</f>
        <v>ILEGALIDAD DEL ACTO ADMINISTRATIVO QUE IMPONE SANCION POR VIOLACION DE NORMAS SOBRE CONTRATO DE APRENDIZAJE</v>
      </c>
    </row>
    <row r="227" spans="1:14" ht="15" customHeight="1">
      <c r="A227" s="1">
        <f>+Tabla15[[#This Row],[1]]</f>
        <v>225</v>
      </c>
      <c r="B227" s="5" t="s">
        <v>1240</v>
      </c>
      <c r="C227" s="1">
        <v>1</v>
      </c>
      <c r="D227" s="1">
        <f>+IF(Tabla15[[#This Row],[NOMBRE DE LA CAUSA 2018]]=0,0,1)</f>
        <v>1</v>
      </c>
      <c r="E227" s="1">
        <f>+E226+Tabla15[[#This Row],[NOMBRE DE LA CAUSA 2019]]</f>
        <v>225</v>
      </c>
      <c r="F227" s="1">
        <f>+Tabla15[[#This Row],[0]]*Tabla15[[#This Row],[NOMBRE DE LA CAUSA 2019]]</f>
        <v>225</v>
      </c>
      <c r="G227" s="1" t="s">
        <v>757</v>
      </c>
      <c r="I227" s="5" t="s">
        <v>499</v>
      </c>
      <c r="K227" s="5" t="s">
        <v>759</v>
      </c>
      <c r="L227" s="5" t="s">
        <v>1241</v>
      </c>
      <c r="M227" s="27">
        <v>2323</v>
      </c>
      <c r="N227" s="1" t="str">
        <f>+Tabla15[[#This Row],[NOMBRE DE LA CAUSA 2017]]</f>
        <v>ILEGALIDAD DEL ACTO ADMINISTRATIVO QUE IMPONE SANCION RELACIONADA CON CUENTAS DE COMPENSACION</v>
      </c>
    </row>
    <row r="228" spans="1:14" ht="15" customHeight="1">
      <c r="A228" s="1">
        <f>+Tabla15[[#This Row],[1]]</f>
        <v>226</v>
      </c>
      <c r="B228" s="1" t="s">
        <v>1242</v>
      </c>
      <c r="C228" s="1">
        <v>1</v>
      </c>
      <c r="D228" s="1">
        <f>+IF(Tabla15[[#This Row],[NOMBRE DE LA CAUSA 2018]]=0,0,1)</f>
        <v>1</v>
      </c>
      <c r="E228" s="1">
        <f>+E227+Tabla15[[#This Row],[NOMBRE DE LA CAUSA 2019]]</f>
        <v>226</v>
      </c>
      <c r="F228" s="1">
        <f>+Tabla15[[#This Row],[0]]*Tabla15[[#This Row],[NOMBRE DE LA CAUSA 2019]]</f>
        <v>226</v>
      </c>
      <c r="G228" s="5" t="s">
        <v>762</v>
      </c>
      <c r="J228" s="1" t="s">
        <v>763</v>
      </c>
      <c r="K228" s="5" t="s">
        <v>759</v>
      </c>
      <c r="L228" s="1" t="s">
        <v>1243</v>
      </c>
      <c r="M228" s="4">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1244</v>
      </c>
      <c r="C229" s="1">
        <v>1</v>
      </c>
      <c r="D229" s="1">
        <f>+IF(Tabla15[[#This Row],[NOMBRE DE LA CAUSA 2018]]=0,0,1)</f>
        <v>1</v>
      </c>
      <c r="E229" s="1">
        <f>+E228+Tabla15[[#This Row],[NOMBRE DE LA CAUSA 2019]]</f>
        <v>227</v>
      </c>
      <c r="F229" s="1">
        <f>+Tabla15[[#This Row],[0]]*Tabla15[[#This Row],[NOMBRE DE LA CAUSA 2019]]</f>
        <v>227</v>
      </c>
      <c r="G229" s="1" t="s">
        <v>757</v>
      </c>
      <c r="K229" s="1" t="s">
        <v>759</v>
      </c>
      <c r="L229" s="1" t="s">
        <v>1245</v>
      </c>
      <c r="M229" s="4">
        <v>2048</v>
      </c>
      <c r="N229" s="1" t="str">
        <f>+Tabla15[[#This Row],[NOMBRE DE LA CAUSA 2017]]</f>
        <v>ILEGALIDAD DEL ACTO ADMINISTRATIVO QUE INTERPRETA UNILATERALMENTE EL CONTRATO</v>
      </c>
    </row>
    <row r="230" spans="1:14" ht="15" customHeight="1">
      <c r="A230" s="1">
        <f>+Tabla15[[#This Row],[1]]</f>
        <v>228</v>
      </c>
      <c r="B230" s="1" t="s">
        <v>1246</v>
      </c>
      <c r="C230" s="1">
        <v>1</v>
      </c>
      <c r="D230" s="1">
        <f>+IF(Tabla15[[#This Row],[NOMBRE DE LA CAUSA 2018]]=0,0,1)</f>
        <v>1</v>
      </c>
      <c r="E230" s="1">
        <f>+E229+Tabla15[[#This Row],[NOMBRE DE LA CAUSA 2019]]</f>
        <v>228</v>
      </c>
      <c r="F230" s="1">
        <f>+Tabla15[[#This Row],[0]]*Tabla15[[#This Row],[NOMBRE DE LA CAUSA 2019]]</f>
        <v>228</v>
      </c>
      <c r="G230" s="5" t="s">
        <v>762</v>
      </c>
      <c r="I230" s="5" t="s">
        <v>499</v>
      </c>
      <c r="J230" s="1" t="s">
        <v>763</v>
      </c>
      <c r="K230" s="1" t="s">
        <v>759</v>
      </c>
      <c r="L230" s="5" t="s">
        <v>1247</v>
      </c>
      <c r="M230" s="4">
        <v>831</v>
      </c>
      <c r="N230" s="1" t="str">
        <f>+Tabla15[[#This Row],[NOMBRE DE LA CAUSA 2017]]</f>
        <v>ILEGALIDAD DEL ACTO ADMINISTRATIVO QUE LIBRA MANDAMIENTO DE PAGO</v>
      </c>
    </row>
    <row r="231" spans="1:14" ht="15" customHeight="1">
      <c r="A231" s="1">
        <f>+Tabla15[[#This Row],[1]]</f>
        <v>229</v>
      </c>
      <c r="B231" s="5" t="s">
        <v>1248</v>
      </c>
      <c r="C231" s="1">
        <v>1</v>
      </c>
      <c r="D231" s="1">
        <f>+IF(Tabla15[[#This Row],[NOMBRE DE LA CAUSA 2018]]=0,0,1)</f>
        <v>1</v>
      </c>
      <c r="E231" s="1">
        <f>+E230+Tabla15[[#This Row],[NOMBRE DE LA CAUSA 2019]]</f>
        <v>229</v>
      </c>
      <c r="F231" s="1">
        <f>+Tabla15[[#This Row],[0]]*Tabla15[[#This Row],[NOMBRE DE LA CAUSA 2019]]</f>
        <v>229</v>
      </c>
      <c r="G231" s="1" t="s">
        <v>757</v>
      </c>
      <c r="I231" s="5" t="s">
        <v>499</v>
      </c>
      <c r="K231" s="5" t="s">
        <v>759</v>
      </c>
      <c r="L231" s="5" t="s">
        <v>1249</v>
      </c>
      <c r="M231" s="27">
        <v>2328</v>
      </c>
      <c r="N231" s="1" t="str">
        <f>+Tabla15[[#This Row],[NOMBRE DE LA CAUSA 2017]]</f>
        <v>ILEGALIDAD DEL ACTO ADMINISTRATIVO QUE LIQUIDA IMPUESTO ARMAS, MUNICIONES Y EXPLOSIVOS</v>
      </c>
    </row>
    <row r="232" spans="1:14" ht="15" customHeight="1">
      <c r="A232" s="1">
        <f>+Tabla15[[#This Row],[1]]</f>
        <v>230</v>
      </c>
      <c r="B232" s="1" t="s">
        <v>1250</v>
      </c>
      <c r="C232" s="1">
        <v>1</v>
      </c>
      <c r="D232" s="1">
        <f>+IF(Tabla15[[#This Row],[NOMBRE DE LA CAUSA 2018]]=0,0,1)</f>
        <v>1</v>
      </c>
      <c r="E232" s="1">
        <f>+E231+Tabla15[[#This Row],[NOMBRE DE LA CAUSA 2019]]</f>
        <v>230</v>
      </c>
      <c r="F232" s="1">
        <f>+Tabla15[[#This Row],[0]]*Tabla15[[#This Row],[NOMBRE DE LA CAUSA 2019]]</f>
        <v>230</v>
      </c>
      <c r="G232" s="1" t="s">
        <v>762</v>
      </c>
      <c r="J232" s="1" t="s">
        <v>763</v>
      </c>
      <c r="K232" s="1" t="s">
        <v>759</v>
      </c>
      <c r="L232" s="1" t="s">
        <v>1251</v>
      </c>
      <c r="M232" s="4">
        <v>539</v>
      </c>
      <c r="N232" s="1" t="str">
        <f>+Tabla15[[#This Row],[NOMBRE DE LA CAUSA 2017]]</f>
        <v>ILEGALIDAD DEL ACTO ADMINISTRATIVO QUE LIQUIDA LA PENSION - ACCION DE LESIVIDAD</v>
      </c>
    </row>
    <row r="233" spans="1:14" ht="15" customHeight="1">
      <c r="A233" s="1">
        <f>+Tabla15[[#This Row],[1]]</f>
        <v>231</v>
      </c>
      <c r="B233" s="1" t="s">
        <v>1252</v>
      </c>
      <c r="C233" s="1">
        <v>1</v>
      </c>
      <c r="D233" s="1">
        <f>+IF(Tabla15[[#This Row],[NOMBRE DE LA CAUSA 2018]]=0,0,1)</f>
        <v>1</v>
      </c>
      <c r="E233" s="1">
        <f>+E232+Tabla15[[#This Row],[NOMBRE DE LA CAUSA 2019]]</f>
        <v>231</v>
      </c>
      <c r="F233" s="1">
        <f>+Tabla15[[#This Row],[0]]*Tabla15[[#This Row],[NOMBRE DE LA CAUSA 2019]]</f>
        <v>231</v>
      </c>
      <c r="G233" s="1" t="s">
        <v>762</v>
      </c>
      <c r="J233" s="1" t="s">
        <v>763</v>
      </c>
      <c r="K233" s="1" t="s">
        <v>759</v>
      </c>
      <c r="L233" s="1" t="s">
        <v>1253</v>
      </c>
      <c r="M233" s="4">
        <v>407</v>
      </c>
      <c r="N233" s="1" t="str">
        <f>+Tabla15[[#This Row],[NOMBRE DE LA CAUSA 2017]]</f>
        <v>ILEGALIDAD DEL ACTO ADMINISTRATIVO QUE LIQUIDA UN CONTRATO</v>
      </c>
    </row>
    <row r="234" spans="1:14" ht="15" customHeight="1">
      <c r="A234" s="1">
        <f>+Tabla15[[#This Row],[1]]</f>
        <v>232</v>
      </c>
      <c r="B234" s="5" t="s">
        <v>1254</v>
      </c>
      <c r="C234" s="1">
        <v>1</v>
      </c>
      <c r="D234" s="1">
        <f>+IF(Tabla15[[#This Row],[NOMBRE DE LA CAUSA 2018]]=0,0,1)</f>
        <v>1</v>
      </c>
      <c r="E234" s="1">
        <f>+E233+Tabla15[[#This Row],[NOMBRE DE LA CAUSA 2019]]</f>
        <v>232</v>
      </c>
      <c r="F234" s="1">
        <f>+Tabla15[[#This Row],[0]]*Tabla15[[#This Row],[NOMBRE DE LA CAUSA 2019]]</f>
        <v>232</v>
      </c>
      <c r="G234" s="1" t="s">
        <v>798</v>
      </c>
      <c r="H234" s="1" t="s">
        <v>1088</v>
      </c>
      <c r="K234" s="5" t="s">
        <v>759</v>
      </c>
      <c r="L234" s="5" t="s">
        <v>1255</v>
      </c>
      <c r="M234" s="4">
        <v>2298</v>
      </c>
      <c r="N234" s="1" t="str">
        <f>+Tabla15[[#This Row],[NOMBRE DE LA CAUSA 2017]]</f>
        <v>ILEGALIDAD DEL ACTO ADMINISTRATIVO QUE LIQUIDA UN IMPUESTO</v>
      </c>
    </row>
    <row r="235" spans="1:14" ht="15" customHeight="1">
      <c r="A235" s="1">
        <f>+Tabla15[[#This Row],[1]]</f>
        <v>233</v>
      </c>
      <c r="B235" s="5" t="s">
        <v>1256</v>
      </c>
      <c r="C235" s="1">
        <v>1</v>
      </c>
      <c r="D235" s="1">
        <f>+IF(Tabla15[[#This Row],[NOMBRE DE LA CAUSA 2018]]=0,0,1)</f>
        <v>1</v>
      </c>
      <c r="E235" s="1">
        <f>+E234+Tabla15[[#This Row],[NOMBRE DE LA CAUSA 2019]]</f>
        <v>233</v>
      </c>
      <c r="F235" s="1">
        <f>+Tabla15[[#This Row],[0]]*Tabla15[[#This Row],[NOMBRE DE LA CAUSA 2019]]</f>
        <v>233</v>
      </c>
      <c r="G235" s="1" t="s">
        <v>757</v>
      </c>
      <c r="I235" s="5" t="s">
        <v>499</v>
      </c>
      <c r="K235" s="5" t="s">
        <v>759</v>
      </c>
      <c r="L235" s="5" t="s">
        <v>1257</v>
      </c>
      <c r="M235" s="27">
        <v>2329</v>
      </c>
      <c r="N235" s="1" t="str">
        <f>+Tabla15[[#This Row],[NOMBRE DE LA CAUSA 2017]]</f>
        <v>ILEGALIDAD DEL ACTO ADMINISTRATIVO QUE LIQUIDA UNA CONTRIBUCION DE OBRA PUBLICA</v>
      </c>
    </row>
    <row r="236" spans="1:14" ht="15" customHeight="1">
      <c r="A236" s="1">
        <f>+Tabla15[[#This Row],[1]]</f>
        <v>234</v>
      </c>
      <c r="B236" s="5" t="s">
        <v>1258</v>
      </c>
      <c r="C236" s="1">
        <v>1</v>
      </c>
      <c r="D236" s="1">
        <f>+IF(Tabla15[[#This Row],[NOMBRE DE LA CAUSA 2018]]=0,0,1)</f>
        <v>1</v>
      </c>
      <c r="E236" s="1">
        <f>+E235+Tabla15[[#This Row],[NOMBRE DE LA CAUSA 2019]]</f>
        <v>234</v>
      </c>
      <c r="F236" s="1">
        <f>+Tabla15[[#This Row],[0]]*Tabla15[[#This Row],[NOMBRE DE LA CAUSA 2019]]</f>
        <v>234</v>
      </c>
      <c r="G236" s="1" t="s">
        <v>798</v>
      </c>
      <c r="H236" s="1" t="s">
        <v>1088</v>
      </c>
      <c r="K236" s="5" t="s">
        <v>759</v>
      </c>
      <c r="L236" s="5" t="s">
        <v>1259</v>
      </c>
      <c r="M236" s="4">
        <v>2302</v>
      </c>
      <c r="N236" s="1" t="str">
        <f>+Tabla15[[#This Row],[NOMBRE DE LA CAUSA 2017]]</f>
        <v>ILEGALIDAD DEL ACTO ADMINISTRATIVO QUE LIQUIDA UNA CONTRIBUCION ESPECIAL</v>
      </c>
    </row>
    <row r="237" spans="1:14" ht="15" customHeight="1">
      <c r="A237" s="1">
        <f>+Tabla15[[#This Row],[1]]</f>
        <v>235</v>
      </c>
      <c r="B237" s="5" t="s">
        <v>1260</v>
      </c>
      <c r="C237" s="1">
        <v>1</v>
      </c>
      <c r="D237" s="1">
        <f>+IF(Tabla15[[#This Row],[NOMBRE DE LA CAUSA 2018]]=0,0,1)</f>
        <v>1</v>
      </c>
      <c r="E237" s="1">
        <f>+E236+Tabla15[[#This Row],[NOMBRE DE LA CAUSA 2019]]</f>
        <v>235</v>
      </c>
      <c r="F237" s="1">
        <f>+Tabla15[[#This Row],[0]]*Tabla15[[#This Row],[NOMBRE DE LA CAUSA 2019]]</f>
        <v>235</v>
      </c>
      <c r="G237" s="1" t="s">
        <v>798</v>
      </c>
      <c r="H237" s="1" t="s">
        <v>1088</v>
      </c>
      <c r="K237" s="5" t="s">
        <v>759</v>
      </c>
      <c r="L237" s="10" t="s">
        <v>1261</v>
      </c>
      <c r="M237" s="4">
        <v>2300</v>
      </c>
      <c r="N237" s="1" t="str">
        <f>+Tabla15[[#This Row],[NOMBRE DE LA CAUSA 2017]]</f>
        <v>ILEGALIDAD DEL ACTO ADMINISTRATIVO QUE LIQUIDA UNA TASA</v>
      </c>
    </row>
    <row r="238" spans="1:14" ht="15" customHeight="1">
      <c r="A238" s="1">
        <f>+Tabla15[[#This Row],[1]]</f>
        <v>236</v>
      </c>
      <c r="B238" s="5" t="s">
        <v>1262</v>
      </c>
      <c r="C238" s="1">
        <v>1</v>
      </c>
      <c r="D238" s="1">
        <f>+IF(Tabla15[[#This Row],[NOMBRE DE LA CAUSA 2018]]=0,0,1)</f>
        <v>1</v>
      </c>
      <c r="E238" s="1">
        <f>+E237+Tabla15[[#This Row],[NOMBRE DE LA CAUSA 2019]]</f>
        <v>236</v>
      </c>
      <c r="F238" s="1">
        <f>+Tabla15[[#This Row],[0]]*Tabla15[[#This Row],[NOMBRE DE LA CAUSA 2019]]</f>
        <v>236</v>
      </c>
      <c r="G238" s="5" t="s">
        <v>762</v>
      </c>
      <c r="J238" s="1" t="s">
        <v>763</v>
      </c>
      <c r="K238" s="1" t="s">
        <v>759</v>
      </c>
      <c r="L238" s="5" t="s">
        <v>1263</v>
      </c>
      <c r="M238" s="4">
        <v>834</v>
      </c>
      <c r="N238" s="1" t="str">
        <f>+Tabla15[[#This Row],[NOMBRE DE LA CAUSA 2017]]</f>
        <v>ILEGALIDAD DEL ACTO ADMINISTRATIVO QUE MODIFICA PLANTA DE PERSONAL</v>
      </c>
    </row>
    <row r="239" spans="1:14" ht="15" customHeight="1">
      <c r="A239" s="1">
        <f>+Tabla15[[#This Row],[1]]</f>
        <v>237</v>
      </c>
      <c r="B239" s="5" t="s">
        <v>1264</v>
      </c>
      <c r="C239" s="1">
        <v>1</v>
      </c>
      <c r="D239" s="1">
        <f>+IF(Tabla15[[#This Row],[NOMBRE DE LA CAUSA 2018]]=0,0,1)</f>
        <v>1</v>
      </c>
      <c r="E239" s="1">
        <f>+E238+Tabla15[[#This Row],[NOMBRE DE LA CAUSA 2019]]</f>
        <v>237</v>
      </c>
      <c r="F239" s="1">
        <f>+Tabla15[[#This Row],[0]]*Tabla15[[#This Row],[NOMBRE DE LA CAUSA 2019]]</f>
        <v>237</v>
      </c>
      <c r="G239" s="1" t="s">
        <v>757</v>
      </c>
      <c r="I239" s="5" t="s">
        <v>499</v>
      </c>
      <c r="K239" s="5" t="s">
        <v>759</v>
      </c>
      <c r="L239" s="5" t="s">
        <v>1265</v>
      </c>
      <c r="M239" s="27">
        <v>2334</v>
      </c>
      <c r="N239" s="1" t="str">
        <f>+Tabla15[[#This Row],[NOMBRE DE LA CAUSA 2017]]</f>
        <v>ILEGALIDAD DEL ACTO ADMINISTRATIVO QUE NIEGA ACTUALIZACION O CANCELACION DE RUT</v>
      </c>
    </row>
    <row r="240" spans="1:14" ht="15" customHeight="1">
      <c r="A240" s="1">
        <f>+Tabla15[[#This Row],[1]]</f>
        <v>238</v>
      </c>
      <c r="B240" s="5" t="s">
        <v>1266</v>
      </c>
      <c r="C240" s="1">
        <v>1</v>
      </c>
      <c r="D240" s="1">
        <f>+IF(Tabla15[[#This Row],[NOMBRE DE LA CAUSA 2018]]=0,0,1)</f>
        <v>1</v>
      </c>
      <c r="E240" s="1">
        <f>+E239+Tabla15[[#This Row],[NOMBRE DE LA CAUSA 2019]]</f>
        <v>238</v>
      </c>
      <c r="F240" s="1">
        <f>+Tabla15[[#This Row],[0]]*Tabla15[[#This Row],[NOMBRE DE LA CAUSA 2019]]</f>
        <v>238</v>
      </c>
      <c r="G240" s="1" t="s">
        <v>757</v>
      </c>
      <c r="K240" s="5" t="s">
        <v>759</v>
      </c>
      <c r="L240" s="5" t="s">
        <v>1267</v>
      </c>
      <c r="M240" s="4">
        <v>2293</v>
      </c>
      <c r="N240" s="1" t="str">
        <f>+Tabla15[[#This Row],[NOMBRE DE LA CAUSA 2017]]</f>
        <v>ILEGALIDAD DEL ACTO ADMINISTRATIVO QUE NIEGA APORTES MINEROS</v>
      </c>
    </row>
    <row r="241" spans="1:14" ht="15" customHeight="1">
      <c r="A241" s="1">
        <f>+Tabla15[[#This Row],[1]]</f>
        <v>239</v>
      </c>
      <c r="B241" s="5" t="s">
        <v>1268</v>
      </c>
      <c r="C241" s="1">
        <v>1</v>
      </c>
      <c r="D241" s="1">
        <f>+IF(Tabla15[[#This Row],[NOMBRE DE LA CAUSA 2018]]=0,0,1)</f>
        <v>1</v>
      </c>
      <c r="E241" s="1">
        <f>+E240+Tabla15[[#This Row],[NOMBRE DE LA CAUSA 2019]]</f>
        <v>239</v>
      </c>
      <c r="F241" s="1">
        <f>+Tabla15[[#This Row],[0]]*Tabla15[[#This Row],[NOMBRE DE LA CAUSA 2019]]</f>
        <v>239</v>
      </c>
      <c r="G241" s="5" t="s">
        <v>762</v>
      </c>
      <c r="J241" s="1" t="s">
        <v>763</v>
      </c>
      <c r="K241" s="1" t="s">
        <v>759</v>
      </c>
      <c r="L241" s="5" t="s">
        <v>1269</v>
      </c>
      <c r="M241" s="4">
        <v>838</v>
      </c>
      <c r="N241" s="1" t="str">
        <f>+Tabla15[[#This Row],[NOMBRE DE LA CAUSA 2017]]</f>
        <v>ILEGALIDAD DEL ACTO ADMINISTRATIVO QUE NIEGA CONDONACION DE CREDITO EDUCATIVO</v>
      </c>
    </row>
    <row r="242" spans="1:14" ht="15" customHeight="1">
      <c r="A242" s="1">
        <f>+Tabla15[[#This Row],[1]]</f>
        <v>240</v>
      </c>
      <c r="B242" s="1" t="s">
        <v>1270</v>
      </c>
      <c r="C242" s="1">
        <v>1</v>
      </c>
      <c r="D242" s="1">
        <f>+IF(Tabla15[[#This Row],[NOMBRE DE LA CAUSA 2018]]=0,0,1)</f>
        <v>1</v>
      </c>
      <c r="E242" s="1">
        <f>+E241+Tabla15[[#This Row],[NOMBRE DE LA CAUSA 2019]]</f>
        <v>240</v>
      </c>
      <c r="F242" s="1">
        <f>+Tabla15[[#This Row],[0]]*Tabla15[[#This Row],[NOMBRE DE LA CAUSA 2019]]</f>
        <v>240</v>
      </c>
      <c r="G242" s="5" t="s">
        <v>762</v>
      </c>
      <c r="J242" s="1" t="s">
        <v>763</v>
      </c>
      <c r="K242" s="1" t="s">
        <v>759</v>
      </c>
      <c r="L242" s="9" t="s">
        <v>1271</v>
      </c>
      <c r="M242" s="4">
        <v>836</v>
      </c>
      <c r="N242" s="1" t="str">
        <f>+Tabla15[[#This Row],[NOMBRE DE LA CAUSA 2017]]</f>
        <v>ILEGALIDAD DEL ACTO ADMINISTRATIVO QUE NIEGA CREACION DE ZONA FRANCA</v>
      </c>
    </row>
    <row r="243" spans="1:14" ht="15" customHeight="1">
      <c r="A243" s="1">
        <f>+Tabla15[[#This Row],[1]]</f>
        <v>241</v>
      </c>
      <c r="B243" s="1" t="s">
        <v>1272</v>
      </c>
      <c r="C243" s="1">
        <v>1</v>
      </c>
      <c r="D243" s="1">
        <f>+IF(Tabla15[[#This Row],[NOMBRE DE LA CAUSA 2018]]=0,0,1)</f>
        <v>1</v>
      </c>
      <c r="E243" s="1">
        <f>+E242+Tabla15[[#This Row],[NOMBRE DE LA CAUSA 2019]]</f>
        <v>241</v>
      </c>
      <c r="F243" s="1">
        <f>+Tabla15[[#This Row],[0]]*Tabla15[[#This Row],[NOMBRE DE LA CAUSA 2019]]</f>
        <v>241</v>
      </c>
      <c r="G243" s="5" t="s">
        <v>762</v>
      </c>
      <c r="I243" s="5" t="s">
        <v>499</v>
      </c>
      <c r="J243" s="1" t="s">
        <v>763</v>
      </c>
      <c r="K243" s="1" t="s">
        <v>759</v>
      </c>
      <c r="L243" s="5" t="s">
        <v>1273</v>
      </c>
      <c r="M243" s="4">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1274</v>
      </c>
      <c r="C244" s="1">
        <v>1</v>
      </c>
      <c r="D244" s="1">
        <f>+IF(Tabla15[[#This Row],[NOMBRE DE LA CAUSA 2018]]=0,0,1)</f>
        <v>1</v>
      </c>
      <c r="E244" s="1">
        <f>+E243+Tabla15[[#This Row],[NOMBRE DE LA CAUSA 2019]]</f>
        <v>242</v>
      </c>
      <c r="F244" s="1">
        <f>+Tabla15[[#This Row],[0]]*Tabla15[[#This Row],[NOMBRE DE LA CAUSA 2019]]</f>
        <v>242</v>
      </c>
      <c r="G244" s="5" t="s">
        <v>762</v>
      </c>
      <c r="J244" s="1" t="s">
        <v>763</v>
      </c>
      <c r="K244" s="1" t="s">
        <v>759</v>
      </c>
      <c r="L244" s="5" t="s">
        <v>1275</v>
      </c>
      <c r="M244" s="4">
        <v>1979</v>
      </c>
      <c r="N244" s="1" t="str">
        <f>+Tabla15[[#This Row],[NOMBRE DE LA CAUSA 2017]]</f>
        <v>ILEGALIDAD DEL ACTO ADMINISTRATIVO QUE NIEGA EXPEDICION DE HOJA DE SERVICIOS</v>
      </c>
    </row>
    <row r="245" spans="1:14" ht="15" customHeight="1">
      <c r="A245" s="1">
        <f>+Tabla15[[#This Row],[1]]</f>
        <v>243</v>
      </c>
      <c r="B245" s="1" t="s">
        <v>1276</v>
      </c>
      <c r="C245" s="1">
        <v>1</v>
      </c>
      <c r="D245" s="1">
        <f>+IF(Tabla15[[#This Row],[NOMBRE DE LA CAUSA 2018]]=0,0,1)</f>
        <v>1</v>
      </c>
      <c r="E245" s="1">
        <f>+E244+Tabla15[[#This Row],[NOMBRE DE LA CAUSA 2019]]</f>
        <v>243</v>
      </c>
      <c r="F245" s="1">
        <f>+Tabla15[[#This Row],[0]]*Tabla15[[#This Row],[NOMBRE DE LA CAUSA 2019]]</f>
        <v>243</v>
      </c>
      <c r="G245" s="5" t="s">
        <v>762</v>
      </c>
      <c r="J245" s="1" t="s">
        <v>763</v>
      </c>
      <c r="K245" s="1" t="s">
        <v>759</v>
      </c>
      <c r="L245" s="5" t="s">
        <v>1277</v>
      </c>
      <c r="M245" s="4">
        <v>1989</v>
      </c>
      <c r="N245" s="1" t="str">
        <f>+Tabla15[[#This Row],[NOMBRE DE LA CAUSA 2017]]</f>
        <v>ILEGALIDAD DEL ACTO ADMINISTRATIVO QUE NIEGA FINANCIACION DE ESTUDIOS</v>
      </c>
    </row>
    <row r="246" spans="1:14" ht="15" customHeight="1">
      <c r="A246" s="1">
        <f>+Tabla15[[#This Row],[1]]</f>
        <v>244</v>
      </c>
      <c r="B246" s="1" t="s">
        <v>1278</v>
      </c>
      <c r="C246" s="1">
        <v>1</v>
      </c>
      <c r="D246" s="1">
        <f>+IF(Tabla15[[#This Row],[NOMBRE DE LA CAUSA 2018]]=0,0,1)</f>
        <v>1</v>
      </c>
      <c r="E246" s="1">
        <f>+E245+Tabla15[[#This Row],[NOMBRE DE LA CAUSA 2019]]</f>
        <v>244</v>
      </c>
      <c r="F246" s="1">
        <f>+Tabla15[[#This Row],[0]]*Tabla15[[#This Row],[NOMBRE DE LA CAUSA 2019]]</f>
        <v>244</v>
      </c>
      <c r="G246" s="1" t="s">
        <v>762</v>
      </c>
      <c r="J246" s="1" t="s">
        <v>763</v>
      </c>
      <c r="K246" s="1" t="s">
        <v>759</v>
      </c>
      <c r="L246" s="1" t="s">
        <v>1279</v>
      </c>
      <c r="M246" s="4">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5" t="s">
        <v>1280</v>
      </c>
      <c r="C247" s="1">
        <v>1</v>
      </c>
      <c r="D247" s="1">
        <f>+IF(Tabla15[[#This Row],[NOMBRE DE LA CAUSA 2018]]=0,0,1)</f>
        <v>1</v>
      </c>
      <c r="E247" s="1">
        <f>+E246+Tabla15[[#This Row],[NOMBRE DE LA CAUSA 2019]]</f>
        <v>245</v>
      </c>
      <c r="F247" s="1">
        <f>+Tabla15[[#This Row],[0]]*Tabla15[[#This Row],[NOMBRE DE LA CAUSA 2019]]</f>
        <v>245</v>
      </c>
      <c r="G247" s="1" t="s">
        <v>757</v>
      </c>
      <c r="K247" s="5" t="s">
        <v>759</v>
      </c>
      <c r="L247" s="5" t="s">
        <v>1281</v>
      </c>
      <c r="M247" s="4">
        <v>2296</v>
      </c>
      <c r="N247" s="1" t="str">
        <f>+Tabla15[[#This Row],[NOMBRE DE LA CAUSA 2017]]</f>
        <v>ILEGALIDAD DEL ACTO ADMINISTRATIVO QUE NIEGA INSCRIPCION DE TITULO MINERO EN EL REGISTRO MINERO</v>
      </c>
    </row>
    <row r="248" spans="1:14" ht="15" customHeight="1">
      <c r="A248" s="1">
        <f>+Tabla15[[#This Row],[1]]</f>
        <v>246</v>
      </c>
      <c r="B248" s="5" t="s">
        <v>1282</v>
      </c>
      <c r="C248" s="1">
        <v>1</v>
      </c>
      <c r="D248" s="1">
        <f>+IF(Tabla15[[#This Row],[NOMBRE DE LA CAUSA 2018]]=0,0,1)</f>
        <v>1</v>
      </c>
      <c r="E248" s="1">
        <f>+E247+Tabla15[[#This Row],[NOMBRE DE LA CAUSA 2019]]</f>
        <v>246</v>
      </c>
      <c r="F248" s="1">
        <f>+Tabla15[[#This Row],[0]]*Tabla15[[#This Row],[NOMBRE DE LA CAUSA 2019]]</f>
        <v>246</v>
      </c>
      <c r="G248" s="1" t="s">
        <v>757</v>
      </c>
      <c r="I248" s="5"/>
      <c r="K248" s="5" t="s">
        <v>759</v>
      </c>
      <c r="L248" s="5" t="s">
        <v>1283</v>
      </c>
      <c r="M248" s="4">
        <v>2336</v>
      </c>
      <c r="N248" s="1" t="str">
        <f>+Tabla15[[#This Row],[NOMBRE DE LA CAUSA 2017]]</f>
        <v>ILEGALIDAD DEL ACTO ADMINISTRATIVO QUE NIEGA INSCRIPCION EN EL REGISTRO UNICO DE VICTIMAS</v>
      </c>
    </row>
    <row r="249" spans="1:14" ht="15" customHeight="1">
      <c r="A249" s="1">
        <f>+Tabla15[[#This Row],[1]]</f>
        <v>247</v>
      </c>
      <c r="B249" s="1" t="s">
        <v>1284</v>
      </c>
      <c r="C249" s="1">
        <v>1</v>
      </c>
      <c r="D249" s="1">
        <f>+IF(Tabla15[[#This Row],[NOMBRE DE LA CAUSA 2018]]=0,0,1)</f>
        <v>1</v>
      </c>
      <c r="E249" s="1">
        <f>+E248+Tabla15[[#This Row],[NOMBRE DE LA CAUSA 2019]]</f>
        <v>247</v>
      </c>
      <c r="F249" s="1">
        <f>+Tabla15[[#This Row],[0]]*Tabla15[[#This Row],[NOMBRE DE LA CAUSA 2019]]</f>
        <v>247</v>
      </c>
      <c r="G249" s="5" t="s">
        <v>762</v>
      </c>
      <c r="I249" s="5" t="s">
        <v>499</v>
      </c>
      <c r="J249" s="1" t="s">
        <v>763</v>
      </c>
      <c r="K249" s="1" t="s">
        <v>759</v>
      </c>
      <c r="L249" s="5" t="s">
        <v>1285</v>
      </c>
      <c r="M249" s="4">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5" t="s">
        <v>1286</v>
      </c>
      <c r="C250" s="1">
        <v>1</v>
      </c>
      <c r="D250" s="1">
        <f>+IF(Tabla15[[#This Row],[NOMBRE DE LA CAUSA 2018]]=0,0,1)</f>
        <v>1</v>
      </c>
      <c r="E250" s="1">
        <f>+E249+Tabla15[[#This Row],[NOMBRE DE LA CAUSA 2019]]</f>
        <v>248</v>
      </c>
      <c r="F250" s="1">
        <f>+Tabla15[[#This Row],[0]]*Tabla15[[#This Row],[NOMBRE DE LA CAUSA 2019]]</f>
        <v>248</v>
      </c>
      <c r="G250" s="5" t="s">
        <v>762</v>
      </c>
      <c r="I250" s="5" t="s">
        <v>499</v>
      </c>
      <c r="J250" s="1" t="s">
        <v>763</v>
      </c>
      <c r="K250" s="1" t="s">
        <v>759</v>
      </c>
      <c r="L250" s="5" t="s">
        <v>1287</v>
      </c>
      <c r="M250" s="4">
        <v>1964</v>
      </c>
      <c r="N250" s="1" t="str">
        <f>+Tabla15[[#This Row],[NOMBRE DE LA CAUSA 2017]]</f>
        <v>ILEGALIDAD DEL ACTO ADMINISTRATIVO QUE NIEGA LA DEVOLUCION O COMPENSACION DE OBLIGACIONES ADUANERAS</v>
      </c>
    </row>
    <row r="251" spans="1:14" ht="15" customHeight="1">
      <c r="A251" s="1">
        <f>+Tabla15[[#This Row],[1]]</f>
        <v>249</v>
      </c>
      <c r="B251" s="5" t="s">
        <v>1288</v>
      </c>
      <c r="C251" s="1">
        <v>1</v>
      </c>
      <c r="D251" s="1">
        <f>+IF(Tabla15[[#This Row],[NOMBRE DE LA CAUSA 2018]]=0,0,1)</f>
        <v>1</v>
      </c>
      <c r="E251" s="1">
        <f>+E250+Tabla15[[#This Row],[NOMBRE DE LA CAUSA 2019]]</f>
        <v>249</v>
      </c>
      <c r="F251" s="1">
        <f>+Tabla15[[#This Row],[0]]*Tabla15[[#This Row],[NOMBRE DE LA CAUSA 2019]]</f>
        <v>249</v>
      </c>
      <c r="G251" s="5" t="s">
        <v>762</v>
      </c>
      <c r="H251" s="5"/>
      <c r="I251" s="5" t="s">
        <v>499</v>
      </c>
      <c r="J251" s="1" t="s">
        <v>763</v>
      </c>
      <c r="K251" s="1" t="s">
        <v>759</v>
      </c>
      <c r="L251" s="10" t="s">
        <v>1289</v>
      </c>
      <c r="M251" s="4">
        <v>2015</v>
      </c>
      <c r="N251" s="1" t="str">
        <f>+Tabla15[[#This Row],[NOMBRE DE LA CAUSA 2017]]</f>
        <v>ILEGALIDAD DEL ACTO ADMINISTRATIVO QUE NIEGA LA DEVOLUCION O COMPENSACION DE OBLIGACIONES TRIBUTARIAS</v>
      </c>
    </row>
    <row r="252" spans="1:14" ht="15" customHeight="1">
      <c r="A252" s="1">
        <f>+Tabla15[[#This Row],[1]]</f>
        <v>250</v>
      </c>
      <c r="B252" s="1" t="s">
        <v>1290</v>
      </c>
      <c r="C252" s="1">
        <v>1</v>
      </c>
      <c r="D252" s="1">
        <f>+IF(Tabla15[[#This Row],[NOMBRE DE LA CAUSA 2018]]=0,0,1)</f>
        <v>1</v>
      </c>
      <c r="E252" s="1">
        <f>+E251+Tabla15[[#This Row],[NOMBRE DE LA CAUSA 2019]]</f>
        <v>250</v>
      </c>
      <c r="F252" s="1">
        <f>+Tabla15[[#This Row],[0]]*Tabla15[[#This Row],[NOMBRE DE LA CAUSA 2019]]</f>
        <v>250</v>
      </c>
      <c r="G252" s="5" t="s">
        <v>762</v>
      </c>
      <c r="I252" s="5" t="s">
        <v>499</v>
      </c>
      <c r="J252" s="1" t="s">
        <v>763</v>
      </c>
      <c r="K252" s="1" t="s">
        <v>759</v>
      </c>
      <c r="L252" s="10" t="s">
        <v>1291</v>
      </c>
      <c r="M252" s="4">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8" t="s">
        <v>1292</v>
      </c>
      <c r="C253" s="1">
        <v>1</v>
      </c>
      <c r="D253" s="1">
        <f>+IF(Tabla15[[#This Row],[NOMBRE DE LA CAUSA 2018]]=0,0,1)</f>
        <v>1</v>
      </c>
      <c r="E253" s="1">
        <f>+E252+Tabla15[[#This Row],[NOMBRE DE LA CAUSA 2019]]</f>
        <v>251</v>
      </c>
      <c r="F253" s="1">
        <f>+Tabla15[[#This Row],[0]]*Tabla15[[#This Row],[NOMBRE DE LA CAUSA 2019]]</f>
        <v>251</v>
      </c>
      <c r="G253" s="5" t="s">
        <v>762</v>
      </c>
      <c r="J253" s="1" t="s">
        <v>763</v>
      </c>
      <c r="K253" s="1" t="s">
        <v>759</v>
      </c>
      <c r="L253" s="10" t="s">
        <v>1293</v>
      </c>
      <c r="M253" s="4">
        <v>816</v>
      </c>
      <c r="N253" s="1" t="str">
        <f>+Tabla15[[#This Row],[NOMBRE DE LA CAUSA 2017]]</f>
        <v>ILEGALIDAD DEL ACTO ADMINISTRATIVO QUE NIEGA LA HOMOLOGACION O CONVALIDACION DE TITULOS OTORGADOS EN EL EXTRANJERO</v>
      </c>
    </row>
    <row r="254" spans="1:14" ht="15" customHeight="1">
      <c r="A254" s="1">
        <f>+Tabla15[[#This Row],[1]]</f>
        <v>252</v>
      </c>
      <c r="B254" s="5" t="s">
        <v>1294</v>
      </c>
      <c r="C254" s="1">
        <v>1</v>
      </c>
      <c r="D254" s="1">
        <f>+IF(Tabla15[[#This Row],[NOMBRE DE LA CAUSA 2018]]=0,0,1)</f>
        <v>1</v>
      </c>
      <c r="E254" s="1">
        <f>+E253+Tabla15[[#This Row],[NOMBRE DE LA CAUSA 2019]]</f>
        <v>252</v>
      </c>
      <c r="F254" s="1">
        <f>+Tabla15[[#This Row],[0]]*Tabla15[[#This Row],[NOMBRE DE LA CAUSA 2019]]</f>
        <v>252</v>
      </c>
      <c r="G254" s="1" t="s">
        <v>757</v>
      </c>
      <c r="K254" s="5" t="s">
        <v>759</v>
      </c>
      <c r="L254" s="5" t="s">
        <v>1295</v>
      </c>
      <c r="M254" s="4">
        <v>2291</v>
      </c>
      <c r="N254" s="1" t="str">
        <f>+Tabla15[[#This Row],[NOMBRE DE LA CAUSA 2017]]</f>
        <v>ILEGALIDAD DEL ACTO ADMINISTRATIVO QUE NIEGA LICENCIA DE EXPLORACION MINERA</v>
      </c>
    </row>
    <row r="255" spans="1:14" ht="15" customHeight="1">
      <c r="A255" s="1">
        <f>+Tabla15[[#This Row],[1]]</f>
        <v>253</v>
      </c>
      <c r="B255" s="5" t="s">
        <v>1296</v>
      </c>
      <c r="C255" s="1">
        <v>1</v>
      </c>
      <c r="D255" s="1">
        <f>+IF(Tabla15[[#This Row],[NOMBRE DE LA CAUSA 2018]]=0,0,1)</f>
        <v>1</v>
      </c>
      <c r="E255" s="1">
        <f>+E254+Tabla15[[#This Row],[NOMBRE DE LA CAUSA 2019]]</f>
        <v>253</v>
      </c>
      <c r="F255" s="1">
        <f>+Tabla15[[#This Row],[0]]*Tabla15[[#This Row],[NOMBRE DE LA CAUSA 2019]]</f>
        <v>253</v>
      </c>
      <c r="G255" s="1" t="s">
        <v>757</v>
      </c>
      <c r="K255" s="5" t="s">
        <v>759</v>
      </c>
      <c r="L255" s="5" t="s">
        <v>1297</v>
      </c>
      <c r="M255" s="4">
        <v>2292</v>
      </c>
      <c r="N255" s="1" t="str">
        <f>+Tabla15[[#This Row],[NOMBRE DE LA CAUSA 2017]]</f>
        <v>ILEGALIDAD DEL ACTO ADMINISTRATIVO QUE NIEGA LICENCIA DE EXPLOTACION MINERA</v>
      </c>
    </row>
    <row r="256" spans="1:14" ht="15" customHeight="1">
      <c r="A256" s="1">
        <f>+Tabla15[[#This Row],[1]]</f>
        <v>254</v>
      </c>
      <c r="B256" s="8" t="s">
        <v>1298</v>
      </c>
      <c r="C256" s="1">
        <v>1</v>
      </c>
      <c r="D256" s="1">
        <f>+IF(Tabla15[[#This Row],[NOMBRE DE LA CAUSA 2018]]=0,0,1)</f>
        <v>1</v>
      </c>
      <c r="E256" s="1">
        <f>+E255+Tabla15[[#This Row],[NOMBRE DE LA CAUSA 2019]]</f>
        <v>254</v>
      </c>
      <c r="F256" s="1">
        <f>+Tabla15[[#This Row],[0]]*Tabla15[[#This Row],[NOMBRE DE LA CAUSA 2019]]</f>
        <v>254</v>
      </c>
      <c r="G256" s="5" t="s">
        <v>762</v>
      </c>
      <c r="I256" s="5" t="s">
        <v>499</v>
      </c>
      <c r="J256" s="1" t="s">
        <v>763</v>
      </c>
      <c r="K256" s="1" t="s">
        <v>759</v>
      </c>
      <c r="L256" s="10" t="s">
        <v>1299</v>
      </c>
      <c r="M256" s="4">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1300</v>
      </c>
      <c r="C257" s="1">
        <v>1</v>
      </c>
      <c r="D257" s="1">
        <f>+IF(Tabla15[[#This Row],[NOMBRE DE LA CAUSA 2018]]=0,0,1)</f>
        <v>1</v>
      </c>
      <c r="E257" s="1">
        <f>+E256+Tabla15[[#This Row],[NOMBRE DE LA CAUSA 2019]]</f>
        <v>255</v>
      </c>
      <c r="F257" s="1">
        <f>+Tabla15[[#This Row],[0]]*Tabla15[[#This Row],[NOMBRE DE LA CAUSA 2019]]</f>
        <v>255</v>
      </c>
      <c r="G257" s="5" t="s">
        <v>762</v>
      </c>
      <c r="I257" s="5" t="s">
        <v>499</v>
      </c>
      <c r="J257" s="1" t="s">
        <v>763</v>
      </c>
      <c r="K257" s="1" t="s">
        <v>759</v>
      </c>
      <c r="L257" s="5" t="s">
        <v>1301</v>
      </c>
      <c r="M257" s="4">
        <v>1934</v>
      </c>
      <c r="N257" s="1" t="str">
        <f>+Tabla15[[#This Row],[NOMBRE DE LA CAUSA 2017]]</f>
        <v>ILEGALIDAD DEL ACTO ADMINISTRATIVO QUE NIEGA O ADMITE ACUERDO ANTICIPADO DE PRECIOS</v>
      </c>
    </row>
    <row r="258" spans="1:14" ht="15" customHeight="1">
      <c r="A258" s="1">
        <f>+Tabla15[[#This Row],[1]]</f>
        <v>256</v>
      </c>
      <c r="B258" s="1" t="s">
        <v>1302</v>
      </c>
      <c r="C258" s="1">
        <v>1</v>
      </c>
      <c r="D258" s="1">
        <f>+IF(Tabla15[[#This Row],[NOMBRE DE LA CAUSA 2018]]=0,0,1)</f>
        <v>1</v>
      </c>
      <c r="E258" s="1">
        <f>+E257+Tabla15[[#This Row],[NOMBRE DE LA CAUSA 2019]]</f>
        <v>256</v>
      </c>
      <c r="F258" s="1">
        <f>+Tabla15[[#This Row],[0]]*Tabla15[[#This Row],[NOMBRE DE LA CAUSA 2019]]</f>
        <v>256</v>
      </c>
      <c r="G258" s="5" t="s">
        <v>762</v>
      </c>
      <c r="I258" s="5" t="s">
        <v>499</v>
      </c>
      <c r="J258" s="1" t="s">
        <v>763</v>
      </c>
      <c r="K258" s="1" t="s">
        <v>759</v>
      </c>
      <c r="L258" s="5" t="s">
        <v>1303</v>
      </c>
      <c r="M258" s="4">
        <v>1935</v>
      </c>
      <c r="N258" s="1" t="str">
        <f>+Tabla15[[#This Row],[NOMBRE DE LA CAUSA 2017]]</f>
        <v>ILEGALIDAD DEL ACTO ADMINISTRATIVO QUE NIEGA O ADMITE CONTRATO DE ESTABILIDAD JURIDICA</v>
      </c>
    </row>
    <row r="259" spans="1:14" ht="15" customHeight="1">
      <c r="A259" s="1">
        <f>+Tabla15[[#This Row],[1]]</f>
        <v>257</v>
      </c>
      <c r="B259" s="1" t="s">
        <v>1304</v>
      </c>
      <c r="C259" s="1">
        <v>1</v>
      </c>
      <c r="D259" s="1">
        <f>+IF(Tabla15[[#This Row],[NOMBRE DE LA CAUSA 2018]]=0,0,1)</f>
        <v>1</v>
      </c>
      <c r="E259" s="1">
        <f>+E258+Tabla15[[#This Row],[NOMBRE DE LA CAUSA 2019]]</f>
        <v>257</v>
      </c>
      <c r="F259" s="1">
        <f>+Tabla15[[#This Row],[0]]*Tabla15[[#This Row],[NOMBRE DE LA CAUSA 2019]]</f>
        <v>257</v>
      </c>
      <c r="G259" s="5" t="s">
        <v>762</v>
      </c>
      <c r="H259" s="5"/>
      <c r="I259" s="5" t="s">
        <v>499</v>
      </c>
      <c r="J259" s="1" t="s">
        <v>763</v>
      </c>
      <c r="K259" s="1" t="s">
        <v>759</v>
      </c>
      <c r="L259" s="5" t="s">
        <v>1305</v>
      </c>
      <c r="M259" s="4">
        <v>1933</v>
      </c>
      <c r="N259" s="1" t="str">
        <f>+Tabla15[[#This Row],[NOMBRE DE LA CAUSA 2017]]</f>
        <v>ILEGALIDAD DEL ACTO ADMINISTRATIVO QUE NIEGA O ADMITE REGISTRO DE CONTRATO</v>
      </c>
    </row>
    <row r="260" spans="1:14" ht="15" customHeight="1">
      <c r="A260" s="1">
        <f>+Tabla15[[#This Row],[1]]</f>
        <v>258</v>
      </c>
      <c r="B260" s="5" t="s">
        <v>1306</v>
      </c>
      <c r="C260" s="1">
        <v>1</v>
      </c>
      <c r="D260" s="1">
        <f>+IF(Tabla15[[#This Row],[NOMBRE DE LA CAUSA 2018]]=0,0,1)</f>
        <v>1</v>
      </c>
      <c r="E260" s="1">
        <f>+E259+Tabla15[[#This Row],[NOMBRE DE LA CAUSA 2019]]</f>
        <v>258</v>
      </c>
      <c r="F260" s="1">
        <f>+Tabla15[[#This Row],[0]]*Tabla15[[#This Row],[NOMBRE DE LA CAUSA 2019]]</f>
        <v>258</v>
      </c>
      <c r="G260" s="5" t="s">
        <v>762</v>
      </c>
      <c r="I260" s="5" t="s">
        <v>499</v>
      </c>
      <c r="J260" s="1" t="s">
        <v>763</v>
      </c>
      <c r="K260" s="1" t="s">
        <v>759</v>
      </c>
      <c r="L260" s="1" t="s">
        <v>1123</v>
      </c>
      <c r="M260" s="4">
        <v>1938</v>
      </c>
      <c r="N260" s="1" t="str">
        <f>+Tabla15[[#This Row],[NOMBRE DE LA CAUSA 2017]]</f>
        <v>ILEGALIDAD DEL ACTO ADMINISTRATIVO QUE NIEGA O APRUEBA CONCILIACION</v>
      </c>
    </row>
    <row r="261" spans="1:14" ht="15" customHeight="1">
      <c r="A261" s="1">
        <f>+Tabla15[[#This Row],[1]]</f>
        <v>259</v>
      </c>
      <c r="B261" s="1" t="s">
        <v>1307</v>
      </c>
      <c r="C261" s="1">
        <v>1</v>
      </c>
      <c r="D261" s="1">
        <f>+IF(Tabla15[[#This Row],[NOMBRE DE LA CAUSA 2018]]=0,0,1)</f>
        <v>1</v>
      </c>
      <c r="E261" s="1">
        <f>+E260+Tabla15[[#This Row],[NOMBRE DE LA CAUSA 2019]]</f>
        <v>259</v>
      </c>
      <c r="F261" s="1">
        <f>+Tabla15[[#This Row],[0]]*Tabla15[[#This Row],[NOMBRE DE LA CAUSA 2019]]</f>
        <v>259</v>
      </c>
      <c r="G261" s="5" t="s">
        <v>762</v>
      </c>
      <c r="I261" s="5" t="s">
        <v>499</v>
      </c>
      <c r="J261" s="1" t="s">
        <v>763</v>
      </c>
      <c r="K261" s="1" t="s">
        <v>759</v>
      </c>
      <c r="L261" s="1" t="s">
        <v>1308</v>
      </c>
      <c r="M261" s="4">
        <v>1940</v>
      </c>
      <c r="N261" s="1" t="str">
        <f>+Tabla15[[#This Row],[NOMBRE DE LA CAUSA 2017]]</f>
        <v>ILEGALIDAD DEL ACTO ADMINISTRATIVO QUE NIEGA O APRUEBA CRUCE DE CUENTAS</v>
      </c>
    </row>
    <row r="262" spans="1:14" ht="15" customHeight="1">
      <c r="A262" s="1">
        <f>+Tabla15[[#This Row],[1]]</f>
        <v>260</v>
      </c>
      <c r="B262" s="1" t="s">
        <v>1309</v>
      </c>
      <c r="C262" s="1">
        <v>1</v>
      </c>
      <c r="D262" s="1">
        <f>+IF(Tabla15[[#This Row],[NOMBRE DE LA CAUSA 2018]]=0,0,1)</f>
        <v>1</v>
      </c>
      <c r="E262" s="1">
        <f>+E261+Tabla15[[#This Row],[NOMBRE DE LA CAUSA 2019]]</f>
        <v>260</v>
      </c>
      <c r="F262" s="1">
        <f>+Tabla15[[#This Row],[0]]*Tabla15[[#This Row],[NOMBRE DE LA CAUSA 2019]]</f>
        <v>260</v>
      </c>
      <c r="G262" s="5" t="s">
        <v>762</v>
      </c>
      <c r="I262" s="5" t="s">
        <v>499</v>
      </c>
      <c r="J262" s="1" t="s">
        <v>763</v>
      </c>
      <c r="K262" s="1" t="s">
        <v>759</v>
      </c>
      <c r="L262" s="5" t="s">
        <v>1310</v>
      </c>
      <c r="M262" s="4">
        <v>1939</v>
      </c>
      <c r="N262" s="1" t="str">
        <f>+Tabla15[[#This Row],[NOMBRE DE LA CAUSA 2017]]</f>
        <v>ILEGALIDAD DEL ACTO ADMINISTRATIVO QUE NIEGA O APRUEBA DACION EN PAGO</v>
      </c>
    </row>
    <row r="263" spans="1:14" ht="15" customHeight="1">
      <c r="A263" s="1">
        <f>+Tabla15[[#This Row],[1]]</f>
        <v>261</v>
      </c>
      <c r="B263" s="5" t="s">
        <v>1311</v>
      </c>
      <c r="C263" s="1">
        <v>1</v>
      </c>
      <c r="D263" s="1">
        <f>+IF(Tabla15[[#This Row],[NOMBRE DE LA CAUSA 2018]]=0,0,1)</f>
        <v>1</v>
      </c>
      <c r="E263" s="1">
        <f>+E262+Tabla15[[#This Row],[NOMBRE DE LA CAUSA 2019]]</f>
        <v>261</v>
      </c>
      <c r="F263" s="1">
        <f>+Tabla15[[#This Row],[0]]*Tabla15[[#This Row],[NOMBRE DE LA CAUSA 2019]]</f>
        <v>261</v>
      </c>
      <c r="G263" s="5" t="s">
        <v>762</v>
      </c>
      <c r="I263" s="5" t="s">
        <v>499</v>
      </c>
      <c r="J263" s="1" t="s">
        <v>763</v>
      </c>
      <c r="K263" s="1" t="s">
        <v>759</v>
      </c>
      <c r="L263" s="5" t="s">
        <v>1312</v>
      </c>
      <c r="M263" s="4">
        <v>1936</v>
      </c>
      <c r="N263" s="1" t="str">
        <f>+Tabla15[[#This Row],[NOMBRE DE LA CAUSA 2017]]</f>
        <v>ILEGALIDAD DEL ACTO ADMINISTRATIVO QUE NIEGA O APRUEBA FACILIDAD DE PAGO</v>
      </c>
    </row>
    <row r="264" spans="1:14" ht="15" customHeight="1">
      <c r="A264" s="1">
        <f>+Tabla15[[#This Row],[1]]</f>
        <v>262</v>
      </c>
      <c r="B264" s="1" t="s">
        <v>1313</v>
      </c>
      <c r="C264" s="1">
        <v>1</v>
      </c>
      <c r="D264" s="1">
        <f>+IF(Tabla15[[#This Row],[NOMBRE DE LA CAUSA 2018]]=0,0,1)</f>
        <v>1</v>
      </c>
      <c r="E264" s="1">
        <f>+E263+Tabla15[[#This Row],[NOMBRE DE LA CAUSA 2019]]</f>
        <v>262</v>
      </c>
      <c r="F264" s="1">
        <f>+Tabla15[[#This Row],[0]]*Tabla15[[#This Row],[NOMBRE DE LA CAUSA 2019]]</f>
        <v>262</v>
      </c>
      <c r="G264" s="1" t="s">
        <v>762</v>
      </c>
      <c r="J264" s="1" t="s">
        <v>763</v>
      </c>
      <c r="K264" s="1" t="s">
        <v>759</v>
      </c>
      <c r="L264" s="1" t="s">
        <v>1314</v>
      </c>
      <c r="M264" s="4">
        <v>1984</v>
      </c>
      <c r="N264" s="1" t="str">
        <f>+Tabla15[[#This Row],[NOMBRE DE LA CAUSA 2017]]</f>
        <v>ILEGALIDAD DEL ACTO ADMINISTRATIVO QUE NIEGA PERMISO PARA PORTE O TENENCIA DE ARMAS</v>
      </c>
    </row>
    <row r="265" spans="1:14" ht="15" customHeight="1">
      <c r="A265" s="1">
        <f>+Tabla15[[#This Row],[1]]</f>
        <v>263</v>
      </c>
      <c r="B265" s="1" t="s">
        <v>1315</v>
      </c>
      <c r="C265" s="1">
        <v>1</v>
      </c>
      <c r="D265" s="1">
        <f>+IF(Tabla15[[#This Row],[NOMBRE DE LA CAUSA 2018]]=0,0,1)</f>
        <v>1</v>
      </c>
      <c r="E265" s="1">
        <f>+E264+Tabla15[[#This Row],[NOMBRE DE LA CAUSA 2019]]</f>
        <v>263</v>
      </c>
      <c r="F265" s="1">
        <f>+Tabla15[[#This Row],[0]]*Tabla15[[#This Row],[NOMBRE DE LA CAUSA 2019]]</f>
        <v>263</v>
      </c>
      <c r="G265" s="1" t="s">
        <v>762</v>
      </c>
      <c r="J265" s="1" t="s">
        <v>763</v>
      </c>
      <c r="K265" s="1" t="s">
        <v>759</v>
      </c>
      <c r="L265" s="1" t="s">
        <v>1316</v>
      </c>
      <c r="M265" s="4">
        <v>53</v>
      </c>
      <c r="N265" s="1" t="str">
        <f>+Tabla15[[#This Row],[NOMBRE DE LA CAUSA 2017]]</f>
        <v>ILEGALIDAD DEL ACTO ADMINISTRATIVO QUE NO ADJUDICA UN BIEN INMUEBLE</v>
      </c>
    </row>
    <row r="266" spans="1:14" ht="15" customHeight="1">
      <c r="A266" s="1">
        <f>+Tabla15[[#This Row],[1]]</f>
        <v>264</v>
      </c>
      <c r="B266" s="5" t="s">
        <v>1317</v>
      </c>
      <c r="C266" s="1">
        <v>1</v>
      </c>
      <c r="D266" s="1">
        <f>+IF(Tabla15[[#This Row],[NOMBRE DE LA CAUSA 2018]]=0,0,1)</f>
        <v>1</v>
      </c>
      <c r="E266" s="1">
        <f>+E265+Tabla15[[#This Row],[NOMBRE DE LA CAUSA 2019]]</f>
        <v>264</v>
      </c>
      <c r="F266" s="1">
        <f>+Tabla15[[#This Row],[0]]*Tabla15[[#This Row],[NOMBRE DE LA CAUSA 2019]]</f>
        <v>264</v>
      </c>
      <c r="G266" s="5" t="s">
        <v>762</v>
      </c>
      <c r="J266" s="1" t="s">
        <v>763</v>
      </c>
      <c r="K266" s="1" t="s">
        <v>759</v>
      </c>
      <c r="L266" s="5" t="s">
        <v>1318</v>
      </c>
      <c r="M266" s="4">
        <v>828</v>
      </c>
      <c r="N266" s="1" t="str">
        <f>+Tabla15[[#This Row],[NOMBRE DE LA CAUSA 2017]]</f>
        <v>ILEGALIDAD DEL ACTO ADMINISTRATIVO QUE NO EFECTUA CORRECCION DE HISTORIA LABORAL</v>
      </c>
    </row>
    <row r="267" spans="1:14" ht="15" customHeight="1">
      <c r="A267" s="1">
        <f>+Tabla15[[#This Row],[1]]</f>
        <v>265</v>
      </c>
      <c r="B267" s="1" t="s">
        <v>1319</v>
      </c>
      <c r="C267" s="1">
        <v>1</v>
      </c>
      <c r="D267" s="1">
        <f>+IF(Tabla15[[#This Row],[NOMBRE DE LA CAUSA 2018]]=0,0,1)</f>
        <v>1</v>
      </c>
      <c r="E267" s="1">
        <f>+E266+Tabla15[[#This Row],[NOMBRE DE LA CAUSA 2019]]</f>
        <v>265</v>
      </c>
      <c r="F267" s="1">
        <f>+Tabla15[[#This Row],[0]]*Tabla15[[#This Row],[NOMBRE DE LA CAUSA 2019]]</f>
        <v>265</v>
      </c>
      <c r="G267" s="1" t="s">
        <v>762</v>
      </c>
      <c r="J267" s="1" t="s">
        <v>763</v>
      </c>
      <c r="K267" s="1" t="s">
        <v>759</v>
      </c>
      <c r="L267" s="1" t="s">
        <v>1320</v>
      </c>
      <c r="M267" s="4">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1321</v>
      </c>
      <c r="C268" s="1">
        <v>1</v>
      </c>
      <c r="D268" s="1">
        <f>+IF(Tabla15[[#This Row],[NOMBRE DE LA CAUSA 2018]]=0,0,1)</f>
        <v>1</v>
      </c>
      <c r="E268" s="1">
        <f>+E267+Tabla15[[#This Row],[NOMBRE DE LA CAUSA 2019]]</f>
        <v>266</v>
      </c>
      <c r="F268" s="1">
        <f>+Tabla15[[#This Row],[0]]*Tabla15[[#This Row],[NOMBRE DE LA CAUSA 2019]]</f>
        <v>266</v>
      </c>
      <c r="G268" s="1" t="s">
        <v>762</v>
      </c>
      <c r="J268" s="1" t="s">
        <v>763</v>
      </c>
      <c r="K268" s="1" t="s">
        <v>759</v>
      </c>
      <c r="L268" s="1" t="s">
        <v>1322</v>
      </c>
      <c r="M268" s="4">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1323</v>
      </c>
      <c r="C269" s="1">
        <v>1</v>
      </c>
      <c r="D269" s="1">
        <f>+IF(Tabla15[[#This Row],[NOMBRE DE LA CAUSA 2018]]=0,0,1)</f>
        <v>1</v>
      </c>
      <c r="E269" s="1">
        <f>+E268+Tabla15[[#This Row],[NOMBRE DE LA CAUSA 2019]]</f>
        <v>267</v>
      </c>
      <c r="F269" s="1">
        <f>+Tabla15[[#This Row],[0]]*Tabla15[[#This Row],[NOMBRE DE LA CAUSA 2019]]</f>
        <v>267</v>
      </c>
      <c r="G269" s="1" t="s">
        <v>762</v>
      </c>
      <c r="J269" s="1" t="s">
        <v>763</v>
      </c>
      <c r="K269" s="1" t="s">
        <v>759</v>
      </c>
      <c r="L269" s="1" t="s">
        <v>1324</v>
      </c>
      <c r="M269" s="4">
        <v>1998</v>
      </c>
      <c r="N269" s="1" t="str">
        <f>+Tabla15[[#This Row],[NOMBRE DE LA CAUSA 2017]]</f>
        <v>ILEGALIDAD DEL ACTO ADMINISTRATIVO QUE NOMBRA FUNCIONARIO PUBLICO DESCONOCIENDO EL REGIMEN DE CARRERA JUDICIAL</v>
      </c>
    </row>
    <row r="270" spans="1:14" ht="15" customHeight="1">
      <c r="A270" s="1">
        <f>+Tabla15[[#This Row],[1]]</f>
        <v>268</v>
      </c>
      <c r="B270" s="1" t="s">
        <v>1325</v>
      </c>
      <c r="C270" s="1">
        <v>1</v>
      </c>
      <c r="D270" s="1">
        <f>+IF(Tabla15[[#This Row],[NOMBRE DE LA CAUSA 2018]]=0,0,1)</f>
        <v>1</v>
      </c>
      <c r="E270" s="1">
        <f>+E269+Tabla15[[#This Row],[NOMBRE DE LA CAUSA 2019]]</f>
        <v>268</v>
      </c>
      <c r="F270" s="1">
        <f>+Tabla15[[#This Row],[0]]*Tabla15[[#This Row],[NOMBRE DE LA CAUSA 2019]]</f>
        <v>268</v>
      </c>
      <c r="G270" s="1" t="s">
        <v>762</v>
      </c>
      <c r="J270" s="1" t="s">
        <v>763</v>
      </c>
      <c r="K270" s="1" t="s">
        <v>759</v>
      </c>
      <c r="L270" s="1" t="s">
        <v>1326</v>
      </c>
      <c r="M270" s="4">
        <v>818</v>
      </c>
      <c r="N270" s="1" t="str">
        <f>+Tabla15[[#This Row],[NOMBRE DE LA CAUSA 2017]]</f>
        <v>ILEGALIDAD DEL ACTO ADMINISTRATIVO QUE NOMBRA UN SERVIDOR PUBLICO DESCONOCIENDO EL REGIMEN DE CARRERA NOTARIAL</v>
      </c>
    </row>
    <row r="271" spans="1:14" ht="15" customHeight="1">
      <c r="A271" s="1">
        <f>+Tabla15[[#This Row],[1]]</f>
        <v>269</v>
      </c>
      <c r="B271" s="1" t="s">
        <v>1327</v>
      </c>
      <c r="C271" s="1">
        <v>1</v>
      </c>
      <c r="D271" s="1">
        <f>+IF(Tabla15[[#This Row],[NOMBRE DE LA CAUSA 2018]]=0,0,1)</f>
        <v>1</v>
      </c>
      <c r="E271" s="1">
        <f>+E270+Tabla15[[#This Row],[NOMBRE DE LA CAUSA 2019]]</f>
        <v>269</v>
      </c>
      <c r="F271" s="1">
        <f>+Tabla15[[#This Row],[0]]*Tabla15[[#This Row],[NOMBRE DE LA CAUSA 2019]]</f>
        <v>269</v>
      </c>
      <c r="G271" s="1" t="s">
        <v>798</v>
      </c>
      <c r="H271" s="1" t="s">
        <v>1328</v>
      </c>
      <c r="K271" s="1" t="s">
        <v>759</v>
      </c>
      <c r="L271" s="1" t="s">
        <v>1329</v>
      </c>
      <c r="M271" s="4">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5" t="s">
        <v>1330</v>
      </c>
      <c r="C272" s="1">
        <v>1</v>
      </c>
      <c r="D272" s="1">
        <f>+IF(Tabla15[[#This Row],[NOMBRE DE LA CAUSA 2018]]=0,0,1)</f>
        <v>1</v>
      </c>
      <c r="E272" s="1">
        <f>+E271+Tabla15[[#This Row],[NOMBRE DE LA CAUSA 2019]]</f>
        <v>270</v>
      </c>
      <c r="F272" s="1">
        <f>+Tabla15[[#This Row],[0]]*Tabla15[[#This Row],[NOMBRE DE LA CAUSA 2019]]</f>
        <v>270</v>
      </c>
      <c r="G272" s="5" t="s">
        <v>762</v>
      </c>
      <c r="J272" s="1" t="s">
        <v>763</v>
      </c>
      <c r="K272" s="5" t="s">
        <v>759</v>
      </c>
      <c r="L272" s="5" t="s">
        <v>1331</v>
      </c>
      <c r="M272" s="4">
        <v>2023</v>
      </c>
      <c r="N272" s="1" t="str">
        <f>+Tabla15[[#This Row],[NOMBRE DE LA CAUSA 2017]]</f>
        <v>ILEGALIDAD DEL ACTO ADMINISTRATIVO QUE ORDENA LA DEVOLUCION DE VALORES POR REINTEGRO AL SERVICIO ACTIVO</v>
      </c>
    </row>
    <row r="273" spans="1:14" ht="15" customHeight="1">
      <c r="A273" s="1">
        <f>+Tabla15[[#This Row],[1]]</f>
        <v>271</v>
      </c>
      <c r="B273" s="5" t="s">
        <v>1332</v>
      </c>
      <c r="C273" s="1">
        <v>1</v>
      </c>
      <c r="D273" s="1">
        <f>+IF(Tabla15[[#This Row],[NOMBRE DE LA CAUSA 2018]]=0,0,1)</f>
        <v>1</v>
      </c>
      <c r="E273" s="1">
        <f>+E272+Tabla15[[#This Row],[NOMBRE DE LA CAUSA 2019]]</f>
        <v>271</v>
      </c>
      <c r="F273" s="1">
        <f>+Tabla15[[#This Row],[0]]*Tabla15[[#This Row],[NOMBRE DE LA CAUSA 2019]]</f>
        <v>271</v>
      </c>
      <c r="G273" s="1" t="s">
        <v>757</v>
      </c>
      <c r="I273" s="5" t="s">
        <v>499</v>
      </c>
      <c r="K273" s="5" t="s">
        <v>759</v>
      </c>
      <c r="L273" s="5" t="s">
        <v>1333</v>
      </c>
      <c r="M273" s="27">
        <v>2335</v>
      </c>
      <c r="N273" s="1" t="str">
        <f>+Tabla15[[#This Row],[NOMBRE DE LA CAUSA 2017]]</f>
        <v>ILEGALIDAD DEL ACTO ADMINISTRATIVO QUE PROFIERE LIQUIDACION OFICIAL DE CORRECCION EN ADUANAS</v>
      </c>
    </row>
    <row r="274" spans="1:14" ht="15" customHeight="1">
      <c r="A274" s="1">
        <f>+Tabla15[[#This Row],[1]]</f>
        <v>272</v>
      </c>
      <c r="B274" s="5" t="s">
        <v>1334</v>
      </c>
      <c r="C274" s="1">
        <v>1</v>
      </c>
      <c r="D274" s="1">
        <f>+IF(Tabla15[[#This Row],[NOMBRE DE LA CAUSA 2018]]=0,0,1)</f>
        <v>1</v>
      </c>
      <c r="E274" s="1">
        <f>+E273+Tabla15[[#This Row],[NOMBRE DE LA CAUSA 2019]]</f>
        <v>272</v>
      </c>
      <c r="F274" s="1">
        <f>+Tabla15[[#This Row],[0]]*Tabla15[[#This Row],[NOMBRE DE LA CAUSA 2019]]</f>
        <v>272</v>
      </c>
      <c r="G274" s="5" t="s">
        <v>762</v>
      </c>
      <c r="I274" s="5" t="s">
        <v>499</v>
      </c>
      <c r="J274" s="1" t="s">
        <v>763</v>
      </c>
      <c r="K274" s="1" t="s">
        <v>759</v>
      </c>
      <c r="L274" s="5" t="s">
        <v>1335</v>
      </c>
      <c r="M274" s="4">
        <v>1943</v>
      </c>
      <c r="N274" s="1" t="str">
        <f>+Tabla15[[#This Row],[NOMBRE DE LA CAUSA 2017]]</f>
        <v>ILEGALIDAD DEL ACTO ADMINISTRATIVO QUE PROFIERE LIQUIDACION OFICIAL DE REVISION DE VALOR DEL IMPUESTO DE IMPORTACION</v>
      </c>
    </row>
    <row r="275" spans="1:14" ht="15" customHeight="1">
      <c r="A275" s="1">
        <f>+Tabla15[[#This Row],[1]]</f>
        <v>273</v>
      </c>
      <c r="B275" s="5" t="s">
        <v>1336</v>
      </c>
      <c r="C275" s="1">
        <v>1</v>
      </c>
      <c r="D275" s="1">
        <f>+IF(Tabla15[[#This Row],[NOMBRE DE LA CAUSA 2018]]=0,0,1)</f>
        <v>1</v>
      </c>
      <c r="E275" s="1">
        <f>+E274+Tabla15[[#This Row],[NOMBRE DE LA CAUSA 2019]]</f>
        <v>273</v>
      </c>
      <c r="F275" s="1">
        <f>+Tabla15[[#This Row],[0]]*Tabla15[[#This Row],[NOMBRE DE LA CAUSA 2019]]</f>
        <v>273</v>
      </c>
      <c r="G275" s="1" t="s">
        <v>757</v>
      </c>
      <c r="K275" s="5" t="s">
        <v>759</v>
      </c>
      <c r="L275" s="5" t="s">
        <v>1337</v>
      </c>
      <c r="M275" s="4">
        <v>2294</v>
      </c>
      <c r="N275" s="1" t="str">
        <f>+Tabla15[[#This Row],[NOMBRE DE LA CAUSA 2017]]</f>
        <v>ILEGALIDAD DEL ACTO ADMINISTRATIVO QUE RECHAZA PROPUESTA DE CONTRATO DE CONCESION MINERA</v>
      </c>
    </row>
    <row r="276" spans="1:14" ht="15" customHeight="1">
      <c r="A276" s="1">
        <f>+Tabla15[[#This Row],[1]]</f>
        <v>274</v>
      </c>
      <c r="B276" s="5" t="s">
        <v>1338</v>
      </c>
      <c r="C276" s="1">
        <v>1</v>
      </c>
      <c r="D276" s="1">
        <f>+IF(Tabla15[[#This Row],[NOMBRE DE LA CAUSA 2018]]=0,0,1)</f>
        <v>1</v>
      </c>
      <c r="E276" s="1">
        <f>+E275+Tabla15[[#This Row],[NOMBRE DE LA CAUSA 2019]]</f>
        <v>274</v>
      </c>
      <c r="F276" s="1">
        <f>+Tabla15[[#This Row],[0]]*Tabla15[[#This Row],[NOMBRE DE LA CAUSA 2019]]</f>
        <v>274</v>
      </c>
      <c r="G276" s="1" t="s">
        <v>757</v>
      </c>
      <c r="K276" s="5" t="s">
        <v>759</v>
      </c>
      <c r="L276" s="5" t="s">
        <v>1339</v>
      </c>
      <c r="M276" s="4">
        <v>2295</v>
      </c>
      <c r="N276" s="1" t="str">
        <f>+Tabla15[[#This Row],[NOMBRE DE LA CAUSA 2017]]</f>
        <v>ILEGALIDAD DEL ACTO ADMINISTRATIVO QUE RECHAZA PROPUESTA DE CONTRATO MINERO CON LAS ENTIDADES DESCENTRALIZADAS</v>
      </c>
    </row>
    <row r="277" spans="1:14" ht="15" customHeight="1">
      <c r="A277" s="1">
        <f>+Tabla15[[#This Row],[1]]</f>
        <v>275</v>
      </c>
      <c r="B277" s="5" t="s">
        <v>1340</v>
      </c>
      <c r="C277" s="1">
        <v>1</v>
      </c>
      <c r="D277" s="1">
        <f>+IF(Tabla15[[#This Row],[NOMBRE DE LA CAUSA 2018]]=0,0,1)</f>
        <v>1</v>
      </c>
      <c r="E277" s="1">
        <f>+E276+Tabla15[[#This Row],[NOMBRE DE LA CAUSA 2019]]</f>
        <v>275</v>
      </c>
      <c r="F277" s="1">
        <f>+Tabla15[[#This Row],[0]]*Tabla15[[#This Row],[NOMBRE DE LA CAUSA 2019]]</f>
        <v>275</v>
      </c>
      <c r="G277" s="1" t="s">
        <v>757</v>
      </c>
      <c r="I277" s="5" t="s">
        <v>499</v>
      </c>
      <c r="K277" s="5" t="s">
        <v>759</v>
      </c>
      <c r="L277" s="5" t="s">
        <v>1341</v>
      </c>
      <c r="M277" s="27">
        <v>2331</v>
      </c>
      <c r="N277" s="1" t="str">
        <f>+Tabla15[[#This Row],[NOMBRE DE LA CAUSA 2017]]</f>
        <v>ILEGALIDAD DEL ACTO ADMINISTRATIVO QUE RECHAZA SOLICITUD DEVOLUCION POR PAGO DE LO NO DEBIDO</v>
      </c>
    </row>
    <row r="278" spans="1:14" ht="15" customHeight="1">
      <c r="A278" s="1">
        <f>+Tabla15[[#This Row],[1]]</f>
        <v>276</v>
      </c>
      <c r="B278" s="1" t="s">
        <v>1342</v>
      </c>
      <c r="C278" s="1">
        <v>1</v>
      </c>
      <c r="D278" s="1">
        <f>+IF(Tabla15[[#This Row],[NOMBRE DE LA CAUSA 2018]]=0,0,1)</f>
        <v>1</v>
      </c>
      <c r="E278" s="1">
        <f>+E277+Tabla15[[#This Row],[NOMBRE DE LA CAUSA 2019]]</f>
        <v>276</v>
      </c>
      <c r="F278" s="1">
        <f>+Tabla15[[#This Row],[0]]*Tabla15[[#This Row],[NOMBRE DE LA CAUSA 2019]]</f>
        <v>276</v>
      </c>
      <c r="G278" s="1" t="s">
        <v>762</v>
      </c>
      <c r="J278" s="1" t="s">
        <v>763</v>
      </c>
      <c r="K278" s="1" t="s">
        <v>759</v>
      </c>
      <c r="L278" s="1" t="s">
        <v>1343</v>
      </c>
      <c r="M278" s="4">
        <v>428</v>
      </c>
      <c r="N278" s="1" t="str">
        <f>+Tabla15[[#This Row],[NOMBRE DE LA CAUSA 2017]]</f>
        <v>ILEGALIDAD DEL ACTO ADMINISTRATIVO QUE RECONOCE PENSION - ACCION DE LESIVIDAD</v>
      </c>
    </row>
    <row r="279" spans="1:14" ht="15" customHeight="1">
      <c r="A279" s="1">
        <f>+Tabla15[[#This Row],[1]]</f>
        <v>277</v>
      </c>
      <c r="B279" s="5" t="s">
        <v>1344</v>
      </c>
      <c r="C279" s="1">
        <v>1</v>
      </c>
      <c r="D279" s="1">
        <f>+IF(Tabla15[[#This Row],[NOMBRE DE LA CAUSA 2018]]=0,0,1)</f>
        <v>1</v>
      </c>
      <c r="E279" s="1">
        <f>+E278+Tabla15[[#This Row],[NOMBRE DE LA CAUSA 2019]]</f>
        <v>277</v>
      </c>
      <c r="F279" s="1">
        <f>+Tabla15[[#This Row],[0]]*Tabla15[[#This Row],[NOMBRE DE LA CAUSA 2019]]</f>
        <v>277</v>
      </c>
      <c r="G279" s="5" t="s">
        <v>762</v>
      </c>
      <c r="J279" s="1" t="s">
        <v>763</v>
      </c>
      <c r="K279" s="1" t="s">
        <v>759</v>
      </c>
      <c r="L279" s="5" t="s">
        <v>1345</v>
      </c>
      <c r="M279" s="4">
        <v>2001</v>
      </c>
      <c r="N279" s="1" t="str">
        <f>+Tabla15[[#This Row],[NOMBRE DE LA CAUSA 2017]]</f>
        <v>ILEGALIDAD DEL ACTO ADMINISTRATIVO QUE REGULA LOS SERVICIOS PUBLICOS DE ENERGIA, GAS NATURAL, GLP Y COMBUSTIBLES LIQUIDOS</v>
      </c>
    </row>
    <row r="280" spans="1:14" ht="15" customHeight="1">
      <c r="A280" s="1">
        <f>+Tabla15[[#This Row],[1]]</f>
        <v>278</v>
      </c>
      <c r="B280" s="5" t="s">
        <v>1346</v>
      </c>
      <c r="C280" s="1">
        <v>1</v>
      </c>
      <c r="D280" s="1">
        <f>+IF(Tabla15[[#This Row],[NOMBRE DE LA CAUSA 2018]]=0,0,1)</f>
        <v>1</v>
      </c>
      <c r="E280" s="1">
        <f>+E279+Tabla15[[#This Row],[NOMBRE DE LA CAUSA 2019]]</f>
        <v>278</v>
      </c>
      <c r="F280" s="1">
        <f>+Tabla15[[#This Row],[0]]*Tabla15[[#This Row],[NOMBRE DE LA CAUSA 2019]]</f>
        <v>278</v>
      </c>
      <c r="G280" s="1" t="s">
        <v>757</v>
      </c>
      <c r="I280" s="5" t="s">
        <v>1131</v>
      </c>
      <c r="K280" s="5" t="s">
        <v>759</v>
      </c>
      <c r="L280" s="5" t="s">
        <v>1347</v>
      </c>
      <c r="M280" s="26">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5" t="s">
        <v>1348</v>
      </c>
      <c r="C281" s="1">
        <v>1</v>
      </c>
      <c r="D281" s="1">
        <f>+IF(Tabla15[[#This Row],[NOMBRE DE LA CAUSA 2018]]=0,0,1)</f>
        <v>1</v>
      </c>
      <c r="E281" s="1">
        <f>+E280+Tabla15[[#This Row],[NOMBRE DE LA CAUSA 2019]]</f>
        <v>279</v>
      </c>
      <c r="F281" s="1">
        <f>+Tabla15[[#This Row],[0]]*Tabla15[[#This Row],[NOMBRE DE LA CAUSA 2019]]</f>
        <v>279</v>
      </c>
      <c r="G281" s="1" t="s">
        <v>757</v>
      </c>
      <c r="I281" s="5" t="s">
        <v>1131</v>
      </c>
      <c r="K281" s="5" t="s">
        <v>759</v>
      </c>
      <c r="L281" s="5" t="s">
        <v>1349</v>
      </c>
      <c r="M281" s="26">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1350</v>
      </c>
      <c r="C282" s="1">
        <v>1</v>
      </c>
      <c r="D282" s="1">
        <f>+IF(Tabla15[[#This Row],[NOMBRE DE LA CAUSA 2018]]=0,0,1)</f>
        <v>1</v>
      </c>
      <c r="E282" s="1">
        <f>+E281+Tabla15[[#This Row],[NOMBRE DE LA CAUSA 2019]]</f>
        <v>280</v>
      </c>
      <c r="F282" s="1">
        <f>+Tabla15[[#This Row],[0]]*Tabla15[[#This Row],[NOMBRE DE LA CAUSA 2019]]</f>
        <v>280</v>
      </c>
      <c r="G282" s="1" t="s">
        <v>798</v>
      </c>
      <c r="H282" s="1" t="s">
        <v>1017</v>
      </c>
      <c r="K282" s="1" t="s">
        <v>759</v>
      </c>
      <c r="L282" s="1" t="s">
        <v>1351</v>
      </c>
      <c r="M282" s="4">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1352</v>
      </c>
      <c r="C283" s="1">
        <v>1</v>
      </c>
      <c r="D283" s="1">
        <f>+IF(Tabla15[[#This Row],[NOMBRE DE LA CAUSA 2018]]=0,0,1)</f>
        <v>1</v>
      </c>
      <c r="E283" s="1">
        <f>+E282+Tabla15[[#This Row],[NOMBRE DE LA CAUSA 2019]]</f>
        <v>281</v>
      </c>
      <c r="F283" s="1">
        <f>+Tabla15[[#This Row],[0]]*Tabla15[[#This Row],[NOMBRE DE LA CAUSA 2019]]</f>
        <v>281</v>
      </c>
      <c r="G283" s="1" t="s">
        <v>762</v>
      </c>
      <c r="J283" s="1" t="s">
        <v>763</v>
      </c>
      <c r="K283" s="1" t="s">
        <v>759</v>
      </c>
      <c r="L283" s="1" t="s">
        <v>1353</v>
      </c>
      <c r="M283" s="4">
        <v>1</v>
      </c>
      <c r="N283" s="1" t="str">
        <f>+Tabla15[[#This Row],[NOMBRE DE LA CAUSA 2017]]</f>
        <v>ILEGALIDAD DEL ACTO ADMINISTRATIVO QUE REVOCA EL NOMBRAMIENTO DE FUNCIONARIO PUBLICO</v>
      </c>
    </row>
    <row r="284" spans="1:14" ht="15" customHeight="1">
      <c r="A284" s="1">
        <f>+Tabla15[[#This Row],[1]]</f>
        <v>282</v>
      </c>
      <c r="B284" s="5" t="s">
        <v>1354</v>
      </c>
      <c r="C284" s="1">
        <v>1</v>
      </c>
      <c r="D284" s="1">
        <f>+IF(Tabla15[[#This Row],[NOMBRE DE LA CAUSA 2018]]=0,0,1)</f>
        <v>1</v>
      </c>
      <c r="E284" s="1">
        <f>+E283+Tabla15[[#This Row],[NOMBRE DE LA CAUSA 2019]]</f>
        <v>282</v>
      </c>
      <c r="F284" s="1">
        <f>+Tabla15[[#This Row],[0]]*Tabla15[[#This Row],[NOMBRE DE LA CAUSA 2019]]</f>
        <v>282</v>
      </c>
      <c r="G284" s="5" t="s">
        <v>762</v>
      </c>
      <c r="J284" s="1" t="s">
        <v>763</v>
      </c>
      <c r="K284" s="1" t="s">
        <v>759</v>
      </c>
      <c r="L284" s="5" t="s">
        <v>1355</v>
      </c>
      <c r="M284" s="4">
        <v>536</v>
      </c>
      <c r="N284" s="1" t="str">
        <f>+Tabla15[[#This Row],[NOMBRE DE LA CAUSA 2017]]</f>
        <v>ILEGALIDAD DEL ACTO ADMINISTRATIVO QUE REVOCA, SUSPENDE O NIEGA UN PROGRAMA DE EDUCACION SUPERIOR</v>
      </c>
    </row>
    <row r="285" spans="1:14" ht="15" customHeight="1">
      <c r="A285" s="1">
        <f>+Tabla15[[#This Row],[1]]</f>
        <v>283</v>
      </c>
      <c r="B285" s="1" t="s">
        <v>1356</v>
      </c>
      <c r="C285" s="1">
        <v>1</v>
      </c>
      <c r="D285" s="1">
        <f>+IF(Tabla15[[#This Row],[NOMBRE DE LA CAUSA 2018]]=0,0,1)</f>
        <v>1</v>
      </c>
      <c r="E285" s="1">
        <f>+E284+Tabla15[[#This Row],[NOMBRE DE LA CAUSA 2019]]</f>
        <v>283</v>
      </c>
      <c r="F285" s="1">
        <f>+Tabla15[[#This Row],[0]]*Tabla15[[#This Row],[NOMBRE DE LA CAUSA 2019]]</f>
        <v>283</v>
      </c>
      <c r="G285" s="1" t="s">
        <v>798</v>
      </c>
      <c r="H285" s="1" t="s">
        <v>1357</v>
      </c>
      <c r="K285" s="1" t="s">
        <v>759</v>
      </c>
      <c r="L285" s="1" t="s">
        <v>1358</v>
      </c>
      <c r="M285" s="4">
        <v>2240</v>
      </c>
      <c r="N285" s="1" t="str">
        <f>+Tabla15[[#This Row],[NOMBRE DE LA CAUSA 2017]]</f>
        <v>ILEGALIDAD DEL ACTO ADMINISTRATIVO QUE SANCIONA DISCIPLINARIAMENTE A FUNCIONARIO PUBLICO POR ABANDONO DEL CARGO</v>
      </c>
    </row>
    <row r="286" spans="1:14" ht="15" customHeight="1">
      <c r="A286" s="1">
        <f>+Tabla15[[#This Row],[1]]</f>
        <v>284</v>
      </c>
      <c r="B286" s="1" t="s">
        <v>1359</v>
      </c>
      <c r="C286" s="1">
        <v>1</v>
      </c>
      <c r="D286" s="1">
        <f>+IF(Tabla15[[#This Row],[NOMBRE DE LA CAUSA 2018]]=0,0,1)</f>
        <v>1</v>
      </c>
      <c r="E286" s="1">
        <f>+E285+Tabla15[[#This Row],[NOMBRE DE LA CAUSA 2019]]</f>
        <v>284</v>
      </c>
      <c r="F286" s="1">
        <f>+Tabla15[[#This Row],[0]]*Tabla15[[#This Row],[NOMBRE DE LA CAUSA 2019]]</f>
        <v>284</v>
      </c>
      <c r="G286" s="1" t="s">
        <v>798</v>
      </c>
      <c r="H286" s="1" t="s">
        <v>1357</v>
      </c>
      <c r="K286" s="1" t="s">
        <v>759</v>
      </c>
      <c r="L286" s="1" t="s">
        <v>1360</v>
      </c>
      <c r="M286" s="4">
        <v>2241</v>
      </c>
      <c r="N286" s="1" t="str">
        <f>+Tabla15[[#This Row],[NOMBRE DE LA CAUSA 2017]]</f>
        <v>ILEGALIDAD DEL ACTO ADMINISTRATIVO QUE SANCIONA DISCIPLINARIAMENTE A TRABAJADOR OFICIAL POR ABANDONO DEL SERVICIO</v>
      </c>
    </row>
    <row r="287" spans="1:14" ht="15" customHeight="1">
      <c r="A287" s="1">
        <f>+Tabla15[[#This Row],[1]]</f>
        <v>285</v>
      </c>
      <c r="B287" s="1" t="s">
        <v>1361</v>
      </c>
      <c r="C287" s="1">
        <v>1</v>
      </c>
      <c r="D287" s="1">
        <f>+IF(Tabla15[[#This Row],[NOMBRE DE LA CAUSA 2018]]=0,0,1)</f>
        <v>1</v>
      </c>
      <c r="E287" s="1">
        <f>+E286+Tabla15[[#This Row],[NOMBRE DE LA CAUSA 2019]]</f>
        <v>285</v>
      </c>
      <c r="F287" s="1">
        <f>+Tabla15[[#This Row],[0]]*Tabla15[[#This Row],[NOMBRE DE LA CAUSA 2019]]</f>
        <v>285</v>
      </c>
      <c r="G287" s="1" t="s">
        <v>762</v>
      </c>
      <c r="J287" s="1" t="s">
        <v>763</v>
      </c>
      <c r="K287" s="1" t="s">
        <v>759</v>
      </c>
      <c r="L287" s="1" t="s">
        <v>1362</v>
      </c>
      <c r="M287" s="4">
        <v>540</v>
      </c>
      <c r="N287" s="1" t="str">
        <f>+Tabla15[[#This Row],[NOMBRE DE LA CAUSA 2017]]</f>
        <v>ILEGALIDAD DEL ACTO ADMINISTRATIVO QUE SUSPENDE EL PAGO DE LA ASIGNACION DE RETIRO</v>
      </c>
    </row>
    <row r="288" spans="1:14" ht="15" customHeight="1">
      <c r="A288" s="1">
        <f>+Tabla15[[#This Row],[1]]</f>
        <v>286</v>
      </c>
      <c r="B288" s="1" t="s">
        <v>1363</v>
      </c>
      <c r="C288" s="1">
        <v>1</v>
      </c>
      <c r="D288" s="1">
        <f>+IF(Tabla15[[#This Row],[NOMBRE DE LA CAUSA 2018]]=0,0,1)</f>
        <v>1</v>
      </c>
      <c r="E288" s="1">
        <f>+E287+Tabla15[[#This Row],[NOMBRE DE LA CAUSA 2019]]</f>
        <v>286</v>
      </c>
      <c r="F288" s="1">
        <f>+Tabla15[[#This Row],[0]]*Tabla15[[#This Row],[NOMBRE DE LA CAUSA 2019]]</f>
        <v>286</v>
      </c>
      <c r="G288" s="1" t="s">
        <v>762</v>
      </c>
      <c r="J288" s="1" t="s">
        <v>763</v>
      </c>
      <c r="K288" s="1" t="s">
        <v>759</v>
      </c>
      <c r="L288" s="1" t="s">
        <v>1364</v>
      </c>
      <c r="M288" s="4">
        <v>541</v>
      </c>
      <c r="N288" s="1" t="str">
        <f>+Tabla15[[#This Row],[NOMBRE DE LA CAUSA 2017]]</f>
        <v>ILEGALIDAD DEL ACTO ADMINISTRATIVO QUE SUSPENDE EL PAGO DE PENSION</v>
      </c>
    </row>
    <row r="289" spans="1:14" ht="15" customHeight="1">
      <c r="A289" s="1">
        <f>+Tabla15[[#This Row],[1]]</f>
        <v>287</v>
      </c>
      <c r="B289" s="1" t="s">
        <v>1365</v>
      </c>
      <c r="C289" s="1">
        <v>1</v>
      </c>
      <c r="D289" s="1">
        <f>+IF(Tabla15[[#This Row],[NOMBRE DE LA CAUSA 2018]]=0,0,1)</f>
        <v>1</v>
      </c>
      <c r="E289" s="1">
        <f>+E288+Tabla15[[#This Row],[NOMBRE DE LA CAUSA 2019]]</f>
        <v>287</v>
      </c>
      <c r="F289" s="1">
        <f>+Tabla15[[#This Row],[0]]*Tabla15[[#This Row],[NOMBRE DE LA CAUSA 2019]]</f>
        <v>287</v>
      </c>
      <c r="G289" s="1" t="s">
        <v>757</v>
      </c>
      <c r="K289" s="1" t="s">
        <v>759</v>
      </c>
      <c r="L289" s="1" t="s">
        <v>1366</v>
      </c>
      <c r="M289" s="4">
        <v>2169</v>
      </c>
      <c r="N289" s="1" t="str">
        <f>+Tabla15[[#This Row],[NOMBRE DE LA CAUSA 2017]]</f>
        <v>IMPOSICION INJUSTA DE MEDIDA DE ASEGURAMIENTO NO PRIVATIVA DE LA LIBERTAD</v>
      </c>
    </row>
    <row r="290" spans="1:14" ht="15" customHeight="1">
      <c r="A290" s="1">
        <f>+Tabla15[[#This Row],[1]]</f>
        <v>288</v>
      </c>
      <c r="B290" s="1" t="s">
        <v>1367</v>
      </c>
      <c r="C290" s="1">
        <v>1</v>
      </c>
      <c r="D290" s="1">
        <f>+IF(Tabla15[[#This Row],[NOMBRE DE LA CAUSA 2018]]=0,0,1)</f>
        <v>1</v>
      </c>
      <c r="E290" s="1">
        <f>+E289+Tabla15[[#This Row],[NOMBRE DE LA CAUSA 2019]]</f>
        <v>288</v>
      </c>
      <c r="F290" s="1">
        <f>+Tabla15[[#This Row],[0]]*Tabla15[[#This Row],[NOMBRE DE LA CAUSA 2019]]</f>
        <v>288</v>
      </c>
      <c r="G290" s="1" t="s">
        <v>762</v>
      </c>
      <c r="J290" s="1" t="s">
        <v>763</v>
      </c>
      <c r="K290" s="1" t="s">
        <v>759</v>
      </c>
      <c r="L290" s="1" t="s">
        <v>1368</v>
      </c>
      <c r="M290" s="4">
        <v>457</v>
      </c>
      <c r="N290" s="1" t="str">
        <f>+Tabla15[[#This Row],[NOMBRE DE LA CAUSA 2017]]</f>
        <v>INCONSTITUCIONALIDAD DEL ACTO ADMINISTRATIVO</v>
      </c>
    </row>
    <row r="291" spans="1:14" ht="15" customHeight="1">
      <c r="A291" s="1">
        <f>+Tabla15[[#This Row],[1]]</f>
        <v>289</v>
      </c>
      <c r="B291" s="1" t="s">
        <v>1369</v>
      </c>
      <c r="C291" s="1">
        <v>1</v>
      </c>
      <c r="D291" s="1">
        <f>+IF(Tabla15[[#This Row],[NOMBRE DE LA CAUSA 2018]]=0,0,1)</f>
        <v>1</v>
      </c>
      <c r="E291" s="1">
        <f>+E290+Tabla15[[#This Row],[NOMBRE DE LA CAUSA 2019]]</f>
        <v>289</v>
      </c>
      <c r="F291" s="1">
        <f>+Tabla15[[#This Row],[0]]*Tabla15[[#This Row],[NOMBRE DE LA CAUSA 2019]]</f>
        <v>289</v>
      </c>
      <c r="G291" s="1" t="s">
        <v>798</v>
      </c>
      <c r="H291" s="1" t="s">
        <v>1370</v>
      </c>
      <c r="K291" s="1" t="s">
        <v>759</v>
      </c>
      <c r="L291" s="1" t="s">
        <v>1371</v>
      </c>
      <c r="M291" s="4">
        <v>2152</v>
      </c>
      <c r="N291" s="1" t="str">
        <f>+Tabla15[[#This Row],[NOMBRE DE LA CAUSA 2017]]</f>
        <v>INCUMPLIMIENTO DE ACUERDO CONCILIATORIO</v>
      </c>
    </row>
    <row r="292" spans="1:14" ht="15" customHeight="1">
      <c r="A292" s="1">
        <f>+Tabla15[[#This Row],[1]]</f>
        <v>290</v>
      </c>
      <c r="B292" s="1" t="s">
        <v>1372</v>
      </c>
      <c r="C292" s="1">
        <v>1</v>
      </c>
      <c r="D292" s="1">
        <f>+IF(Tabla15[[#This Row],[NOMBRE DE LA CAUSA 2018]]=0,0,1)</f>
        <v>1</v>
      </c>
      <c r="E292" s="1">
        <f>+E291+Tabla15[[#This Row],[NOMBRE DE LA CAUSA 2019]]</f>
        <v>290</v>
      </c>
      <c r="F292" s="1">
        <f>+Tabla15[[#This Row],[0]]*Tabla15[[#This Row],[NOMBRE DE LA CAUSA 2019]]</f>
        <v>290</v>
      </c>
      <c r="G292" s="1" t="s">
        <v>757</v>
      </c>
      <c r="K292" s="1" t="s">
        <v>759</v>
      </c>
      <c r="L292" s="5" t="s">
        <v>1373</v>
      </c>
      <c r="M292" s="4">
        <v>2027</v>
      </c>
      <c r="N292" s="1" t="str">
        <f>+Tabla15[[#This Row],[NOMBRE DE LA CAUSA 2017]]</f>
        <v>INCUMPLIMIENTO DE LA OBLIGACION DE CONSTITUCION DE GARANTIAS CONTRACTUALES</v>
      </c>
    </row>
    <row r="293" spans="1:14" ht="15" customHeight="1">
      <c r="A293" s="1">
        <f>+Tabla15[[#This Row],[1]]</f>
        <v>291</v>
      </c>
      <c r="B293" s="5" t="s">
        <v>1374</v>
      </c>
      <c r="C293" s="1">
        <v>1</v>
      </c>
      <c r="D293" s="1">
        <f>+IF(Tabla15[[#This Row],[NOMBRE DE LA CAUSA 2018]]=0,0,1)</f>
        <v>1</v>
      </c>
      <c r="E293" s="1">
        <f>+E292+Tabla15[[#This Row],[NOMBRE DE LA CAUSA 2019]]</f>
        <v>291</v>
      </c>
      <c r="F293" s="1">
        <f>+Tabla15[[#This Row],[0]]*Tabla15[[#This Row],[NOMBRE DE LA CAUSA 2019]]</f>
        <v>291</v>
      </c>
      <c r="G293" s="5" t="s">
        <v>762</v>
      </c>
      <c r="J293" s="1" t="s">
        <v>763</v>
      </c>
      <c r="K293" s="1" t="s">
        <v>759</v>
      </c>
      <c r="L293" s="5" t="s">
        <v>1375</v>
      </c>
      <c r="M293" s="4">
        <v>835</v>
      </c>
      <c r="N293" s="1" t="str">
        <f>+Tabla15[[#This Row],[NOMBRE DE LA CAUSA 2017]]</f>
        <v>INCUMPLIMIENTO DE LA OBLIGACION DE SUSCRIBIR CONTRATO DE SEGURO</v>
      </c>
    </row>
    <row r="294" spans="1:14" ht="15" customHeight="1">
      <c r="A294" s="1">
        <f>+Tabla15[[#This Row],[1]]</f>
        <v>292</v>
      </c>
      <c r="B294" s="1" t="s">
        <v>1376</v>
      </c>
      <c r="C294" s="1">
        <v>1</v>
      </c>
      <c r="D294" s="1">
        <f>+IF(Tabla15[[#This Row],[NOMBRE DE LA CAUSA 2018]]=0,0,1)</f>
        <v>1</v>
      </c>
      <c r="E294" s="1">
        <f>+E293+Tabla15[[#This Row],[NOMBRE DE LA CAUSA 2019]]</f>
        <v>292</v>
      </c>
      <c r="F294" s="1">
        <f>+Tabla15[[#This Row],[0]]*Tabla15[[#This Row],[NOMBRE DE LA CAUSA 2019]]</f>
        <v>292</v>
      </c>
      <c r="G294" s="1" t="s">
        <v>762</v>
      </c>
      <c r="J294" s="1" t="s">
        <v>763</v>
      </c>
      <c r="K294" s="1" t="s">
        <v>759</v>
      </c>
      <c r="L294" s="1" t="s">
        <v>1377</v>
      </c>
      <c r="M294" s="4">
        <v>806</v>
      </c>
      <c r="N294" s="1" t="str">
        <f>+Tabla15[[#This Row],[NOMBRE DE LA CAUSA 2017]]</f>
        <v>INCUMPLIMIENTO DE LAS OBLIGACIONES CONSIGNADAS EN EL ACTA DE LIQUIDACION DEL CONTRATO</v>
      </c>
    </row>
    <row r="295" spans="1:14" ht="15" customHeight="1">
      <c r="A295" s="1">
        <f>+Tabla15[[#This Row],[1]]</f>
        <v>293</v>
      </c>
      <c r="B295" s="1" t="s">
        <v>1378</v>
      </c>
      <c r="C295" s="1">
        <v>1</v>
      </c>
      <c r="D295" s="1">
        <f>+IF(Tabla15[[#This Row],[NOMBRE DE LA CAUSA 2018]]=0,0,1)</f>
        <v>1</v>
      </c>
      <c r="E295" s="1">
        <f>+E294+Tabla15[[#This Row],[NOMBRE DE LA CAUSA 2019]]</f>
        <v>293</v>
      </c>
      <c r="F295" s="1">
        <f>+Tabla15[[#This Row],[0]]*Tabla15[[#This Row],[NOMBRE DE LA CAUSA 2019]]</f>
        <v>293</v>
      </c>
      <c r="G295" s="1" t="s">
        <v>798</v>
      </c>
      <c r="H295" s="1" t="s">
        <v>1370</v>
      </c>
      <c r="K295" s="1" t="s">
        <v>759</v>
      </c>
      <c r="L295" s="1" t="s">
        <v>1379</v>
      </c>
      <c r="M295" s="4">
        <v>2153</v>
      </c>
      <c r="N295" s="1" t="str">
        <f>+Tabla15[[#This Row],[NOMBRE DE LA CAUSA 2017]]</f>
        <v>INCUMPLIMIENTO DE LAUDO ARBITRAL</v>
      </c>
    </row>
    <row r="296" spans="1:14" ht="15" customHeight="1">
      <c r="A296" s="1">
        <f>+Tabla15[[#This Row],[1]]</f>
        <v>294</v>
      </c>
      <c r="B296" s="1" t="s">
        <v>1380</v>
      </c>
      <c r="C296" s="1">
        <v>1</v>
      </c>
      <c r="D296" s="1">
        <f>+IF(Tabla15[[#This Row],[NOMBRE DE LA CAUSA 2018]]=0,0,1)</f>
        <v>1</v>
      </c>
      <c r="E296" s="1">
        <f>+E295+Tabla15[[#This Row],[NOMBRE DE LA CAUSA 2019]]</f>
        <v>294</v>
      </c>
      <c r="F296" s="1">
        <f>+Tabla15[[#This Row],[0]]*Tabla15[[#This Row],[NOMBRE DE LA CAUSA 2019]]</f>
        <v>294</v>
      </c>
      <c r="G296" s="1" t="s">
        <v>762</v>
      </c>
      <c r="J296" s="1" t="s">
        <v>763</v>
      </c>
      <c r="K296" s="1" t="s">
        <v>759</v>
      </c>
      <c r="L296" s="1" t="s">
        <v>1381</v>
      </c>
      <c r="M296" s="4">
        <v>371</v>
      </c>
      <c r="N296" s="1" t="str">
        <f>+Tabla15[[#This Row],[NOMBRE DE LA CAUSA 2017]]</f>
        <v>INCUMPLIMIENTO DE NORMA JURIDICA</v>
      </c>
    </row>
    <row r="297" spans="1:14" ht="15" customHeight="1">
      <c r="A297" s="1">
        <f>+Tabla15[[#This Row],[1]]</f>
        <v>295</v>
      </c>
      <c r="B297" s="5" t="s">
        <v>1382</v>
      </c>
      <c r="C297" s="1">
        <v>1</v>
      </c>
      <c r="D297" s="1">
        <f>+IF(Tabla15[[#This Row],[NOMBRE DE LA CAUSA 2018]]=0,0,1)</f>
        <v>1</v>
      </c>
      <c r="E297" s="1">
        <f>+E296+Tabla15[[#This Row],[NOMBRE DE LA CAUSA 2019]]</f>
        <v>295</v>
      </c>
      <c r="F297" s="1">
        <f>+Tabla15[[#This Row],[0]]*Tabla15[[#This Row],[NOMBRE DE LA CAUSA 2019]]</f>
        <v>295</v>
      </c>
      <c r="G297" s="1" t="s">
        <v>757</v>
      </c>
      <c r="K297" s="5" t="s">
        <v>759</v>
      </c>
      <c r="L297" s="5" t="s">
        <v>1383</v>
      </c>
      <c r="M297" s="4">
        <v>2306</v>
      </c>
      <c r="N297" s="1" t="str">
        <f>+Tabla15[[#This Row],[NOMBRE DE LA CAUSA 2017]]</f>
        <v>INCUMPLIMIENTO DE REQUISITOS PARA DESIGNACION DE LIQUIDADOR</v>
      </c>
    </row>
    <row r="298" spans="1:14" ht="15" customHeight="1">
      <c r="A298" s="1">
        <f>+Tabla15[[#This Row],[1]]</f>
        <v>296</v>
      </c>
      <c r="B298" s="1" t="s">
        <v>1384</v>
      </c>
      <c r="C298" s="1">
        <v>1</v>
      </c>
      <c r="D298" s="1">
        <f>+IF(Tabla15[[#This Row],[NOMBRE DE LA CAUSA 2018]]=0,0,1)</f>
        <v>1</v>
      </c>
      <c r="E298" s="1">
        <f>+E297+Tabla15[[#This Row],[NOMBRE DE LA CAUSA 2019]]</f>
        <v>296</v>
      </c>
      <c r="F298" s="1">
        <f>+Tabla15[[#This Row],[0]]*Tabla15[[#This Row],[NOMBRE DE LA CAUSA 2019]]</f>
        <v>296</v>
      </c>
      <c r="G298" s="1" t="s">
        <v>798</v>
      </c>
      <c r="H298" s="1" t="s">
        <v>1370</v>
      </c>
      <c r="K298" s="1" t="s">
        <v>759</v>
      </c>
      <c r="L298" s="1" t="s">
        <v>1385</v>
      </c>
      <c r="M298" s="4">
        <v>2151</v>
      </c>
      <c r="N298" s="1" t="str">
        <f>+Tabla15[[#This Row],[NOMBRE DE LA CAUSA 2017]]</f>
        <v>INCUMPLIMIENTO DE SENTENCIA JUDICIAL</v>
      </c>
    </row>
    <row r="299" spans="1:14" ht="15" customHeight="1">
      <c r="A299" s="1">
        <f>+Tabla15[[#This Row],[1]]</f>
        <v>297</v>
      </c>
      <c r="B299" s="1" t="s">
        <v>1386</v>
      </c>
      <c r="C299" s="1">
        <v>1</v>
      </c>
      <c r="D299" s="1">
        <f>+IF(Tabla15[[#This Row],[NOMBRE DE LA CAUSA 2018]]=0,0,1)</f>
        <v>1</v>
      </c>
      <c r="E299" s="1">
        <f>+E298+Tabla15[[#This Row],[NOMBRE DE LA CAUSA 2019]]</f>
        <v>297</v>
      </c>
      <c r="F299" s="1">
        <f>+Tabla15[[#This Row],[0]]*Tabla15[[#This Row],[NOMBRE DE LA CAUSA 2019]]</f>
        <v>297</v>
      </c>
      <c r="G299" s="1" t="s">
        <v>762</v>
      </c>
      <c r="J299" s="1" t="s">
        <v>763</v>
      </c>
      <c r="K299" s="1" t="s">
        <v>759</v>
      </c>
      <c r="L299" s="1" t="s">
        <v>1387</v>
      </c>
      <c r="M299" s="4">
        <v>807</v>
      </c>
      <c r="N299" s="1" t="str">
        <f>+Tabla15[[#This Row],[NOMBRE DE LA CAUSA 2017]]</f>
        <v>INCUMPLIMIENTO DEL ACTO ADMINISTRATIVO QUE LIQUIDA UN CONTRATO</v>
      </c>
    </row>
    <row r="300" spans="1:14" ht="15" customHeight="1">
      <c r="A300" s="1">
        <f>+Tabla15[[#This Row],[1]]</f>
        <v>298</v>
      </c>
      <c r="B300" s="1" t="s">
        <v>1388</v>
      </c>
      <c r="C300" s="1">
        <v>1</v>
      </c>
      <c r="D300" s="1">
        <f>+IF(Tabla15[[#This Row],[NOMBRE DE LA CAUSA 2018]]=0,0,1)</f>
        <v>1</v>
      </c>
      <c r="E300" s="1">
        <f>+E299+Tabla15[[#This Row],[NOMBRE DE LA CAUSA 2019]]</f>
        <v>298</v>
      </c>
      <c r="F300" s="1">
        <f>+Tabla15[[#This Row],[0]]*Tabla15[[#This Row],[NOMBRE DE LA CAUSA 2019]]</f>
        <v>298</v>
      </c>
      <c r="G300" s="1" t="s">
        <v>798</v>
      </c>
      <c r="H300" s="1" t="s">
        <v>1389</v>
      </c>
      <c r="K300" s="1" t="s">
        <v>759</v>
      </c>
      <c r="L300" s="1" t="s">
        <v>1390</v>
      </c>
      <c r="M300" s="4">
        <v>2028</v>
      </c>
      <c r="N300" s="1" t="str">
        <f>+Tabla15[[#This Row],[NOMBRE DE LA CAUSA 2017]]</f>
        <v>INCUMPLIMIENTO DEL CONTRATO POR EJECUCION PARCIAL DE PRESTACIONES</v>
      </c>
    </row>
    <row r="301" spans="1:14" ht="15" customHeight="1">
      <c r="A301" s="1">
        <f>+Tabla15[[#This Row],[1]]</f>
        <v>299</v>
      </c>
      <c r="B301" s="1" t="s">
        <v>1391</v>
      </c>
      <c r="C301" s="1">
        <v>1</v>
      </c>
      <c r="D301" s="1">
        <f>+IF(Tabla15[[#This Row],[NOMBRE DE LA CAUSA 2018]]=0,0,1)</f>
        <v>1</v>
      </c>
      <c r="E301" s="1">
        <f>+E300+Tabla15[[#This Row],[NOMBRE DE LA CAUSA 2019]]</f>
        <v>299</v>
      </c>
      <c r="F301" s="1">
        <f>+Tabla15[[#This Row],[0]]*Tabla15[[#This Row],[NOMBRE DE LA CAUSA 2019]]</f>
        <v>299</v>
      </c>
      <c r="G301" s="1" t="s">
        <v>798</v>
      </c>
      <c r="H301" s="1" t="s">
        <v>1389</v>
      </c>
      <c r="K301" s="1" t="s">
        <v>759</v>
      </c>
      <c r="L301" s="1" t="s">
        <v>1392</v>
      </c>
      <c r="M301" s="4">
        <v>2029</v>
      </c>
      <c r="N301" s="1" t="str">
        <f>+Tabla15[[#This Row],[NOMBRE DE LA CAUSA 2017]]</f>
        <v>INCUMPLIMIENTO DEL CONTRATO POR EJECUCION TARDIA DE PRESTACIONES</v>
      </c>
    </row>
    <row r="302" spans="1:14" ht="15" customHeight="1">
      <c r="A302" s="1">
        <f>+Tabla15[[#This Row],[1]]</f>
        <v>300</v>
      </c>
      <c r="B302" s="1" t="s">
        <v>1393</v>
      </c>
      <c r="C302" s="1">
        <v>1</v>
      </c>
      <c r="D302" s="1">
        <f>+IF(Tabla15[[#This Row],[NOMBRE DE LA CAUSA 2018]]=0,0,1)</f>
        <v>1</v>
      </c>
      <c r="E302" s="1">
        <f>+E301+Tabla15[[#This Row],[NOMBRE DE LA CAUSA 2019]]</f>
        <v>300</v>
      </c>
      <c r="F302" s="1">
        <f>+Tabla15[[#This Row],[0]]*Tabla15[[#This Row],[NOMBRE DE LA CAUSA 2019]]</f>
        <v>300</v>
      </c>
      <c r="G302" s="1" t="s">
        <v>798</v>
      </c>
      <c r="H302" s="1" t="s">
        <v>1389</v>
      </c>
      <c r="K302" s="1" t="s">
        <v>759</v>
      </c>
      <c r="L302" s="1" t="s">
        <v>1394</v>
      </c>
      <c r="M302" s="4">
        <v>2310</v>
      </c>
      <c r="N302" s="1" t="str">
        <f>+Tabla15[[#This Row],[NOMBRE DE LA CAUSA 2017]]</f>
        <v>INCUMPLIMIENTO DEL CONTRATO POR INDEBIDA INTERPRETACION</v>
      </c>
    </row>
    <row r="303" spans="1:14" ht="15" customHeight="1">
      <c r="A303" s="1">
        <f>+Tabla15[[#This Row],[1]]</f>
        <v>301</v>
      </c>
      <c r="B303" s="1" t="s">
        <v>1395</v>
      </c>
      <c r="C303" s="1">
        <v>1</v>
      </c>
      <c r="D303" s="1">
        <f>+IF(Tabla15[[#This Row],[NOMBRE DE LA CAUSA 2018]]=0,0,1)</f>
        <v>1</v>
      </c>
      <c r="E303" s="1">
        <f>+E302+Tabla15[[#This Row],[NOMBRE DE LA CAUSA 2019]]</f>
        <v>301</v>
      </c>
      <c r="F303" s="1">
        <f>+Tabla15[[#This Row],[0]]*Tabla15[[#This Row],[NOMBRE DE LA CAUSA 2019]]</f>
        <v>301</v>
      </c>
      <c r="G303" s="1" t="s">
        <v>798</v>
      </c>
      <c r="H303" s="1" t="s">
        <v>1389</v>
      </c>
      <c r="K303" s="1" t="s">
        <v>759</v>
      </c>
      <c r="L303" s="1" t="s">
        <v>1396</v>
      </c>
      <c r="M303" s="4">
        <v>2030</v>
      </c>
      <c r="N303" s="1" t="str">
        <f>+Tabla15[[#This Row],[NOMBRE DE LA CAUSA 2017]]</f>
        <v>INCUMPLIMIENTO DEL CONTRATO POR NO EJECUCION DE PRESTACIONES</v>
      </c>
    </row>
    <row r="304" spans="1:14" ht="15" customHeight="1">
      <c r="A304" s="1">
        <f>+Tabla15[[#This Row],[1]]</f>
        <v>302</v>
      </c>
      <c r="B304" s="1" t="s">
        <v>1397</v>
      </c>
      <c r="C304" s="1">
        <v>1</v>
      </c>
      <c r="D304" s="1">
        <f>+IF(Tabla15[[#This Row],[NOMBRE DE LA CAUSA 2018]]=0,0,1)</f>
        <v>1</v>
      </c>
      <c r="E304" s="1">
        <f>+E303+Tabla15[[#This Row],[NOMBRE DE LA CAUSA 2019]]</f>
        <v>302</v>
      </c>
      <c r="F304" s="1">
        <f>+Tabla15[[#This Row],[0]]*Tabla15[[#This Row],[NOMBRE DE LA CAUSA 2019]]</f>
        <v>302</v>
      </c>
      <c r="G304" s="1" t="s">
        <v>798</v>
      </c>
      <c r="H304" s="1" t="s">
        <v>1389</v>
      </c>
      <c r="K304" s="1" t="s">
        <v>759</v>
      </c>
      <c r="L304" s="1" t="s">
        <v>1398</v>
      </c>
      <c r="M304" s="4">
        <v>2031</v>
      </c>
      <c r="N304" s="1" t="str">
        <f>+Tabla15[[#This Row],[NOMBRE DE LA CAUSA 2017]]</f>
        <v>INCUMPLIMIENTO DEL CONTRATO POR VIOLACION DEL PRINCIPIO DE PLANEACION POR PARTE DE LA ENTIDAD CONTRATANTE</v>
      </c>
    </row>
    <row r="305" spans="1:14" ht="15" customHeight="1">
      <c r="A305" s="1">
        <f>+Tabla15[[#This Row],[1]]</f>
        <v>303</v>
      </c>
      <c r="B305" s="1" t="s">
        <v>1399</v>
      </c>
      <c r="C305" s="1">
        <v>1</v>
      </c>
      <c r="D305" s="1">
        <f>+IF(Tabla15[[#This Row],[NOMBRE DE LA CAUSA 2018]]=0,0,1)</f>
        <v>1</v>
      </c>
      <c r="E305" s="1">
        <f>+E304+Tabla15[[#This Row],[NOMBRE DE LA CAUSA 2019]]</f>
        <v>303</v>
      </c>
      <c r="F305" s="1">
        <f>+Tabla15[[#This Row],[0]]*Tabla15[[#This Row],[NOMBRE DE LA CAUSA 2019]]</f>
        <v>303</v>
      </c>
      <c r="G305" s="1" t="s">
        <v>798</v>
      </c>
      <c r="H305" s="1" t="s">
        <v>1389</v>
      </c>
      <c r="K305" s="1" t="s">
        <v>759</v>
      </c>
      <c r="L305" s="1" t="s">
        <v>1400</v>
      </c>
      <c r="M305" s="4">
        <v>2032</v>
      </c>
      <c r="N305" s="1" t="str">
        <f>+Tabla15[[#This Row],[NOMBRE DE LA CAUSA 2017]]</f>
        <v>INCUMPLIMIENTO DEL CONTRATO POR VIOLACION DEL PRINCIPIO DE PLANEACION POR PARTE DEL CONTRATISTA</v>
      </c>
    </row>
    <row r="306" spans="1:14" ht="15" customHeight="1">
      <c r="A306" s="1">
        <f>+Tabla15[[#This Row],[1]]</f>
        <v>304</v>
      </c>
      <c r="B306" s="1" t="s">
        <v>1401</v>
      </c>
      <c r="C306" s="1">
        <v>1</v>
      </c>
      <c r="D306" s="1">
        <f>+IF(Tabla15[[#This Row],[NOMBRE DE LA CAUSA 2018]]=0,0,1)</f>
        <v>1</v>
      </c>
      <c r="E306" s="1">
        <f>+E305+Tabla15[[#This Row],[NOMBRE DE LA CAUSA 2019]]</f>
        <v>304</v>
      </c>
      <c r="F306" s="1">
        <f>+Tabla15[[#This Row],[0]]*Tabla15[[#This Row],[NOMBRE DE LA CAUSA 2019]]</f>
        <v>304</v>
      </c>
      <c r="G306" s="1" t="s">
        <v>762</v>
      </c>
      <c r="J306" s="1" t="s">
        <v>763</v>
      </c>
      <c r="K306" s="1" t="s">
        <v>759</v>
      </c>
      <c r="L306" s="1" t="s">
        <v>1402</v>
      </c>
      <c r="M306" s="4">
        <v>172</v>
      </c>
      <c r="N306" s="1" t="str">
        <f>+Tabla15[[#This Row],[NOMBRE DE LA CAUSA 2017]]</f>
        <v>INCUMPLIMIENTO DEL DEBER DE LIQUIDAR EL CONTRATO</v>
      </c>
    </row>
    <row r="307" spans="1:14" ht="15" customHeight="1">
      <c r="A307" s="1">
        <f>+Tabla15[[#This Row],[1]]</f>
        <v>305</v>
      </c>
      <c r="B307" s="5" t="s">
        <v>1403</v>
      </c>
      <c r="C307" s="1">
        <v>1</v>
      </c>
      <c r="D307" s="1">
        <f>+IF(Tabla15[[#This Row],[NOMBRE DE LA CAUSA 2018]]=0,0,1)</f>
        <v>1</v>
      </c>
      <c r="E307" s="1">
        <f>+E306+Tabla15[[#This Row],[NOMBRE DE LA CAUSA 2019]]</f>
        <v>305</v>
      </c>
      <c r="F307" s="1">
        <f>+Tabla15[[#This Row],[0]]*Tabla15[[#This Row],[NOMBRE DE LA CAUSA 2019]]</f>
        <v>305</v>
      </c>
      <c r="G307" s="1" t="s">
        <v>757</v>
      </c>
      <c r="I307" s="5" t="s">
        <v>758</v>
      </c>
      <c r="K307" s="5" t="s">
        <v>759</v>
      </c>
      <c r="L307" s="5" t="s">
        <v>1404</v>
      </c>
      <c r="M307" s="4">
        <v>2317</v>
      </c>
      <c r="N307" s="1" t="str">
        <f>+Tabla15[[#This Row],[NOMBRE DE LA CAUSA 2017]]</f>
        <v>INCUMPLIMIENTO DEL DEBER DE PROTECCION A LA HONRA Y BUEN NOMBRE</v>
      </c>
    </row>
    <row r="308" spans="1:14" ht="15" customHeight="1">
      <c r="A308" s="1">
        <f>+Tabla15[[#This Row],[1]]</f>
        <v>306</v>
      </c>
      <c r="B308" s="5" t="s">
        <v>1405</v>
      </c>
      <c r="C308" s="1">
        <v>1</v>
      </c>
      <c r="D308" s="1">
        <f>+IF(Tabla15[[#This Row],[NOMBRE DE LA CAUSA 2018]]=0,0,1)</f>
        <v>1</v>
      </c>
      <c r="E308" s="1">
        <f>+E307+Tabla15[[#This Row],[NOMBRE DE LA CAUSA 2019]]</f>
        <v>306</v>
      </c>
      <c r="F308" s="1">
        <f>+Tabla15[[#This Row],[0]]*Tabla15[[#This Row],[NOMBRE DE LA CAUSA 2019]]</f>
        <v>306</v>
      </c>
      <c r="G308" s="1" t="s">
        <v>757</v>
      </c>
      <c r="K308" s="5" t="s">
        <v>759</v>
      </c>
      <c r="L308" s="5" t="s">
        <v>1406</v>
      </c>
      <c r="M308" s="4">
        <v>2307</v>
      </c>
      <c r="N308" s="1" t="str">
        <f>+Tabla15[[#This Row],[NOMBRE DE LA CAUSA 2017]]</f>
        <v>INCUMPLIMIENTO DEL DEBER DE SEGUIMIENTO A LOS PROCESOS DE LIQUIDACION DE ENTIDADES FINANCIERAS</v>
      </c>
    </row>
    <row r="309" spans="1:14" ht="15" customHeight="1">
      <c r="A309" s="1">
        <f>+Tabla15[[#This Row],[1]]</f>
        <v>307</v>
      </c>
      <c r="B309" s="1" t="s">
        <v>1407</v>
      </c>
      <c r="C309" s="1">
        <v>1</v>
      </c>
      <c r="D309" s="1">
        <f>+IF(Tabla15[[#This Row],[NOMBRE DE LA CAUSA 2018]]=0,0,1)</f>
        <v>1</v>
      </c>
      <c r="E309" s="1">
        <f>+E308+Tabla15[[#This Row],[NOMBRE DE LA CAUSA 2019]]</f>
        <v>307</v>
      </c>
      <c r="F309" s="1">
        <f>+Tabla15[[#This Row],[0]]*Tabla15[[#This Row],[NOMBRE DE LA CAUSA 2019]]</f>
        <v>307</v>
      </c>
      <c r="G309" s="1" t="s">
        <v>762</v>
      </c>
      <c r="J309" s="1" t="s">
        <v>763</v>
      </c>
      <c r="K309" s="1" t="s">
        <v>759</v>
      </c>
      <c r="L309" s="1" t="s">
        <v>1408</v>
      </c>
      <c r="M309" s="4">
        <v>376</v>
      </c>
      <c r="N309" s="1" t="str">
        <f>+Tabla15[[#This Row],[NOMBRE DE LA CAUSA 2017]]</f>
        <v>INCUMPLIMIENTO EN EL DEBER DE SEGURIDAD Y PREVENCION DE DESASTRES</v>
      </c>
    </row>
    <row r="310" spans="1:14" ht="15" customHeight="1">
      <c r="A310" s="1">
        <f>+Tabla15[[#This Row],[1]]</f>
        <v>308</v>
      </c>
      <c r="B310" s="5" t="s">
        <v>1409</v>
      </c>
      <c r="C310" s="1">
        <v>1</v>
      </c>
      <c r="D310" s="1">
        <f>+IF(Tabla15[[#This Row],[NOMBRE DE LA CAUSA 2018]]=0,0,1)</f>
        <v>1</v>
      </c>
      <c r="E310" s="1">
        <f>+E309+Tabla15[[#This Row],[NOMBRE DE LA CAUSA 2019]]</f>
        <v>308</v>
      </c>
      <c r="F310" s="1">
        <f>+Tabla15[[#This Row],[0]]*Tabla15[[#This Row],[NOMBRE DE LA CAUSA 2019]]</f>
        <v>308</v>
      </c>
      <c r="G310" s="1" t="s">
        <v>762</v>
      </c>
      <c r="J310" s="1" t="s">
        <v>763</v>
      </c>
      <c r="K310" s="1" t="s">
        <v>759</v>
      </c>
      <c r="L310" s="5" t="s">
        <v>1410</v>
      </c>
      <c r="M310" s="4">
        <v>481</v>
      </c>
      <c r="N310" s="1" t="str">
        <f>+Tabla15[[#This Row],[NOMBRE DE LA CAUSA 2017]]</f>
        <v>INCUMPLIMIENTO EN EL PAGO DE APORTES AL SISTEMA DE SEGURIDAD SOCIAL INTEGRAL</v>
      </c>
    </row>
    <row r="311" spans="1:14" ht="15" customHeight="1">
      <c r="A311" s="1">
        <f>+Tabla15[[#This Row],[1]]</f>
        <v>309</v>
      </c>
      <c r="B311" s="5" t="s">
        <v>1411</v>
      </c>
      <c r="C311" s="1">
        <v>1</v>
      </c>
      <c r="D311" s="1">
        <f>+IF(Tabla15[[#This Row],[NOMBRE DE LA CAUSA 2018]]=0,0,1)</f>
        <v>1</v>
      </c>
      <c r="E311" s="1">
        <f>+E310+Tabla15[[#This Row],[NOMBRE DE LA CAUSA 2019]]</f>
        <v>309</v>
      </c>
      <c r="F311" s="1">
        <f>+Tabla15[[#This Row],[0]]*Tabla15[[#This Row],[NOMBRE DE LA CAUSA 2019]]</f>
        <v>309</v>
      </c>
      <c r="G311" s="5" t="s">
        <v>762</v>
      </c>
      <c r="J311" s="1" t="s">
        <v>763</v>
      </c>
      <c r="K311" s="1" t="s">
        <v>759</v>
      </c>
      <c r="L311" s="5" t="s">
        <v>1412</v>
      </c>
      <c r="M311" s="4">
        <v>546</v>
      </c>
      <c r="N311" s="1" t="str">
        <f>+Tabla15[[#This Row],[NOMBRE DE LA CAUSA 2017]]</f>
        <v>INCUMPLIMIENTO EN EL PAGO DE APORTES PARAFISCALES</v>
      </c>
    </row>
    <row r="312" spans="1:14" ht="15" customHeight="1">
      <c r="A312" s="1">
        <f>+Tabla15[[#This Row],[1]]</f>
        <v>310</v>
      </c>
      <c r="B312" s="1" t="s">
        <v>1413</v>
      </c>
      <c r="C312" s="1">
        <v>1</v>
      </c>
      <c r="D312" s="1">
        <f>+IF(Tabla15[[#This Row],[NOMBRE DE LA CAUSA 2018]]=0,0,1)</f>
        <v>1</v>
      </c>
      <c r="E312" s="1">
        <f>+E311+Tabla15[[#This Row],[NOMBRE DE LA CAUSA 2019]]</f>
        <v>310</v>
      </c>
      <c r="F312" s="1">
        <f>+Tabla15[[#This Row],[0]]*Tabla15[[#This Row],[NOMBRE DE LA CAUSA 2019]]</f>
        <v>310</v>
      </c>
      <c r="G312" s="1" t="s">
        <v>757</v>
      </c>
      <c r="K312" s="1" t="s">
        <v>759</v>
      </c>
      <c r="L312" s="1" t="s">
        <v>1414</v>
      </c>
      <c r="M312" s="4">
        <v>2242</v>
      </c>
      <c r="N312" s="1" t="str">
        <f>+Tabla15[[#This Row],[NOMBRE DE LA CAUSA 2017]]</f>
        <v>INCUMPLIMIENTO EN EL PAGO DE ASIGNACION DE RETIRO</v>
      </c>
    </row>
    <row r="313" spans="1:14" ht="15" customHeight="1">
      <c r="A313" s="1">
        <f>+Tabla15[[#This Row],[1]]</f>
        <v>311</v>
      </c>
      <c r="B313" s="1" t="s">
        <v>1415</v>
      </c>
      <c r="C313" s="1">
        <v>1</v>
      </c>
      <c r="D313" s="1">
        <f>+IF(Tabla15[[#This Row],[NOMBRE DE LA CAUSA 2018]]=0,0,1)</f>
        <v>1</v>
      </c>
      <c r="E313" s="1">
        <f>+E312+Tabla15[[#This Row],[NOMBRE DE LA CAUSA 2019]]</f>
        <v>311</v>
      </c>
      <c r="F313" s="1">
        <f>+Tabla15[[#This Row],[0]]*Tabla15[[#This Row],[NOMBRE DE LA CAUSA 2019]]</f>
        <v>311</v>
      </c>
      <c r="G313" s="1" t="s">
        <v>762</v>
      </c>
      <c r="J313" s="1" t="s">
        <v>763</v>
      </c>
      <c r="K313" s="1" t="s">
        <v>759</v>
      </c>
      <c r="L313" s="1" t="s">
        <v>1416</v>
      </c>
      <c r="M313" s="4">
        <v>632</v>
      </c>
      <c r="N313" s="1" t="str">
        <f>+Tabla15[[#This Row],[NOMBRE DE LA CAUSA 2017]]</f>
        <v>INCUMPLIMIENTO EN EL PAGO DE AUXILIO DE CESANTIAS</v>
      </c>
    </row>
    <row r="314" spans="1:14" ht="15" customHeight="1">
      <c r="A314" s="1">
        <f>+Tabla15[[#This Row],[1]]</f>
        <v>312</v>
      </c>
      <c r="B314" s="5" t="s">
        <v>1417</v>
      </c>
      <c r="C314" s="1">
        <v>1</v>
      </c>
      <c r="D314" s="1">
        <f>+IF(Tabla15[[#This Row],[NOMBRE DE LA CAUSA 2018]]=0,0,1)</f>
        <v>1</v>
      </c>
      <c r="E314" s="1">
        <f>+E313+Tabla15[[#This Row],[NOMBRE DE LA CAUSA 2019]]</f>
        <v>312</v>
      </c>
      <c r="F314" s="1">
        <f>+Tabla15[[#This Row],[0]]*Tabla15[[#This Row],[NOMBRE DE LA CAUSA 2019]]</f>
        <v>312</v>
      </c>
      <c r="G314" s="1" t="s">
        <v>798</v>
      </c>
      <c r="H314" s="1" t="s">
        <v>1418</v>
      </c>
      <c r="K314" s="5" t="s">
        <v>759</v>
      </c>
      <c r="L314" s="5" t="s">
        <v>1419</v>
      </c>
      <c r="M314" s="4">
        <v>2305</v>
      </c>
      <c r="N314" s="1" t="str">
        <f>+Tabla15[[#This Row],[NOMBRE DE LA CAUSA 2017]]</f>
        <v>INCUMPLIMIENTO EN EL PAGO DE COSTO ACUMULADO DE ASCENSOS EN EL ESCALAFON DOCENTE</v>
      </c>
    </row>
    <row r="315" spans="1:14" ht="15" customHeight="1">
      <c r="A315" s="1">
        <f>+Tabla15[[#This Row],[1]]</f>
        <v>313</v>
      </c>
      <c r="B315" s="1" t="s">
        <v>1420</v>
      </c>
      <c r="C315" s="1">
        <v>1</v>
      </c>
      <c r="D315" s="1">
        <f>+IF(Tabla15[[#This Row],[NOMBRE DE LA CAUSA 2018]]=0,0,1)</f>
        <v>1</v>
      </c>
      <c r="E315" s="1">
        <f>+E314+Tabla15[[#This Row],[NOMBRE DE LA CAUSA 2019]]</f>
        <v>313</v>
      </c>
      <c r="F315" s="1">
        <f>+Tabla15[[#This Row],[0]]*Tabla15[[#This Row],[NOMBRE DE LA CAUSA 2019]]</f>
        <v>313</v>
      </c>
      <c r="G315" s="1" t="s">
        <v>762</v>
      </c>
      <c r="J315" s="1" t="s">
        <v>763</v>
      </c>
      <c r="K315" s="1" t="s">
        <v>759</v>
      </c>
      <c r="L315" s="1" t="s">
        <v>1421</v>
      </c>
      <c r="M315" s="4">
        <v>2013</v>
      </c>
      <c r="N315" s="1" t="str">
        <f>+Tabla15[[#This Row],[NOMBRE DE LA CAUSA 2017]]</f>
        <v>INCUMPLIMIENTO EN EL PAGO DE CUOTAS DE COPROPIEDAD</v>
      </c>
    </row>
    <row r="316" spans="1:14" ht="15" customHeight="1">
      <c r="A316" s="1">
        <f>+Tabla15[[#This Row],[1]]</f>
        <v>314</v>
      </c>
      <c r="B316" s="1" t="s">
        <v>1422</v>
      </c>
      <c r="C316" s="1">
        <v>1</v>
      </c>
      <c r="D316" s="1">
        <f>+IF(Tabla15[[#This Row],[NOMBRE DE LA CAUSA 2018]]=0,0,1)</f>
        <v>1</v>
      </c>
      <c r="E316" s="1">
        <f>+E315+Tabla15[[#This Row],[NOMBRE DE LA CAUSA 2019]]</f>
        <v>314</v>
      </c>
      <c r="F316" s="1">
        <f>+Tabla15[[#This Row],[0]]*Tabla15[[#This Row],[NOMBRE DE LA CAUSA 2019]]</f>
        <v>314</v>
      </c>
      <c r="G316" s="1" t="s">
        <v>798</v>
      </c>
      <c r="H316" s="1" t="s">
        <v>1423</v>
      </c>
      <c r="K316" s="1" t="s">
        <v>759</v>
      </c>
      <c r="L316" s="5" t="s">
        <v>1424</v>
      </c>
      <c r="M316" s="4">
        <v>2264</v>
      </c>
      <c r="N316" s="1" t="str">
        <f>+Tabla15[[#This Row],[NOMBRE DE LA CAUSA 2017]]</f>
        <v>INCUMPLIMIENTO EN EL PAGO DE HONORARIOS</v>
      </c>
    </row>
    <row r="317" spans="1:14" ht="15" customHeight="1">
      <c r="A317" s="1">
        <f>+Tabla15[[#This Row],[1]]</f>
        <v>315</v>
      </c>
      <c r="B317" s="1" t="s">
        <v>1425</v>
      </c>
      <c r="C317" s="1">
        <v>1</v>
      </c>
      <c r="D317" s="1">
        <f>+IF(Tabla15[[#This Row],[NOMBRE DE LA CAUSA 2018]]=0,0,1)</f>
        <v>1</v>
      </c>
      <c r="E317" s="1">
        <f>+E316+Tabla15[[#This Row],[NOMBRE DE LA CAUSA 2019]]</f>
        <v>315</v>
      </c>
      <c r="F317" s="1">
        <f>+Tabla15[[#This Row],[0]]*Tabla15[[#This Row],[NOMBRE DE LA CAUSA 2019]]</f>
        <v>315</v>
      </c>
      <c r="G317" s="1" t="s">
        <v>798</v>
      </c>
      <c r="H317" s="1" t="s">
        <v>1426</v>
      </c>
      <c r="K317" s="1" t="s">
        <v>759</v>
      </c>
      <c r="L317" s="1" t="s">
        <v>1427</v>
      </c>
      <c r="M317" s="4">
        <v>2277</v>
      </c>
      <c r="N317" s="1" t="str">
        <f>+Tabla15[[#This Row],[NOMBRE DE LA CAUSA 2017]]</f>
        <v>INCUMPLIMIENTO EN EL PAGO DE INCAPACIDAD MEDICA</v>
      </c>
    </row>
    <row r="318" spans="1:14" ht="15" customHeight="1">
      <c r="A318" s="1">
        <f>+Tabla15[[#This Row],[1]]</f>
        <v>316</v>
      </c>
      <c r="B318" s="1" t="s">
        <v>1428</v>
      </c>
      <c r="C318" s="1">
        <v>1</v>
      </c>
      <c r="D318" s="1">
        <f>+IF(Tabla15[[#This Row],[NOMBRE DE LA CAUSA 2018]]=0,0,1)</f>
        <v>1</v>
      </c>
      <c r="E318" s="1">
        <f>+E317+Tabla15[[#This Row],[NOMBRE DE LA CAUSA 2019]]</f>
        <v>316</v>
      </c>
      <c r="F318" s="1">
        <f>+Tabla15[[#This Row],[0]]*Tabla15[[#This Row],[NOMBRE DE LA CAUSA 2019]]</f>
        <v>316</v>
      </c>
      <c r="G318" s="1" t="s">
        <v>757</v>
      </c>
      <c r="K318" s="1" t="s">
        <v>759</v>
      </c>
      <c r="L318" s="1" t="s">
        <v>1429</v>
      </c>
      <c r="M318" s="4">
        <v>2218</v>
      </c>
      <c r="N318" s="1" t="str">
        <f>+Tabla15[[#This Row],[NOMBRE DE LA CAUSA 2017]]</f>
        <v>INCUMPLIMIENTO EN EL PAGO DE INCREMENTO DE PENSION DE INVALIDEZ</v>
      </c>
    </row>
    <row r="319" spans="1:14" ht="15" customHeight="1">
      <c r="A319" s="1">
        <f>+Tabla15[[#This Row],[1]]</f>
        <v>317</v>
      </c>
      <c r="B319" s="1" t="s">
        <v>1430</v>
      </c>
      <c r="C319" s="1">
        <v>1</v>
      </c>
      <c r="D319" s="1">
        <f>+IF(Tabla15[[#This Row],[NOMBRE DE LA CAUSA 2018]]=0,0,1)</f>
        <v>1</v>
      </c>
      <c r="E319" s="1">
        <f>+E318+Tabla15[[#This Row],[NOMBRE DE LA CAUSA 2019]]</f>
        <v>317</v>
      </c>
      <c r="F319" s="1">
        <f>+Tabla15[[#This Row],[0]]*Tabla15[[#This Row],[NOMBRE DE LA CAUSA 2019]]</f>
        <v>317</v>
      </c>
      <c r="G319" s="1" t="s">
        <v>757</v>
      </c>
      <c r="K319" s="1" t="s">
        <v>759</v>
      </c>
      <c r="L319" s="1" t="s">
        <v>1431</v>
      </c>
      <c r="M319" s="4">
        <v>2217</v>
      </c>
      <c r="N319" s="1" t="str">
        <f>+Tabla15[[#This Row],[NOMBRE DE LA CAUSA 2017]]</f>
        <v>INCUMPLIMIENTO EN EL PAGO DE INCREMENTO DE PENSION DE VEJEZ</v>
      </c>
    </row>
    <row r="320" spans="1:14" ht="15" customHeight="1">
      <c r="A320" s="1">
        <f>+Tabla15[[#This Row],[1]]</f>
        <v>318</v>
      </c>
      <c r="B320" s="5" t="s">
        <v>1432</v>
      </c>
      <c r="C320" s="1">
        <v>1</v>
      </c>
      <c r="D320" s="1">
        <f>+IF(Tabla15[[#This Row],[NOMBRE DE LA CAUSA 2018]]=0,0,1)</f>
        <v>1</v>
      </c>
      <c r="E320" s="1">
        <f>+E319+Tabla15[[#This Row],[NOMBRE DE LA CAUSA 2019]]</f>
        <v>318</v>
      </c>
      <c r="F320" s="1">
        <f>+Tabla15[[#This Row],[0]]*Tabla15[[#This Row],[NOMBRE DE LA CAUSA 2019]]</f>
        <v>318</v>
      </c>
      <c r="G320" s="1" t="s">
        <v>757</v>
      </c>
      <c r="K320" s="5" t="s">
        <v>759</v>
      </c>
      <c r="L320" s="5" t="s">
        <v>1433</v>
      </c>
      <c r="M320" s="4">
        <v>2316</v>
      </c>
      <c r="N320" s="1" t="str">
        <f>+Tabla15[[#This Row],[NOMBRE DE LA CAUSA 2017]]</f>
        <v>INCUMPLIMIENTO EN EL PAGO DE INDEMNIZACION POR DESPIDO SIN JUSTA CAUSA</v>
      </c>
    </row>
    <row r="321" spans="1:14" ht="15" customHeight="1">
      <c r="A321" s="1">
        <f>+Tabla15[[#This Row],[1]]</f>
        <v>319</v>
      </c>
      <c r="B321" s="1" t="s">
        <v>1434</v>
      </c>
      <c r="C321" s="1">
        <v>1</v>
      </c>
      <c r="D321" s="1">
        <f>+IF(Tabla15[[#This Row],[NOMBRE DE LA CAUSA 2018]]=0,0,1)</f>
        <v>1</v>
      </c>
      <c r="E321" s="1">
        <f>+E320+Tabla15[[#This Row],[NOMBRE DE LA CAUSA 2019]]</f>
        <v>319</v>
      </c>
      <c r="F321" s="1">
        <f>+Tabla15[[#This Row],[0]]*Tabla15[[#This Row],[NOMBRE DE LA CAUSA 2019]]</f>
        <v>319</v>
      </c>
      <c r="G321" s="1" t="s">
        <v>757</v>
      </c>
      <c r="K321" s="1" t="s">
        <v>759</v>
      </c>
      <c r="L321" s="1" t="s">
        <v>1435</v>
      </c>
      <c r="M321" s="4">
        <v>2279</v>
      </c>
      <c r="N321" s="1" t="str">
        <f>+Tabla15[[#This Row],[NOMBRE DE LA CAUSA 2017]]</f>
        <v>INCUMPLIMIENTO EN EL PAGO DE INDEMNIZACION POR DISMINUCION DE CAPACIDAD LABORAL</v>
      </c>
    </row>
    <row r="322" spans="1:14" ht="15" customHeight="1">
      <c r="A322" s="1">
        <f>+Tabla15[[#This Row],[1]]</f>
        <v>320</v>
      </c>
      <c r="B322" s="1" t="s">
        <v>1436</v>
      </c>
      <c r="C322" s="1">
        <v>1</v>
      </c>
      <c r="D322" s="1">
        <f>+IF(Tabla15[[#This Row],[NOMBRE DE LA CAUSA 2018]]=0,0,1)</f>
        <v>1</v>
      </c>
      <c r="E322" s="1">
        <f>+E321+Tabla15[[#This Row],[NOMBRE DE LA CAUSA 2019]]</f>
        <v>320</v>
      </c>
      <c r="F322" s="1">
        <f>+Tabla15[[#This Row],[0]]*Tabla15[[#This Row],[NOMBRE DE LA CAUSA 2019]]</f>
        <v>320</v>
      </c>
      <c r="G322" s="1" t="s">
        <v>757</v>
      </c>
      <c r="K322" s="1" t="s">
        <v>759</v>
      </c>
      <c r="L322" s="1" t="s">
        <v>1437</v>
      </c>
      <c r="M322" s="4">
        <v>2283</v>
      </c>
      <c r="N322" s="1" t="str">
        <f>+Tabla15[[#This Row],[NOMBRE DE LA CAUSA 2017]]</f>
        <v>INCUMPLIMIENTO EN EL PAGO DE INDEMNIZACION POR MUERTE EN ACCIDENTE DE TRABAJO</v>
      </c>
    </row>
    <row r="323" spans="1:14" ht="15" customHeight="1">
      <c r="A323" s="1">
        <f>+Tabla15[[#This Row],[1]]</f>
        <v>321</v>
      </c>
      <c r="B323" s="5" t="s">
        <v>1438</v>
      </c>
      <c r="C323" s="1">
        <v>1</v>
      </c>
      <c r="D323" s="1">
        <f>+IF(Tabla15[[#This Row],[NOMBRE DE LA CAUSA 2018]]=0,0,1)</f>
        <v>1</v>
      </c>
      <c r="E323" s="1">
        <f>+E322+Tabla15[[#This Row],[NOMBRE DE LA CAUSA 2019]]</f>
        <v>321</v>
      </c>
      <c r="F323" s="1">
        <f>+Tabla15[[#This Row],[0]]*Tabla15[[#This Row],[NOMBRE DE LA CAUSA 2019]]</f>
        <v>321</v>
      </c>
      <c r="G323" s="1" t="s">
        <v>757</v>
      </c>
      <c r="I323" s="5" t="s">
        <v>41</v>
      </c>
      <c r="K323" s="5" t="s">
        <v>759</v>
      </c>
      <c r="L323" s="5" t="s">
        <v>1439</v>
      </c>
      <c r="M323" s="26">
        <v>2348</v>
      </c>
      <c r="N323" s="1" t="str">
        <f>+Tabla15[[#This Row],[NOMBRE DE LA CAUSA 2017]]</f>
        <v>INCUMPLIMIENTO EN EL PAGO DE INDEMNIZACION SUSTITUTIVA DE PENSION DE SOBREVIVIENTES</v>
      </c>
    </row>
    <row r="324" spans="1:14" ht="15" customHeight="1">
      <c r="A324" s="1">
        <f>+Tabla15[[#This Row],[1]]</f>
        <v>322</v>
      </c>
      <c r="B324" s="5" t="s">
        <v>1440</v>
      </c>
      <c r="C324" s="1">
        <v>1</v>
      </c>
      <c r="D324" s="1">
        <f>+IF(Tabla15[[#This Row],[NOMBRE DE LA CAUSA 2018]]=0,0,1)</f>
        <v>1</v>
      </c>
      <c r="E324" s="1">
        <f>+E323+Tabla15[[#This Row],[NOMBRE DE LA CAUSA 2019]]</f>
        <v>322</v>
      </c>
      <c r="F324" s="1">
        <f>+Tabla15[[#This Row],[0]]*Tabla15[[#This Row],[NOMBRE DE LA CAUSA 2019]]</f>
        <v>322</v>
      </c>
      <c r="G324" s="1" t="s">
        <v>757</v>
      </c>
      <c r="I324" s="5" t="s">
        <v>41</v>
      </c>
      <c r="K324" s="5" t="s">
        <v>759</v>
      </c>
      <c r="L324" s="5" t="s">
        <v>1441</v>
      </c>
      <c r="M324" s="26">
        <v>2345</v>
      </c>
      <c r="N324" s="1" t="str">
        <f>+Tabla15[[#This Row],[NOMBRE DE LA CAUSA 2017]]</f>
        <v>INCUMPLIMIENTO EN EL PAGO DE INDEMNIZACION SUSTITUTIVA DE PENSION DE VEJEZ</v>
      </c>
    </row>
    <row r="325" spans="1:14" ht="15" customHeight="1">
      <c r="A325" s="1">
        <f>+Tabla15[[#This Row],[1]]</f>
        <v>323</v>
      </c>
      <c r="B325" s="1" t="s">
        <v>1442</v>
      </c>
      <c r="C325" s="1">
        <v>1</v>
      </c>
      <c r="D325" s="1">
        <f>+IF(Tabla15[[#This Row],[NOMBRE DE LA CAUSA 2018]]=0,0,1)</f>
        <v>1</v>
      </c>
      <c r="E325" s="1">
        <f>+E324+Tabla15[[#This Row],[NOMBRE DE LA CAUSA 2019]]</f>
        <v>323</v>
      </c>
      <c r="F325" s="1">
        <f>+Tabla15[[#This Row],[0]]*Tabla15[[#This Row],[NOMBRE DE LA CAUSA 2019]]</f>
        <v>323</v>
      </c>
      <c r="G325" s="1" t="s">
        <v>762</v>
      </c>
      <c r="J325" s="1" t="s">
        <v>763</v>
      </c>
      <c r="K325" s="1" t="s">
        <v>759</v>
      </c>
      <c r="L325" s="1" t="s">
        <v>1443</v>
      </c>
      <c r="M325" s="4">
        <v>547</v>
      </c>
      <c r="N325" s="1" t="str">
        <f>+Tabla15[[#This Row],[NOMBRE DE LA CAUSA 2017]]</f>
        <v>INCUMPLIMIENTO EN EL PAGO DE INTERESES SOBRE EL AUXILIO DE CESANTIA</v>
      </c>
    </row>
    <row r="326" spans="1:14" ht="15" customHeight="1">
      <c r="A326" s="1">
        <f>+Tabla15[[#This Row],[1]]</f>
        <v>324</v>
      </c>
      <c r="B326" s="5" t="s">
        <v>1444</v>
      </c>
      <c r="C326" s="1">
        <v>1</v>
      </c>
      <c r="D326" s="1">
        <f>+IF(Tabla15[[#This Row],[NOMBRE DE LA CAUSA 2018]]=0,0,1)</f>
        <v>1</v>
      </c>
      <c r="E326" s="1">
        <f>+E325+Tabla15[[#This Row],[NOMBRE DE LA CAUSA 2019]]</f>
        <v>324</v>
      </c>
      <c r="F326" s="1">
        <f>+Tabla15[[#This Row],[0]]*Tabla15[[#This Row],[NOMBRE DE LA CAUSA 2019]]</f>
        <v>324</v>
      </c>
      <c r="G326" s="1" t="s">
        <v>757</v>
      </c>
      <c r="K326" s="1" t="s">
        <v>759</v>
      </c>
      <c r="L326" s="1" t="s">
        <v>1445</v>
      </c>
      <c r="M326" s="4">
        <v>2285</v>
      </c>
      <c r="N326" s="1" t="str">
        <f>+Tabla15[[#This Row],[NOMBRE DE LA CAUSA 2017]]</f>
        <v>INCUMPLIMIENTO EN EL PAGO DE LA BONIFICACION POR COMPENSACION</v>
      </c>
    </row>
    <row r="327" spans="1:14" ht="15" customHeight="1">
      <c r="A327" s="1">
        <f>+Tabla15[[#This Row],[1]]</f>
        <v>325</v>
      </c>
      <c r="B327" s="1" t="s">
        <v>1446</v>
      </c>
      <c r="C327" s="1">
        <v>1</v>
      </c>
      <c r="D327" s="1">
        <f>+IF(Tabla15[[#This Row],[NOMBRE DE LA CAUSA 2018]]=0,0,1)</f>
        <v>1</v>
      </c>
      <c r="E327" s="1">
        <f>+E326+Tabla15[[#This Row],[NOMBRE DE LA CAUSA 2019]]</f>
        <v>325</v>
      </c>
      <c r="F327" s="1">
        <f>+Tabla15[[#This Row],[0]]*Tabla15[[#This Row],[NOMBRE DE LA CAUSA 2019]]</f>
        <v>325</v>
      </c>
      <c r="G327" s="1" t="s">
        <v>798</v>
      </c>
      <c r="H327" s="1" t="s">
        <v>1447</v>
      </c>
      <c r="K327" s="1" t="s">
        <v>759</v>
      </c>
      <c r="L327" s="1" t="s">
        <v>1448</v>
      </c>
      <c r="M327" s="4">
        <v>2229</v>
      </c>
      <c r="N327" s="1" t="str">
        <f>+Tabla15[[#This Row],[NOMBRE DE LA CAUSA 2017]]</f>
        <v>INCUMPLIMIENTO EN EL PAGO DE LA INDEXACION Y REAJUSTE DE LA PENSION DE INVALIDEZ</v>
      </c>
    </row>
    <row r="328" spans="1:14" ht="15" customHeight="1">
      <c r="A328" s="1">
        <f>+Tabla15[[#This Row],[1]]</f>
        <v>326</v>
      </c>
      <c r="B328" s="1" t="s">
        <v>1449</v>
      </c>
      <c r="C328" s="1">
        <v>1</v>
      </c>
      <c r="D328" s="1">
        <f>+IF(Tabla15[[#This Row],[NOMBRE DE LA CAUSA 2018]]=0,0,1)</f>
        <v>1</v>
      </c>
      <c r="E328" s="1">
        <f>+E327+Tabla15[[#This Row],[NOMBRE DE LA CAUSA 2019]]</f>
        <v>326</v>
      </c>
      <c r="F328" s="1">
        <f>+Tabla15[[#This Row],[0]]*Tabla15[[#This Row],[NOMBRE DE LA CAUSA 2019]]</f>
        <v>326</v>
      </c>
      <c r="G328" s="1" t="s">
        <v>798</v>
      </c>
      <c r="H328" s="1" t="s">
        <v>1447</v>
      </c>
      <c r="K328" s="1" t="s">
        <v>759</v>
      </c>
      <c r="L328" s="1" t="s">
        <v>1450</v>
      </c>
      <c r="M328" s="4">
        <v>2230</v>
      </c>
      <c r="N328" s="1" t="str">
        <f>+Tabla15[[#This Row],[NOMBRE DE LA CAUSA 2017]]</f>
        <v>INCUMPLIMIENTO EN EL PAGO DE LA INDEXACION Y REAJUSTE DE LA PENSION DE SOBREVIVIENTE</v>
      </c>
    </row>
    <row r="329" spans="1:14" ht="15" customHeight="1">
      <c r="A329" s="1">
        <f>+Tabla15[[#This Row],[1]]</f>
        <v>327</v>
      </c>
      <c r="B329" s="1" t="s">
        <v>1451</v>
      </c>
      <c r="C329" s="1">
        <v>1</v>
      </c>
      <c r="D329" s="1">
        <f>+IF(Tabla15[[#This Row],[NOMBRE DE LA CAUSA 2018]]=0,0,1)</f>
        <v>1</v>
      </c>
      <c r="E329" s="1">
        <f>+E328+Tabla15[[#This Row],[NOMBRE DE LA CAUSA 2019]]</f>
        <v>327</v>
      </c>
      <c r="F329" s="1">
        <f>+Tabla15[[#This Row],[0]]*Tabla15[[#This Row],[NOMBRE DE LA CAUSA 2019]]</f>
        <v>327</v>
      </c>
      <c r="G329" s="1" t="s">
        <v>798</v>
      </c>
      <c r="H329" s="1" t="s">
        <v>1447</v>
      </c>
      <c r="K329" s="1" t="s">
        <v>759</v>
      </c>
      <c r="L329" s="1" t="s">
        <v>1452</v>
      </c>
      <c r="M329" s="4">
        <v>2228</v>
      </c>
      <c r="N329" s="1" t="str">
        <f>+Tabla15[[#This Row],[NOMBRE DE LA CAUSA 2017]]</f>
        <v>INCUMPLIMIENTO EN EL PAGO DE LA INDEXACION Y REAJUSTE DE LA PENSION DE VEJEZ</v>
      </c>
    </row>
    <row r="330" spans="1:14" ht="15" customHeight="1">
      <c r="A330" s="1">
        <f>+Tabla15[[#This Row],[1]]</f>
        <v>328</v>
      </c>
      <c r="B330" s="5" t="s">
        <v>1453</v>
      </c>
      <c r="C330" s="1">
        <v>1</v>
      </c>
      <c r="D330" s="1">
        <f>+IF(Tabla15[[#This Row],[NOMBRE DE LA CAUSA 2018]]=0,0,1)</f>
        <v>1</v>
      </c>
      <c r="E330" s="1">
        <f>+E329+Tabla15[[#This Row],[NOMBRE DE LA CAUSA 2019]]</f>
        <v>328</v>
      </c>
      <c r="F330" s="1">
        <f>+Tabla15[[#This Row],[0]]*Tabla15[[#This Row],[NOMBRE DE LA CAUSA 2019]]</f>
        <v>328</v>
      </c>
      <c r="G330" s="1" t="s">
        <v>757</v>
      </c>
      <c r="I330" s="5" t="s">
        <v>41</v>
      </c>
      <c r="K330" s="5" t="s">
        <v>759</v>
      </c>
      <c r="L330" s="5" t="s">
        <v>1454</v>
      </c>
      <c r="M330" s="26">
        <v>2353</v>
      </c>
      <c r="N330" s="1" t="str">
        <f>+Tabla15[[#This Row],[NOMBRE DE LA CAUSA 2017]]</f>
        <v>INCUMPLIMIENTO EN EL PAGO DE LA INDEXACION Y REAJUSTE DE PENSION SUSTITUTIVA</v>
      </c>
    </row>
    <row r="331" spans="1:14" ht="15" customHeight="1">
      <c r="A331" s="1">
        <f>+Tabla15[[#This Row],[1]]</f>
        <v>329</v>
      </c>
      <c r="B331" s="1" t="s">
        <v>1455</v>
      </c>
      <c r="C331" s="1">
        <v>1</v>
      </c>
      <c r="D331" s="1">
        <f>+IF(Tabla15[[#This Row],[NOMBRE DE LA CAUSA 2018]]=0,0,1)</f>
        <v>1</v>
      </c>
      <c r="E331" s="1">
        <f>+E330+Tabla15[[#This Row],[NOMBRE DE LA CAUSA 2019]]</f>
        <v>329</v>
      </c>
      <c r="F331" s="1">
        <f>+Tabla15[[#This Row],[0]]*Tabla15[[#This Row],[NOMBRE DE LA CAUSA 2019]]</f>
        <v>329</v>
      </c>
      <c r="G331" s="1" t="s">
        <v>762</v>
      </c>
      <c r="J331" s="1" t="s">
        <v>763</v>
      </c>
      <c r="K331" s="1" t="s">
        <v>759</v>
      </c>
      <c r="L331" s="5" t="s">
        <v>1456</v>
      </c>
      <c r="M331" s="4">
        <v>287</v>
      </c>
      <c r="N331" s="1" t="str">
        <f>+Tabla15[[#This Row],[NOMBRE DE LA CAUSA 2017]]</f>
        <v>INCUMPLIMIENTO EN EL PAGO DE LOS CANONES DE ARRENDAMIENTO</v>
      </c>
    </row>
    <row r="332" spans="1:14" ht="15" customHeight="1">
      <c r="A332" s="1">
        <f>+Tabla15[[#This Row],[1]]</f>
        <v>330</v>
      </c>
      <c r="B332" s="1" t="s">
        <v>1457</v>
      </c>
      <c r="C332" s="1">
        <v>1</v>
      </c>
      <c r="D332" s="1">
        <f>+IF(Tabla15[[#This Row],[NOMBRE DE LA CAUSA 2018]]=0,0,1)</f>
        <v>1</v>
      </c>
      <c r="E332" s="1">
        <f>+E331+Tabla15[[#This Row],[NOMBRE DE LA CAUSA 2019]]</f>
        <v>330</v>
      </c>
      <c r="F332" s="1">
        <f>+Tabla15[[#This Row],[0]]*Tabla15[[#This Row],[NOMBRE DE LA CAUSA 2019]]</f>
        <v>330</v>
      </c>
      <c r="G332" s="1" t="s">
        <v>762</v>
      </c>
      <c r="J332" s="1" t="s">
        <v>763</v>
      </c>
      <c r="K332" s="1" t="s">
        <v>759</v>
      </c>
      <c r="L332" s="1" t="s">
        <v>1458</v>
      </c>
      <c r="M332" s="4">
        <v>445</v>
      </c>
      <c r="N332" s="1" t="str">
        <f>+Tabla15[[#This Row],[NOMBRE DE LA CAUSA 2017]]</f>
        <v>INCUMPLIMIENTO EN EL PAGO DE MESADA ADICIONAL</v>
      </c>
    </row>
    <row r="333" spans="1:14" ht="15" customHeight="1">
      <c r="A333" s="1">
        <f>+Tabla15[[#This Row],[1]]</f>
        <v>331</v>
      </c>
      <c r="B333" s="1" t="s">
        <v>1459</v>
      </c>
      <c r="C333" s="1">
        <v>1</v>
      </c>
      <c r="D333" s="1">
        <f>+IF(Tabla15[[#This Row],[NOMBRE DE LA CAUSA 2018]]=0,0,1)</f>
        <v>1</v>
      </c>
      <c r="E333" s="1">
        <f>+E332+Tabla15[[#This Row],[NOMBRE DE LA CAUSA 2019]]</f>
        <v>331</v>
      </c>
      <c r="F333" s="1">
        <f>+Tabla15[[#This Row],[0]]*Tabla15[[#This Row],[NOMBRE DE LA CAUSA 2019]]</f>
        <v>331</v>
      </c>
      <c r="G333" s="1" t="s">
        <v>798</v>
      </c>
      <c r="H333" s="1" t="s">
        <v>1460</v>
      </c>
      <c r="K333" s="1" t="s">
        <v>759</v>
      </c>
      <c r="L333" s="1" t="s">
        <v>1461</v>
      </c>
      <c r="M333" s="4">
        <v>2209</v>
      </c>
      <c r="N333" s="1" t="str">
        <f>+Tabla15[[#This Row],[NOMBRE DE LA CAUSA 2017]]</f>
        <v>INCUMPLIMIENTO EN EL PAGO DE PENSION DE INVALIDEZ</v>
      </c>
    </row>
    <row r="334" spans="1:14" ht="15" customHeight="1">
      <c r="A334" s="1">
        <f>+Tabla15[[#This Row],[1]]</f>
        <v>332</v>
      </c>
      <c r="B334" s="1" t="s">
        <v>1462</v>
      </c>
      <c r="C334" s="1">
        <v>1</v>
      </c>
      <c r="D334" s="1">
        <f>+IF(Tabla15[[#This Row],[NOMBRE DE LA CAUSA 2018]]=0,0,1)</f>
        <v>1</v>
      </c>
      <c r="E334" s="1">
        <f>+E333+Tabla15[[#This Row],[NOMBRE DE LA CAUSA 2019]]</f>
        <v>332</v>
      </c>
      <c r="F334" s="1">
        <f>+Tabla15[[#This Row],[0]]*Tabla15[[#This Row],[NOMBRE DE LA CAUSA 2019]]</f>
        <v>332</v>
      </c>
      <c r="G334" s="1" t="s">
        <v>798</v>
      </c>
      <c r="H334" s="1" t="s">
        <v>1460</v>
      </c>
      <c r="K334" s="1" t="s">
        <v>759</v>
      </c>
      <c r="L334" s="1" t="s">
        <v>1463</v>
      </c>
      <c r="M334" s="4">
        <v>2210</v>
      </c>
      <c r="N334" s="1" t="str">
        <f>+Tabla15[[#This Row],[NOMBRE DE LA CAUSA 2017]]</f>
        <v>INCUMPLIMIENTO EN EL PAGO DE PENSION DE SOBREVIVIENTE</v>
      </c>
    </row>
    <row r="335" spans="1:14" ht="15" customHeight="1">
      <c r="A335" s="1">
        <f>+Tabla15[[#This Row],[1]]</f>
        <v>333</v>
      </c>
      <c r="B335" s="1" t="s">
        <v>1464</v>
      </c>
      <c r="C335" s="1">
        <v>1</v>
      </c>
      <c r="D335" s="1">
        <f>+IF(Tabla15[[#This Row],[NOMBRE DE LA CAUSA 2018]]=0,0,1)</f>
        <v>1</v>
      </c>
      <c r="E335" s="1">
        <f>+E334+Tabla15[[#This Row],[NOMBRE DE LA CAUSA 2019]]</f>
        <v>333</v>
      </c>
      <c r="F335" s="1">
        <f>+Tabla15[[#This Row],[0]]*Tabla15[[#This Row],[NOMBRE DE LA CAUSA 2019]]</f>
        <v>333</v>
      </c>
      <c r="G335" s="1" t="s">
        <v>798</v>
      </c>
      <c r="H335" s="1" t="s">
        <v>1460</v>
      </c>
      <c r="K335" s="1" t="s">
        <v>759</v>
      </c>
      <c r="L335" s="1" t="s">
        <v>1465</v>
      </c>
      <c r="M335" s="4">
        <v>2208</v>
      </c>
      <c r="N335" s="1" t="str">
        <f>+Tabla15[[#This Row],[NOMBRE DE LA CAUSA 2017]]</f>
        <v>INCUMPLIMIENTO EN EL PAGO DE PENSION DE VEJEZ</v>
      </c>
    </row>
    <row r="336" spans="1:14" ht="15" customHeight="1">
      <c r="A336" s="1">
        <f>+Tabla15[[#This Row],[1]]</f>
        <v>334</v>
      </c>
      <c r="B336" s="1" t="s">
        <v>1466</v>
      </c>
      <c r="C336" s="1">
        <v>1</v>
      </c>
      <c r="D336" s="1">
        <f>+IF(Tabla15[[#This Row],[NOMBRE DE LA CAUSA 2018]]=0,0,1)</f>
        <v>1</v>
      </c>
      <c r="E336" s="1">
        <f>+E335+Tabla15[[#This Row],[NOMBRE DE LA CAUSA 2019]]</f>
        <v>334</v>
      </c>
      <c r="F336" s="1">
        <f>+Tabla15[[#This Row],[0]]*Tabla15[[#This Row],[NOMBRE DE LA CAUSA 2019]]</f>
        <v>334</v>
      </c>
      <c r="G336" s="1" t="s">
        <v>757</v>
      </c>
      <c r="K336" s="5" t="s">
        <v>759</v>
      </c>
      <c r="L336" s="1" t="s">
        <v>1467</v>
      </c>
      <c r="M336" s="4">
        <v>2235</v>
      </c>
      <c r="N336" s="1" t="str">
        <f>+Tabla15[[#This Row],[NOMBRE DE LA CAUSA 2017]]</f>
        <v>INCUMPLIMIENTO EN EL PAGO DE PENSION FAMILIAR</v>
      </c>
    </row>
    <row r="337" spans="1:14" ht="15" customHeight="1">
      <c r="A337" s="1">
        <f>+Tabla15[[#This Row],[1]]</f>
        <v>335</v>
      </c>
      <c r="B337" s="1" t="s">
        <v>1468</v>
      </c>
      <c r="C337" s="1">
        <v>1</v>
      </c>
      <c r="D337" s="1">
        <f>+IF(Tabla15[[#This Row],[NOMBRE DE LA CAUSA 2018]]=0,0,1)</f>
        <v>1</v>
      </c>
      <c r="E337" s="1">
        <f>+E336+Tabla15[[#This Row],[NOMBRE DE LA CAUSA 2019]]</f>
        <v>335</v>
      </c>
      <c r="F337" s="1">
        <f>+Tabla15[[#This Row],[0]]*Tabla15[[#This Row],[NOMBRE DE LA CAUSA 2019]]</f>
        <v>335</v>
      </c>
      <c r="G337" s="1" t="s">
        <v>798</v>
      </c>
      <c r="H337" s="1" t="s">
        <v>1460</v>
      </c>
      <c r="K337" s="5" t="s">
        <v>759</v>
      </c>
      <c r="L337" s="5" t="s">
        <v>1469</v>
      </c>
      <c r="M337" s="4">
        <v>2319</v>
      </c>
      <c r="N337" s="1" t="str">
        <f>+Tabla15[[#This Row],[NOMBRE DE LA CAUSA 2017]]</f>
        <v>INCUMPLIMIENTO EN EL PAGO DE PENSION SUSTITUTIVA</v>
      </c>
    </row>
    <row r="338" spans="1:14" ht="15" customHeight="1">
      <c r="A338" s="1">
        <f>+Tabla15[[#This Row],[1]]</f>
        <v>336</v>
      </c>
      <c r="B338" s="1" t="s">
        <v>1470</v>
      </c>
      <c r="C338" s="1">
        <v>1</v>
      </c>
      <c r="D338" s="1">
        <f>+IF(Tabla15[[#This Row],[NOMBRE DE LA CAUSA 2018]]=0,0,1)</f>
        <v>1</v>
      </c>
      <c r="E338" s="1">
        <f>+E337+Tabla15[[#This Row],[NOMBRE DE LA CAUSA 2019]]</f>
        <v>336</v>
      </c>
      <c r="F338" s="1">
        <f>+Tabla15[[#This Row],[0]]*Tabla15[[#This Row],[NOMBRE DE LA CAUSA 2019]]</f>
        <v>336</v>
      </c>
      <c r="G338" s="1" t="s">
        <v>762</v>
      </c>
      <c r="I338" s="6"/>
      <c r="J338" s="1" t="s">
        <v>763</v>
      </c>
      <c r="K338" s="1" t="s">
        <v>759</v>
      </c>
      <c r="L338" s="1" t="s">
        <v>1471</v>
      </c>
      <c r="M338" s="4">
        <v>415</v>
      </c>
      <c r="N338" s="1" t="str">
        <f>+Tabla15[[#This Row],[NOMBRE DE LA CAUSA 2017]]</f>
        <v>INCUMPLIMIENTO EN EL PAGO DE PRESTACIONES SOCIALES</v>
      </c>
    </row>
    <row r="339" spans="1:14" ht="15" customHeight="1">
      <c r="A339" s="1">
        <f>+Tabla15[[#This Row],[1]]</f>
        <v>337</v>
      </c>
      <c r="B339" s="1" t="s">
        <v>1472</v>
      </c>
      <c r="C339" s="1">
        <v>1</v>
      </c>
      <c r="D339" s="1">
        <f>+IF(Tabla15[[#This Row],[NOMBRE DE LA CAUSA 2018]]=0,0,1)</f>
        <v>1</v>
      </c>
      <c r="E339" s="1">
        <f>+E338+Tabla15[[#This Row],[NOMBRE DE LA CAUSA 2019]]</f>
        <v>337</v>
      </c>
      <c r="F339" s="1">
        <f>+Tabla15[[#This Row],[0]]*Tabla15[[#This Row],[NOMBRE DE LA CAUSA 2019]]</f>
        <v>337</v>
      </c>
      <c r="G339" s="1" t="s">
        <v>757</v>
      </c>
      <c r="K339" s="1" t="s">
        <v>759</v>
      </c>
      <c r="L339" s="7" t="s">
        <v>1473</v>
      </c>
      <c r="M339" s="4">
        <v>2250</v>
      </c>
      <c r="N339" s="1" t="str">
        <f>+Tabla15[[#This Row],[NOMBRE DE LA CAUSA 2017]]</f>
        <v>INCUMPLIMIENTO EN EL PAGO DE PRIMA DE ACTIVIDAD</v>
      </c>
    </row>
    <row r="340" spans="1:14" ht="15" customHeight="1">
      <c r="A340" s="1">
        <f>+Tabla15[[#This Row],[1]]</f>
        <v>338</v>
      </c>
      <c r="B340" s="1" t="s">
        <v>1474</v>
      </c>
      <c r="C340" s="1">
        <v>1</v>
      </c>
      <c r="D340" s="1">
        <f>+IF(Tabla15[[#This Row],[NOMBRE DE LA CAUSA 2018]]=0,0,1)</f>
        <v>1</v>
      </c>
      <c r="E340" s="1">
        <f>+E339+Tabla15[[#This Row],[NOMBRE DE LA CAUSA 2019]]</f>
        <v>338</v>
      </c>
      <c r="F340" s="1">
        <f>+Tabla15[[#This Row],[0]]*Tabla15[[#This Row],[NOMBRE DE LA CAUSA 2019]]</f>
        <v>338</v>
      </c>
      <c r="G340" s="1" t="s">
        <v>757</v>
      </c>
      <c r="K340" s="1" t="s">
        <v>759</v>
      </c>
      <c r="L340" s="1" t="s">
        <v>1475</v>
      </c>
      <c r="M340" s="4">
        <v>2249</v>
      </c>
      <c r="N340" s="1" t="str">
        <f>+Tabla15[[#This Row],[NOMBRE DE LA CAUSA 2017]]</f>
        <v>INCUMPLIMIENTO EN EL PAGO DE PRIMA DE ACTUALIZACION</v>
      </c>
    </row>
    <row r="341" spans="1:14" ht="15" customHeight="1">
      <c r="A341" s="1">
        <f>+Tabla15[[#This Row],[1]]</f>
        <v>339</v>
      </c>
      <c r="B341" s="1" t="s">
        <v>1476</v>
      </c>
      <c r="C341" s="1">
        <v>1</v>
      </c>
      <c r="D341" s="1">
        <f>+IF(Tabla15[[#This Row],[NOMBRE DE LA CAUSA 2018]]=0,0,1)</f>
        <v>1</v>
      </c>
      <c r="E341" s="1">
        <f>+E340+Tabla15[[#This Row],[NOMBRE DE LA CAUSA 2019]]</f>
        <v>339</v>
      </c>
      <c r="F341" s="1">
        <f>+Tabla15[[#This Row],[0]]*Tabla15[[#This Row],[NOMBRE DE LA CAUSA 2019]]</f>
        <v>339</v>
      </c>
      <c r="G341" s="1" t="s">
        <v>757</v>
      </c>
      <c r="K341" s="1" t="s">
        <v>759</v>
      </c>
      <c r="L341" s="1" t="s">
        <v>1477</v>
      </c>
      <c r="M341" s="4">
        <v>2252</v>
      </c>
      <c r="N341" s="1" t="str">
        <f>+Tabla15[[#This Row],[NOMBRE DE LA CAUSA 2017]]</f>
        <v>INCUMPLIMIENTO EN EL PAGO DE PRIMA DE ANTIGUEDAD</v>
      </c>
    </row>
    <row r="342" spans="1:14" ht="15" customHeight="1">
      <c r="A342" s="1">
        <f>+Tabla15[[#This Row],[1]]</f>
        <v>340</v>
      </c>
      <c r="B342" s="1" t="s">
        <v>1478</v>
      </c>
      <c r="C342" s="1">
        <v>1</v>
      </c>
      <c r="D342" s="1">
        <f>+IF(Tabla15[[#This Row],[NOMBRE DE LA CAUSA 2018]]=0,0,1)</f>
        <v>1</v>
      </c>
      <c r="E342" s="1">
        <f>+E341+Tabla15[[#This Row],[NOMBRE DE LA CAUSA 2019]]</f>
        <v>340</v>
      </c>
      <c r="F342" s="1">
        <f>+Tabla15[[#This Row],[0]]*Tabla15[[#This Row],[NOMBRE DE LA CAUSA 2019]]</f>
        <v>340</v>
      </c>
      <c r="G342" s="1" t="s">
        <v>798</v>
      </c>
      <c r="H342" s="1" t="s">
        <v>1479</v>
      </c>
      <c r="K342" s="1" t="s">
        <v>759</v>
      </c>
      <c r="L342" s="1" t="s">
        <v>1480</v>
      </c>
      <c r="M342" s="4">
        <v>2247</v>
      </c>
      <c r="N342" s="1" t="str">
        <f>+Tabla15[[#This Row],[NOMBRE DE LA CAUSA 2017]]</f>
        <v>INCUMPLIMIENTO EN EL PAGO DE PRIMA DE SERVICIOS</v>
      </c>
    </row>
    <row r="343" spans="1:14" ht="15" customHeight="1">
      <c r="A343" s="1">
        <f>+Tabla15[[#This Row],[1]]</f>
        <v>341</v>
      </c>
      <c r="B343" s="1" t="s">
        <v>1481</v>
      </c>
      <c r="C343" s="1">
        <v>1</v>
      </c>
      <c r="D343" s="1">
        <f>+IF(Tabla15[[#This Row],[NOMBRE DE LA CAUSA 2018]]=0,0,1)</f>
        <v>1</v>
      </c>
      <c r="E343" s="1">
        <f>+E342+Tabla15[[#This Row],[NOMBRE DE LA CAUSA 2019]]</f>
        <v>341</v>
      </c>
      <c r="F343" s="1">
        <f>+Tabla15[[#This Row],[0]]*Tabla15[[#This Row],[NOMBRE DE LA CAUSA 2019]]</f>
        <v>341</v>
      </c>
      <c r="G343" s="1" t="s">
        <v>757</v>
      </c>
      <c r="K343" s="1" t="s">
        <v>759</v>
      </c>
      <c r="L343" s="1" t="s">
        <v>1482</v>
      </c>
      <c r="M343" s="4">
        <v>2254</v>
      </c>
      <c r="N343" s="1" t="str">
        <f>+Tabla15[[#This Row],[NOMBRE DE LA CAUSA 2017]]</f>
        <v>INCUMPLIMIENTO EN EL PAGO DE PRIMA TECNICA</v>
      </c>
    </row>
    <row r="344" spans="1:14" ht="15" customHeight="1">
      <c r="A344" s="1">
        <f>+Tabla15[[#This Row],[1]]</f>
        <v>342</v>
      </c>
      <c r="B344" s="1" t="s">
        <v>1483</v>
      </c>
      <c r="C344" s="1">
        <v>1</v>
      </c>
      <c r="D344" s="1">
        <f>+IF(Tabla15[[#This Row],[NOMBRE DE LA CAUSA 2018]]=0,0,1)</f>
        <v>1</v>
      </c>
      <c r="E344" s="1">
        <f>+E343+Tabla15[[#This Row],[NOMBRE DE LA CAUSA 2019]]</f>
        <v>342</v>
      </c>
      <c r="F344" s="1">
        <f>+Tabla15[[#This Row],[0]]*Tabla15[[#This Row],[NOMBRE DE LA CAUSA 2019]]</f>
        <v>342</v>
      </c>
      <c r="G344" s="1" t="s">
        <v>798</v>
      </c>
      <c r="H344" s="1" t="s">
        <v>1484</v>
      </c>
      <c r="K344" s="1" t="s">
        <v>759</v>
      </c>
      <c r="L344" s="1" t="s">
        <v>1485</v>
      </c>
      <c r="M344" s="4">
        <v>2233</v>
      </c>
      <c r="N344" s="1" t="str">
        <f>+Tabla15[[#This Row],[NOMBRE DE LA CAUSA 2017]]</f>
        <v>INCUMPLIMIENTO EN EL PAGO DE REAJUSTE DE LA PENSION POR LEY 4 DE 1992</v>
      </c>
    </row>
    <row r="345" spans="1:14" ht="15" customHeight="1">
      <c r="A345" s="1">
        <f>+Tabla15[[#This Row],[1]]</f>
        <v>343</v>
      </c>
      <c r="B345" s="5" t="s">
        <v>1486</v>
      </c>
      <c r="C345" s="1">
        <v>1</v>
      </c>
      <c r="D345" s="1">
        <f>+IF(Tabla15[[#This Row],[NOMBRE DE LA CAUSA 2018]]=0,0,1)</f>
        <v>1</v>
      </c>
      <c r="E345" s="1">
        <f>+E344+Tabla15[[#This Row],[NOMBRE DE LA CAUSA 2019]]</f>
        <v>343</v>
      </c>
      <c r="F345" s="1">
        <f>+Tabla15[[#This Row],[0]]*Tabla15[[#This Row],[NOMBRE DE LA CAUSA 2019]]</f>
        <v>343</v>
      </c>
      <c r="G345" s="1" t="s">
        <v>757</v>
      </c>
      <c r="K345" s="5" t="s">
        <v>759</v>
      </c>
      <c r="L345" s="5" t="s">
        <v>1487</v>
      </c>
      <c r="M345" s="4">
        <v>2286</v>
      </c>
      <c r="N345" s="1" t="str">
        <f>+Tabla15[[#This Row],[NOMBRE DE LA CAUSA 2017]]</f>
        <v>INCUMPLIMIENTO EN EL PAGO DE REGALIAS</v>
      </c>
    </row>
    <row r="346" spans="1:14" ht="15" customHeight="1">
      <c r="A346" s="1">
        <f>+Tabla15[[#This Row],[1]]</f>
        <v>344</v>
      </c>
      <c r="B346" s="1" t="s">
        <v>1488</v>
      </c>
      <c r="C346" s="1">
        <v>1</v>
      </c>
      <c r="D346" s="1">
        <f>+IF(Tabla15[[#This Row],[NOMBRE DE LA CAUSA 2018]]=0,0,1)</f>
        <v>1</v>
      </c>
      <c r="E346" s="1">
        <f>+E345+Tabla15[[#This Row],[NOMBRE DE LA CAUSA 2019]]</f>
        <v>344</v>
      </c>
      <c r="F346" s="1">
        <f>+Tabla15[[#This Row],[0]]*Tabla15[[#This Row],[NOMBRE DE LA CAUSA 2019]]</f>
        <v>344</v>
      </c>
      <c r="G346" s="1" t="s">
        <v>757</v>
      </c>
      <c r="K346" s="1" t="s">
        <v>759</v>
      </c>
      <c r="L346" s="1" t="s">
        <v>1489</v>
      </c>
      <c r="M346" s="4">
        <v>2224</v>
      </c>
      <c r="N346" s="1" t="str">
        <f>+Tabla15[[#This Row],[NOMBRE DE LA CAUSA 2017]]</f>
        <v>INCUMPLIMIENTO EN EL PAGO DE RETROACTIVO DE PENSION DE INVALIDEZ</v>
      </c>
    </row>
    <row r="347" spans="1:14" ht="15" customHeight="1">
      <c r="A347" s="1">
        <f>+Tabla15[[#This Row],[1]]</f>
        <v>345</v>
      </c>
      <c r="B347" s="5" t="s">
        <v>1490</v>
      </c>
      <c r="C347" s="1">
        <v>1</v>
      </c>
      <c r="D347" s="1">
        <f>+IF(Tabla15[[#This Row],[NOMBRE DE LA CAUSA 2018]]=0,0,1)</f>
        <v>1</v>
      </c>
      <c r="E347" s="1">
        <f>+E346+Tabla15[[#This Row],[NOMBRE DE LA CAUSA 2019]]</f>
        <v>345</v>
      </c>
      <c r="F347" s="1">
        <f>+Tabla15[[#This Row],[0]]*Tabla15[[#This Row],[NOMBRE DE LA CAUSA 2019]]</f>
        <v>345</v>
      </c>
      <c r="G347" s="1" t="s">
        <v>757</v>
      </c>
      <c r="I347" s="5" t="s">
        <v>41</v>
      </c>
      <c r="K347" s="5" t="s">
        <v>759</v>
      </c>
      <c r="L347" s="5" t="s">
        <v>1491</v>
      </c>
      <c r="M347" s="26">
        <v>2351</v>
      </c>
      <c r="N347" s="1" t="str">
        <f>+Tabla15[[#This Row],[NOMBRE DE LA CAUSA 2017]]</f>
        <v>INCUMPLIMIENTO EN EL PAGO DE RETROACTIVO DE PENSION DE SOBREVIVIENTE</v>
      </c>
    </row>
    <row r="348" spans="1:14" ht="15" customHeight="1">
      <c r="A348" s="1">
        <f>+Tabla15[[#This Row],[1]]</f>
        <v>346</v>
      </c>
      <c r="B348" s="1" t="s">
        <v>1492</v>
      </c>
      <c r="C348" s="1">
        <v>1</v>
      </c>
      <c r="D348" s="1">
        <f>+IF(Tabla15[[#This Row],[NOMBRE DE LA CAUSA 2018]]=0,0,1)</f>
        <v>1</v>
      </c>
      <c r="E348" s="1">
        <f>+E347+Tabla15[[#This Row],[NOMBRE DE LA CAUSA 2019]]</f>
        <v>346</v>
      </c>
      <c r="F348" s="1">
        <f>+Tabla15[[#This Row],[0]]*Tabla15[[#This Row],[NOMBRE DE LA CAUSA 2019]]</f>
        <v>346</v>
      </c>
      <c r="G348" s="1" t="s">
        <v>757</v>
      </c>
      <c r="K348" s="1" t="s">
        <v>759</v>
      </c>
      <c r="L348" s="1" t="s">
        <v>1493</v>
      </c>
      <c r="M348" s="4">
        <v>2223</v>
      </c>
      <c r="N348" s="1" t="str">
        <f>+Tabla15[[#This Row],[NOMBRE DE LA CAUSA 2017]]</f>
        <v>INCUMPLIMIENTO EN EL PAGO DE RETROACTIVO DE PENSION DE VEJEZ</v>
      </c>
    </row>
    <row r="349" spans="1:14" ht="15" customHeight="1">
      <c r="A349" s="1">
        <f>+Tabla15[[#This Row],[1]]</f>
        <v>347</v>
      </c>
      <c r="B349" s="5" t="s">
        <v>1494</v>
      </c>
      <c r="C349" s="1">
        <v>1</v>
      </c>
      <c r="D349" s="1">
        <f>+IF(Tabla15[[#This Row],[NOMBRE DE LA CAUSA 2018]]=0,0,1)</f>
        <v>1</v>
      </c>
      <c r="E349" s="1">
        <f>+E348+Tabla15[[#This Row],[NOMBRE DE LA CAUSA 2019]]</f>
        <v>347</v>
      </c>
      <c r="F349" s="1">
        <f>+Tabla15[[#This Row],[0]]*Tabla15[[#This Row],[NOMBRE DE LA CAUSA 2019]]</f>
        <v>347</v>
      </c>
      <c r="G349" s="1" t="s">
        <v>757</v>
      </c>
      <c r="I349" s="5" t="s">
        <v>41</v>
      </c>
      <c r="K349" s="5" t="s">
        <v>759</v>
      </c>
      <c r="L349" s="5" t="s">
        <v>1495</v>
      </c>
      <c r="M349" s="26">
        <v>2356</v>
      </c>
      <c r="N349" s="1" t="str">
        <f>+Tabla15[[#This Row],[NOMBRE DE LA CAUSA 2017]]</f>
        <v>INCUMPLIMIENTO EN EL PAGO DE RETROACTIVO DE PENSION SUSTITUTIVA</v>
      </c>
    </row>
    <row r="350" spans="1:14" ht="15" customHeight="1">
      <c r="A350" s="1">
        <f>+Tabla15[[#This Row],[1]]</f>
        <v>348</v>
      </c>
      <c r="B350" s="1" t="s">
        <v>1496</v>
      </c>
      <c r="C350" s="1">
        <v>1</v>
      </c>
      <c r="D350" s="1">
        <f>+IF(Tabla15[[#This Row],[NOMBRE DE LA CAUSA 2018]]=0,0,1)</f>
        <v>1</v>
      </c>
      <c r="E350" s="1">
        <f>+E349+Tabla15[[#This Row],[NOMBRE DE LA CAUSA 2019]]</f>
        <v>348</v>
      </c>
      <c r="F350" s="1">
        <f>+Tabla15[[#This Row],[0]]*Tabla15[[#This Row],[NOMBRE DE LA CAUSA 2019]]</f>
        <v>348</v>
      </c>
      <c r="G350" s="1" t="s">
        <v>762</v>
      </c>
      <c r="J350" s="1" t="s">
        <v>763</v>
      </c>
      <c r="K350" s="1" t="s">
        <v>759</v>
      </c>
      <c r="L350" s="1" t="s">
        <v>1497</v>
      </c>
      <c r="M350" s="4">
        <v>1880</v>
      </c>
      <c r="N350" s="1" t="str">
        <f>+Tabla15[[#This Row],[NOMBRE DE LA CAUSA 2017]]</f>
        <v>INCUMPLIMIENTO EN EL PAGO DE SALARIO</v>
      </c>
    </row>
    <row r="351" spans="1:14" ht="15" customHeight="1">
      <c r="A351" s="1">
        <f>+Tabla15[[#This Row],[1]]</f>
        <v>349</v>
      </c>
      <c r="B351" s="1" t="s">
        <v>1498</v>
      </c>
      <c r="C351" s="1">
        <v>1</v>
      </c>
      <c r="D351" s="1">
        <f>+IF(Tabla15[[#This Row],[NOMBRE DE LA CAUSA 2018]]=0,0,1)</f>
        <v>1</v>
      </c>
      <c r="E351" s="1">
        <f>+E350+Tabla15[[#This Row],[NOMBRE DE LA CAUSA 2019]]</f>
        <v>349</v>
      </c>
      <c r="F351" s="1">
        <f>+Tabla15[[#This Row],[0]]*Tabla15[[#This Row],[NOMBRE DE LA CAUSA 2019]]</f>
        <v>349</v>
      </c>
      <c r="G351" s="1" t="s">
        <v>762</v>
      </c>
      <c r="J351" s="1" t="s">
        <v>763</v>
      </c>
      <c r="K351" s="1" t="s">
        <v>759</v>
      </c>
      <c r="L351" s="5" t="s">
        <v>1499</v>
      </c>
      <c r="M351" s="4">
        <v>266</v>
      </c>
      <c r="N351" s="1" t="str">
        <f>+Tabla15[[#This Row],[NOMBRE DE LA CAUSA 2017]]</f>
        <v>INCUMPLIMIENTO EN EL PAGO DE SINIESTRO POR ASEGURADORA</v>
      </c>
    </row>
    <row r="352" spans="1:14" ht="15" customHeight="1">
      <c r="A352" s="1">
        <f>+Tabla15[[#This Row],[1]]</f>
        <v>350</v>
      </c>
      <c r="B352" s="1" t="s">
        <v>1500</v>
      </c>
      <c r="C352" s="1">
        <v>1</v>
      </c>
      <c r="D352" s="1">
        <f>+IF(Tabla15[[#This Row],[NOMBRE DE LA CAUSA 2018]]=0,0,1)</f>
        <v>1</v>
      </c>
      <c r="E352" s="1">
        <f>+E351+Tabla15[[#This Row],[NOMBRE DE LA CAUSA 2019]]</f>
        <v>350</v>
      </c>
      <c r="F352" s="1">
        <f>+Tabla15[[#This Row],[0]]*Tabla15[[#This Row],[NOMBRE DE LA CAUSA 2019]]</f>
        <v>350</v>
      </c>
      <c r="G352" s="1" t="s">
        <v>798</v>
      </c>
      <c r="H352" s="1" t="s">
        <v>1501</v>
      </c>
      <c r="K352" s="1" t="s">
        <v>759</v>
      </c>
      <c r="L352" s="1" t="s">
        <v>1502</v>
      </c>
      <c r="M352" s="4">
        <v>2259</v>
      </c>
      <c r="N352" s="1" t="str">
        <f>+Tabla15[[#This Row],[NOMBRE DE LA CAUSA 2017]]</f>
        <v>INCUMPLIMIENTO EN EL PAGO DE SUBSIDIO DE VIVIENDA</v>
      </c>
    </row>
    <row r="353" spans="1:14" ht="15" customHeight="1">
      <c r="A353" s="1">
        <f>+Tabla15[[#This Row],[1]]</f>
        <v>351</v>
      </c>
      <c r="B353" s="1" t="s">
        <v>1503</v>
      </c>
      <c r="C353" s="1">
        <v>1</v>
      </c>
      <c r="D353" s="1">
        <f>+IF(Tabla15[[#This Row],[NOMBRE DE LA CAUSA 2018]]=0,0,1)</f>
        <v>1</v>
      </c>
      <c r="E353" s="1">
        <f>+E352+Tabla15[[#This Row],[NOMBRE DE LA CAUSA 2019]]</f>
        <v>351</v>
      </c>
      <c r="F353" s="1">
        <f>+Tabla15[[#This Row],[0]]*Tabla15[[#This Row],[NOMBRE DE LA CAUSA 2019]]</f>
        <v>351</v>
      </c>
      <c r="G353" s="1" t="s">
        <v>757</v>
      </c>
      <c r="K353" s="1" t="s">
        <v>759</v>
      </c>
      <c r="L353" s="1" t="s">
        <v>1504</v>
      </c>
      <c r="M353" s="4">
        <v>2256</v>
      </c>
      <c r="N353" s="1" t="str">
        <f>+Tabla15[[#This Row],[NOMBRE DE LA CAUSA 2017]]</f>
        <v>INCUMPLIMIENTO EN EL PAGO DE SUBSIDIO FAMILIAR</v>
      </c>
    </row>
    <row r="354" spans="1:14" ht="15" customHeight="1">
      <c r="A354" s="1">
        <f>+Tabla15[[#This Row],[1]]</f>
        <v>352</v>
      </c>
      <c r="B354" s="1" t="s">
        <v>1505</v>
      </c>
      <c r="C354" s="1">
        <v>1</v>
      </c>
      <c r="D354" s="1">
        <f>+IF(Tabla15[[#This Row],[NOMBRE DE LA CAUSA 2018]]=0,0,1)</f>
        <v>1</v>
      </c>
      <c r="E354" s="1">
        <f>+E353+Tabla15[[#This Row],[NOMBRE DE LA CAUSA 2019]]</f>
        <v>352</v>
      </c>
      <c r="F354" s="1">
        <f>+Tabla15[[#This Row],[0]]*Tabla15[[#This Row],[NOMBRE DE LA CAUSA 2019]]</f>
        <v>352</v>
      </c>
      <c r="G354" s="1" t="s">
        <v>757</v>
      </c>
      <c r="K354" s="1" t="s">
        <v>759</v>
      </c>
      <c r="L354" s="1" t="s">
        <v>1506</v>
      </c>
      <c r="M354" s="4">
        <v>2244</v>
      </c>
      <c r="N354" s="1" t="str">
        <f>+Tabla15[[#This Row],[NOMBRE DE LA CAUSA 2017]]</f>
        <v>INCUMPLIMIENTO EN EL PAGO DE SUSTITUCION DE LA ASIGNACION DE RETIRO</v>
      </c>
    </row>
    <row r="355" spans="1:14" ht="15" customHeight="1">
      <c r="A355" s="1">
        <f>+Tabla15[[#This Row],[1]]</f>
        <v>353</v>
      </c>
      <c r="B355" s="1" t="s">
        <v>1507</v>
      </c>
      <c r="C355" s="1">
        <v>1</v>
      </c>
      <c r="D355" s="1">
        <f>+IF(Tabla15[[#This Row],[NOMBRE DE LA CAUSA 2018]]=0,0,1)</f>
        <v>1</v>
      </c>
      <c r="E355" s="1">
        <f>+E354+Tabla15[[#This Row],[NOMBRE DE LA CAUSA 2019]]</f>
        <v>353</v>
      </c>
      <c r="F355" s="1">
        <f>+Tabla15[[#This Row],[0]]*Tabla15[[#This Row],[NOMBRE DE LA CAUSA 2019]]</f>
        <v>353</v>
      </c>
      <c r="G355" s="1" t="s">
        <v>762</v>
      </c>
      <c r="J355" s="1" t="s">
        <v>763</v>
      </c>
      <c r="K355" s="1" t="s">
        <v>759</v>
      </c>
      <c r="L355" s="1" t="s">
        <v>1508</v>
      </c>
      <c r="M355" s="4">
        <v>225</v>
      </c>
      <c r="N355" s="1" t="str">
        <f>+Tabla15[[#This Row],[NOMBRE DE LA CAUSA 2017]]</f>
        <v>INCUMPLIMIENTO EN EL PAGO DE UNA OBLIGACION CON GARANTIA REAL</v>
      </c>
    </row>
    <row r="356" spans="1:14" ht="15" customHeight="1">
      <c r="A356" s="1">
        <f>+Tabla15[[#This Row],[1]]</f>
        <v>354</v>
      </c>
      <c r="B356" s="1" t="s">
        <v>1509</v>
      </c>
      <c r="C356" s="1">
        <v>1</v>
      </c>
      <c r="D356" s="1">
        <f>+IF(Tabla15[[#This Row],[NOMBRE DE LA CAUSA 2018]]=0,0,1)</f>
        <v>1</v>
      </c>
      <c r="E356" s="1">
        <f>+E355+Tabla15[[#This Row],[NOMBRE DE LA CAUSA 2019]]</f>
        <v>354</v>
      </c>
      <c r="F356" s="1">
        <f>+Tabla15[[#This Row],[0]]*Tabla15[[#This Row],[NOMBRE DE LA CAUSA 2019]]</f>
        <v>354</v>
      </c>
      <c r="G356" s="1" t="s">
        <v>757</v>
      </c>
      <c r="K356" s="1" t="s">
        <v>759</v>
      </c>
      <c r="L356" s="1" t="s">
        <v>1510</v>
      </c>
      <c r="M356" s="4">
        <v>2212</v>
      </c>
      <c r="N356" s="1" t="str">
        <f>+Tabla15[[#This Row],[NOMBRE DE LA CAUSA 2017]]</f>
        <v>INCUMPLIMIENTO EN EL PAGO DEL AUXILIO FUNERARIO</v>
      </c>
    </row>
    <row r="357" spans="1:14" ht="15" customHeight="1">
      <c r="A357" s="1">
        <f>+Tabla15[[#This Row],[1]]</f>
        <v>355</v>
      </c>
      <c r="B357" s="1" t="s">
        <v>1511</v>
      </c>
      <c r="C357" s="1">
        <v>1</v>
      </c>
      <c r="D357" s="1">
        <f>+IF(Tabla15[[#This Row],[NOMBRE DE LA CAUSA 2018]]=0,0,1)</f>
        <v>1</v>
      </c>
      <c r="E357" s="1">
        <f>+E356+Tabla15[[#This Row],[NOMBRE DE LA CAUSA 2019]]</f>
        <v>355</v>
      </c>
      <c r="F357" s="1">
        <f>+Tabla15[[#This Row],[0]]*Tabla15[[#This Row],[NOMBRE DE LA CAUSA 2019]]</f>
        <v>355</v>
      </c>
      <c r="G357" s="1" t="s">
        <v>762</v>
      </c>
      <c r="J357" s="1" t="s">
        <v>763</v>
      </c>
      <c r="K357" s="1" t="s">
        <v>759</v>
      </c>
      <c r="L357" s="1" t="s">
        <v>1512</v>
      </c>
      <c r="M357" s="4">
        <v>10</v>
      </c>
      <c r="N357" s="1" t="str">
        <f>+Tabla15[[#This Row],[NOMBRE DE LA CAUSA 2017]]</f>
        <v>INCUMPLIMIENTO EN EL RECONOCIMIENTO DE MEDICAMENTOS Y SERVICIOS INCLUIDOS O NO EN EL POS</v>
      </c>
    </row>
    <row r="358" spans="1:14" ht="15" customHeight="1">
      <c r="A358" s="1">
        <f>+Tabla15[[#This Row],[1]]</f>
        <v>356</v>
      </c>
      <c r="B358" s="1" t="s">
        <v>1513</v>
      </c>
      <c r="C358" s="1">
        <v>1</v>
      </c>
      <c r="D358" s="1">
        <f>+IF(Tabla15[[#This Row],[NOMBRE DE LA CAUSA 2018]]=0,0,1)</f>
        <v>1</v>
      </c>
      <c r="E358" s="1">
        <f>+E357+Tabla15[[#This Row],[NOMBRE DE LA CAUSA 2019]]</f>
        <v>356</v>
      </c>
      <c r="F358" s="1">
        <f>+Tabla15[[#This Row],[0]]*Tabla15[[#This Row],[NOMBRE DE LA CAUSA 2019]]</f>
        <v>356</v>
      </c>
      <c r="G358" s="1" t="s">
        <v>762</v>
      </c>
      <c r="J358" s="1" t="s">
        <v>763</v>
      </c>
      <c r="K358" s="1" t="s">
        <v>759</v>
      </c>
      <c r="L358" s="1" t="s">
        <v>1514</v>
      </c>
      <c r="M358" s="4">
        <v>246</v>
      </c>
      <c r="N358" s="1" t="str">
        <f>+Tabla15[[#This Row],[NOMBRE DE LA CAUSA 2017]]</f>
        <v>INCUMPLIMIENTO EN LA CONSTITUCION DE CONSORCIOS Y/O UNIONES TEMPORALES</v>
      </c>
    </row>
    <row r="359" spans="1:14" ht="15" customHeight="1">
      <c r="A359" s="1">
        <f>+Tabla15[[#This Row],[1]]</f>
        <v>357</v>
      </c>
      <c r="B359" s="1" t="s">
        <v>1515</v>
      </c>
      <c r="C359" s="1">
        <v>1</v>
      </c>
      <c r="D359" s="1">
        <f>+IF(Tabla15[[#This Row],[NOMBRE DE LA CAUSA 2018]]=0,0,1)</f>
        <v>1</v>
      </c>
      <c r="E359" s="1">
        <f>+E358+Tabla15[[#This Row],[NOMBRE DE LA CAUSA 2019]]</f>
        <v>357</v>
      </c>
      <c r="F359" s="1">
        <f>+Tabla15[[#This Row],[0]]*Tabla15[[#This Row],[NOMBRE DE LA CAUSA 2019]]</f>
        <v>357</v>
      </c>
      <c r="G359" s="1" t="s">
        <v>762</v>
      </c>
      <c r="J359" s="1" t="s">
        <v>763</v>
      </c>
      <c r="K359" s="1" t="s">
        <v>759</v>
      </c>
      <c r="L359" s="1" t="s">
        <v>1516</v>
      </c>
      <c r="M359" s="4">
        <v>509</v>
      </c>
      <c r="N359" s="1" t="str">
        <f>+Tabla15[[#This Row],[NOMBRE DE LA CAUSA 2017]]</f>
        <v>INCUMPLIMIENTO EN LA ENTREGA DE VIVIENDA DE INTERES SOCIAL</v>
      </c>
    </row>
    <row r="360" spans="1:14" ht="15" customHeight="1">
      <c r="A360" s="1">
        <f>+Tabla15[[#This Row],[1]]</f>
        <v>358</v>
      </c>
      <c r="B360" s="1" t="s">
        <v>1517</v>
      </c>
      <c r="C360" s="1">
        <v>1</v>
      </c>
      <c r="D360" s="1">
        <f>+IF(Tabla15[[#This Row],[NOMBRE DE LA CAUSA 2018]]=0,0,1)</f>
        <v>1</v>
      </c>
      <c r="E360" s="1">
        <f>+E359+Tabla15[[#This Row],[NOMBRE DE LA CAUSA 2019]]</f>
        <v>358</v>
      </c>
      <c r="F360" s="1">
        <f>+Tabla15[[#This Row],[0]]*Tabla15[[#This Row],[NOMBRE DE LA CAUSA 2019]]</f>
        <v>358</v>
      </c>
      <c r="G360" s="1" t="s">
        <v>762</v>
      </c>
      <c r="H360" s="6"/>
      <c r="J360" s="1" t="s">
        <v>763</v>
      </c>
      <c r="K360" s="1" t="s">
        <v>759</v>
      </c>
      <c r="L360" s="1" t="s">
        <v>1518</v>
      </c>
      <c r="M360" s="4">
        <v>285</v>
      </c>
      <c r="N360" s="1" t="str">
        <f>+Tabla15[[#This Row],[NOMBRE DE LA CAUSA 2017]]</f>
        <v>INCUMPLIMIENTO EN LA ENTREGA MATERIAL DE BIEN DEL TRADENTE AL ADQUIRENTE</v>
      </c>
    </row>
    <row r="361" spans="1:14" ht="15" customHeight="1">
      <c r="A361" s="1">
        <f>+Tabla15[[#This Row],[1]]</f>
        <v>359</v>
      </c>
      <c r="B361" s="1" t="s">
        <v>1519</v>
      </c>
      <c r="C361" s="1">
        <v>1</v>
      </c>
      <c r="D361" s="1">
        <f>+IF(Tabla15[[#This Row],[NOMBRE DE LA CAUSA 2018]]=0,0,1)</f>
        <v>1</v>
      </c>
      <c r="E361" s="1">
        <f>+E360+Tabla15[[#This Row],[NOMBRE DE LA CAUSA 2019]]</f>
        <v>359</v>
      </c>
      <c r="F361" s="1">
        <f>+Tabla15[[#This Row],[0]]*Tabla15[[#This Row],[NOMBRE DE LA CAUSA 2019]]</f>
        <v>359</v>
      </c>
      <c r="G361" s="1" t="s">
        <v>762</v>
      </c>
      <c r="J361" s="1" t="s">
        <v>763</v>
      </c>
      <c r="K361" s="1" t="s">
        <v>759</v>
      </c>
      <c r="L361" s="1" t="s">
        <v>1520</v>
      </c>
      <c r="M361" s="4">
        <v>236</v>
      </c>
      <c r="N361" s="1" t="str">
        <f>+Tabla15[[#This Row],[NOMBRE DE LA CAUSA 2017]]</f>
        <v>INCUMPLIMIENTO EN PAGO DE OBLIGACION CONTENIDA EN TITULO VALOR</v>
      </c>
    </row>
    <row r="362" spans="1:14" ht="15" customHeight="1">
      <c r="A362" s="1">
        <f>+Tabla15[[#This Row],[1]]</f>
        <v>360</v>
      </c>
      <c r="B362" s="1" t="s">
        <v>1521</v>
      </c>
      <c r="C362" s="1">
        <v>1</v>
      </c>
      <c r="D362" s="1">
        <f>+IF(Tabla15[[#This Row],[NOMBRE DE LA CAUSA 2018]]=0,0,1)</f>
        <v>1</v>
      </c>
      <c r="E362" s="1">
        <f>+E361+Tabla15[[#This Row],[NOMBRE DE LA CAUSA 2019]]</f>
        <v>360</v>
      </c>
      <c r="F362" s="1">
        <f>+Tabla15[[#This Row],[0]]*Tabla15[[#This Row],[NOMBRE DE LA CAUSA 2019]]</f>
        <v>360</v>
      </c>
      <c r="G362" s="1" t="s">
        <v>762</v>
      </c>
      <c r="J362" s="1" t="s">
        <v>763</v>
      </c>
      <c r="K362" s="1" t="s">
        <v>759</v>
      </c>
      <c r="L362" s="1" t="s">
        <v>1522</v>
      </c>
      <c r="M362" s="4">
        <v>281</v>
      </c>
      <c r="N362" s="1" t="str">
        <f>+Tabla15[[#This Row],[NOMBRE DE LA CAUSA 2017]]</f>
        <v>INDEBIDA ADECUACION FISICA DE CONSTRUCCIONES PARA PERSONAS CON ALGUNA DISCAPACIDAD</v>
      </c>
    </row>
    <row r="363" spans="1:14" ht="15" customHeight="1">
      <c r="A363" s="1">
        <f>+Tabla15[[#This Row],[1]]</f>
        <v>361</v>
      </c>
      <c r="B363" t="s">
        <v>1523</v>
      </c>
      <c r="C363" s="1">
        <v>1</v>
      </c>
      <c r="D363" s="1">
        <f>+IF(Tabla15[[#This Row],[NOMBRE DE LA CAUSA 2018]]=0,0,1)</f>
        <v>1</v>
      </c>
      <c r="E363" s="1">
        <f>+E362+Tabla15[[#This Row],[NOMBRE DE LA CAUSA 2019]]</f>
        <v>361</v>
      </c>
      <c r="F363" s="1">
        <f>+Tabla15[[#This Row],[0]]*Tabla15[[#This Row],[NOMBRE DE LA CAUSA 2019]]</f>
        <v>361</v>
      </c>
      <c r="G363" s="5" t="s">
        <v>762</v>
      </c>
      <c r="H363" s="6"/>
      <c r="I363" s="6"/>
      <c r="J363" s="1" t="s">
        <v>763</v>
      </c>
      <c r="K363" s="23" t="s">
        <v>759</v>
      </c>
      <c r="L363" s="11" t="s">
        <v>1524</v>
      </c>
      <c r="M363" s="4">
        <v>782</v>
      </c>
      <c r="N363" s="1" t="str">
        <f>+Tabla15[[#This Row],[NOMBRE DE LA CAUSA 2017]]</f>
        <v>INDEBIDA CONSTITUCION DE SINDICATO</v>
      </c>
    </row>
    <row r="364" spans="1:14" ht="15" customHeight="1">
      <c r="A364" s="1">
        <f>+Tabla15[[#This Row],[1]]</f>
        <v>362</v>
      </c>
      <c r="B364" s="6" t="s">
        <v>1525</v>
      </c>
      <c r="C364" s="1">
        <v>1</v>
      </c>
      <c r="D364" s="1">
        <f>+IF(Tabla15[[#This Row],[NOMBRE DE LA CAUSA 2018]]=0,0,1)</f>
        <v>1</v>
      </c>
      <c r="E364" s="1">
        <f>+E363+Tabla15[[#This Row],[NOMBRE DE LA CAUSA 2019]]</f>
        <v>362</v>
      </c>
      <c r="F364" s="1">
        <f>+Tabla15[[#This Row],[0]]*Tabla15[[#This Row],[NOMBRE DE LA CAUSA 2019]]</f>
        <v>362</v>
      </c>
      <c r="G364" s="1" t="s">
        <v>762</v>
      </c>
      <c r="H364" s="6"/>
      <c r="I364" s="6"/>
      <c r="J364" s="1" t="s">
        <v>763</v>
      </c>
      <c r="K364" s="23" t="s">
        <v>759</v>
      </c>
      <c r="L364" s="1" t="s">
        <v>1526</v>
      </c>
      <c r="M364" s="4">
        <v>314</v>
      </c>
      <c r="N364" s="1" t="str">
        <f>+Tabla15[[#This Row],[NOMBRE DE LA CAUSA 2017]]</f>
        <v>INDEBIDA INCORPORACION DE CONSCRIPTOS</v>
      </c>
    </row>
    <row r="365" spans="1:14" ht="15" customHeight="1">
      <c r="A365" s="1">
        <f>+Tabla15[[#This Row],[1]]</f>
        <v>363</v>
      </c>
      <c r="B365" s="8" t="s">
        <v>1527</v>
      </c>
      <c r="C365" s="1">
        <v>1</v>
      </c>
      <c r="D365" s="1">
        <f>+IF(Tabla15[[#This Row],[NOMBRE DE LA CAUSA 2018]]=0,0,1)</f>
        <v>1</v>
      </c>
      <c r="E365" s="1">
        <f>+E364+Tabla15[[#This Row],[NOMBRE DE LA CAUSA 2019]]</f>
        <v>363</v>
      </c>
      <c r="F365" s="1">
        <f>+Tabla15[[#This Row],[0]]*Tabla15[[#This Row],[NOMBRE DE LA CAUSA 2019]]</f>
        <v>363</v>
      </c>
      <c r="G365" s="6" t="s">
        <v>757</v>
      </c>
      <c r="H365" s="6"/>
      <c r="I365" s="8" t="s">
        <v>1131</v>
      </c>
      <c r="K365" s="8" t="s">
        <v>759</v>
      </c>
      <c r="L365" s="10" t="s">
        <v>1528</v>
      </c>
      <c r="M365" s="26">
        <v>2338</v>
      </c>
      <c r="N365" s="1" t="str">
        <f>+Tabla15[[#This Row],[NOMBRE DE LA CAUSA 2017]]</f>
        <v>INDEBIDA INSCRIPCION EN EL REGISTRO MERCANTIL</v>
      </c>
    </row>
    <row r="366" spans="1:14" ht="15" customHeight="1">
      <c r="A366" s="1">
        <f>+Tabla15[[#This Row],[1]]</f>
        <v>364</v>
      </c>
      <c r="B366" s="6" t="s">
        <v>1529</v>
      </c>
      <c r="C366" s="1">
        <v>1</v>
      </c>
      <c r="D366" s="1">
        <f>+IF(Tabla15[[#This Row],[NOMBRE DE LA CAUSA 2018]]=0,0,1)</f>
        <v>1</v>
      </c>
      <c r="E366" s="1">
        <f>+E365+Tabla15[[#This Row],[NOMBRE DE LA CAUSA 2019]]</f>
        <v>364</v>
      </c>
      <c r="F366" s="1">
        <f>+Tabla15[[#This Row],[0]]*Tabla15[[#This Row],[NOMBRE DE LA CAUSA 2019]]</f>
        <v>364</v>
      </c>
      <c r="G366" s="6" t="s">
        <v>762</v>
      </c>
      <c r="H366" s="6"/>
      <c r="I366" s="6"/>
      <c r="J366" s="6" t="s">
        <v>763</v>
      </c>
      <c r="K366" s="6" t="s">
        <v>759</v>
      </c>
      <c r="L366" s="7" t="s">
        <v>1530</v>
      </c>
      <c r="M366" s="4">
        <v>789</v>
      </c>
      <c r="N366" s="1" t="str">
        <f>+Tabla15[[#This Row],[NOMBRE DE LA CAUSA 2017]]</f>
        <v>INDEBIDA LIQUIDACION DE ASIGNACION DE RETIRO</v>
      </c>
    </row>
    <row r="367" spans="1:14" ht="15" customHeight="1">
      <c r="A367" s="1">
        <f>+Tabla15[[#This Row],[1]]</f>
        <v>365</v>
      </c>
      <c r="B367" s="6" t="s">
        <v>1531</v>
      </c>
      <c r="C367" s="1">
        <v>1</v>
      </c>
      <c r="D367" s="1">
        <f>+IF(Tabla15[[#This Row],[NOMBRE DE LA CAUSA 2018]]=0,0,1)</f>
        <v>1</v>
      </c>
      <c r="E367" s="1">
        <f>+E366+Tabla15[[#This Row],[NOMBRE DE LA CAUSA 2019]]</f>
        <v>365</v>
      </c>
      <c r="F367" s="1">
        <f>+Tabla15[[#This Row],[0]]*Tabla15[[#This Row],[NOMBRE DE LA CAUSA 2019]]</f>
        <v>365</v>
      </c>
      <c r="G367" s="6" t="s">
        <v>762</v>
      </c>
      <c r="H367" s="6"/>
      <c r="I367" s="6"/>
      <c r="J367" s="6" t="s">
        <v>763</v>
      </c>
      <c r="K367" s="6" t="s">
        <v>759</v>
      </c>
      <c r="L367" s="7" t="s">
        <v>1532</v>
      </c>
      <c r="M367" s="4">
        <v>41</v>
      </c>
      <c r="N367" s="1" t="str">
        <f>+Tabla15[[#This Row],[NOMBRE DE LA CAUSA 2017]]</f>
        <v>INDEBIDA LIQUIDACION DE BONO PENSIONAL</v>
      </c>
    </row>
    <row r="368" spans="1:14" ht="15" customHeight="1">
      <c r="A368" s="1">
        <f>+Tabla15[[#This Row],[1]]</f>
        <v>366</v>
      </c>
      <c r="B368" s="6" t="s">
        <v>1533</v>
      </c>
      <c r="C368" s="1">
        <v>1</v>
      </c>
      <c r="D368" s="1">
        <f>+IF(Tabla15[[#This Row],[NOMBRE DE LA CAUSA 2018]]=0,0,1)</f>
        <v>1</v>
      </c>
      <c r="E368" s="1">
        <f>+E367+Tabla15[[#This Row],[NOMBRE DE LA CAUSA 2019]]</f>
        <v>366</v>
      </c>
      <c r="F368" s="1">
        <f>+Tabla15[[#This Row],[0]]*Tabla15[[#This Row],[NOMBRE DE LA CAUSA 2019]]</f>
        <v>366</v>
      </c>
      <c r="G368" s="6" t="s">
        <v>762</v>
      </c>
      <c r="H368" s="6"/>
      <c r="I368" s="6"/>
      <c r="J368" s="6" t="s">
        <v>763</v>
      </c>
      <c r="K368" s="6" t="s">
        <v>759</v>
      </c>
      <c r="L368" s="7" t="s">
        <v>1534</v>
      </c>
      <c r="M368" s="4">
        <v>786</v>
      </c>
      <c r="N368" s="1" t="str">
        <f>+Tabla15[[#This Row],[NOMBRE DE LA CAUSA 2017]]</f>
        <v>INDEBIDA LIQUIDACION DE CUOTA PARTE PENSIONAL</v>
      </c>
    </row>
    <row r="369" spans="1:14" ht="15" customHeight="1">
      <c r="A369" s="1">
        <f>+Tabla15[[#This Row],[1]]</f>
        <v>367</v>
      </c>
      <c r="B369" s="8" t="s">
        <v>1535</v>
      </c>
      <c r="C369" s="1">
        <v>1</v>
      </c>
      <c r="D369" s="1">
        <f>+IF(Tabla15[[#This Row],[NOMBRE DE LA CAUSA 2018]]=0,0,1)</f>
        <v>1</v>
      </c>
      <c r="E369" s="1">
        <f>+E368+Tabla15[[#This Row],[NOMBRE DE LA CAUSA 2019]]</f>
        <v>367</v>
      </c>
      <c r="F369" s="1">
        <f>+Tabla15[[#This Row],[0]]*Tabla15[[#This Row],[NOMBRE DE LA CAUSA 2019]]</f>
        <v>367</v>
      </c>
      <c r="G369" s="6" t="s">
        <v>798</v>
      </c>
      <c r="H369" s="6" t="s">
        <v>1418</v>
      </c>
      <c r="I369" s="6"/>
      <c r="J369" s="6"/>
      <c r="K369" s="8" t="s">
        <v>759</v>
      </c>
      <c r="L369" s="10" t="s">
        <v>1536</v>
      </c>
      <c r="M369" s="4">
        <v>2304</v>
      </c>
      <c r="N369" s="1" t="str">
        <f>+Tabla15[[#This Row],[NOMBRE DE LA CAUSA 2017]]</f>
        <v>INDEBIDA LIQUIDACION DE DE COSTO ACUMULADO DE ASCENSOS EN EL ESCALAFON DOCENTE</v>
      </c>
    </row>
    <row r="370" spans="1:14" ht="15" customHeight="1">
      <c r="A370" s="1">
        <f>+Tabla15[[#This Row],[1]]</f>
        <v>368</v>
      </c>
      <c r="B370" s="6" t="s">
        <v>1537</v>
      </c>
      <c r="C370" s="1">
        <v>1</v>
      </c>
      <c r="D370" s="1">
        <f>+IF(Tabla15[[#This Row],[NOMBRE DE LA CAUSA 2018]]=0,0,1)</f>
        <v>1</v>
      </c>
      <c r="E370" s="1">
        <f>+E369+Tabla15[[#This Row],[NOMBRE DE LA CAUSA 2019]]</f>
        <v>368</v>
      </c>
      <c r="F370" s="1">
        <f>+Tabla15[[#This Row],[0]]*Tabla15[[#This Row],[NOMBRE DE LA CAUSA 2019]]</f>
        <v>368</v>
      </c>
      <c r="G370" s="6" t="s">
        <v>798</v>
      </c>
      <c r="H370" s="6" t="s">
        <v>1423</v>
      </c>
      <c r="I370" s="6"/>
      <c r="J370" s="6"/>
      <c r="K370" s="6" t="s">
        <v>759</v>
      </c>
      <c r="L370" s="7" t="s">
        <v>1538</v>
      </c>
      <c r="M370" s="4">
        <v>2263</v>
      </c>
      <c r="N370" s="1" t="str">
        <f>+Tabla15[[#This Row],[NOMBRE DE LA CAUSA 2017]]</f>
        <v>INDEBIDA LIQUIDACION DE HONORARIOS</v>
      </c>
    </row>
    <row r="371" spans="1:14" ht="15" customHeight="1">
      <c r="A371" s="1">
        <f>+Tabla15[[#This Row],[1]]</f>
        <v>369</v>
      </c>
      <c r="B371" s="6" t="s">
        <v>1539</v>
      </c>
      <c r="C371" s="1">
        <v>1</v>
      </c>
      <c r="D371" s="1">
        <f>+IF(Tabla15[[#This Row],[NOMBRE DE LA CAUSA 2018]]=0,0,1)</f>
        <v>1</v>
      </c>
      <c r="E371" s="1">
        <f>+E370+Tabla15[[#This Row],[NOMBRE DE LA CAUSA 2019]]</f>
        <v>369</v>
      </c>
      <c r="F371" s="1">
        <f>+Tabla15[[#This Row],[0]]*Tabla15[[#This Row],[NOMBRE DE LA CAUSA 2019]]</f>
        <v>369</v>
      </c>
      <c r="G371" s="6" t="s">
        <v>757</v>
      </c>
      <c r="H371" s="6"/>
      <c r="I371" s="6"/>
      <c r="J371" s="6"/>
      <c r="K371" s="6" t="s">
        <v>759</v>
      </c>
      <c r="L371" s="7" t="s">
        <v>1540</v>
      </c>
      <c r="M371" s="4">
        <v>2216</v>
      </c>
      <c r="N371" s="1" t="str">
        <f>+Tabla15[[#This Row],[NOMBRE DE LA CAUSA 2017]]</f>
        <v>INDEBIDA LIQUIDACION DE INCREMENTO DE PENSION DE INVALIDEZ</v>
      </c>
    </row>
    <row r="372" spans="1:14" ht="15" customHeight="1">
      <c r="A372" s="1">
        <f>+Tabla15[[#This Row],[1]]</f>
        <v>370</v>
      </c>
      <c r="B372" s="6" t="s">
        <v>1541</v>
      </c>
      <c r="C372" s="1">
        <v>1</v>
      </c>
      <c r="D372" s="1">
        <f>+IF(Tabla15[[#This Row],[NOMBRE DE LA CAUSA 2018]]=0,0,1)</f>
        <v>1</v>
      </c>
      <c r="E372" s="1">
        <f>+E371+Tabla15[[#This Row],[NOMBRE DE LA CAUSA 2019]]</f>
        <v>370</v>
      </c>
      <c r="F372" s="1">
        <f>+Tabla15[[#This Row],[0]]*Tabla15[[#This Row],[NOMBRE DE LA CAUSA 2019]]</f>
        <v>370</v>
      </c>
      <c r="G372" s="6" t="s">
        <v>757</v>
      </c>
      <c r="H372" s="6"/>
      <c r="I372" s="6"/>
      <c r="J372" s="6"/>
      <c r="K372" s="6" t="s">
        <v>759</v>
      </c>
      <c r="L372" s="7" t="s">
        <v>1542</v>
      </c>
      <c r="M372" s="4">
        <v>2215</v>
      </c>
      <c r="N372" s="1" t="str">
        <f>+Tabla15[[#This Row],[NOMBRE DE LA CAUSA 2017]]</f>
        <v>INDEBIDA LIQUIDACION DE INCREMENTO DE PENSION DE VEJEZ</v>
      </c>
    </row>
    <row r="373" spans="1:14" ht="15" customHeight="1">
      <c r="A373" s="1">
        <f>+Tabla15[[#This Row],[1]]</f>
        <v>371</v>
      </c>
      <c r="B373" s="8" t="s">
        <v>1543</v>
      </c>
      <c r="C373" s="1">
        <v>1</v>
      </c>
      <c r="D373" s="1">
        <f>+IF(Tabla15[[#This Row],[NOMBRE DE LA CAUSA 2018]]=0,0,1)</f>
        <v>1</v>
      </c>
      <c r="E373" s="1">
        <f>+E372+Tabla15[[#This Row],[NOMBRE DE LA CAUSA 2019]]</f>
        <v>371</v>
      </c>
      <c r="F373" s="1">
        <f>+Tabla15[[#This Row],[0]]*Tabla15[[#This Row],[NOMBRE DE LA CAUSA 2019]]</f>
        <v>371</v>
      </c>
      <c r="G373" s="8" t="s">
        <v>762</v>
      </c>
      <c r="H373" s="6"/>
      <c r="I373" s="8" t="s">
        <v>1544</v>
      </c>
      <c r="J373" s="6" t="s">
        <v>763</v>
      </c>
      <c r="K373" s="6" t="s">
        <v>759</v>
      </c>
      <c r="L373" s="10" t="s">
        <v>1545</v>
      </c>
      <c r="M373" s="4">
        <v>1883</v>
      </c>
      <c r="N373" s="1" t="str">
        <f>+Tabla15[[#This Row],[NOMBRE DE LA CAUSA 2017]]</f>
        <v>INDEBIDA LIQUIDACION DE INDEMNIZACION POR DESPIDO SIN JUSTA CAUSA</v>
      </c>
    </row>
    <row r="374" spans="1:14" ht="15" customHeight="1">
      <c r="A374" s="1">
        <f>+Tabla15[[#This Row],[1]]</f>
        <v>372</v>
      </c>
      <c r="B374" s="6" t="s">
        <v>1546</v>
      </c>
      <c r="C374" s="1">
        <v>1</v>
      </c>
      <c r="D374" s="1">
        <f>+IF(Tabla15[[#This Row],[NOMBRE DE LA CAUSA 2018]]=0,0,1)</f>
        <v>1</v>
      </c>
      <c r="E374" s="1">
        <f>+E373+Tabla15[[#This Row],[NOMBRE DE LA CAUSA 2019]]</f>
        <v>372</v>
      </c>
      <c r="F374" s="1">
        <f>+Tabla15[[#This Row],[0]]*Tabla15[[#This Row],[NOMBRE DE LA CAUSA 2019]]</f>
        <v>372</v>
      </c>
      <c r="G374" s="6" t="s">
        <v>757</v>
      </c>
      <c r="H374" s="6"/>
      <c r="I374" s="6"/>
      <c r="J374" s="6"/>
      <c r="K374" s="6" t="s">
        <v>759</v>
      </c>
      <c r="L374" s="7" t="s">
        <v>1547</v>
      </c>
      <c r="M374" s="4">
        <v>2278</v>
      </c>
      <c r="N374" s="1" t="str">
        <f>+Tabla15[[#This Row],[NOMBRE DE LA CAUSA 2017]]</f>
        <v>INDEBIDA LIQUIDACION DE INDEMNIZACION POR DISMINUCION DE CAPACIDAD LABORAL</v>
      </c>
    </row>
    <row r="375" spans="1:14" ht="15" customHeight="1">
      <c r="A375" s="1">
        <f>+Tabla15[[#This Row],[1]]</f>
        <v>373</v>
      </c>
      <c r="B375" s="6" t="s">
        <v>1548</v>
      </c>
      <c r="C375" s="1">
        <v>1</v>
      </c>
      <c r="D375" s="1">
        <f>+IF(Tabla15[[#This Row],[NOMBRE DE LA CAUSA 2018]]=0,0,1)</f>
        <v>1</v>
      </c>
      <c r="E375" s="1">
        <f>+E374+Tabla15[[#This Row],[NOMBRE DE LA CAUSA 2019]]</f>
        <v>373</v>
      </c>
      <c r="F375" s="1">
        <f>+Tabla15[[#This Row],[0]]*Tabla15[[#This Row],[NOMBRE DE LA CAUSA 2019]]</f>
        <v>373</v>
      </c>
      <c r="G375" s="6" t="s">
        <v>757</v>
      </c>
      <c r="I375" s="6"/>
      <c r="J375" s="6"/>
      <c r="K375" s="6" t="s">
        <v>759</v>
      </c>
      <c r="L375" s="7" t="s">
        <v>1549</v>
      </c>
      <c r="M375" s="4">
        <v>2282</v>
      </c>
      <c r="N375" s="1" t="str">
        <f>+Tabla15[[#This Row],[NOMBRE DE LA CAUSA 2017]]</f>
        <v>INDEBIDA LIQUIDACION DE INDEMNIZACION POR MUERTE EN ACCIDENTE DE TRABAJO</v>
      </c>
    </row>
    <row r="376" spans="1:14" ht="15" customHeight="1">
      <c r="A376" s="1">
        <f>+Tabla15[[#This Row],[1]]</f>
        <v>374</v>
      </c>
      <c r="B376" s="8" t="s">
        <v>1550</v>
      </c>
      <c r="C376" s="1">
        <v>1</v>
      </c>
      <c r="D376" s="1">
        <f>+IF(Tabla15[[#This Row],[NOMBRE DE LA CAUSA 2018]]=0,0,1)</f>
        <v>1</v>
      </c>
      <c r="E376" s="1">
        <f>+E375+Tabla15[[#This Row],[NOMBRE DE LA CAUSA 2019]]</f>
        <v>374</v>
      </c>
      <c r="F376" s="1">
        <f>+Tabla15[[#This Row],[0]]*Tabla15[[#This Row],[NOMBRE DE LA CAUSA 2019]]</f>
        <v>374</v>
      </c>
      <c r="G376" s="6" t="s">
        <v>757</v>
      </c>
      <c r="I376" s="8" t="s">
        <v>41</v>
      </c>
      <c r="J376" s="6"/>
      <c r="K376" s="8" t="s">
        <v>759</v>
      </c>
      <c r="L376" s="10" t="s">
        <v>1551</v>
      </c>
      <c r="M376" s="26">
        <v>2347</v>
      </c>
      <c r="N376" s="1" t="str">
        <f>+Tabla15[[#This Row],[NOMBRE DE LA CAUSA 2017]]</f>
        <v>INDEBIDA LIQUIDACION DE INDEMNIZACION SUSTITUTIVA DE PENSION DE SOBREVIVIENTES</v>
      </c>
    </row>
    <row r="377" spans="1:14" ht="15" customHeight="1">
      <c r="A377" s="1">
        <f>+Tabla15[[#This Row],[1]]</f>
        <v>375</v>
      </c>
      <c r="B377" s="6" t="s">
        <v>1552</v>
      </c>
      <c r="C377" s="1">
        <v>1</v>
      </c>
      <c r="D377" s="1">
        <f>+IF(Tabla15[[#This Row],[NOMBRE DE LA CAUSA 2018]]=0,0,1)</f>
        <v>1</v>
      </c>
      <c r="E377" s="1">
        <f>+E376+Tabla15[[#This Row],[NOMBRE DE LA CAUSA 2019]]</f>
        <v>375</v>
      </c>
      <c r="F377" s="1">
        <f>+Tabla15[[#This Row],[0]]*Tabla15[[#This Row],[NOMBRE DE LA CAUSA 2019]]</f>
        <v>375</v>
      </c>
      <c r="G377" s="6" t="s">
        <v>762</v>
      </c>
      <c r="I377" s="6"/>
      <c r="J377" s="6" t="s">
        <v>763</v>
      </c>
      <c r="K377" s="6" t="s">
        <v>759</v>
      </c>
      <c r="L377" s="7" t="s">
        <v>1553</v>
      </c>
      <c r="M377" s="4">
        <v>819</v>
      </c>
      <c r="N377" s="1" t="str">
        <f>+Tabla15[[#This Row],[NOMBRE DE LA CAUSA 2017]]</f>
        <v>INDEBIDA LIQUIDACION DE INDEMNIZACION SUSTITUTIVA DE PENSION DE VEJEZ</v>
      </c>
    </row>
    <row r="378" spans="1:14" ht="15" customHeight="1">
      <c r="A378" s="1">
        <f>+Tabla15[[#This Row],[1]]</f>
        <v>376</v>
      </c>
      <c r="B378" s="6" t="s">
        <v>1554</v>
      </c>
      <c r="C378" s="1">
        <v>1</v>
      </c>
      <c r="D378" s="1">
        <f>+IF(Tabla15[[#This Row],[NOMBRE DE LA CAUSA 2018]]=0,0,1)</f>
        <v>1</v>
      </c>
      <c r="E378" s="1">
        <f>+E377+Tabla15[[#This Row],[NOMBRE DE LA CAUSA 2019]]</f>
        <v>376</v>
      </c>
      <c r="F378" s="1">
        <f>+Tabla15[[#This Row],[0]]*Tabla15[[#This Row],[NOMBRE DE LA CAUSA 2019]]</f>
        <v>376</v>
      </c>
      <c r="G378" s="6" t="s">
        <v>798</v>
      </c>
      <c r="H378" s="1" t="s">
        <v>1555</v>
      </c>
      <c r="I378" s="6"/>
      <c r="J378" s="6"/>
      <c r="K378" s="6" t="s">
        <v>759</v>
      </c>
      <c r="L378" s="7" t="s">
        <v>1556</v>
      </c>
      <c r="M378" s="4">
        <v>2239</v>
      </c>
      <c r="N378" s="1" t="str">
        <f>+Tabla15[[#This Row],[NOMBRE DE LA CAUSA 2017]]</f>
        <v>INDEBIDA LIQUIDACION DE INTERESES SOBRE AUXILIO DE CESANTIAS</v>
      </c>
    </row>
    <row r="379" spans="1:14" ht="15" customHeight="1">
      <c r="A379" s="1">
        <f>+Tabla15[[#This Row],[1]]</f>
        <v>377</v>
      </c>
      <c r="B379" s="6" t="s">
        <v>1557</v>
      </c>
      <c r="C379" s="1">
        <v>1</v>
      </c>
      <c r="D379" s="1">
        <f>+IF(Tabla15[[#This Row],[NOMBRE DE LA CAUSA 2018]]=0,0,1)</f>
        <v>1</v>
      </c>
      <c r="E379" s="1">
        <f>+E378+Tabla15[[#This Row],[NOMBRE DE LA CAUSA 2019]]</f>
        <v>377</v>
      </c>
      <c r="F379" s="1">
        <f>+Tabla15[[#This Row],[0]]*Tabla15[[#This Row],[NOMBRE DE LA CAUSA 2019]]</f>
        <v>377</v>
      </c>
      <c r="G379" s="6" t="s">
        <v>757</v>
      </c>
      <c r="I379" s="6"/>
      <c r="J379" s="6"/>
      <c r="K379" s="6" t="s">
        <v>759</v>
      </c>
      <c r="L379" s="7" t="s">
        <v>1558</v>
      </c>
      <c r="M379" s="4">
        <v>2284</v>
      </c>
      <c r="N379" s="1" t="str">
        <f>+Tabla15[[#This Row],[NOMBRE DE LA CAUSA 2017]]</f>
        <v>INDEBIDA LIQUIDACION DE LA BONIFICACION POR COMPENSACION</v>
      </c>
    </row>
    <row r="380" spans="1:14" ht="15" customHeight="1">
      <c r="A380" s="1">
        <f>+Tabla15[[#This Row],[1]]</f>
        <v>378</v>
      </c>
      <c r="B380" s="8" t="s">
        <v>1559</v>
      </c>
      <c r="C380" s="1">
        <v>1</v>
      </c>
      <c r="D380" s="1">
        <f>+IF(Tabla15[[#This Row],[NOMBRE DE LA CAUSA 2018]]=0,0,1)</f>
        <v>1</v>
      </c>
      <c r="E380" s="1">
        <f>+E379+Tabla15[[#This Row],[NOMBRE DE LA CAUSA 2019]]</f>
        <v>378</v>
      </c>
      <c r="F380" s="1">
        <f>+Tabla15[[#This Row],[0]]*Tabla15[[#This Row],[NOMBRE DE LA CAUSA 2019]]</f>
        <v>378</v>
      </c>
      <c r="G380" s="6" t="s">
        <v>757</v>
      </c>
      <c r="I380" s="6"/>
      <c r="J380" s="6"/>
      <c r="K380" s="8" t="s">
        <v>759</v>
      </c>
      <c r="L380" s="10" t="s">
        <v>1560</v>
      </c>
      <c r="M380" s="4">
        <v>2309</v>
      </c>
      <c r="N380" s="1" t="str">
        <f>+Tabla15[[#This Row],[NOMBRE DE LA CAUSA 2017]]</f>
        <v>INDEBIDA LIQUIDACION DE LA PRIMA DE SEGURO DE DEPOSITO</v>
      </c>
    </row>
    <row r="381" spans="1:14" ht="15" customHeight="1">
      <c r="A381" s="1">
        <f>+Tabla15[[#This Row],[1]]</f>
        <v>379</v>
      </c>
      <c r="B381" s="6" t="s">
        <v>1561</v>
      </c>
      <c r="C381" s="1">
        <v>1</v>
      </c>
      <c r="D381" s="1">
        <f>+IF(Tabla15[[#This Row],[NOMBRE DE LA CAUSA 2018]]=0,0,1)</f>
        <v>1</v>
      </c>
      <c r="E381" s="1">
        <f>+E380+Tabla15[[#This Row],[NOMBRE DE LA CAUSA 2019]]</f>
        <v>379</v>
      </c>
      <c r="F381" s="1">
        <f>+Tabla15[[#This Row],[0]]*Tabla15[[#This Row],[NOMBRE DE LA CAUSA 2019]]</f>
        <v>379</v>
      </c>
      <c r="G381" s="6" t="s">
        <v>798</v>
      </c>
      <c r="H381" s="6" t="s">
        <v>1426</v>
      </c>
      <c r="I381" s="6"/>
      <c r="J381" s="6"/>
      <c r="K381" s="6" t="s">
        <v>759</v>
      </c>
      <c r="L381" s="7" t="s">
        <v>1562</v>
      </c>
      <c r="M381" s="4">
        <v>2276</v>
      </c>
      <c r="N381" s="1" t="str">
        <f>+Tabla15[[#This Row],[NOMBRE DE LA CAUSA 2017]]</f>
        <v>INDEBIDA LIQUIDACION DE PAGO DE INCAPACIDAD MEDICA</v>
      </c>
    </row>
    <row r="382" spans="1:14" ht="15" customHeight="1">
      <c r="A382" s="1">
        <f>+Tabla15[[#This Row],[1]]</f>
        <v>380</v>
      </c>
      <c r="B382" s="6" t="s">
        <v>1563</v>
      </c>
      <c r="C382" s="1">
        <v>1</v>
      </c>
      <c r="D382" s="1">
        <f>+IF(Tabla15[[#This Row],[NOMBRE DE LA CAUSA 2018]]=0,0,1)</f>
        <v>1</v>
      </c>
      <c r="E382" s="1">
        <f>+E381+Tabla15[[#This Row],[NOMBRE DE LA CAUSA 2019]]</f>
        <v>380</v>
      </c>
      <c r="F382" s="1">
        <f>+Tabla15[[#This Row],[0]]*Tabla15[[#This Row],[NOMBRE DE LA CAUSA 2019]]</f>
        <v>380</v>
      </c>
      <c r="G382" s="6" t="s">
        <v>798</v>
      </c>
      <c r="H382" s="6" t="s">
        <v>1564</v>
      </c>
      <c r="I382" s="6"/>
      <c r="J382" s="6"/>
      <c r="K382" s="6" t="s">
        <v>759</v>
      </c>
      <c r="L382" s="7" t="s">
        <v>1565</v>
      </c>
      <c r="M382" s="4">
        <v>2206</v>
      </c>
      <c r="N382" s="1" t="str">
        <f>+Tabla15[[#This Row],[NOMBRE DE LA CAUSA 2017]]</f>
        <v>INDEBIDA LIQUIDACION DE PENSION DE INVALIDEZ</v>
      </c>
    </row>
    <row r="383" spans="1:14" ht="15" customHeight="1">
      <c r="A383" s="1">
        <f>+Tabla15[[#This Row],[1]]</f>
        <v>381</v>
      </c>
      <c r="B383" s="6" t="s">
        <v>1566</v>
      </c>
      <c r="C383" s="1">
        <v>1</v>
      </c>
      <c r="D383" s="1">
        <f>+IF(Tabla15[[#This Row],[NOMBRE DE LA CAUSA 2018]]=0,0,1)</f>
        <v>1</v>
      </c>
      <c r="E383" s="1">
        <f>+E382+Tabla15[[#This Row],[NOMBRE DE LA CAUSA 2019]]</f>
        <v>381</v>
      </c>
      <c r="F383" s="1">
        <f>+Tabla15[[#This Row],[0]]*Tabla15[[#This Row],[NOMBRE DE LA CAUSA 2019]]</f>
        <v>381</v>
      </c>
      <c r="G383" s="6" t="s">
        <v>798</v>
      </c>
      <c r="H383" s="6" t="s">
        <v>1564</v>
      </c>
      <c r="I383" s="6"/>
      <c r="J383" s="6"/>
      <c r="K383" s="6" t="s">
        <v>759</v>
      </c>
      <c r="L383" s="7" t="s">
        <v>1567</v>
      </c>
      <c r="M383" s="4">
        <v>2207</v>
      </c>
      <c r="N383" s="1" t="str">
        <f>+Tabla15[[#This Row],[NOMBRE DE LA CAUSA 2017]]</f>
        <v>INDEBIDA LIQUIDACION DE PENSION DE SOBREVIVIENTE</v>
      </c>
    </row>
    <row r="384" spans="1:14" ht="15" customHeight="1">
      <c r="A384" s="1">
        <f>+Tabla15[[#This Row],[1]]</f>
        <v>382</v>
      </c>
      <c r="B384" s="6" t="s">
        <v>1568</v>
      </c>
      <c r="C384" s="1">
        <v>1</v>
      </c>
      <c r="D384" s="1">
        <f>+IF(Tabla15[[#This Row],[NOMBRE DE LA CAUSA 2018]]=0,0,1)</f>
        <v>1</v>
      </c>
      <c r="E384" s="1">
        <f>+E383+Tabla15[[#This Row],[NOMBRE DE LA CAUSA 2019]]</f>
        <v>382</v>
      </c>
      <c r="F384" s="1">
        <f>+Tabla15[[#This Row],[0]]*Tabla15[[#This Row],[NOMBRE DE LA CAUSA 2019]]</f>
        <v>382</v>
      </c>
      <c r="G384" s="6" t="s">
        <v>798</v>
      </c>
      <c r="H384" s="6" t="s">
        <v>1564</v>
      </c>
      <c r="I384" s="6"/>
      <c r="J384" s="6"/>
      <c r="K384" s="6" t="s">
        <v>759</v>
      </c>
      <c r="L384" s="7" t="s">
        <v>1569</v>
      </c>
      <c r="M384" s="4">
        <v>2205</v>
      </c>
      <c r="N384" s="1" t="str">
        <f>+Tabla15[[#This Row],[NOMBRE DE LA CAUSA 2017]]</f>
        <v>INDEBIDA LIQUIDACION DE PENSION DE VEJEZ</v>
      </c>
    </row>
    <row r="385" spans="1:14" ht="15" customHeight="1">
      <c r="A385" s="1">
        <f>+Tabla15[[#This Row],[1]]</f>
        <v>383</v>
      </c>
      <c r="B385" s="6" t="s">
        <v>1570</v>
      </c>
      <c r="C385" s="1">
        <v>1</v>
      </c>
      <c r="D385" s="1">
        <f>+IF(Tabla15[[#This Row],[NOMBRE DE LA CAUSA 2018]]=0,0,1)</f>
        <v>1</v>
      </c>
      <c r="E385" s="1">
        <f>+E384+Tabla15[[#This Row],[NOMBRE DE LA CAUSA 2019]]</f>
        <v>383</v>
      </c>
      <c r="F385" s="1">
        <f>+Tabla15[[#This Row],[0]]*Tabla15[[#This Row],[NOMBRE DE LA CAUSA 2019]]</f>
        <v>383</v>
      </c>
      <c r="G385" s="6" t="s">
        <v>757</v>
      </c>
      <c r="H385" s="6"/>
      <c r="I385" s="6"/>
      <c r="J385" s="6"/>
      <c r="K385" s="8" t="s">
        <v>759</v>
      </c>
      <c r="L385" s="7" t="s">
        <v>1571</v>
      </c>
      <c r="M385" s="4">
        <v>2234</v>
      </c>
      <c r="N385" s="1" t="str">
        <f>+Tabla15[[#This Row],[NOMBRE DE LA CAUSA 2017]]</f>
        <v>INDEBIDA LIQUIDACION DE PENSION FAMILIAR</v>
      </c>
    </row>
    <row r="386" spans="1:14" ht="15" customHeight="1">
      <c r="A386" s="1">
        <f>+Tabla15[[#This Row],[1]]</f>
        <v>384</v>
      </c>
      <c r="B386" s="6" t="s">
        <v>1572</v>
      </c>
      <c r="C386" s="1">
        <v>1</v>
      </c>
      <c r="D386" s="1">
        <f>+IF(Tabla15[[#This Row],[NOMBRE DE LA CAUSA 2018]]=0,0,1)</f>
        <v>1</v>
      </c>
      <c r="E386" s="1">
        <f>+E385+Tabla15[[#This Row],[NOMBRE DE LA CAUSA 2019]]</f>
        <v>384</v>
      </c>
      <c r="F386" s="1">
        <f>+Tabla15[[#This Row],[0]]*Tabla15[[#This Row],[NOMBRE DE LA CAUSA 2019]]</f>
        <v>384</v>
      </c>
      <c r="G386" s="6" t="s">
        <v>798</v>
      </c>
      <c r="H386" s="6" t="s">
        <v>1564</v>
      </c>
      <c r="I386" s="6"/>
      <c r="J386" s="6"/>
      <c r="K386" s="8" t="s">
        <v>759</v>
      </c>
      <c r="L386" s="10" t="s">
        <v>1573</v>
      </c>
      <c r="M386" s="4">
        <v>2318</v>
      </c>
      <c r="N386" s="1" t="str">
        <f>+Tabla15[[#This Row],[NOMBRE DE LA CAUSA 2017]]</f>
        <v>INDEBIDA LIQUIDACION DE PENSION SUSTITUTIVA</v>
      </c>
    </row>
    <row r="387" spans="1:14" ht="15" customHeight="1">
      <c r="A387" s="1">
        <f>+Tabla15[[#This Row],[1]]</f>
        <v>385</v>
      </c>
      <c r="B387" s="6" t="s">
        <v>1574</v>
      </c>
      <c r="C387" s="1">
        <v>1</v>
      </c>
      <c r="D387" s="1">
        <f>+IF(Tabla15[[#This Row],[NOMBRE DE LA CAUSA 2018]]=0,0,1)</f>
        <v>1</v>
      </c>
      <c r="E387" s="1">
        <f>+E386+Tabla15[[#This Row],[NOMBRE DE LA CAUSA 2019]]</f>
        <v>385</v>
      </c>
      <c r="F387" s="1">
        <f>+Tabla15[[#This Row],[0]]*Tabla15[[#This Row],[NOMBRE DE LA CAUSA 2019]]</f>
        <v>385</v>
      </c>
      <c r="G387" s="6" t="s">
        <v>798</v>
      </c>
      <c r="H387" s="6" t="s">
        <v>1575</v>
      </c>
      <c r="I387" s="6"/>
      <c r="J387" s="6"/>
      <c r="K387" s="6" t="s">
        <v>759</v>
      </c>
      <c r="L387" s="7" t="s">
        <v>1576</v>
      </c>
      <c r="M387" s="4">
        <v>2261</v>
      </c>
      <c r="N387" s="1" t="str">
        <f>+Tabla15[[#This Row],[NOMBRE DE LA CAUSA 2017]]</f>
        <v>INDEBIDA LIQUIDACION DE PRESTACIONES SOCIALES</v>
      </c>
    </row>
    <row r="388" spans="1:14" ht="15" customHeight="1">
      <c r="A388" s="1">
        <f>+Tabla15[[#This Row],[1]]</f>
        <v>386</v>
      </c>
      <c r="B388" s="6" t="s">
        <v>1577</v>
      </c>
      <c r="C388" s="1">
        <v>1</v>
      </c>
      <c r="D388" s="1">
        <f>+IF(Tabla15[[#This Row],[NOMBRE DE LA CAUSA 2018]]=0,0,1)</f>
        <v>1</v>
      </c>
      <c r="E388" s="1">
        <f>+E387+Tabla15[[#This Row],[NOMBRE DE LA CAUSA 2019]]</f>
        <v>386</v>
      </c>
      <c r="F388" s="1">
        <f>+Tabla15[[#This Row],[0]]*Tabla15[[#This Row],[NOMBRE DE LA CAUSA 2019]]</f>
        <v>386</v>
      </c>
      <c r="G388" s="6" t="s">
        <v>762</v>
      </c>
      <c r="H388" s="6"/>
      <c r="I388" s="6"/>
      <c r="J388" s="6" t="s">
        <v>763</v>
      </c>
      <c r="K388" s="6" t="s">
        <v>759</v>
      </c>
      <c r="L388" s="7" t="s">
        <v>1578</v>
      </c>
      <c r="M388" s="4">
        <v>626</v>
      </c>
      <c r="N388" s="1" t="str">
        <f>+Tabla15[[#This Row],[NOMBRE DE LA CAUSA 2017]]</f>
        <v>INDEBIDA LIQUIDACION DE PRIMA DE ACTIVIDAD</v>
      </c>
    </row>
    <row r="389" spans="1:14" ht="15" customHeight="1">
      <c r="A389" s="1">
        <f>+Tabla15[[#This Row],[1]]</f>
        <v>387</v>
      </c>
      <c r="B389" s="6" t="s">
        <v>1579</v>
      </c>
      <c r="C389" s="1">
        <v>1</v>
      </c>
      <c r="D389" s="1">
        <f>+IF(Tabla15[[#This Row],[NOMBRE DE LA CAUSA 2018]]=0,0,1)</f>
        <v>1</v>
      </c>
      <c r="E389" s="1">
        <f>+E388+Tabla15[[#This Row],[NOMBRE DE LA CAUSA 2019]]</f>
        <v>387</v>
      </c>
      <c r="F389" s="1">
        <f>+Tabla15[[#This Row],[0]]*Tabla15[[#This Row],[NOMBRE DE LA CAUSA 2019]]</f>
        <v>387</v>
      </c>
      <c r="G389" s="6" t="s">
        <v>757</v>
      </c>
      <c r="H389" s="6"/>
      <c r="I389" s="6"/>
      <c r="J389" s="6"/>
      <c r="K389" s="6" t="s">
        <v>759</v>
      </c>
      <c r="L389" s="7" t="s">
        <v>1580</v>
      </c>
      <c r="M389" s="4">
        <v>2248</v>
      </c>
      <c r="N389" s="1" t="str">
        <f>+Tabla15[[#This Row],[NOMBRE DE LA CAUSA 2017]]</f>
        <v>INDEBIDA LIQUIDACION DE PRIMA DE ACTUALIZACION</v>
      </c>
    </row>
    <row r="390" spans="1:14" ht="15" customHeight="1">
      <c r="A390" s="1">
        <f>+Tabla15[[#This Row],[1]]</f>
        <v>388</v>
      </c>
      <c r="B390" s="1" t="s">
        <v>1581</v>
      </c>
      <c r="C390" s="1">
        <v>1</v>
      </c>
      <c r="D390" s="1">
        <f>+IF(Tabla15[[#This Row],[NOMBRE DE LA CAUSA 2018]]=0,0,1)</f>
        <v>1</v>
      </c>
      <c r="E390" s="1">
        <f>+E389+Tabla15[[#This Row],[NOMBRE DE LA CAUSA 2019]]</f>
        <v>388</v>
      </c>
      <c r="F390" s="1">
        <f>+Tabla15[[#This Row],[0]]*Tabla15[[#This Row],[NOMBRE DE LA CAUSA 2019]]</f>
        <v>388</v>
      </c>
      <c r="G390" s="6" t="s">
        <v>757</v>
      </c>
      <c r="H390" s="6"/>
      <c r="I390" s="6"/>
      <c r="K390" s="1" t="s">
        <v>759</v>
      </c>
      <c r="L390" s="1" t="s">
        <v>1582</v>
      </c>
      <c r="M390" s="4">
        <v>2251</v>
      </c>
      <c r="N390" s="1" t="str">
        <f>+Tabla15[[#This Row],[NOMBRE DE LA CAUSA 2017]]</f>
        <v>INDEBIDA LIQUIDACION DE PRIMA DE ANTIGUEDAD</v>
      </c>
    </row>
    <row r="391" spans="1:14" ht="15" customHeight="1">
      <c r="A391" s="1">
        <f>+Tabla15[[#This Row],[1]]</f>
        <v>389</v>
      </c>
      <c r="B391" s="6" t="s">
        <v>1583</v>
      </c>
      <c r="C391" s="1">
        <v>1</v>
      </c>
      <c r="D391" s="1">
        <f>+IF(Tabla15[[#This Row],[NOMBRE DE LA CAUSA 2018]]=0,0,1)</f>
        <v>1</v>
      </c>
      <c r="E391" s="1">
        <f>+E390+Tabla15[[#This Row],[NOMBRE DE LA CAUSA 2019]]</f>
        <v>389</v>
      </c>
      <c r="F391" s="1">
        <f>+Tabla15[[#This Row],[0]]*Tabla15[[#This Row],[NOMBRE DE LA CAUSA 2019]]</f>
        <v>389</v>
      </c>
      <c r="G391" s="6" t="s">
        <v>798</v>
      </c>
      <c r="H391" s="6" t="s">
        <v>1479</v>
      </c>
      <c r="I391" s="6"/>
      <c r="J391" s="6"/>
      <c r="K391" s="6" t="s">
        <v>759</v>
      </c>
      <c r="L391" s="7" t="s">
        <v>1584</v>
      </c>
      <c r="M391" s="4">
        <v>2246</v>
      </c>
      <c r="N391" s="1" t="str">
        <f>+Tabla15[[#This Row],[NOMBRE DE LA CAUSA 2017]]</f>
        <v>INDEBIDA LIQUIDACION DE PRIMA DE SERVICIOS</v>
      </c>
    </row>
    <row r="392" spans="1:14" ht="15" customHeight="1">
      <c r="A392" s="1">
        <f>+Tabla15[[#This Row],[1]]</f>
        <v>390</v>
      </c>
      <c r="B392" s="1" t="s">
        <v>1585</v>
      </c>
      <c r="C392" s="1">
        <v>1</v>
      </c>
      <c r="D392" s="1">
        <f>+IF(Tabla15[[#This Row],[NOMBRE DE LA CAUSA 2018]]=0,0,1)</f>
        <v>1</v>
      </c>
      <c r="E392" s="1">
        <f>+E391+Tabla15[[#This Row],[NOMBRE DE LA CAUSA 2019]]</f>
        <v>390</v>
      </c>
      <c r="F392" s="1">
        <f>+Tabla15[[#This Row],[0]]*Tabla15[[#This Row],[NOMBRE DE LA CAUSA 2019]]</f>
        <v>390</v>
      </c>
      <c r="G392" s="6" t="s">
        <v>757</v>
      </c>
      <c r="K392" s="1" t="s">
        <v>759</v>
      </c>
      <c r="L392" s="12" t="s">
        <v>1586</v>
      </c>
      <c r="M392" s="4">
        <v>2253</v>
      </c>
      <c r="N392" s="1" t="str">
        <f>+Tabla15[[#This Row],[NOMBRE DE LA CAUSA 2017]]</f>
        <v>INDEBIDA LIQUIDACION DE PRIMA TECNICA</v>
      </c>
    </row>
    <row r="393" spans="1:14" ht="15" customHeight="1">
      <c r="A393" s="1">
        <f>+Tabla15[[#This Row],[1]]</f>
        <v>391</v>
      </c>
      <c r="B393" s="6" t="s">
        <v>1587</v>
      </c>
      <c r="C393" s="1">
        <v>1</v>
      </c>
      <c r="D393" s="1">
        <f>+IF(Tabla15[[#This Row],[NOMBRE DE LA CAUSA 2018]]=0,0,1)</f>
        <v>1</v>
      </c>
      <c r="E393" s="1">
        <f>+E392+Tabla15[[#This Row],[NOMBRE DE LA CAUSA 2019]]</f>
        <v>391</v>
      </c>
      <c r="F393" s="1">
        <f>+Tabla15[[#This Row],[0]]*Tabla15[[#This Row],[NOMBRE DE LA CAUSA 2019]]</f>
        <v>391</v>
      </c>
      <c r="G393" s="6" t="s">
        <v>798</v>
      </c>
      <c r="H393" s="6" t="s">
        <v>1484</v>
      </c>
      <c r="I393" s="6"/>
      <c r="J393" s="6"/>
      <c r="K393" s="6" t="s">
        <v>759</v>
      </c>
      <c r="L393" s="1" t="s">
        <v>1588</v>
      </c>
      <c r="M393" s="4">
        <v>2232</v>
      </c>
      <c r="N393" s="1" t="str">
        <f>+Tabla15[[#This Row],[NOMBRE DE LA CAUSA 2017]]</f>
        <v>INDEBIDA LIQUIDACION DE REAJUSTE DE LA PENSION POR LEY 4 DE 1992</v>
      </c>
    </row>
    <row r="394" spans="1:14" ht="15" customHeight="1">
      <c r="A394" s="1">
        <f>+Tabla15[[#This Row],[1]]</f>
        <v>392</v>
      </c>
      <c r="B394" s="8" t="s">
        <v>1589</v>
      </c>
      <c r="C394" s="1">
        <v>1</v>
      </c>
      <c r="D394" s="1">
        <f>+IF(Tabla15[[#This Row],[NOMBRE DE LA CAUSA 2018]]=0,0,1)</f>
        <v>1</v>
      </c>
      <c r="E394" s="1">
        <f>+E393+Tabla15[[#This Row],[NOMBRE DE LA CAUSA 2019]]</f>
        <v>392</v>
      </c>
      <c r="F394" s="1">
        <f>+Tabla15[[#This Row],[0]]*Tabla15[[#This Row],[NOMBRE DE LA CAUSA 2019]]</f>
        <v>392</v>
      </c>
      <c r="G394" s="8" t="s">
        <v>762</v>
      </c>
      <c r="H394" s="6"/>
      <c r="I394" s="6"/>
      <c r="J394" s="6" t="s">
        <v>763</v>
      </c>
      <c r="K394" s="6" t="s">
        <v>759</v>
      </c>
      <c r="L394" s="5" t="s">
        <v>1590</v>
      </c>
      <c r="M394" s="4">
        <v>48</v>
      </c>
      <c r="N394" s="1" t="str">
        <f>+Tabla15[[#This Row],[NOMBRE DE LA CAUSA 2017]]</f>
        <v>INDEBIDA LIQUIDACION DE REGALIAS</v>
      </c>
    </row>
    <row r="395" spans="1:14" ht="15" customHeight="1">
      <c r="A395" s="1">
        <f>+Tabla15[[#This Row],[1]]</f>
        <v>393</v>
      </c>
      <c r="B395" s="6" t="s">
        <v>1591</v>
      </c>
      <c r="C395" s="1">
        <v>1</v>
      </c>
      <c r="D395" s="1">
        <f>+IF(Tabla15[[#This Row],[NOMBRE DE LA CAUSA 2018]]=0,0,1)</f>
        <v>1</v>
      </c>
      <c r="E395" s="1">
        <f>+E394+Tabla15[[#This Row],[NOMBRE DE LA CAUSA 2019]]</f>
        <v>393</v>
      </c>
      <c r="F395" s="1">
        <f>+Tabla15[[#This Row],[0]]*Tabla15[[#This Row],[NOMBRE DE LA CAUSA 2019]]</f>
        <v>393</v>
      </c>
      <c r="G395" s="6" t="s">
        <v>757</v>
      </c>
      <c r="H395" s="6"/>
      <c r="I395" s="6"/>
      <c r="J395" s="6"/>
      <c r="K395" s="6" t="s">
        <v>759</v>
      </c>
      <c r="L395" s="12" t="s">
        <v>1592</v>
      </c>
      <c r="M395" s="4">
        <v>2222</v>
      </c>
      <c r="N395" s="1" t="str">
        <f>+Tabla15[[#This Row],[NOMBRE DE LA CAUSA 2017]]</f>
        <v>INDEBIDA LIQUIDACION DE RETROACTIVO DE PENSION DE INVALIDEZ</v>
      </c>
    </row>
    <row r="396" spans="1:14" ht="15" customHeight="1">
      <c r="A396" s="1">
        <f>+Tabla15[[#This Row],[1]]</f>
        <v>394</v>
      </c>
      <c r="B396" s="5" t="s">
        <v>1593</v>
      </c>
      <c r="C396" s="1">
        <v>1</v>
      </c>
      <c r="D396" s="1">
        <f>+IF(Tabla15[[#This Row],[NOMBRE DE LA CAUSA 2018]]=0,0,1)</f>
        <v>1</v>
      </c>
      <c r="E396" s="1">
        <f>+E395+Tabla15[[#This Row],[NOMBRE DE LA CAUSA 2019]]</f>
        <v>394</v>
      </c>
      <c r="F396" s="1">
        <f>+Tabla15[[#This Row],[0]]*Tabla15[[#This Row],[NOMBRE DE LA CAUSA 2019]]</f>
        <v>394</v>
      </c>
      <c r="G396" s="6" t="s">
        <v>757</v>
      </c>
      <c r="I396" s="5" t="s">
        <v>41</v>
      </c>
      <c r="K396" s="5" t="s">
        <v>759</v>
      </c>
      <c r="L396" s="5" t="s">
        <v>1594</v>
      </c>
      <c r="M396" s="26">
        <v>2350</v>
      </c>
      <c r="N396" s="1" t="str">
        <f>+Tabla15[[#This Row],[NOMBRE DE LA CAUSA 2017]]</f>
        <v>INDEBIDA LIQUIDACION DE RETROACTIVO DE PENSION DE SOBREVIVIENTE</v>
      </c>
    </row>
    <row r="397" spans="1:14" ht="15" customHeight="1">
      <c r="A397" s="1">
        <f>+Tabla15[[#This Row],[1]]</f>
        <v>395</v>
      </c>
      <c r="B397" s="1" t="s">
        <v>1595</v>
      </c>
      <c r="C397" s="1">
        <v>1</v>
      </c>
      <c r="D397" s="1">
        <f>+IF(Tabla15[[#This Row],[NOMBRE DE LA CAUSA 2018]]=0,0,1)</f>
        <v>1</v>
      </c>
      <c r="E397" s="1">
        <f>+E396+Tabla15[[#This Row],[NOMBRE DE LA CAUSA 2019]]</f>
        <v>395</v>
      </c>
      <c r="F397" s="1">
        <f>+Tabla15[[#This Row],[0]]*Tabla15[[#This Row],[NOMBRE DE LA CAUSA 2019]]</f>
        <v>395</v>
      </c>
      <c r="G397" s="6" t="s">
        <v>757</v>
      </c>
      <c r="K397" s="1" t="s">
        <v>759</v>
      </c>
      <c r="L397" s="1" t="s">
        <v>1596</v>
      </c>
      <c r="M397" s="4">
        <v>2221</v>
      </c>
      <c r="N397" s="1" t="str">
        <f>+Tabla15[[#This Row],[NOMBRE DE LA CAUSA 2017]]</f>
        <v>INDEBIDA LIQUIDACION DE RETROACTIVO DE PENSION DE VEJEZ</v>
      </c>
    </row>
    <row r="398" spans="1:14" ht="15" customHeight="1">
      <c r="A398" s="1">
        <f>+Tabla15[[#This Row],[1]]</f>
        <v>396</v>
      </c>
      <c r="B398" s="8" t="s">
        <v>1597</v>
      </c>
      <c r="C398" s="1">
        <v>1</v>
      </c>
      <c r="D398" s="1">
        <f>+IF(Tabla15[[#This Row],[NOMBRE DE LA CAUSA 2018]]=0,0,1)</f>
        <v>1</v>
      </c>
      <c r="E398" s="1">
        <f>+E397+Tabla15[[#This Row],[NOMBRE DE LA CAUSA 2019]]</f>
        <v>396</v>
      </c>
      <c r="F398" s="1">
        <f>+Tabla15[[#This Row],[0]]*Tabla15[[#This Row],[NOMBRE DE LA CAUSA 2019]]</f>
        <v>396</v>
      </c>
      <c r="G398" s="6" t="s">
        <v>757</v>
      </c>
      <c r="H398" s="6"/>
      <c r="I398" s="8" t="s">
        <v>41</v>
      </c>
      <c r="J398" s="6"/>
      <c r="K398" s="8" t="s">
        <v>759</v>
      </c>
      <c r="L398" s="11" t="s">
        <v>1598</v>
      </c>
      <c r="M398" s="26">
        <v>2355</v>
      </c>
      <c r="N398" s="1" t="str">
        <f>+Tabla15[[#This Row],[NOMBRE DE LA CAUSA 2017]]</f>
        <v>INDEBIDA LIQUIDACION DE RETROACTIVO DE PENSION SUSTITUTIVA</v>
      </c>
    </row>
    <row r="399" spans="1:14" ht="15" customHeight="1">
      <c r="A399" s="1">
        <f>+Tabla15[[#This Row],[1]]</f>
        <v>397</v>
      </c>
      <c r="B399" s="6" t="s">
        <v>1599</v>
      </c>
      <c r="C399" s="1">
        <v>1</v>
      </c>
      <c r="D399" s="1">
        <f>+IF(Tabla15[[#This Row],[NOMBRE DE LA CAUSA 2018]]=0,0,1)</f>
        <v>1</v>
      </c>
      <c r="E399" s="1">
        <f>+E398+Tabla15[[#This Row],[NOMBRE DE LA CAUSA 2019]]</f>
        <v>397</v>
      </c>
      <c r="F399" s="1">
        <f>+Tabla15[[#This Row],[0]]*Tabla15[[#This Row],[NOMBRE DE LA CAUSA 2019]]</f>
        <v>397</v>
      </c>
      <c r="G399" s="6" t="s">
        <v>798</v>
      </c>
      <c r="H399" s="6" t="s">
        <v>1501</v>
      </c>
      <c r="I399" s="6"/>
      <c r="J399" s="6"/>
      <c r="K399" s="6" t="s">
        <v>759</v>
      </c>
      <c r="L399" s="7" t="s">
        <v>1600</v>
      </c>
      <c r="M399" s="4">
        <v>2258</v>
      </c>
      <c r="N399" s="1" t="str">
        <f>+Tabla15[[#This Row],[NOMBRE DE LA CAUSA 2017]]</f>
        <v>INDEBIDA LIQUIDACION DE SUBSIDIO DE VIVIENDA</v>
      </c>
    </row>
    <row r="400" spans="1:14" ht="15" customHeight="1">
      <c r="A400" s="1">
        <f>+Tabla15[[#This Row],[1]]</f>
        <v>398</v>
      </c>
      <c r="B400" s="1" t="s">
        <v>1601</v>
      </c>
      <c r="C400" s="1">
        <v>1</v>
      </c>
      <c r="D400" s="1">
        <f>+IF(Tabla15[[#This Row],[NOMBRE DE LA CAUSA 2018]]=0,0,1)</f>
        <v>1</v>
      </c>
      <c r="E400" s="1">
        <f>+E399+Tabla15[[#This Row],[NOMBRE DE LA CAUSA 2019]]</f>
        <v>398</v>
      </c>
      <c r="F400" s="1">
        <f>+Tabla15[[#This Row],[0]]*Tabla15[[#This Row],[NOMBRE DE LA CAUSA 2019]]</f>
        <v>398</v>
      </c>
      <c r="G400" s="6" t="s">
        <v>757</v>
      </c>
      <c r="H400" s="6"/>
      <c r="I400" s="6"/>
      <c r="K400" s="1" t="s">
        <v>759</v>
      </c>
      <c r="L400" s="1" t="s">
        <v>1602</v>
      </c>
      <c r="M400" s="4">
        <v>2255</v>
      </c>
      <c r="N400" s="1" t="str">
        <f>+Tabla15[[#This Row],[NOMBRE DE LA CAUSA 2017]]</f>
        <v>INDEBIDA LIQUIDACION DE SUBSIDIO FAMILIAR</v>
      </c>
    </row>
    <row r="401" spans="1:14" ht="15" customHeight="1">
      <c r="A401" s="1">
        <f>+Tabla15[[#This Row],[1]]</f>
        <v>399</v>
      </c>
      <c r="B401" s="1" t="s">
        <v>1603</v>
      </c>
      <c r="C401" s="1">
        <v>1</v>
      </c>
      <c r="D401" s="1">
        <f>+IF(Tabla15[[#This Row],[NOMBRE DE LA CAUSA 2018]]=0,0,1)</f>
        <v>1</v>
      </c>
      <c r="E401" s="1">
        <f>+E400+Tabla15[[#This Row],[NOMBRE DE LA CAUSA 2019]]</f>
        <v>399</v>
      </c>
      <c r="F401" s="1">
        <f>+Tabla15[[#This Row],[0]]*Tabla15[[#This Row],[NOMBRE DE LA CAUSA 2019]]</f>
        <v>399</v>
      </c>
      <c r="G401" s="6" t="s">
        <v>757</v>
      </c>
      <c r="H401" s="6"/>
      <c r="I401" s="6"/>
      <c r="K401" s="1" t="s">
        <v>759</v>
      </c>
      <c r="L401" s="12" t="s">
        <v>1604</v>
      </c>
      <c r="M401" s="4">
        <v>2243</v>
      </c>
      <c r="N401" s="1" t="str">
        <f>+Tabla15[[#This Row],[NOMBRE DE LA CAUSA 2017]]</f>
        <v>INDEBIDA LIQUIDACION DE SUSTITUCION DE LA ASIGNACION DE RETIRO</v>
      </c>
    </row>
    <row r="402" spans="1:14" ht="15" customHeight="1">
      <c r="A402" s="1">
        <f>+Tabla15[[#This Row],[1]]</f>
        <v>400</v>
      </c>
      <c r="B402" s="6" t="s">
        <v>1605</v>
      </c>
      <c r="C402" s="1">
        <v>1</v>
      </c>
      <c r="D402" s="1">
        <f>+IF(Tabla15[[#This Row],[NOMBRE DE LA CAUSA 2018]]=0,0,1)</f>
        <v>1</v>
      </c>
      <c r="E402" s="1">
        <f>+E401+Tabla15[[#This Row],[NOMBRE DE LA CAUSA 2019]]</f>
        <v>400</v>
      </c>
      <c r="F402" s="1">
        <f>+Tabla15[[#This Row],[0]]*Tabla15[[#This Row],[NOMBRE DE LA CAUSA 2019]]</f>
        <v>400</v>
      </c>
      <c r="G402" s="6" t="s">
        <v>798</v>
      </c>
      <c r="H402" s="6" t="s">
        <v>1606</v>
      </c>
      <c r="I402" s="6"/>
      <c r="J402" s="6"/>
      <c r="K402" s="6" t="s">
        <v>759</v>
      </c>
      <c r="L402" s="1" t="s">
        <v>1607</v>
      </c>
      <c r="M402" s="4">
        <v>2237</v>
      </c>
      <c r="N402" s="1" t="str">
        <f>+Tabla15[[#This Row],[NOMBRE DE LA CAUSA 2017]]</f>
        <v>INDEBIDA LIQUIDACION DEL AUXILIO DE CESANTIAS</v>
      </c>
    </row>
    <row r="403" spans="1:14" ht="15" customHeight="1">
      <c r="A403" s="1">
        <f>+Tabla15[[#This Row],[1]]</f>
        <v>401</v>
      </c>
      <c r="B403" s="6" t="s">
        <v>1608</v>
      </c>
      <c r="C403" s="1">
        <v>1</v>
      </c>
      <c r="D403" s="1">
        <f>+IF(Tabla15[[#This Row],[NOMBRE DE LA CAUSA 2018]]=0,0,1)</f>
        <v>1</v>
      </c>
      <c r="E403" s="1">
        <f>+E402+Tabla15[[#This Row],[NOMBRE DE LA CAUSA 2019]]</f>
        <v>401</v>
      </c>
      <c r="F403" s="1">
        <f>+Tabla15[[#This Row],[0]]*Tabla15[[#This Row],[NOMBRE DE LA CAUSA 2019]]</f>
        <v>401</v>
      </c>
      <c r="G403" s="6" t="s">
        <v>757</v>
      </c>
      <c r="H403" s="6"/>
      <c r="I403" s="6"/>
      <c r="J403" s="6"/>
      <c r="K403" s="6" t="s">
        <v>759</v>
      </c>
      <c r="L403" s="1" t="s">
        <v>1609</v>
      </c>
      <c r="M403" s="4">
        <v>2211</v>
      </c>
      <c r="N403" s="1" t="str">
        <f>+Tabla15[[#This Row],[NOMBRE DE LA CAUSA 2017]]</f>
        <v>INDEBIDA LIQUIDACION DEL AUXILIO FUNERARIO</v>
      </c>
    </row>
    <row r="404" spans="1:14" ht="15" customHeight="1">
      <c r="A404" s="1">
        <f>+Tabla15[[#This Row],[1]]</f>
        <v>402</v>
      </c>
      <c r="B404" s="8" t="s">
        <v>1610</v>
      </c>
      <c r="C404" s="1">
        <v>1</v>
      </c>
      <c r="D404" s="1">
        <f>+IF(Tabla15[[#This Row],[NOMBRE DE LA CAUSA 2018]]=0,0,1)</f>
        <v>1</v>
      </c>
      <c r="E404" s="1">
        <f>+E403+Tabla15[[#This Row],[NOMBRE DE LA CAUSA 2019]]</f>
        <v>402</v>
      </c>
      <c r="F404" s="1">
        <f>+Tabla15[[#This Row],[0]]*Tabla15[[#This Row],[NOMBRE DE LA CAUSA 2019]]</f>
        <v>402</v>
      </c>
      <c r="G404" s="6" t="s">
        <v>757</v>
      </c>
      <c r="H404" s="6"/>
      <c r="I404" s="6"/>
      <c r="J404" s="6"/>
      <c r="K404" s="8" t="s">
        <v>759</v>
      </c>
      <c r="L404" s="10" t="s">
        <v>1611</v>
      </c>
      <c r="M404" s="4">
        <v>2308</v>
      </c>
      <c r="N404" s="1" t="str">
        <f>+Tabla15[[#This Row],[NOMBRE DE LA CAUSA 2017]]</f>
        <v>INDEBIDA OFICIALIZACION DE ENTIDAD FINANCIERA</v>
      </c>
    </row>
    <row r="405" spans="1:14" ht="15" customHeight="1">
      <c r="A405" s="1">
        <f>+Tabla15[[#This Row],[1]]</f>
        <v>403</v>
      </c>
      <c r="B405" s="8" t="s">
        <v>1612</v>
      </c>
      <c r="C405" s="1">
        <v>1</v>
      </c>
      <c r="D405" s="1">
        <f>+IF(Tabla15[[#This Row],[NOMBRE DE LA CAUSA 2018]]=0,0,1)</f>
        <v>1</v>
      </c>
      <c r="E405" s="1">
        <f>+E404+Tabla15[[#This Row],[NOMBRE DE LA CAUSA 2019]]</f>
        <v>403</v>
      </c>
      <c r="F405" s="1">
        <f>+Tabla15[[#This Row],[0]]*Tabla15[[#This Row],[NOMBRE DE LA CAUSA 2019]]</f>
        <v>403</v>
      </c>
      <c r="G405" s="8" t="s">
        <v>762</v>
      </c>
      <c r="H405" s="6"/>
      <c r="I405" s="6"/>
      <c r="J405" s="6" t="s">
        <v>763</v>
      </c>
      <c r="K405" s="6" t="s">
        <v>759</v>
      </c>
      <c r="L405" s="10" t="s">
        <v>1613</v>
      </c>
      <c r="M405" s="4">
        <v>849</v>
      </c>
      <c r="N405" s="1" t="str">
        <f>+Tabla15[[#This Row],[NOMBRE DE LA CAUSA 2017]]</f>
        <v>INDEBIDA PRESTACION DE SERVICIOS FINANCIEROS</v>
      </c>
    </row>
    <row r="406" spans="1:14" ht="15" customHeight="1">
      <c r="A406" s="1">
        <f>+Tabla15[[#This Row],[1]]</f>
        <v>404</v>
      </c>
      <c r="B406" s="6" t="s">
        <v>1614</v>
      </c>
      <c r="C406" s="1">
        <v>1</v>
      </c>
      <c r="D406" s="1">
        <f>+IF(Tabla15[[#This Row],[NOMBRE DE LA CAUSA 2018]]=0,0,1)</f>
        <v>1</v>
      </c>
      <c r="E406" s="1">
        <f>+E405+Tabla15[[#This Row],[NOMBRE DE LA CAUSA 2019]]</f>
        <v>404</v>
      </c>
      <c r="F406" s="1">
        <f>+Tabla15[[#This Row],[0]]*Tabla15[[#This Row],[NOMBRE DE LA CAUSA 2019]]</f>
        <v>404</v>
      </c>
      <c r="G406" s="6" t="s">
        <v>762</v>
      </c>
      <c r="H406" s="6"/>
      <c r="I406" s="6"/>
      <c r="J406" s="6" t="s">
        <v>763</v>
      </c>
      <c r="K406" s="6" t="s">
        <v>759</v>
      </c>
      <c r="L406" s="7" t="s">
        <v>1615</v>
      </c>
      <c r="M406" s="4">
        <v>374</v>
      </c>
      <c r="N406" s="1" t="str">
        <f>+Tabla15[[#This Row],[NOMBRE DE LA CAUSA 2017]]</f>
        <v>INDEBIDA PRESTACION DE SERVICIOS PUBLICOS DOMICILIARIOS</v>
      </c>
    </row>
    <row r="407" spans="1:14" ht="15" customHeight="1">
      <c r="A407" s="1">
        <f>+Tabla15[[#This Row],[1]]</f>
        <v>405</v>
      </c>
      <c r="B407" s="6" t="s">
        <v>1616</v>
      </c>
      <c r="C407" s="1">
        <v>1</v>
      </c>
      <c r="D407" s="1">
        <f>+IF(Tabla15[[#This Row],[NOMBRE DE LA CAUSA 2018]]=0,0,1)</f>
        <v>1</v>
      </c>
      <c r="E407" s="1">
        <f>+E406+Tabla15[[#This Row],[NOMBRE DE LA CAUSA 2019]]</f>
        <v>405</v>
      </c>
      <c r="F407" s="1">
        <f>+Tabla15[[#This Row],[0]]*Tabla15[[#This Row],[NOMBRE DE LA CAUSA 2019]]</f>
        <v>405</v>
      </c>
      <c r="G407" s="6" t="s">
        <v>762</v>
      </c>
      <c r="H407" s="6"/>
      <c r="I407" s="6"/>
      <c r="J407" s="6" t="s">
        <v>763</v>
      </c>
      <c r="K407" s="6" t="s">
        <v>759</v>
      </c>
      <c r="L407" s="7" t="s">
        <v>1617</v>
      </c>
      <c r="M407" s="4">
        <v>518</v>
      </c>
      <c r="N407" s="1" t="str">
        <f>+Tabla15[[#This Row],[NOMBRE DE LA CAUSA 2017]]</f>
        <v>INDEBIDA PRESTACION DEL SERVICIO DE CORREO POSTAL</v>
      </c>
    </row>
    <row r="408" spans="1:14" ht="15" customHeight="1">
      <c r="A408" s="1">
        <f>+Tabla15[[#This Row],[1]]</f>
        <v>406</v>
      </c>
      <c r="B408" s="5" t="s">
        <v>1618</v>
      </c>
      <c r="C408" s="1">
        <v>1</v>
      </c>
      <c r="D408" s="1">
        <f>+IF(Tabla15[[#This Row],[NOMBRE DE LA CAUSA 2018]]=0,0,1)</f>
        <v>1</v>
      </c>
      <c r="E408" s="1">
        <f>+E407+Tabla15[[#This Row],[NOMBRE DE LA CAUSA 2019]]</f>
        <v>406</v>
      </c>
      <c r="F408" s="1">
        <f>+Tabla15[[#This Row],[0]]*Tabla15[[#This Row],[NOMBRE DE LA CAUSA 2019]]</f>
        <v>406</v>
      </c>
      <c r="G408" s="6" t="s">
        <v>762</v>
      </c>
      <c r="J408" s="1" t="s">
        <v>763</v>
      </c>
      <c r="K408" s="1" t="s">
        <v>759</v>
      </c>
      <c r="L408" s="7" t="s">
        <v>1619</v>
      </c>
      <c r="M408" s="4">
        <v>359</v>
      </c>
      <c r="N408" s="1" t="str">
        <f>+Tabla15[[#This Row],[NOMBRE DE LA CAUSA 2017]]</f>
        <v>INDEBIDO MANEJO DE CADAVER</v>
      </c>
    </row>
    <row r="409" spans="1:14" ht="15" customHeight="1">
      <c r="A409" s="1">
        <f>+Tabla15[[#This Row],[1]]</f>
        <v>407</v>
      </c>
      <c r="B409" s="1" t="s">
        <v>1620</v>
      </c>
      <c r="C409" s="1">
        <v>1</v>
      </c>
      <c r="D409" s="1">
        <f>+IF(Tabla15[[#This Row],[NOMBRE DE LA CAUSA 2018]]=0,0,1)</f>
        <v>1</v>
      </c>
      <c r="E409" s="1">
        <f>+E408+Tabla15[[#This Row],[NOMBRE DE LA CAUSA 2019]]</f>
        <v>407</v>
      </c>
      <c r="F409" s="1">
        <f>+Tabla15[[#This Row],[0]]*Tabla15[[#This Row],[NOMBRE DE LA CAUSA 2019]]</f>
        <v>407</v>
      </c>
      <c r="G409" s="6" t="s">
        <v>757</v>
      </c>
      <c r="H409" s="6"/>
      <c r="I409" s="6"/>
      <c r="K409" s="5" t="s">
        <v>759</v>
      </c>
      <c r="L409" s="5" t="s">
        <v>1621</v>
      </c>
      <c r="M409" s="4">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1622</v>
      </c>
      <c r="C410" s="1">
        <v>1</v>
      </c>
      <c r="D410" s="1">
        <f>+IF(Tabla15[[#This Row],[NOMBRE DE LA CAUSA 2018]]=0,0,1)</f>
        <v>1</v>
      </c>
      <c r="E410" s="1">
        <f>+E409+Tabla15[[#This Row],[NOMBRE DE LA CAUSA 2019]]</f>
        <v>408</v>
      </c>
      <c r="F410" s="1">
        <f>+Tabla15[[#This Row],[0]]*Tabla15[[#This Row],[NOMBRE DE LA CAUSA 2019]]</f>
        <v>408</v>
      </c>
      <c r="G410" s="6" t="s">
        <v>798</v>
      </c>
      <c r="H410" s="6" t="s">
        <v>1623</v>
      </c>
      <c r="I410" s="6"/>
      <c r="K410" s="1" t="s">
        <v>759</v>
      </c>
      <c r="L410" s="1" t="s">
        <v>1624</v>
      </c>
      <c r="M410" s="4">
        <v>2280</v>
      </c>
      <c r="N410" s="1" t="str">
        <f>+Tabla15[[#This Row],[NOMBRE DE LA CAUSA 2017]]</f>
        <v>INDEBIDO TRASLADO DE FUNCIONARIO PUBLICO</v>
      </c>
    </row>
    <row r="411" spans="1:14" ht="15" customHeight="1">
      <c r="A411" s="1">
        <f>+Tabla15[[#This Row],[1]]</f>
        <v>409</v>
      </c>
      <c r="B411" s="6" t="s">
        <v>1625</v>
      </c>
      <c r="C411" s="1">
        <v>1</v>
      </c>
      <c r="D411" s="1">
        <f>+IF(Tabla15[[#This Row],[NOMBRE DE LA CAUSA 2018]]=0,0,1)</f>
        <v>1</v>
      </c>
      <c r="E411" s="1">
        <f>+E410+Tabla15[[#This Row],[NOMBRE DE LA CAUSA 2019]]</f>
        <v>409</v>
      </c>
      <c r="F411" s="1">
        <f>+Tabla15[[#This Row],[0]]*Tabla15[[#This Row],[NOMBRE DE LA CAUSA 2019]]</f>
        <v>409</v>
      </c>
      <c r="G411" s="6" t="s">
        <v>798</v>
      </c>
      <c r="H411" s="6" t="s">
        <v>1623</v>
      </c>
      <c r="I411" s="6"/>
      <c r="J411" s="6"/>
      <c r="K411" s="6" t="s">
        <v>759</v>
      </c>
      <c r="L411" s="7" t="s">
        <v>1626</v>
      </c>
      <c r="M411" s="4">
        <v>2281</v>
      </c>
      <c r="N411" s="1" t="str">
        <f>+Tabla15[[#This Row],[NOMBRE DE LA CAUSA 2017]]</f>
        <v>INDEBIDO TRASLADO DE TRABAJADOR OFICIAL</v>
      </c>
    </row>
    <row r="412" spans="1:14" ht="15" customHeight="1">
      <c r="A412" s="1">
        <f>+Tabla15[[#This Row],[1]]</f>
        <v>410</v>
      </c>
      <c r="B412" s="6" t="s">
        <v>1627</v>
      </c>
      <c r="C412" s="1">
        <v>1</v>
      </c>
      <c r="D412" s="1">
        <f>+IF(Tabla15[[#This Row],[NOMBRE DE LA CAUSA 2018]]=0,0,1)</f>
        <v>1</v>
      </c>
      <c r="E412" s="1">
        <f>+E411+Tabla15[[#This Row],[NOMBRE DE LA CAUSA 2019]]</f>
        <v>410</v>
      </c>
      <c r="F412" s="1">
        <f>+Tabla15[[#This Row],[0]]*Tabla15[[#This Row],[NOMBRE DE LA CAUSA 2019]]</f>
        <v>410</v>
      </c>
      <c r="G412" s="6" t="s">
        <v>798</v>
      </c>
      <c r="H412" s="6" t="s">
        <v>858</v>
      </c>
      <c r="I412" s="6"/>
      <c r="J412" s="6"/>
      <c r="K412" s="6" t="s">
        <v>759</v>
      </c>
      <c r="L412" s="7" t="s">
        <v>1628</v>
      </c>
      <c r="M412" s="4">
        <v>2154</v>
      </c>
      <c r="N412" s="1" t="str">
        <f>+Tabla15[[#This Row],[NOMBRE DE LA CAUSA 2017]]</f>
        <v>LESION A ALUMNO EN ESTABLECIMIENTO EDUCATIVO</v>
      </c>
    </row>
    <row r="413" spans="1:14" ht="15" customHeight="1">
      <c r="A413" s="1">
        <f>+Tabla15[[#This Row],[1]]</f>
        <v>411</v>
      </c>
      <c r="B413" s="1" t="s">
        <v>1629</v>
      </c>
      <c r="C413" s="1">
        <v>1</v>
      </c>
      <c r="D413" s="1">
        <f>+IF(Tabla15[[#This Row],[NOMBRE DE LA CAUSA 2018]]=0,0,1)</f>
        <v>1</v>
      </c>
      <c r="E413" s="1">
        <f>+E412+Tabla15[[#This Row],[NOMBRE DE LA CAUSA 2019]]</f>
        <v>411</v>
      </c>
      <c r="F413" s="1">
        <f>+Tabla15[[#This Row],[0]]*Tabla15[[#This Row],[NOMBRE DE LA CAUSA 2019]]</f>
        <v>411</v>
      </c>
      <c r="G413" s="6" t="s">
        <v>798</v>
      </c>
      <c r="H413" s="1" t="s">
        <v>834</v>
      </c>
      <c r="K413" s="1" t="s">
        <v>759</v>
      </c>
      <c r="L413" s="7" t="s">
        <v>1630</v>
      </c>
      <c r="M413" s="4">
        <v>2052</v>
      </c>
      <c r="N413" s="1" t="str">
        <f>+Tabla15[[#This Row],[NOMBRE DE LA CAUSA 2017]]</f>
        <v>LESION A CIVIL CON AERONAVE OFICIAL</v>
      </c>
    </row>
    <row r="414" spans="1:14" ht="15" customHeight="1">
      <c r="A414" s="1">
        <f>+Tabla15[[#This Row],[1]]</f>
        <v>412</v>
      </c>
      <c r="B414" s="1" t="s">
        <v>1631</v>
      </c>
      <c r="C414" s="1">
        <v>1</v>
      </c>
      <c r="D414" s="1">
        <f>+IF(Tabla15[[#This Row],[NOMBRE DE LA CAUSA 2018]]=0,0,1)</f>
        <v>1</v>
      </c>
      <c r="E414" s="1">
        <f>+E413+Tabla15[[#This Row],[NOMBRE DE LA CAUSA 2019]]</f>
        <v>412</v>
      </c>
      <c r="F414" s="1">
        <f>+Tabla15[[#This Row],[0]]*Tabla15[[#This Row],[NOMBRE DE LA CAUSA 2019]]</f>
        <v>412</v>
      </c>
      <c r="G414" s="6" t="s">
        <v>762</v>
      </c>
      <c r="H414" s="6"/>
      <c r="I414" s="6"/>
      <c r="J414" s="1" t="s">
        <v>763</v>
      </c>
      <c r="K414" s="1" t="s">
        <v>759</v>
      </c>
      <c r="L414" s="1" t="s">
        <v>1632</v>
      </c>
      <c r="M414" s="4">
        <v>337</v>
      </c>
      <c r="N414" s="1" t="str">
        <f>+Tabla15[[#This Row],[NOMBRE DE LA CAUSA 2017]]</f>
        <v>LESION A CIVIL CON ARMA DE DOTACION OFICIAL</v>
      </c>
    </row>
    <row r="415" spans="1:14" ht="15" customHeight="1">
      <c r="A415" s="1">
        <f>+Tabla15[[#This Row],[1]]</f>
        <v>413</v>
      </c>
      <c r="B415" s="1" t="s">
        <v>1633</v>
      </c>
      <c r="C415" s="1">
        <v>1</v>
      </c>
      <c r="D415" s="1">
        <f>+IF(Tabla15[[#This Row],[NOMBRE DE LA CAUSA 2018]]=0,0,1)</f>
        <v>1</v>
      </c>
      <c r="E415" s="1">
        <f>+E414+Tabla15[[#This Row],[NOMBRE DE LA CAUSA 2019]]</f>
        <v>413</v>
      </c>
      <c r="F415" s="1">
        <f>+Tabla15[[#This Row],[0]]*Tabla15[[#This Row],[NOMBRE DE LA CAUSA 2019]]</f>
        <v>413</v>
      </c>
      <c r="G415" s="6" t="s">
        <v>798</v>
      </c>
      <c r="H415" s="1" t="s">
        <v>839</v>
      </c>
      <c r="K415" s="1" t="s">
        <v>759</v>
      </c>
      <c r="L415" s="1" t="s">
        <v>1634</v>
      </c>
      <c r="M415" s="4">
        <v>2055</v>
      </c>
      <c r="N415" s="1" t="str">
        <f>+Tabla15[[#This Row],[NOMBRE DE LA CAUSA 2017]]</f>
        <v>LESION A CIVIL CON NAVE OFICIAL</v>
      </c>
    </row>
    <row r="416" spans="1:14" ht="15" customHeight="1">
      <c r="A416" s="1">
        <f>+Tabla15[[#This Row],[1]]</f>
        <v>414</v>
      </c>
      <c r="B416" s="1" t="s">
        <v>1635</v>
      </c>
      <c r="C416" s="1">
        <v>1</v>
      </c>
      <c r="D416" s="1">
        <f>+IF(Tabla15[[#This Row],[NOMBRE DE LA CAUSA 2018]]=0,0,1)</f>
        <v>1</v>
      </c>
      <c r="E416" s="1">
        <f>+E415+Tabla15[[#This Row],[NOMBRE DE LA CAUSA 2019]]</f>
        <v>414</v>
      </c>
      <c r="F416" s="1">
        <f>+Tabla15[[#This Row],[0]]*Tabla15[[#This Row],[NOMBRE DE LA CAUSA 2019]]</f>
        <v>414</v>
      </c>
      <c r="G416" s="6" t="s">
        <v>762</v>
      </c>
      <c r="J416" s="1" t="s">
        <v>763</v>
      </c>
      <c r="K416" s="1" t="s">
        <v>759</v>
      </c>
      <c r="L416" s="1" t="s">
        <v>1636</v>
      </c>
      <c r="M416" s="4">
        <v>848</v>
      </c>
      <c r="N416" s="1" t="str">
        <f>+Tabla15[[#This Row],[NOMBRE DE LA CAUSA 2017]]</f>
        <v>LESION A CIVIL CON VEHICULO OFICIAL</v>
      </c>
    </row>
    <row r="417" spans="1:14" ht="15" customHeight="1">
      <c r="A417" s="1">
        <f>+Tabla15[[#This Row],[1]]</f>
        <v>415</v>
      </c>
      <c r="B417" s="1" t="s">
        <v>1637</v>
      </c>
      <c r="C417" s="1">
        <v>1</v>
      </c>
      <c r="D417" s="1">
        <f>+IF(Tabla15[[#This Row],[NOMBRE DE LA CAUSA 2018]]=0,0,1)</f>
        <v>1</v>
      </c>
      <c r="E417" s="1">
        <f>+E416+Tabla15[[#This Row],[NOMBRE DE LA CAUSA 2019]]</f>
        <v>415</v>
      </c>
      <c r="F417" s="1">
        <f>+Tabla15[[#This Row],[0]]*Tabla15[[#This Row],[NOMBRE DE LA CAUSA 2019]]</f>
        <v>415</v>
      </c>
      <c r="G417" s="6" t="s">
        <v>798</v>
      </c>
      <c r="H417" s="1" t="s">
        <v>1638</v>
      </c>
      <c r="K417" s="1" t="s">
        <v>759</v>
      </c>
      <c r="L417" s="7" t="s">
        <v>1639</v>
      </c>
      <c r="M417" s="4">
        <v>2089</v>
      </c>
      <c r="N417" s="1" t="str">
        <f>+Tabla15[[#This Row],[NOMBRE DE LA CAUSA 2017]]</f>
        <v>LESION A CIVIL EN COMBATE O ENFRENTAMIENTO</v>
      </c>
    </row>
    <row r="418" spans="1:14" ht="15" customHeight="1">
      <c r="A418" s="1">
        <f>+Tabla15[[#This Row],[1]]</f>
        <v>416</v>
      </c>
      <c r="B418" s="1" t="s">
        <v>1640</v>
      </c>
      <c r="C418" s="1">
        <v>1</v>
      </c>
      <c r="D418" s="1">
        <f>+IF(Tabla15[[#This Row],[NOMBRE DE LA CAUSA 2018]]=0,0,1)</f>
        <v>1</v>
      </c>
      <c r="E418" s="1">
        <f>+E417+Tabla15[[#This Row],[NOMBRE DE LA CAUSA 2019]]</f>
        <v>416</v>
      </c>
      <c r="F418" s="1">
        <f>+Tabla15[[#This Row],[0]]*Tabla15[[#This Row],[NOMBRE DE LA CAUSA 2019]]</f>
        <v>416</v>
      </c>
      <c r="G418" s="6" t="s">
        <v>798</v>
      </c>
      <c r="H418" s="1" t="s">
        <v>1638</v>
      </c>
      <c r="K418" s="1" t="s">
        <v>759</v>
      </c>
      <c r="L418" s="7" t="s">
        <v>1641</v>
      </c>
      <c r="M418" s="4">
        <v>2092</v>
      </c>
      <c r="N418" s="1" t="str">
        <f>+Tabla15[[#This Row],[NOMBRE DE LA CAUSA 2017]]</f>
        <v>LESION A CIVIL EN ENFRENTAMIENTO ENTRE TROPAS</v>
      </c>
    </row>
    <row r="419" spans="1:14" ht="15" customHeight="1">
      <c r="A419" s="1">
        <f>+Tabla15[[#This Row],[1]]</f>
        <v>417</v>
      </c>
      <c r="B419" s="1" t="s">
        <v>1642</v>
      </c>
      <c r="C419" s="1">
        <v>1</v>
      </c>
      <c r="D419" s="1">
        <f>+IF(Tabla15[[#This Row],[NOMBRE DE LA CAUSA 2018]]=0,0,1)</f>
        <v>1</v>
      </c>
      <c r="E419" s="1">
        <f>+E418+Tabla15[[#This Row],[NOMBRE DE LA CAUSA 2019]]</f>
        <v>417</v>
      </c>
      <c r="F419" s="1">
        <f>+Tabla15[[#This Row],[0]]*Tabla15[[#This Row],[NOMBRE DE LA CAUSA 2019]]</f>
        <v>417</v>
      </c>
      <c r="G419" s="6" t="s">
        <v>798</v>
      </c>
      <c r="H419" s="1" t="s">
        <v>1638</v>
      </c>
      <c r="K419" s="1" t="s">
        <v>759</v>
      </c>
      <c r="L419" s="7" t="s">
        <v>1643</v>
      </c>
      <c r="M419" s="4">
        <v>2086</v>
      </c>
      <c r="N419" s="1" t="str">
        <f>+Tabla15[[#This Row],[NOMBRE DE LA CAUSA 2017]]</f>
        <v>LESION A CIVIL EN OPERATIVO MILITAR</v>
      </c>
    </row>
    <row r="420" spans="1:14" ht="15" customHeight="1">
      <c r="A420" s="1">
        <f>+Tabla15[[#This Row],[1]]</f>
        <v>418</v>
      </c>
      <c r="B420" s="1" t="s">
        <v>1644</v>
      </c>
      <c r="C420" s="1">
        <v>1</v>
      </c>
      <c r="D420" s="1">
        <f>+IF(Tabla15[[#This Row],[NOMBRE DE LA CAUSA 2018]]=0,0,1)</f>
        <v>1</v>
      </c>
      <c r="E420" s="1">
        <f>+E419+Tabla15[[#This Row],[NOMBRE DE LA CAUSA 2019]]</f>
        <v>418</v>
      </c>
      <c r="F420" s="1">
        <f>+Tabla15[[#This Row],[0]]*Tabla15[[#This Row],[NOMBRE DE LA CAUSA 2019]]</f>
        <v>418</v>
      </c>
      <c r="G420" s="6" t="s">
        <v>762</v>
      </c>
      <c r="J420" s="1" t="s">
        <v>763</v>
      </c>
      <c r="K420" s="1" t="s">
        <v>759</v>
      </c>
      <c r="L420" s="7" t="s">
        <v>1645</v>
      </c>
      <c r="M420" s="4">
        <v>76</v>
      </c>
      <c r="N420" s="1" t="str">
        <f>+Tabla15[[#This Row],[NOMBRE DE LA CAUSA 2017]]</f>
        <v>LESION A CIVIL EN PROCEDIMIENTO DE POLICIA</v>
      </c>
    </row>
    <row r="421" spans="1:14" ht="15" customHeight="1">
      <c r="A421" s="1">
        <f>+Tabla15[[#This Row],[1]]</f>
        <v>419</v>
      </c>
      <c r="B421" s="1" t="s">
        <v>1646</v>
      </c>
      <c r="C421" s="1">
        <v>1</v>
      </c>
      <c r="D421" s="1">
        <f>+IF(Tabla15[[#This Row],[NOMBRE DE LA CAUSA 2018]]=0,0,1)</f>
        <v>1</v>
      </c>
      <c r="E421" s="1">
        <f>+E420+Tabla15[[#This Row],[NOMBRE DE LA CAUSA 2019]]</f>
        <v>419</v>
      </c>
      <c r="F421" s="1">
        <f>+Tabla15[[#This Row],[0]]*Tabla15[[#This Row],[NOMBRE DE LA CAUSA 2019]]</f>
        <v>419</v>
      </c>
      <c r="G421" s="6" t="s">
        <v>798</v>
      </c>
      <c r="H421" s="1" t="s">
        <v>877</v>
      </c>
      <c r="K421" s="1" t="s">
        <v>759</v>
      </c>
      <c r="L421" s="7" t="s">
        <v>1647</v>
      </c>
      <c r="M421" s="4">
        <v>2140</v>
      </c>
      <c r="N421" s="1" t="str">
        <f>+Tabla15[[#This Row],[NOMBRE DE LA CAUSA 2017]]</f>
        <v>LESION A CIVIL POR ACTO TERRORISTA CONTRA INSTALACIONES, PERSONAJES O ELEMENTOS REPRESENTATIVOS DEL ESTADO</v>
      </c>
    </row>
    <row r="422" spans="1:14" ht="15" customHeight="1">
      <c r="A422" s="1">
        <f>+Tabla15[[#This Row],[1]]</f>
        <v>420</v>
      </c>
      <c r="B422" s="1" t="s">
        <v>1648</v>
      </c>
      <c r="C422" s="1">
        <v>1</v>
      </c>
      <c r="D422" s="1">
        <f>+IF(Tabla15[[#This Row],[NOMBRE DE LA CAUSA 2018]]=0,0,1)</f>
        <v>1</v>
      </c>
      <c r="E422" s="1">
        <f>+E421+Tabla15[[#This Row],[NOMBRE DE LA CAUSA 2019]]</f>
        <v>420</v>
      </c>
      <c r="F422" s="1">
        <f>+Tabla15[[#This Row],[0]]*Tabla15[[#This Row],[NOMBRE DE LA CAUSA 2019]]</f>
        <v>420</v>
      </c>
      <c r="G422" s="6" t="s">
        <v>798</v>
      </c>
      <c r="H422" s="1" t="s">
        <v>880</v>
      </c>
      <c r="I422" s="6"/>
      <c r="K422" s="1" t="s">
        <v>759</v>
      </c>
      <c r="L422" s="1" t="s">
        <v>1649</v>
      </c>
      <c r="M422" s="4">
        <v>2143</v>
      </c>
      <c r="N422" s="1" t="str">
        <f>+Tabla15[[#This Row],[NOMBRE DE LA CAUSA 2017]]</f>
        <v>LESION A CIVIL POR ACTO TERRORISTA CONTRA POBLACION CIVIL</v>
      </c>
    </row>
    <row r="423" spans="1:14" ht="15" customHeight="1">
      <c r="A423" s="1">
        <f>+Tabla15[[#This Row],[1]]</f>
        <v>421</v>
      </c>
      <c r="B423" s="1" t="s">
        <v>1650</v>
      </c>
      <c r="C423" s="1">
        <v>1</v>
      </c>
      <c r="D423" s="1">
        <f>+IF(Tabla15[[#This Row],[NOMBRE DE LA CAUSA 2018]]=0,0,1)</f>
        <v>1</v>
      </c>
      <c r="E423" s="1">
        <f>+E422+Tabla15[[#This Row],[NOMBRE DE LA CAUSA 2019]]</f>
        <v>421</v>
      </c>
      <c r="F423" s="1">
        <f>+Tabla15[[#This Row],[0]]*Tabla15[[#This Row],[NOMBRE DE LA CAUSA 2019]]</f>
        <v>421</v>
      </c>
      <c r="G423" s="6" t="s">
        <v>762</v>
      </c>
      <c r="I423" s="6"/>
      <c r="J423" s="1" t="s">
        <v>763</v>
      </c>
      <c r="K423" s="1" t="s">
        <v>759</v>
      </c>
      <c r="L423" s="1" t="s">
        <v>1651</v>
      </c>
      <c r="M423" s="4">
        <v>77</v>
      </c>
      <c r="N423" s="1" t="str">
        <f>+Tabla15[[#This Row],[NOMBRE DE LA CAUSA 2017]]</f>
        <v>LESION A CIVIL POR EXPLOSION DE MINA ANTIPERSONAL</v>
      </c>
    </row>
    <row r="424" spans="1:14" ht="15" customHeight="1">
      <c r="A424" s="1">
        <f>+Tabla15[[#This Row],[1]]</f>
        <v>422</v>
      </c>
      <c r="B424" s="6" t="s">
        <v>1652</v>
      </c>
      <c r="C424" s="1">
        <v>1</v>
      </c>
      <c r="D424" s="1">
        <f>+IF(Tabla15[[#This Row],[NOMBRE DE LA CAUSA 2018]]=0,0,1)</f>
        <v>1</v>
      </c>
      <c r="E424" s="1">
        <f>+E423+Tabla15[[#This Row],[NOMBRE DE LA CAUSA 2019]]</f>
        <v>422</v>
      </c>
      <c r="F424" s="1">
        <f>+Tabla15[[#This Row],[0]]*Tabla15[[#This Row],[NOMBRE DE LA CAUSA 2019]]</f>
        <v>422</v>
      </c>
      <c r="G424" s="6" t="s">
        <v>762</v>
      </c>
      <c r="H424" s="6"/>
      <c r="I424" s="6"/>
      <c r="J424" s="6" t="s">
        <v>763</v>
      </c>
      <c r="K424" s="6" t="s">
        <v>759</v>
      </c>
      <c r="L424" s="7" t="s">
        <v>1653</v>
      </c>
      <c r="M424" s="4">
        <v>554</v>
      </c>
      <c r="N424" s="1" t="str">
        <f>+Tabla15[[#This Row],[NOMBRE DE LA CAUSA 2017]]</f>
        <v>LESION A CIVIL POR GRUPO ARMADO ILEGAL</v>
      </c>
    </row>
    <row r="425" spans="1:14" ht="15" customHeight="1">
      <c r="A425" s="1">
        <f>+Tabla15[[#This Row],[1]]</f>
        <v>423</v>
      </c>
      <c r="B425" s="6" t="s">
        <v>1654</v>
      </c>
      <c r="C425" s="1">
        <v>1</v>
      </c>
      <c r="D425" s="1">
        <f>+IF(Tabla15[[#This Row],[NOMBRE DE LA CAUSA 2018]]=0,0,1)</f>
        <v>1</v>
      </c>
      <c r="E425" s="1">
        <f>+E424+Tabla15[[#This Row],[NOMBRE DE LA CAUSA 2019]]</f>
        <v>423</v>
      </c>
      <c r="F425" s="1">
        <f>+Tabla15[[#This Row],[0]]*Tabla15[[#This Row],[NOMBRE DE LA CAUSA 2019]]</f>
        <v>423</v>
      </c>
      <c r="G425" s="6" t="s">
        <v>762</v>
      </c>
      <c r="H425" s="6"/>
      <c r="I425" s="6"/>
      <c r="J425" s="6" t="s">
        <v>763</v>
      </c>
      <c r="K425" s="6" t="s">
        <v>759</v>
      </c>
      <c r="L425" s="1" t="s">
        <v>1655</v>
      </c>
      <c r="M425" s="4">
        <v>800</v>
      </c>
      <c r="N425" s="1" t="str">
        <f>+Tabla15[[#This Row],[NOMBRE DE LA CAUSA 2017]]</f>
        <v>LESION A CONSCRIPTO CON AERONAVE OFICIAL</v>
      </c>
    </row>
    <row r="426" spans="1:14" ht="15" customHeight="1">
      <c r="A426" s="1">
        <f>+Tabla15[[#This Row],[1]]</f>
        <v>424</v>
      </c>
      <c r="B426" s="6" t="s">
        <v>1656</v>
      </c>
      <c r="C426" s="1">
        <v>1</v>
      </c>
      <c r="D426" s="1">
        <f>+IF(Tabla15[[#This Row],[NOMBRE DE LA CAUSA 2018]]=0,0,1)</f>
        <v>1</v>
      </c>
      <c r="E426" s="1">
        <f>+E425+Tabla15[[#This Row],[NOMBRE DE LA CAUSA 2019]]</f>
        <v>424</v>
      </c>
      <c r="F426" s="1">
        <f>+Tabla15[[#This Row],[0]]*Tabla15[[#This Row],[NOMBRE DE LA CAUSA 2019]]</f>
        <v>424</v>
      </c>
      <c r="G426" s="6" t="s">
        <v>762</v>
      </c>
      <c r="H426" s="6"/>
      <c r="I426" s="6"/>
      <c r="J426" s="6" t="s">
        <v>763</v>
      </c>
      <c r="K426" s="6" t="s">
        <v>759</v>
      </c>
      <c r="L426" s="7" t="s">
        <v>1657</v>
      </c>
      <c r="M426" s="4">
        <v>316</v>
      </c>
      <c r="N426" s="1" t="str">
        <f>+Tabla15[[#This Row],[NOMBRE DE LA CAUSA 2017]]</f>
        <v>LESION A CONSCRIPTO CON ARMA DE DOTACION OFICIAL</v>
      </c>
    </row>
    <row r="427" spans="1:14" ht="15" customHeight="1">
      <c r="A427" s="1">
        <f>+Tabla15[[#This Row],[1]]</f>
        <v>425</v>
      </c>
      <c r="B427" s="1" t="s">
        <v>1658</v>
      </c>
      <c r="C427" s="1">
        <v>1</v>
      </c>
      <c r="D427" s="1">
        <f>+IF(Tabla15[[#This Row],[NOMBRE DE LA CAUSA 2018]]=0,0,1)</f>
        <v>1</v>
      </c>
      <c r="E427" s="1">
        <f>+E426+Tabla15[[#This Row],[NOMBRE DE LA CAUSA 2019]]</f>
        <v>425</v>
      </c>
      <c r="F427" s="1">
        <f>+Tabla15[[#This Row],[0]]*Tabla15[[#This Row],[NOMBRE DE LA CAUSA 2019]]</f>
        <v>425</v>
      </c>
      <c r="G427" s="6" t="s">
        <v>757</v>
      </c>
      <c r="K427" s="1" t="s">
        <v>759</v>
      </c>
      <c r="L427" s="12" t="s">
        <v>1659</v>
      </c>
      <c r="M427" s="4">
        <v>2060</v>
      </c>
      <c r="N427" s="1" t="str">
        <f>+Tabla15[[#This Row],[NOMBRE DE LA CAUSA 2017]]</f>
        <v>LESION A CONSCRIPTO CON NAVE OFICIAL</v>
      </c>
    </row>
    <row r="428" spans="1:14" ht="15" customHeight="1">
      <c r="A428" s="1">
        <f>+Tabla15[[#This Row],[1]]</f>
        <v>426</v>
      </c>
      <c r="B428" s="1" t="s">
        <v>1660</v>
      </c>
      <c r="C428" s="1">
        <v>1</v>
      </c>
      <c r="D428" s="1">
        <f>+IF(Tabla15[[#This Row],[NOMBRE DE LA CAUSA 2018]]=0,0,1)</f>
        <v>1</v>
      </c>
      <c r="E428" s="1">
        <f>+E427+Tabla15[[#This Row],[NOMBRE DE LA CAUSA 2019]]</f>
        <v>426</v>
      </c>
      <c r="F428" s="1">
        <f>+Tabla15[[#This Row],[0]]*Tabla15[[#This Row],[NOMBRE DE LA CAUSA 2019]]</f>
        <v>426</v>
      </c>
      <c r="G428" s="6" t="s">
        <v>762</v>
      </c>
      <c r="J428" s="1" t="s">
        <v>763</v>
      </c>
      <c r="K428" s="1" t="s">
        <v>759</v>
      </c>
      <c r="L428" s="12" t="s">
        <v>1661</v>
      </c>
      <c r="M428" s="4">
        <v>798</v>
      </c>
      <c r="N428" s="1" t="str">
        <f>+Tabla15[[#This Row],[NOMBRE DE LA CAUSA 2017]]</f>
        <v>LESION A CONSCRIPTO CON VEHICULO OFICIAL</v>
      </c>
    </row>
    <row r="429" spans="1:14" ht="15" customHeight="1">
      <c r="A429" s="1">
        <f>+Tabla15[[#This Row],[1]]</f>
        <v>427</v>
      </c>
      <c r="B429" s="1" t="s">
        <v>1662</v>
      </c>
      <c r="C429" s="1">
        <v>1</v>
      </c>
      <c r="D429" s="1">
        <f>+IF(Tabla15[[#This Row],[NOMBRE DE LA CAUSA 2018]]=0,0,1)</f>
        <v>1</v>
      </c>
      <c r="E429" s="1">
        <f>+E428+Tabla15[[#This Row],[NOMBRE DE LA CAUSA 2019]]</f>
        <v>427</v>
      </c>
      <c r="F429" s="1">
        <f>+Tabla15[[#This Row],[0]]*Tabla15[[#This Row],[NOMBRE DE LA CAUSA 2019]]</f>
        <v>427</v>
      </c>
      <c r="G429" s="6" t="s">
        <v>757</v>
      </c>
      <c r="K429" s="1" t="s">
        <v>759</v>
      </c>
      <c r="L429" s="12" t="s">
        <v>1663</v>
      </c>
      <c r="M429" s="4">
        <v>2061</v>
      </c>
      <c r="N429" s="1" t="str">
        <f>+Tabla15[[#This Row],[NOMBRE DE LA CAUSA 2017]]</f>
        <v>LESION A CONSCRIPTO DERIVADA DE LA PRESTACION DEL SERVICIO DE SALUD</v>
      </c>
    </row>
    <row r="430" spans="1:14" ht="15" customHeight="1">
      <c r="A430" s="1">
        <f>+Tabla15[[#This Row],[1]]</f>
        <v>428</v>
      </c>
      <c r="B430" s="1" t="s">
        <v>1664</v>
      </c>
      <c r="C430" s="1">
        <v>1</v>
      </c>
      <c r="D430" s="1">
        <f>+IF(Tabla15[[#This Row],[NOMBRE DE LA CAUSA 2018]]=0,0,1)</f>
        <v>1</v>
      </c>
      <c r="E430" s="1">
        <f>+E429+Tabla15[[#This Row],[NOMBRE DE LA CAUSA 2019]]</f>
        <v>428</v>
      </c>
      <c r="F430" s="1">
        <f>+Tabla15[[#This Row],[0]]*Tabla15[[#This Row],[NOMBRE DE LA CAUSA 2019]]</f>
        <v>428</v>
      </c>
      <c r="G430" s="6" t="s">
        <v>762</v>
      </c>
      <c r="J430" s="1" t="s">
        <v>763</v>
      </c>
      <c r="K430" s="1" t="s">
        <v>759</v>
      </c>
      <c r="L430" s="7" t="s">
        <v>1665</v>
      </c>
      <c r="M430" s="4">
        <v>557</v>
      </c>
      <c r="N430" s="1" t="str">
        <f>+Tabla15[[#This Row],[NOMBRE DE LA CAUSA 2017]]</f>
        <v>LESION A CONSCRIPTO DURANTE INSTRUCCION</v>
      </c>
    </row>
    <row r="431" spans="1:14" ht="15" customHeight="1">
      <c r="A431" s="1">
        <f>+Tabla15[[#This Row],[1]]</f>
        <v>429</v>
      </c>
      <c r="B431" s="1" t="s">
        <v>1666</v>
      </c>
      <c r="C431" s="1">
        <v>1</v>
      </c>
      <c r="D431" s="1">
        <f>+IF(Tabla15[[#This Row],[NOMBRE DE LA CAUSA 2018]]=0,0,1)</f>
        <v>1</v>
      </c>
      <c r="E431" s="1">
        <f>+E430+Tabla15[[#This Row],[NOMBRE DE LA CAUSA 2019]]</f>
        <v>429</v>
      </c>
      <c r="F431" s="1">
        <f>+Tabla15[[#This Row],[0]]*Tabla15[[#This Row],[NOMBRE DE LA CAUSA 2019]]</f>
        <v>429</v>
      </c>
      <c r="G431" s="6" t="s">
        <v>798</v>
      </c>
      <c r="H431" s="1" t="s">
        <v>1667</v>
      </c>
      <c r="K431" s="1" t="s">
        <v>759</v>
      </c>
      <c r="L431" s="7" t="s">
        <v>1668</v>
      </c>
      <c r="M431" s="4">
        <v>2065</v>
      </c>
      <c r="N431" s="1" t="str">
        <f>+Tabla15[[#This Row],[NOMBRE DE LA CAUSA 2017]]</f>
        <v>LESION A CONSCRIPTO EN COMBATE O ENFRENTAMIENTO</v>
      </c>
    </row>
    <row r="432" spans="1:14" ht="15" customHeight="1">
      <c r="A432" s="1">
        <f>+Tabla15[[#This Row],[1]]</f>
        <v>430</v>
      </c>
      <c r="B432" s="1" t="s">
        <v>1669</v>
      </c>
      <c r="C432" s="1">
        <v>1</v>
      </c>
      <c r="D432" s="1">
        <f>+IF(Tabla15[[#This Row],[NOMBRE DE LA CAUSA 2018]]=0,0,1)</f>
        <v>1</v>
      </c>
      <c r="E432" s="1">
        <f>+E431+Tabla15[[#This Row],[NOMBRE DE LA CAUSA 2019]]</f>
        <v>430</v>
      </c>
      <c r="F432" s="1">
        <f>+Tabla15[[#This Row],[0]]*Tabla15[[#This Row],[NOMBRE DE LA CAUSA 2019]]</f>
        <v>430</v>
      </c>
      <c r="G432" s="6" t="s">
        <v>798</v>
      </c>
      <c r="H432" s="1" t="s">
        <v>1667</v>
      </c>
      <c r="K432" s="1" t="s">
        <v>759</v>
      </c>
      <c r="L432" s="7" t="s">
        <v>1670</v>
      </c>
      <c r="M432" s="4">
        <v>2067</v>
      </c>
      <c r="N432" s="1" t="str">
        <f>+Tabla15[[#This Row],[NOMBRE DE LA CAUSA 2017]]</f>
        <v>LESION A CONSCRIPTO EN ENFRENTAMIENTO ENTRE TROPAS</v>
      </c>
    </row>
    <row r="433" spans="1:14" ht="15" customHeight="1">
      <c r="A433" s="1">
        <f>+Tabla15[[#This Row],[1]]</f>
        <v>431</v>
      </c>
      <c r="B433" s="1" t="s">
        <v>1671</v>
      </c>
      <c r="C433" s="1">
        <v>1</v>
      </c>
      <c r="D433" s="1">
        <f>+IF(Tabla15[[#This Row],[NOMBRE DE LA CAUSA 2018]]=0,0,1)</f>
        <v>1</v>
      </c>
      <c r="E433" s="1">
        <f>+E432+Tabla15[[#This Row],[NOMBRE DE LA CAUSA 2019]]</f>
        <v>431</v>
      </c>
      <c r="F433" s="1">
        <f>+Tabla15[[#This Row],[0]]*Tabla15[[#This Row],[NOMBRE DE LA CAUSA 2019]]</f>
        <v>431</v>
      </c>
      <c r="G433" s="6" t="s">
        <v>798</v>
      </c>
      <c r="H433" s="1" t="s">
        <v>1667</v>
      </c>
      <c r="K433" s="1" t="s">
        <v>759</v>
      </c>
      <c r="L433" s="7" t="s">
        <v>1672</v>
      </c>
      <c r="M433" s="4">
        <v>2063</v>
      </c>
      <c r="N433" s="1" t="str">
        <f>+Tabla15[[#This Row],[NOMBRE DE LA CAUSA 2017]]</f>
        <v>LESION A CONSCRIPTO EN OPERATIVO MILITAR</v>
      </c>
    </row>
    <row r="434" spans="1:14" ht="15" customHeight="1">
      <c r="A434" s="1">
        <f>+Tabla15[[#This Row],[1]]</f>
        <v>432</v>
      </c>
      <c r="B434" s="6" t="s">
        <v>1673</v>
      </c>
      <c r="C434" s="1">
        <v>1</v>
      </c>
      <c r="D434" s="1">
        <f>+IF(Tabla15[[#This Row],[NOMBRE DE LA CAUSA 2018]]=0,0,1)</f>
        <v>1</v>
      </c>
      <c r="E434" s="1">
        <f>+E433+Tabla15[[#This Row],[NOMBRE DE LA CAUSA 2019]]</f>
        <v>432</v>
      </c>
      <c r="F434" s="1">
        <f>+Tabla15[[#This Row],[0]]*Tabla15[[#This Row],[NOMBRE DE LA CAUSA 2019]]</f>
        <v>432</v>
      </c>
      <c r="G434" s="6" t="s">
        <v>798</v>
      </c>
      <c r="H434" s="6" t="s">
        <v>1667</v>
      </c>
      <c r="I434" s="6"/>
      <c r="J434" s="6"/>
      <c r="K434" s="6" t="s">
        <v>759</v>
      </c>
      <c r="L434" s="7" t="s">
        <v>1674</v>
      </c>
      <c r="M434" s="4">
        <v>2068</v>
      </c>
      <c r="N434" s="1" t="str">
        <f>+Tabla15[[#This Row],[NOMBRE DE LA CAUSA 2017]]</f>
        <v>LESION A CONSCRIPTO EN PROCEDIMIENTO DE POLICIA</v>
      </c>
    </row>
    <row r="435" spans="1:14" ht="15" customHeight="1">
      <c r="A435" s="1">
        <f>+Tabla15[[#This Row],[1]]</f>
        <v>433</v>
      </c>
      <c r="B435" s="6" t="s">
        <v>1675</v>
      </c>
      <c r="C435" s="1">
        <v>1</v>
      </c>
      <c r="D435" s="1">
        <f>+IF(Tabla15[[#This Row],[NOMBRE DE LA CAUSA 2018]]=0,0,1)</f>
        <v>1</v>
      </c>
      <c r="E435" s="1">
        <f>+E434+Tabla15[[#This Row],[NOMBRE DE LA CAUSA 2019]]</f>
        <v>433</v>
      </c>
      <c r="F435" s="1">
        <f>+Tabla15[[#This Row],[0]]*Tabla15[[#This Row],[NOMBRE DE LA CAUSA 2019]]</f>
        <v>433</v>
      </c>
      <c r="G435" s="6" t="s">
        <v>762</v>
      </c>
      <c r="H435" s="6"/>
      <c r="I435" s="6"/>
      <c r="J435" s="6" t="s">
        <v>763</v>
      </c>
      <c r="K435" s="6" t="s">
        <v>759</v>
      </c>
      <c r="L435" s="7" t="s">
        <v>1676</v>
      </c>
      <c r="M435" s="4">
        <v>747</v>
      </c>
      <c r="N435" s="1" t="str">
        <f>+Tabla15[[#This Row],[NOMBRE DE LA CAUSA 2017]]</f>
        <v>LESION A CONSCRIPTO POR ACTO TERRORISTA</v>
      </c>
    </row>
    <row r="436" spans="1:14" ht="15" customHeight="1">
      <c r="A436" s="1">
        <f>+Tabla15[[#This Row],[1]]</f>
        <v>434</v>
      </c>
      <c r="B436" s="6" t="s">
        <v>1677</v>
      </c>
      <c r="C436" s="1">
        <v>1</v>
      </c>
      <c r="D436" s="1">
        <f>+IF(Tabla15[[#This Row],[NOMBRE DE LA CAUSA 2018]]=0,0,1)</f>
        <v>1</v>
      </c>
      <c r="E436" s="1">
        <f>+E435+Tabla15[[#This Row],[NOMBRE DE LA CAUSA 2019]]</f>
        <v>434</v>
      </c>
      <c r="F436" s="1">
        <f>+Tabla15[[#This Row],[0]]*Tabla15[[#This Row],[NOMBRE DE LA CAUSA 2019]]</f>
        <v>434</v>
      </c>
      <c r="G436" s="6" t="s">
        <v>762</v>
      </c>
      <c r="H436" s="6"/>
      <c r="I436" s="6"/>
      <c r="J436" s="6" t="s">
        <v>763</v>
      </c>
      <c r="K436" s="6" t="s">
        <v>759</v>
      </c>
      <c r="L436" s="7" t="s">
        <v>1678</v>
      </c>
      <c r="M436" s="4">
        <v>550</v>
      </c>
      <c r="N436" s="1" t="str">
        <f>+Tabla15[[#This Row],[NOMBRE DE LA CAUSA 2017]]</f>
        <v>LESION A CONSCRIPTO POR EXPLOSION DE MINA ANTIPERSONAL</v>
      </c>
    </row>
    <row r="437" spans="1:14" ht="15" customHeight="1">
      <c r="A437" s="1">
        <f>+Tabla15[[#This Row],[1]]</f>
        <v>435</v>
      </c>
      <c r="B437" s="6" t="s">
        <v>1679</v>
      </c>
      <c r="C437" s="1">
        <v>1</v>
      </c>
      <c r="D437" s="1">
        <f>+IF(Tabla15[[#This Row],[NOMBRE DE LA CAUSA 2018]]=0,0,1)</f>
        <v>1</v>
      </c>
      <c r="E437" s="1">
        <f>+E436+Tabla15[[#This Row],[NOMBRE DE LA CAUSA 2019]]</f>
        <v>435</v>
      </c>
      <c r="F437" s="1">
        <f>+Tabla15[[#This Row],[0]]*Tabla15[[#This Row],[NOMBRE DE LA CAUSA 2019]]</f>
        <v>435</v>
      </c>
      <c r="G437" s="6" t="s">
        <v>762</v>
      </c>
      <c r="H437" s="6"/>
      <c r="I437" s="6"/>
      <c r="J437" s="6" t="s">
        <v>763</v>
      </c>
      <c r="K437" s="6" t="s">
        <v>759</v>
      </c>
      <c r="L437" s="7" t="s">
        <v>1680</v>
      </c>
      <c r="M437" s="4">
        <v>794</v>
      </c>
      <c r="N437" s="1" t="str">
        <f>+Tabla15[[#This Row],[NOMBRE DE LA CAUSA 2017]]</f>
        <v>LESION A MIEMBRO VOLUNTARIO DE LA FUERZA PUBLICA CON AERONAVE OFICIAL</v>
      </c>
    </row>
    <row r="438" spans="1:14" ht="15" customHeight="1">
      <c r="A438" s="1">
        <f>+Tabla15[[#This Row],[1]]</f>
        <v>436</v>
      </c>
      <c r="B438" s="6" t="s">
        <v>1681</v>
      </c>
      <c r="C438" s="1">
        <v>1</v>
      </c>
      <c r="D438" s="1">
        <f>+IF(Tabla15[[#This Row],[NOMBRE DE LA CAUSA 2018]]=0,0,1)</f>
        <v>1</v>
      </c>
      <c r="E438" s="1">
        <f>+E437+Tabla15[[#This Row],[NOMBRE DE LA CAUSA 2019]]</f>
        <v>436</v>
      </c>
      <c r="F438" s="1">
        <f>+Tabla15[[#This Row],[0]]*Tabla15[[#This Row],[NOMBRE DE LA CAUSA 2019]]</f>
        <v>436</v>
      </c>
      <c r="G438" s="6" t="s">
        <v>762</v>
      </c>
      <c r="H438" s="6"/>
      <c r="I438" s="6"/>
      <c r="J438" s="6" t="s">
        <v>763</v>
      </c>
      <c r="K438" s="6" t="s">
        <v>759</v>
      </c>
      <c r="L438" s="7" t="s">
        <v>1682</v>
      </c>
      <c r="M438" s="4">
        <v>322</v>
      </c>
      <c r="N438" s="1" t="str">
        <f>+Tabla15[[#This Row],[NOMBRE DE LA CAUSA 2017]]</f>
        <v>LESION A MIEMBRO VOLUNTARIO DE LA FUERZA PUBLICA CON ARMA DE DOTACION OFICIAL</v>
      </c>
    </row>
    <row r="439" spans="1:14" ht="15" customHeight="1">
      <c r="A439" s="1">
        <f>+Tabla15[[#This Row],[1]]</f>
        <v>437</v>
      </c>
      <c r="B439" s="6" t="s">
        <v>1683</v>
      </c>
      <c r="C439" s="1">
        <v>1</v>
      </c>
      <c r="D439" s="1">
        <f>+IF(Tabla15[[#This Row],[NOMBRE DE LA CAUSA 2018]]=0,0,1)</f>
        <v>1</v>
      </c>
      <c r="E439" s="1">
        <f>+E438+Tabla15[[#This Row],[NOMBRE DE LA CAUSA 2019]]</f>
        <v>437</v>
      </c>
      <c r="F439" s="1">
        <f>+Tabla15[[#This Row],[0]]*Tabla15[[#This Row],[NOMBRE DE LA CAUSA 2019]]</f>
        <v>437</v>
      </c>
      <c r="G439" s="6" t="s">
        <v>757</v>
      </c>
      <c r="I439" s="6"/>
      <c r="J439" s="6"/>
      <c r="K439" s="6" t="s">
        <v>759</v>
      </c>
      <c r="L439" s="7" t="s">
        <v>1684</v>
      </c>
      <c r="M439" s="4">
        <v>2084</v>
      </c>
      <c r="N439" s="1" t="str">
        <f>+Tabla15[[#This Row],[NOMBRE DE LA CAUSA 2017]]</f>
        <v>LESION A MIEMBRO VOLUNTARIO DE LA FUERZA PUBLICA CON ARMA DE USO PERSONAL</v>
      </c>
    </row>
    <row r="440" spans="1:14" ht="15" customHeight="1">
      <c r="A440" s="1">
        <f>+Tabla15[[#This Row],[1]]</f>
        <v>438</v>
      </c>
      <c r="B440" s="6" t="s">
        <v>1685</v>
      </c>
      <c r="C440" s="1">
        <v>1</v>
      </c>
      <c r="D440" s="1">
        <f>+IF(Tabla15[[#This Row],[NOMBRE DE LA CAUSA 2018]]=0,0,1)</f>
        <v>1</v>
      </c>
      <c r="E440" s="1">
        <f>+E439+Tabla15[[#This Row],[NOMBRE DE LA CAUSA 2019]]</f>
        <v>438</v>
      </c>
      <c r="F440" s="1">
        <f>+Tabla15[[#This Row],[0]]*Tabla15[[#This Row],[NOMBRE DE LA CAUSA 2019]]</f>
        <v>438</v>
      </c>
      <c r="G440" s="6" t="s">
        <v>762</v>
      </c>
      <c r="I440" s="6"/>
      <c r="J440" s="1" t="s">
        <v>763</v>
      </c>
      <c r="K440" s="1" t="s">
        <v>759</v>
      </c>
      <c r="L440" s="7" t="s">
        <v>1686</v>
      </c>
      <c r="M440" s="4">
        <v>796</v>
      </c>
      <c r="N440" s="1" t="str">
        <f>+Tabla15[[#This Row],[NOMBRE DE LA CAUSA 2017]]</f>
        <v>LESION A MIEMBRO VOLUNTARIO DE LA FUERZA PUBLICA CON NAVE OFICIAL</v>
      </c>
    </row>
    <row r="441" spans="1:14" ht="15" customHeight="1">
      <c r="A441" s="1">
        <f>+Tabla15[[#This Row],[1]]</f>
        <v>439</v>
      </c>
      <c r="B441" s="1" t="s">
        <v>1687</v>
      </c>
      <c r="C441" s="1">
        <v>1</v>
      </c>
      <c r="D441" s="1">
        <f>+IF(Tabla15[[#This Row],[NOMBRE DE LA CAUSA 2018]]=0,0,1)</f>
        <v>1</v>
      </c>
      <c r="E441" s="1">
        <f>+E440+Tabla15[[#This Row],[NOMBRE DE LA CAUSA 2019]]</f>
        <v>439</v>
      </c>
      <c r="F441" s="1">
        <f>+Tabla15[[#This Row],[0]]*Tabla15[[#This Row],[NOMBRE DE LA CAUSA 2019]]</f>
        <v>439</v>
      </c>
      <c r="G441" s="6" t="s">
        <v>762</v>
      </c>
      <c r="I441" s="6"/>
      <c r="J441" s="1" t="s">
        <v>763</v>
      </c>
      <c r="K441" s="1" t="s">
        <v>759</v>
      </c>
      <c r="L441" s="7" t="s">
        <v>1688</v>
      </c>
      <c r="M441" s="4">
        <v>792</v>
      </c>
      <c r="N441" s="1" t="str">
        <f>+Tabla15[[#This Row],[NOMBRE DE LA CAUSA 2017]]</f>
        <v>LESION A MIEMBRO VOLUNTARIO DE LA FUERZA PUBLICA CON VEHICULO OFICIAL</v>
      </c>
    </row>
    <row r="442" spans="1:14" ht="15" customHeight="1">
      <c r="A442" s="1">
        <f>+Tabla15[[#This Row],[1]]</f>
        <v>440</v>
      </c>
      <c r="B442" s="6" t="s">
        <v>1689</v>
      </c>
      <c r="C442" s="1">
        <v>1</v>
      </c>
      <c r="D442" s="1">
        <f>+IF(Tabla15[[#This Row],[NOMBRE DE LA CAUSA 2018]]=0,0,1)</f>
        <v>1</v>
      </c>
      <c r="E442" s="1">
        <f>+E441+Tabla15[[#This Row],[NOMBRE DE LA CAUSA 2019]]</f>
        <v>440</v>
      </c>
      <c r="F442" s="1">
        <f>+Tabla15[[#This Row],[0]]*Tabla15[[#This Row],[NOMBRE DE LA CAUSA 2019]]</f>
        <v>440</v>
      </c>
      <c r="G442" s="6" t="s">
        <v>757</v>
      </c>
      <c r="K442" s="1" t="s">
        <v>759</v>
      </c>
      <c r="L442" s="7" t="s">
        <v>1690</v>
      </c>
      <c r="M442" s="4">
        <v>2074</v>
      </c>
      <c r="N442" s="1" t="str">
        <f>+Tabla15[[#This Row],[NOMBRE DE LA CAUSA 2017]]</f>
        <v>LESION A MIEMBRO VOLUNTARIO DE LA FUERZA PUBLICA DERIVADA DE LA PRESTACION DEL SERVICIO DE SALUD</v>
      </c>
    </row>
    <row r="443" spans="1:14" ht="15" customHeight="1">
      <c r="A443" s="1">
        <f>+Tabla15[[#This Row],[1]]</f>
        <v>441</v>
      </c>
      <c r="B443" s="6" t="s">
        <v>1691</v>
      </c>
      <c r="C443" s="1">
        <v>1</v>
      </c>
      <c r="D443" s="1">
        <f>+IF(Tabla15[[#This Row],[NOMBRE DE LA CAUSA 2018]]=0,0,1)</f>
        <v>1</v>
      </c>
      <c r="E443" s="1">
        <f>+E442+Tabla15[[#This Row],[NOMBRE DE LA CAUSA 2019]]</f>
        <v>441</v>
      </c>
      <c r="F443" s="1">
        <f>+Tabla15[[#This Row],[0]]*Tabla15[[#This Row],[NOMBRE DE LA CAUSA 2019]]</f>
        <v>441</v>
      </c>
      <c r="G443" s="6" t="s">
        <v>762</v>
      </c>
      <c r="J443" s="1" t="s">
        <v>763</v>
      </c>
      <c r="K443" s="1" t="s">
        <v>759</v>
      </c>
      <c r="L443" s="7" t="s">
        <v>1692</v>
      </c>
      <c r="M443" s="4">
        <v>558</v>
      </c>
      <c r="N443" s="1" t="str">
        <f>+Tabla15[[#This Row],[NOMBRE DE LA CAUSA 2017]]</f>
        <v>LESION A MIEMBRO VOLUNTARIO DE LA FUERZA PUBLICA DURANTE INSTRUCCION</v>
      </c>
    </row>
    <row r="444" spans="1:14" ht="15" customHeight="1">
      <c r="A444" s="1">
        <f>+Tabla15[[#This Row],[1]]</f>
        <v>442</v>
      </c>
      <c r="B444" s="6" t="s">
        <v>1693</v>
      </c>
      <c r="C444" s="1">
        <v>1</v>
      </c>
      <c r="D444" s="1">
        <f>+IF(Tabla15[[#This Row],[NOMBRE DE LA CAUSA 2018]]=0,0,1)</f>
        <v>1</v>
      </c>
      <c r="E444" s="1">
        <f>+E443+Tabla15[[#This Row],[NOMBRE DE LA CAUSA 2019]]</f>
        <v>442</v>
      </c>
      <c r="F444" s="1">
        <f>+Tabla15[[#This Row],[0]]*Tabla15[[#This Row],[NOMBRE DE LA CAUSA 2019]]</f>
        <v>442</v>
      </c>
      <c r="G444" s="6" t="s">
        <v>798</v>
      </c>
      <c r="H444" s="1" t="s">
        <v>1694</v>
      </c>
      <c r="K444" s="1" t="s">
        <v>759</v>
      </c>
      <c r="L444" s="7" t="s">
        <v>1695</v>
      </c>
      <c r="M444" s="4">
        <v>2078</v>
      </c>
      <c r="N444" s="1" t="str">
        <f>+Tabla15[[#This Row],[NOMBRE DE LA CAUSA 2017]]</f>
        <v>LESION A MIEMBRO VOLUNTARIO DE LA FUERZA PUBLICA EN COMBATE O ENFRENTAMIENTO</v>
      </c>
    </row>
    <row r="445" spans="1:14" ht="15" customHeight="1">
      <c r="A445" s="1">
        <f>+Tabla15[[#This Row],[1]]</f>
        <v>443</v>
      </c>
      <c r="B445" s="6" t="s">
        <v>1696</v>
      </c>
      <c r="C445" s="1">
        <v>1</v>
      </c>
      <c r="D445" s="1">
        <f>+IF(Tabla15[[#This Row],[NOMBRE DE LA CAUSA 2018]]=0,0,1)</f>
        <v>1</v>
      </c>
      <c r="E445" s="1">
        <f>+E444+Tabla15[[#This Row],[NOMBRE DE LA CAUSA 2019]]</f>
        <v>443</v>
      </c>
      <c r="F445" s="1">
        <f>+Tabla15[[#This Row],[0]]*Tabla15[[#This Row],[NOMBRE DE LA CAUSA 2019]]</f>
        <v>443</v>
      </c>
      <c r="G445" s="6" t="s">
        <v>798</v>
      </c>
      <c r="H445" s="6" t="s">
        <v>1694</v>
      </c>
      <c r="I445" s="6"/>
      <c r="J445" s="6"/>
      <c r="K445" s="6" t="s">
        <v>759</v>
      </c>
      <c r="L445" s="7" t="s">
        <v>1697</v>
      </c>
      <c r="M445" s="4">
        <v>2080</v>
      </c>
      <c r="N445" s="1" t="str">
        <f>+Tabla15[[#This Row],[NOMBRE DE LA CAUSA 2017]]</f>
        <v>LESION A MIEMBRO VOLUNTARIO DE LA FUERZA PUBLICA EN ENFRENTAMIENTO ENTRE TROPAS</v>
      </c>
    </row>
    <row r="446" spans="1:14" ht="15" customHeight="1">
      <c r="A446" s="1">
        <f>+Tabla15[[#This Row],[1]]</f>
        <v>444</v>
      </c>
      <c r="B446" s="6" t="s">
        <v>1698</v>
      </c>
      <c r="C446" s="1">
        <v>1</v>
      </c>
      <c r="D446" s="1">
        <f>+IF(Tabla15[[#This Row],[NOMBRE DE LA CAUSA 2018]]=0,0,1)</f>
        <v>1</v>
      </c>
      <c r="E446" s="1">
        <f>+E445+Tabla15[[#This Row],[NOMBRE DE LA CAUSA 2019]]</f>
        <v>444</v>
      </c>
      <c r="F446" s="1">
        <f>+Tabla15[[#This Row],[0]]*Tabla15[[#This Row],[NOMBRE DE LA CAUSA 2019]]</f>
        <v>444</v>
      </c>
      <c r="G446" s="6" t="s">
        <v>798</v>
      </c>
      <c r="H446" s="6" t="s">
        <v>1694</v>
      </c>
      <c r="I446" s="6"/>
      <c r="J446" s="6"/>
      <c r="K446" s="6" t="s">
        <v>759</v>
      </c>
      <c r="L446" s="7" t="s">
        <v>1699</v>
      </c>
      <c r="M446" s="4">
        <v>2076</v>
      </c>
      <c r="N446" s="1" t="str">
        <f>+Tabla15[[#This Row],[NOMBRE DE LA CAUSA 2017]]</f>
        <v>LESION A MIEMBRO VOLUNTARIO DE LA FUERZA PUBLICA EN OPERATIVO MILITAR</v>
      </c>
    </row>
    <row r="447" spans="1:14" ht="15" customHeight="1">
      <c r="A447" s="1">
        <f>+Tabla15[[#This Row],[1]]</f>
        <v>445</v>
      </c>
      <c r="B447" s="6" t="s">
        <v>1700</v>
      </c>
      <c r="C447" s="1">
        <v>1</v>
      </c>
      <c r="D447" s="1">
        <f>+IF(Tabla15[[#This Row],[NOMBRE DE LA CAUSA 2018]]=0,0,1)</f>
        <v>1</v>
      </c>
      <c r="E447" s="1">
        <f>+E446+Tabla15[[#This Row],[NOMBRE DE LA CAUSA 2019]]</f>
        <v>445</v>
      </c>
      <c r="F447" s="1">
        <f>+Tabla15[[#This Row],[0]]*Tabla15[[#This Row],[NOMBRE DE LA CAUSA 2019]]</f>
        <v>445</v>
      </c>
      <c r="G447" s="6" t="s">
        <v>798</v>
      </c>
      <c r="H447" s="6" t="s">
        <v>1694</v>
      </c>
      <c r="I447" s="6"/>
      <c r="J447" s="6"/>
      <c r="K447" s="6" t="s">
        <v>759</v>
      </c>
      <c r="L447" s="7" t="s">
        <v>1701</v>
      </c>
      <c r="M447" s="4">
        <v>2081</v>
      </c>
      <c r="N447" s="1" t="str">
        <f>+Tabla15[[#This Row],[NOMBRE DE LA CAUSA 2017]]</f>
        <v>LESION A MIEMBRO VOLUNTARIO DE LA FUERZA PUBLICA EN PROCEDIMIENTO DE POLICIA</v>
      </c>
    </row>
    <row r="448" spans="1:14" ht="15" customHeight="1">
      <c r="A448" s="1">
        <f>+Tabla15[[#This Row],[1]]</f>
        <v>446</v>
      </c>
      <c r="B448" s="1" t="s">
        <v>1702</v>
      </c>
      <c r="C448" s="1">
        <v>1</v>
      </c>
      <c r="D448" s="1">
        <f>+IF(Tabla15[[#This Row],[NOMBRE DE LA CAUSA 2018]]=0,0,1)</f>
        <v>1</v>
      </c>
      <c r="E448" s="1">
        <f>+E447+Tabla15[[#This Row],[NOMBRE DE LA CAUSA 2019]]</f>
        <v>446</v>
      </c>
      <c r="F448" s="1">
        <f>+Tabla15[[#This Row],[0]]*Tabla15[[#This Row],[NOMBRE DE LA CAUSA 2019]]</f>
        <v>446</v>
      </c>
      <c r="G448" s="6" t="s">
        <v>762</v>
      </c>
      <c r="J448" s="1" t="s">
        <v>763</v>
      </c>
      <c r="K448" s="1" t="s">
        <v>759</v>
      </c>
      <c r="L448" s="1" t="s">
        <v>1703</v>
      </c>
      <c r="M448" s="4">
        <v>746</v>
      </c>
      <c r="N448" s="1" t="str">
        <f>+Tabla15[[#This Row],[NOMBRE DE LA CAUSA 2017]]</f>
        <v>LESION A MIEMBRO VOLUNTARIO DE LA FUERZA PUBLICA POR ACTO TERRORISTA</v>
      </c>
    </row>
    <row r="449" spans="1:14" ht="15" customHeight="1">
      <c r="A449" s="1">
        <f>+Tabla15[[#This Row],[1]]</f>
        <v>447</v>
      </c>
      <c r="B449" s="1" t="s">
        <v>1704</v>
      </c>
      <c r="C449" s="1">
        <v>1</v>
      </c>
      <c r="D449" s="1">
        <f>+IF(Tabla15[[#This Row],[NOMBRE DE LA CAUSA 2018]]=0,0,1)</f>
        <v>1</v>
      </c>
      <c r="E449" s="1">
        <f>+E448+Tabla15[[#This Row],[NOMBRE DE LA CAUSA 2019]]</f>
        <v>447</v>
      </c>
      <c r="F449" s="1">
        <f>+Tabla15[[#This Row],[0]]*Tabla15[[#This Row],[NOMBRE DE LA CAUSA 2019]]</f>
        <v>447</v>
      </c>
      <c r="G449" s="6" t="s">
        <v>762</v>
      </c>
      <c r="J449" s="1" t="s">
        <v>763</v>
      </c>
      <c r="K449" s="1" t="s">
        <v>759</v>
      </c>
      <c r="L449" s="1" t="s">
        <v>1705</v>
      </c>
      <c r="M449" s="4">
        <v>552</v>
      </c>
      <c r="N449" s="1" t="str">
        <f>+Tabla15[[#This Row],[NOMBRE DE LA CAUSA 2017]]</f>
        <v>LESION A MIEMBRO VOLUNTARIO DE LA FUERZA PUBLICA POR EXPLOSION DE MINA ANTIPERSONAL</v>
      </c>
    </row>
    <row r="450" spans="1:14" ht="15" customHeight="1">
      <c r="A450" s="1">
        <f>+Tabla15[[#This Row],[1]]</f>
        <v>448</v>
      </c>
      <c r="B450" s="1" t="s">
        <v>1706</v>
      </c>
      <c r="C450" s="1">
        <v>1</v>
      </c>
      <c r="D450" s="1">
        <f>+IF(Tabla15[[#This Row],[NOMBRE DE LA CAUSA 2018]]=0,0,1)</f>
        <v>1</v>
      </c>
      <c r="E450" s="1">
        <f>+E449+Tabla15[[#This Row],[NOMBRE DE LA CAUSA 2019]]</f>
        <v>448</v>
      </c>
      <c r="F450" s="1">
        <f>+Tabla15[[#This Row],[0]]*Tabla15[[#This Row],[NOMBRE DE LA CAUSA 2019]]</f>
        <v>448</v>
      </c>
      <c r="G450" s="6" t="s">
        <v>762</v>
      </c>
      <c r="H450" s="6"/>
      <c r="I450" s="6"/>
      <c r="J450" s="6" t="s">
        <v>763</v>
      </c>
      <c r="K450" s="6" t="s">
        <v>759</v>
      </c>
      <c r="L450" s="1" t="s">
        <v>1707</v>
      </c>
      <c r="M450" s="4">
        <v>417</v>
      </c>
      <c r="N450" s="1" t="str">
        <f>+Tabla15[[#This Row],[NOMBRE DE LA CAUSA 2017]]</f>
        <v>LESION A OPERADOR POR EJECUCION DE OBRA PUBLICA</v>
      </c>
    </row>
    <row r="451" spans="1:14" ht="15" customHeight="1">
      <c r="A451" s="1">
        <f>+Tabla15[[#This Row],[1]]</f>
        <v>449</v>
      </c>
      <c r="B451" s="6" t="s">
        <v>1708</v>
      </c>
      <c r="C451" s="1">
        <v>1</v>
      </c>
      <c r="D451" s="1">
        <f>+IF(Tabla15[[#This Row],[NOMBRE DE LA CAUSA 2018]]=0,0,1)</f>
        <v>1</v>
      </c>
      <c r="E451" s="1">
        <f>+E450+Tabla15[[#This Row],[NOMBRE DE LA CAUSA 2019]]</f>
        <v>449</v>
      </c>
      <c r="F451" s="1">
        <f>+Tabla15[[#This Row],[0]]*Tabla15[[#This Row],[NOMBRE DE LA CAUSA 2019]]</f>
        <v>449</v>
      </c>
      <c r="G451" s="6" t="s">
        <v>798</v>
      </c>
      <c r="H451" s="1" t="s">
        <v>858</v>
      </c>
      <c r="I451" s="6"/>
      <c r="J451" s="6"/>
      <c r="K451" s="6" t="s">
        <v>759</v>
      </c>
      <c r="L451" s="24" t="s">
        <v>1709</v>
      </c>
      <c r="M451" s="4">
        <v>2156</v>
      </c>
      <c r="N451" s="1" t="str">
        <f>+Tabla15[[#This Row],[NOMBRE DE LA CAUSA 2017]]</f>
        <v>LESION A PERSONAL DOCENTE O ADMINISTRATIVO EN ESTABLECIMIENTO EDUCATIVO</v>
      </c>
    </row>
    <row r="452" spans="1:14" ht="15" customHeight="1">
      <c r="A452" s="1">
        <f>+Tabla15[[#This Row],[1]]</f>
        <v>450</v>
      </c>
      <c r="B452" s="6" t="s">
        <v>1710</v>
      </c>
      <c r="C452" s="1">
        <v>1</v>
      </c>
      <c r="D452" s="1">
        <f>+IF(Tabla15[[#This Row],[NOMBRE DE LA CAUSA 2018]]=0,0,1)</f>
        <v>1</v>
      </c>
      <c r="E452" s="1">
        <f>+E451+Tabla15[[#This Row],[NOMBRE DE LA CAUSA 2019]]</f>
        <v>450</v>
      </c>
      <c r="F452" s="1">
        <f>+Tabla15[[#This Row],[0]]*Tabla15[[#This Row],[NOMBRE DE LA CAUSA 2019]]</f>
        <v>450</v>
      </c>
      <c r="G452" s="6" t="s">
        <v>798</v>
      </c>
      <c r="H452" s="1" t="s">
        <v>1711</v>
      </c>
      <c r="I452" s="6"/>
      <c r="J452" s="6"/>
      <c r="K452" s="6" t="s">
        <v>759</v>
      </c>
      <c r="L452" s="24" t="s">
        <v>1712</v>
      </c>
      <c r="M452" s="4">
        <v>2095</v>
      </c>
      <c r="N452" s="1" t="str">
        <f>+Tabla15[[#This Row],[NOMBRE DE LA CAUSA 2017]]</f>
        <v>LESION A RECLUSO CAUSADA POR AGENTES DEL ESTADO</v>
      </c>
    </row>
    <row r="453" spans="1:14" ht="15" customHeight="1">
      <c r="A453" s="1">
        <f>+Tabla15[[#This Row],[1]]</f>
        <v>451</v>
      </c>
      <c r="B453" s="6" t="s">
        <v>1713</v>
      </c>
      <c r="C453" s="1">
        <v>1</v>
      </c>
      <c r="D453" s="1">
        <f>+IF(Tabla15[[#This Row],[NOMBRE DE LA CAUSA 2018]]=0,0,1)</f>
        <v>1</v>
      </c>
      <c r="E453" s="1">
        <f>+E452+Tabla15[[#This Row],[NOMBRE DE LA CAUSA 2019]]</f>
        <v>451</v>
      </c>
      <c r="F453" s="1">
        <f>+Tabla15[[#This Row],[0]]*Tabla15[[#This Row],[NOMBRE DE LA CAUSA 2019]]</f>
        <v>451</v>
      </c>
      <c r="G453" s="6" t="s">
        <v>798</v>
      </c>
      <c r="H453" s="1" t="s">
        <v>1711</v>
      </c>
      <c r="I453" s="6"/>
      <c r="J453" s="6"/>
      <c r="K453" s="6" t="s">
        <v>759</v>
      </c>
      <c r="L453" s="24" t="s">
        <v>1714</v>
      </c>
      <c r="M453" s="4">
        <v>2097</v>
      </c>
      <c r="N453" s="1" t="str">
        <f>+Tabla15[[#This Row],[NOMBRE DE LA CAUSA 2017]]</f>
        <v>LESION A RECLUSO CAUSADA POR OTRO RECLUSO</v>
      </c>
    </row>
    <row r="454" spans="1:14" ht="15" customHeight="1">
      <c r="A454" s="1">
        <f>+Tabla15[[#This Row],[1]]</f>
        <v>452</v>
      </c>
      <c r="B454" s="6" t="s">
        <v>1715</v>
      </c>
      <c r="C454" s="1">
        <v>1</v>
      </c>
      <c r="D454" s="1">
        <f>+IF(Tabla15[[#This Row],[NOMBRE DE LA CAUSA 2018]]=0,0,1)</f>
        <v>1</v>
      </c>
      <c r="E454" s="1">
        <f>+E453+Tabla15[[#This Row],[NOMBRE DE LA CAUSA 2019]]</f>
        <v>452</v>
      </c>
      <c r="F454" s="1">
        <f>+Tabla15[[#This Row],[0]]*Tabla15[[#This Row],[NOMBRE DE LA CAUSA 2019]]</f>
        <v>452</v>
      </c>
      <c r="G454" s="6" t="s">
        <v>798</v>
      </c>
      <c r="H454" s="1" t="s">
        <v>1711</v>
      </c>
      <c r="I454" s="6"/>
      <c r="J454" s="6"/>
      <c r="K454" s="6" t="s">
        <v>759</v>
      </c>
      <c r="L454" s="1" t="s">
        <v>1716</v>
      </c>
      <c r="M454" s="4">
        <v>2096</v>
      </c>
      <c r="N454" s="1" t="str">
        <f>+Tabla15[[#This Row],[NOMBRE DE LA CAUSA 2017]]</f>
        <v>LESION A RECLUSO CAUSADA POR TERCEROS</v>
      </c>
    </row>
    <row r="455" spans="1:14" ht="15" customHeight="1">
      <c r="A455" s="1">
        <f>+Tabla15[[#This Row],[1]]</f>
        <v>453</v>
      </c>
      <c r="B455" s="6" t="s">
        <v>1717</v>
      </c>
      <c r="C455" s="1">
        <v>1</v>
      </c>
      <c r="D455" s="1">
        <f>+IF(Tabla15[[#This Row],[NOMBRE DE LA CAUSA 2018]]=0,0,1)</f>
        <v>1</v>
      </c>
      <c r="E455" s="1">
        <f>+E454+Tabla15[[#This Row],[NOMBRE DE LA CAUSA 2019]]</f>
        <v>453</v>
      </c>
      <c r="F455" s="1">
        <f>+Tabla15[[#This Row],[0]]*Tabla15[[#This Row],[NOMBRE DE LA CAUSA 2019]]</f>
        <v>453</v>
      </c>
      <c r="G455" s="6" t="s">
        <v>798</v>
      </c>
      <c r="H455" s="1" t="s">
        <v>1711</v>
      </c>
      <c r="K455" s="1" t="s">
        <v>759</v>
      </c>
      <c r="L455" s="1" t="s">
        <v>1718</v>
      </c>
      <c r="M455" s="4">
        <v>2100</v>
      </c>
      <c r="N455" s="1" t="str">
        <f>+Tabla15[[#This Row],[NOMBRE DE LA CAUSA 2017]]</f>
        <v>LESION A RECLUSO DERIVADA DE LA PRESTACION DEL SERVICIO DE SALUD</v>
      </c>
    </row>
    <row r="456" spans="1:14" ht="15" customHeight="1">
      <c r="A456" s="1">
        <f>+Tabla15[[#This Row],[1]]</f>
        <v>454</v>
      </c>
      <c r="B456" s="6" t="s">
        <v>1719</v>
      </c>
      <c r="C456" s="1">
        <v>1</v>
      </c>
      <c r="D456" s="1">
        <f>+IF(Tabla15[[#This Row],[NOMBRE DE LA CAUSA 2018]]=0,0,1)</f>
        <v>1</v>
      </c>
      <c r="E456" s="1">
        <f>+E455+Tabla15[[#This Row],[NOMBRE DE LA CAUSA 2019]]</f>
        <v>454</v>
      </c>
      <c r="F456" s="1">
        <f>+Tabla15[[#This Row],[0]]*Tabla15[[#This Row],[NOMBRE DE LA CAUSA 2019]]</f>
        <v>454</v>
      </c>
      <c r="G456" s="6" t="s">
        <v>762</v>
      </c>
      <c r="I456" s="6"/>
      <c r="J456" s="1" t="s">
        <v>763</v>
      </c>
      <c r="K456" s="1" t="s">
        <v>759</v>
      </c>
      <c r="L456" s="1" t="s">
        <v>1720</v>
      </c>
      <c r="M456" s="4">
        <v>734</v>
      </c>
      <c r="N456" s="1" t="str">
        <f>+Tabla15[[#This Row],[NOMBRE DE LA CAUSA 2017]]</f>
        <v>LESION A TERCERO POR EJECUCION DE OBRA PUBLICA</v>
      </c>
    </row>
    <row r="457" spans="1:14" ht="15" customHeight="1">
      <c r="A457" s="1">
        <f>+Tabla15[[#This Row],[1]]</f>
        <v>455</v>
      </c>
      <c r="B457" s="6" t="s">
        <v>1721</v>
      </c>
      <c r="C457" s="1">
        <v>1</v>
      </c>
      <c r="D457" s="1">
        <f>+IF(Tabla15[[#This Row],[NOMBRE DE LA CAUSA 2018]]=0,0,1)</f>
        <v>1</v>
      </c>
      <c r="E457" s="1">
        <f>+E456+Tabla15[[#This Row],[NOMBRE DE LA CAUSA 2019]]</f>
        <v>455</v>
      </c>
      <c r="F457" s="1">
        <f>+Tabla15[[#This Row],[0]]*Tabla15[[#This Row],[NOMBRE DE LA CAUSA 2019]]</f>
        <v>455</v>
      </c>
      <c r="G457" s="6" t="s">
        <v>762</v>
      </c>
      <c r="I457" s="6"/>
      <c r="J457" s="6" t="s">
        <v>763</v>
      </c>
      <c r="K457" s="6" t="s">
        <v>759</v>
      </c>
      <c r="L457" s="7" t="s">
        <v>1722</v>
      </c>
      <c r="M457" s="4">
        <v>320</v>
      </c>
      <c r="N457" s="1" t="str">
        <f>+Tabla15[[#This Row],[NOMBRE DE LA CAUSA 2017]]</f>
        <v>LESION ACCIDENTAL O FORTUITA A CONSCRIPTO</v>
      </c>
    </row>
    <row r="458" spans="1:14" ht="15" customHeight="1">
      <c r="A458" s="1">
        <f>+Tabla15[[#This Row],[1]]</f>
        <v>456</v>
      </c>
      <c r="B458" s="6" t="s">
        <v>1723</v>
      </c>
      <c r="C458" s="1">
        <v>1</v>
      </c>
      <c r="D458" s="1">
        <f>+IF(Tabla15[[#This Row],[NOMBRE DE LA CAUSA 2018]]=0,0,1)</f>
        <v>1</v>
      </c>
      <c r="E458" s="1">
        <f>+E457+Tabla15[[#This Row],[NOMBRE DE LA CAUSA 2019]]</f>
        <v>456</v>
      </c>
      <c r="F458" s="1">
        <f>+Tabla15[[#This Row],[0]]*Tabla15[[#This Row],[NOMBRE DE LA CAUSA 2019]]</f>
        <v>456</v>
      </c>
      <c r="G458" s="6" t="s">
        <v>762</v>
      </c>
      <c r="I458" s="6"/>
      <c r="J458" s="6" t="s">
        <v>763</v>
      </c>
      <c r="K458" s="6" t="s">
        <v>759</v>
      </c>
      <c r="L458" s="7" t="s">
        <v>1724</v>
      </c>
      <c r="M458" s="4">
        <v>464</v>
      </c>
      <c r="N458" s="1" t="str">
        <f>+Tabla15[[#This Row],[NOMBRE DE LA CAUSA 2017]]</f>
        <v>LESION ACCIDENTAL O FORTUITA A MIEMBRO VOLUNTARIO DE LA FUERZA PUBLICA</v>
      </c>
    </row>
    <row r="459" spans="1:14" ht="15" customHeight="1">
      <c r="A459" s="1">
        <f>+Tabla15[[#This Row],[1]]</f>
        <v>457</v>
      </c>
      <c r="B459" s="6" t="s">
        <v>1725</v>
      </c>
      <c r="C459" s="1">
        <v>1</v>
      </c>
      <c r="D459" s="1">
        <f>+IF(Tabla15[[#This Row],[NOMBRE DE LA CAUSA 2018]]=0,0,1)</f>
        <v>1</v>
      </c>
      <c r="E459" s="1">
        <f>+E458+Tabla15[[#This Row],[NOMBRE DE LA CAUSA 2019]]</f>
        <v>457</v>
      </c>
      <c r="F459" s="1">
        <f>+Tabla15[[#This Row],[0]]*Tabla15[[#This Row],[NOMBRE DE LA CAUSA 2019]]</f>
        <v>457</v>
      </c>
      <c r="G459" s="6" t="s">
        <v>798</v>
      </c>
      <c r="H459" s="1" t="s">
        <v>1711</v>
      </c>
      <c r="I459" s="6"/>
      <c r="J459" s="6"/>
      <c r="K459" s="6" t="s">
        <v>759</v>
      </c>
      <c r="L459" s="7" t="s">
        <v>1726</v>
      </c>
      <c r="M459" s="4">
        <v>2099</v>
      </c>
      <c r="N459" s="1" t="str">
        <f>+Tabla15[[#This Row],[NOMBRE DE LA CAUSA 2017]]</f>
        <v>LESION ACCIDENTAL O FORTUITA A RECLUSO</v>
      </c>
    </row>
    <row r="460" spans="1:14" ht="15" customHeight="1">
      <c r="A460" s="1">
        <f>+Tabla15[[#This Row],[1]]</f>
        <v>458</v>
      </c>
      <c r="B460" s="1" t="s">
        <v>1727</v>
      </c>
      <c r="C460" s="1">
        <v>1</v>
      </c>
      <c r="D460" s="1">
        <f>+IF(Tabla15[[#This Row],[NOMBRE DE LA CAUSA 2018]]=0,0,1)</f>
        <v>1</v>
      </c>
      <c r="E460" s="1">
        <f>+E459+Tabla15[[#This Row],[NOMBRE DE LA CAUSA 2019]]</f>
        <v>458</v>
      </c>
      <c r="F460" s="1">
        <f>+Tabla15[[#This Row],[0]]*Tabla15[[#This Row],[NOMBRE DE LA CAUSA 2019]]</f>
        <v>458</v>
      </c>
      <c r="G460" s="6" t="s">
        <v>798</v>
      </c>
      <c r="H460" s="1" t="s">
        <v>1728</v>
      </c>
      <c r="I460" s="6"/>
      <c r="K460" s="1" t="s">
        <v>759</v>
      </c>
      <c r="L460" s="1" t="s">
        <v>1729</v>
      </c>
      <c r="M460" s="4">
        <v>2058</v>
      </c>
      <c r="N460" s="1" t="str">
        <f>+Tabla15[[#This Row],[NOMBRE DE LA CAUSA 2017]]</f>
        <v>LESION AUTO INFLIGIDA DE CONSCRIPTO</v>
      </c>
    </row>
    <row r="461" spans="1:14" ht="15" customHeight="1">
      <c r="A461" s="1">
        <f>+Tabla15[[#This Row],[1]]</f>
        <v>459</v>
      </c>
      <c r="B461" s="1" t="s">
        <v>1730</v>
      </c>
      <c r="C461" s="1">
        <v>1</v>
      </c>
      <c r="D461" s="1">
        <f>+IF(Tabla15[[#This Row],[NOMBRE DE LA CAUSA 2018]]=0,0,1)</f>
        <v>1</v>
      </c>
      <c r="E461" s="1">
        <f>+E460+Tabla15[[#This Row],[NOMBRE DE LA CAUSA 2019]]</f>
        <v>459</v>
      </c>
      <c r="F461" s="1">
        <f>+Tabla15[[#This Row],[0]]*Tabla15[[#This Row],[NOMBRE DE LA CAUSA 2019]]</f>
        <v>459</v>
      </c>
      <c r="G461" s="6" t="s">
        <v>798</v>
      </c>
      <c r="H461" s="1" t="s">
        <v>1731</v>
      </c>
      <c r="K461" s="1" t="s">
        <v>759</v>
      </c>
      <c r="L461" s="1" t="s">
        <v>1732</v>
      </c>
      <c r="M461" s="4">
        <v>2072</v>
      </c>
      <c r="N461" s="1" t="str">
        <f>+Tabla15[[#This Row],[NOMBRE DE LA CAUSA 2017]]</f>
        <v>LESION AUTO INFLIGIDA DE MIEMBRO VOLUNTARIO DE LA FUERZA PUBLICA</v>
      </c>
    </row>
    <row r="462" spans="1:14" ht="15" customHeight="1">
      <c r="A462" s="1">
        <f>+Tabla15[[#This Row],[1]]</f>
        <v>460</v>
      </c>
      <c r="B462" s="6" t="s">
        <v>1733</v>
      </c>
      <c r="C462" s="1">
        <v>1</v>
      </c>
      <c r="D462" s="1">
        <f>+IF(Tabla15[[#This Row],[NOMBRE DE LA CAUSA 2018]]=0,0,1)</f>
        <v>1</v>
      </c>
      <c r="E462" s="1">
        <f>+E461+Tabla15[[#This Row],[NOMBRE DE LA CAUSA 2019]]</f>
        <v>460</v>
      </c>
      <c r="F462" s="1">
        <f>+Tabla15[[#This Row],[0]]*Tabla15[[#This Row],[NOMBRE DE LA CAUSA 2019]]</f>
        <v>460</v>
      </c>
      <c r="G462" s="6" t="s">
        <v>798</v>
      </c>
      <c r="H462" s="6" t="s">
        <v>1711</v>
      </c>
      <c r="I462" s="6"/>
      <c r="J462" s="6"/>
      <c r="K462" s="6" t="s">
        <v>759</v>
      </c>
      <c r="L462" s="1" t="s">
        <v>1734</v>
      </c>
      <c r="M462" s="4">
        <v>2098</v>
      </c>
      <c r="N462" s="1" t="str">
        <f>+Tabla15[[#This Row],[NOMBRE DE LA CAUSA 2017]]</f>
        <v>LESION AUTO INFLIGIDA DE RECLUSO</v>
      </c>
    </row>
    <row r="463" spans="1:14" ht="15" customHeight="1">
      <c r="A463" s="1">
        <f>+Tabla15[[#This Row],[1]]</f>
        <v>461</v>
      </c>
      <c r="B463" s="6" t="s">
        <v>1735</v>
      </c>
      <c r="C463" s="1">
        <v>1</v>
      </c>
      <c r="D463" s="1">
        <f>+IF(Tabla15[[#This Row],[NOMBRE DE LA CAUSA 2018]]=0,0,1)</f>
        <v>1</v>
      </c>
      <c r="E463" s="1">
        <f>+E462+Tabla15[[#This Row],[NOMBRE DE LA CAUSA 2019]]</f>
        <v>461</v>
      </c>
      <c r="F463" s="1">
        <f>+Tabla15[[#This Row],[0]]*Tabla15[[#This Row],[NOMBRE DE LA CAUSA 2019]]</f>
        <v>461</v>
      </c>
      <c r="G463" s="6" t="s">
        <v>757</v>
      </c>
      <c r="I463" s="6"/>
      <c r="J463" s="6"/>
      <c r="K463" s="6" t="s">
        <v>759</v>
      </c>
      <c r="L463" s="1" t="s">
        <v>1736</v>
      </c>
      <c r="M463" s="4">
        <v>2191</v>
      </c>
      <c r="N463" s="1" t="str">
        <f>+Tabla15[[#This Row],[NOMBRE DE LA CAUSA 2017]]</f>
        <v>LESION DE CONSCRIPTO POR DESCONOCIDOS</v>
      </c>
    </row>
    <row r="464" spans="1:14" ht="15" customHeight="1">
      <c r="A464" s="1">
        <f>+Tabla15[[#This Row],[1]]</f>
        <v>462</v>
      </c>
      <c r="B464" s="6" t="s">
        <v>1737</v>
      </c>
      <c r="C464" s="1">
        <v>1</v>
      </c>
      <c r="D464" s="1">
        <f>+IF(Tabla15[[#This Row],[NOMBRE DE LA CAUSA 2018]]=0,0,1)</f>
        <v>1</v>
      </c>
      <c r="E464" s="1">
        <f>+E463+Tabla15[[#This Row],[NOMBRE DE LA CAUSA 2019]]</f>
        <v>462</v>
      </c>
      <c r="F464" s="1">
        <f>+Tabla15[[#This Row],[0]]*Tabla15[[#This Row],[NOMBRE DE LA CAUSA 2019]]</f>
        <v>462</v>
      </c>
      <c r="G464" s="6" t="s">
        <v>757</v>
      </c>
      <c r="I464" s="6"/>
      <c r="J464" s="6"/>
      <c r="K464" s="6" t="s">
        <v>759</v>
      </c>
      <c r="L464" s="1" t="s">
        <v>1738</v>
      </c>
      <c r="M464" s="4">
        <v>2190</v>
      </c>
      <c r="N464" s="1" t="str">
        <f>+Tabla15[[#This Row],[NOMBRE DE LA CAUSA 2017]]</f>
        <v>LESION DE MIEMBRO VOLUNTARIO DE LA FUERZA PUBLICA POR DESCONOCIDOS</v>
      </c>
    </row>
    <row r="465" spans="1:14" ht="15" customHeight="1">
      <c r="A465" s="1">
        <f>+Tabla15[[#This Row],[1]]</f>
        <v>463</v>
      </c>
      <c r="B465" s="6" t="s">
        <v>1739</v>
      </c>
      <c r="C465" s="1">
        <v>1</v>
      </c>
      <c r="D465" s="1">
        <f>+IF(Tabla15[[#This Row],[NOMBRE DE LA CAUSA 2018]]=0,0,1)</f>
        <v>1</v>
      </c>
      <c r="E465" s="1">
        <f>+E464+Tabla15[[#This Row],[NOMBRE DE LA CAUSA 2019]]</f>
        <v>463</v>
      </c>
      <c r="F465" s="1">
        <f>+Tabla15[[#This Row],[0]]*Tabla15[[#This Row],[NOMBRE DE LA CAUSA 2019]]</f>
        <v>463</v>
      </c>
      <c r="G465" s="6" t="s">
        <v>798</v>
      </c>
      <c r="H465" s="1" t="s">
        <v>845</v>
      </c>
      <c r="I465" s="6"/>
      <c r="J465" s="6"/>
      <c r="K465" s="6" t="s">
        <v>759</v>
      </c>
      <c r="L465" s="1" t="s">
        <v>1740</v>
      </c>
      <c r="M465" s="4">
        <v>2125</v>
      </c>
      <c r="N465" s="1" t="str">
        <f>+Tabla15[[#This Row],[NOMBRE DE LA CAUSA 2017]]</f>
        <v>LESION EN ACCIDENTE AEREO</v>
      </c>
    </row>
    <row r="466" spans="1:14" ht="15" customHeight="1">
      <c r="A466" s="1">
        <f>+Tabla15[[#This Row],[1]]</f>
        <v>464</v>
      </c>
      <c r="B466" s="1" t="s">
        <v>1741</v>
      </c>
      <c r="C466" s="1">
        <v>1</v>
      </c>
      <c r="D466" s="1">
        <f>+IF(Tabla15[[#This Row],[NOMBRE DE LA CAUSA 2018]]=0,0,1)</f>
        <v>1</v>
      </c>
      <c r="E466" s="1">
        <f>+E465+Tabla15[[#This Row],[NOMBRE DE LA CAUSA 2019]]</f>
        <v>464</v>
      </c>
      <c r="F466" s="1">
        <f>+Tabla15[[#This Row],[0]]*Tabla15[[#This Row],[NOMBRE DE LA CAUSA 2019]]</f>
        <v>464</v>
      </c>
      <c r="G466" s="6" t="s">
        <v>798</v>
      </c>
      <c r="H466" s="6" t="s">
        <v>848</v>
      </c>
      <c r="I466" s="6"/>
      <c r="J466" s="6"/>
      <c r="K466" s="6" t="s">
        <v>759</v>
      </c>
      <c r="L466" s="1" t="s">
        <v>1742</v>
      </c>
      <c r="M466" s="4">
        <v>2128</v>
      </c>
      <c r="N466" s="1" t="str">
        <f>+Tabla15[[#This Row],[NOMBRE DE LA CAUSA 2017]]</f>
        <v>LESION EN ACCIDENTE FLUVIAL</v>
      </c>
    </row>
    <row r="467" spans="1:14" ht="15" customHeight="1">
      <c r="A467" s="1">
        <f>+Tabla15[[#This Row],[1]]</f>
        <v>465</v>
      </c>
      <c r="B467" s="1" t="s">
        <v>1743</v>
      </c>
      <c r="C467" s="1">
        <v>1</v>
      </c>
      <c r="D467" s="1">
        <f>+IF(Tabla15[[#This Row],[NOMBRE DE LA CAUSA 2018]]=0,0,1)</f>
        <v>1</v>
      </c>
      <c r="E467" s="1">
        <f>+E466+Tabla15[[#This Row],[NOMBRE DE LA CAUSA 2019]]</f>
        <v>465</v>
      </c>
      <c r="F467" s="1">
        <f>+Tabla15[[#This Row],[0]]*Tabla15[[#This Row],[NOMBRE DE LA CAUSA 2019]]</f>
        <v>465</v>
      </c>
      <c r="G467" s="6" t="s">
        <v>798</v>
      </c>
      <c r="H467" s="6" t="s">
        <v>848</v>
      </c>
      <c r="I467" s="6"/>
      <c r="J467" s="6"/>
      <c r="K467" s="6" t="s">
        <v>759</v>
      </c>
      <c r="L467" s="1" t="s">
        <v>1744</v>
      </c>
      <c r="M467" s="4">
        <v>2131</v>
      </c>
      <c r="N467" s="1" t="str">
        <f>+Tabla15[[#This Row],[NOMBRE DE LA CAUSA 2017]]</f>
        <v>LESION EN ACCIDENTE MARITIMO</v>
      </c>
    </row>
    <row r="468" spans="1:14" ht="15" customHeight="1">
      <c r="A468" s="1">
        <f>+Tabla15[[#This Row],[1]]</f>
        <v>466</v>
      </c>
      <c r="B468" s="1" t="s">
        <v>1745</v>
      </c>
      <c r="C468" s="1">
        <v>1</v>
      </c>
      <c r="D468" s="1">
        <f>+IF(Tabla15[[#This Row],[NOMBRE DE LA CAUSA 2018]]=0,0,1)</f>
        <v>1</v>
      </c>
      <c r="E468" s="1">
        <f>+E467+Tabla15[[#This Row],[NOMBRE DE LA CAUSA 2019]]</f>
        <v>466</v>
      </c>
      <c r="F468" s="1">
        <f>+Tabla15[[#This Row],[0]]*Tabla15[[#This Row],[NOMBRE DE LA CAUSA 2019]]</f>
        <v>466</v>
      </c>
      <c r="G468" s="6" t="s">
        <v>798</v>
      </c>
      <c r="H468" s="6" t="s">
        <v>861</v>
      </c>
      <c r="I468" s="6"/>
      <c r="J468" s="6"/>
      <c r="K468" s="6" t="s">
        <v>759</v>
      </c>
      <c r="L468" s="1" t="s">
        <v>1746</v>
      </c>
      <c r="M468" s="4">
        <v>2146</v>
      </c>
      <c r="N468" s="1" t="str">
        <f>+Tabla15[[#This Row],[NOMBRE DE LA CAUSA 2017]]</f>
        <v>LESION EN MANIFESTACION PUBLICA</v>
      </c>
    </row>
    <row r="469" spans="1:14" ht="15" customHeight="1">
      <c r="A469" s="1">
        <f>+Tabla15[[#This Row],[1]]</f>
        <v>467</v>
      </c>
      <c r="B469" s="6" t="s">
        <v>1747</v>
      </c>
      <c r="C469" s="1">
        <v>1</v>
      </c>
      <c r="D469" s="1">
        <f>+IF(Tabla15[[#This Row],[NOMBRE DE LA CAUSA 2018]]=0,0,1)</f>
        <v>1</v>
      </c>
      <c r="E469" s="1">
        <f>+E468+Tabla15[[#This Row],[NOMBRE DE LA CAUSA 2019]]</f>
        <v>467</v>
      </c>
      <c r="F469" s="1">
        <f>+Tabla15[[#This Row],[0]]*Tabla15[[#This Row],[NOMBRE DE LA CAUSA 2019]]</f>
        <v>467</v>
      </c>
      <c r="G469" s="6" t="s">
        <v>798</v>
      </c>
      <c r="H469" s="1" t="s">
        <v>864</v>
      </c>
      <c r="I469" s="6"/>
      <c r="J469" s="6"/>
      <c r="K469" s="6" t="s">
        <v>759</v>
      </c>
      <c r="L469" s="1" t="s">
        <v>1748</v>
      </c>
      <c r="M469" s="4">
        <v>2187</v>
      </c>
      <c r="N469" s="1" t="str">
        <f>+Tabla15[[#This Row],[NOMBRE DE LA CAUSA 2017]]</f>
        <v>LESION EN OPERACION ADMINISTRATIVA</v>
      </c>
    </row>
    <row r="470" spans="1:14" ht="15" customHeight="1">
      <c r="A470" s="1">
        <f>+Tabla15[[#This Row],[1]]</f>
        <v>468</v>
      </c>
      <c r="B470" s="6" t="s">
        <v>1749</v>
      </c>
      <c r="C470" s="1">
        <v>1</v>
      </c>
      <c r="D470" s="1">
        <f>+IF(Tabla15[[#This Row],[NOMBRE DE LA CAUSA 2018]]=0,0,1)</f>
        <v>1</v>
      </c>
      <c r="E470" s="1">
        <f>+E469+Tabla15[[#This Row],[NOMBRE DE LA CAUSA 2019]]</f>
        <v>468</v>
      </c>
      <c r="F470" s="1">
        <f>+Tabla15[[#This Row],[0]]*Tabla15[[#This Row],[NOMBRE DE LA CAUSA 2019]]</f>
        <v>468</v>
      </c>
      <c r="G470" s="6" t="s">
        <v>798</v>
      </c>
      <c r="H470" s="6" t="s">
        <v>869</v>
      </c>
      <c r="I470" s="6"/>
      <c r="J470" s="6"/>
      <c r="K470" s="6" t="s">
        <v>759</v>
      </c>
      <c r="L470" s="1" t="s">
        <v>1750</v>
      </c>
      <c r="M470" s="4">
        <v>2193</v>
      </c>
      <c r="N470" s="1" t="str">
        <f>+Tabla15[[#This Row],[NOMBRE DE LA CAUSA 2017]]</f>
        <v>LESION EN ZONA DE DISTENSION</v>
      </c>
    </row>
    <row r="471" spans="1:14" ht="15" customHeight="1">
      <c r="A471" s="1">
        <f>+Tabla15[[#This Row],[1]]</f>
        <v>469</v>
      </c>
      <c r="B471" s="6" t="s">
        <v>1751</v>
      </c>
      <c r="C471" s="1">
        <v>1</v>
      </c>
      <c r="D471" s="1">
        <f>+IF(Tabla15[[#This Row],[NOMBRE DE LA CAUSA 2018]]=0,0,1)</f>
        <v>1</v>
      </c>
      <c r="E471" s="1">
        <f>+E470+Tabla15[[#This Row],[NOMBRE DE LA CAUSA 2019]]</f>
        <v>469</v>
      </c>
      <c r="F471" s="1">
        <f>+Tabla15[[#This Row],[0]]*Tabla15[[#This Row],[NOMBRE DE LA CAUSA 2019]]</f>
        <v>469</v>
      </c>
      <c r="G471" s="6" t="s">
        <v>762</v>
      </c>
      <c r="H471" s="6"/>
      <c r="I471" s="6"/>
      <c r="J471" s="6" t="s">
        <v>763</v>
      </c>
      <c r="K471" s="6" t="s">
        <v>759</v>
      </c>
      <c r="L471" s="1" t="s">
        <v>1752</v>
      </c>
      <c r="M471" s="4">
        <v>272</v>
      </c>
      <c r="N471" s="1" t="str">
        <f>+Tabla15[[#This Row],[NOMBRE DE LA CAUSA 2017]]</f>
        <v>LESION ENORME</v>
      </c>
    </row>
    <row r="472" spans="1:14" ht="15" customHeight="1">
      <c r="A472" s="1">
        <f>+Tabla15[[#This Row],[1]]</f>
        <v>470</v>
      </c>
      <c r="B472" s="1" t="s">
        <v>1753</v>
      </c>
      <c r="C472" s="1">
        <v>1</v>
      </c>
      <c r="D472" s="1">
        <f>+IF(Tabla15[[#This Row],[NOMBRE DE LA CAUSA 2018]]=0,0,1)</f>
        <v>1</v>
      </c>
      <c r="E472" s="1">
        <f>+E471+Tabla15[[#This Row],[NOMBRE DE LA CAUSA 2019]]</f>
        <v>470</v>
      </c>
      <c r="F472" s="1">
        <f>+Tabla15[[#This Row],[0]]*Tabla15[[#This Row],[NOMBRE DE LA CAUSA 2019]]</f>
        <v>470</v>
      </c>
      <c r="G472" s="6" t="s">
        <v>798</v>
      </c>
      <c r="H472" s="6" t="s">
        <v>872</v>
      </c>
      <c r="K472" s="1" t="s">
        <v>759</v>
      </c>
      <c r="L472" s="1" t="s">
        <v>1754</v>
      </c>
      <c r="M472" s="4">
        <v>2199</v>
      </c>
      <c r="N472" s="1" t="str">
        <f>+Tabla15[[#This Row],[NOMBRE DE LA CAUSA 2017]]</f>
        <v>LESION POR ACTIVIDAD DEL SECTOR DE HIDROCARBUROS</v>
      </c>
    </row>
    <row r="473" spans="1:14" ht="15" customHeight="1">
      <c r="A473" s="1">
        <f>+Tabla15[[#This Row],[1]]</f>
        <v>471</v>
      </c>
      <c r="B473" s="1" t="s">
        <v>1755</v>
      </c>
      <c r="C473" s="1">
        <v>1</v>
      </c>
      <c r="D473" s="1">
        <f>+IF(Tabla15[[#This Row],[NOMBRE DE LA CAUSA 2018]]=0,0,1)</f>
        <v>1</v>
      </c>
      <c r="E473" s="1">
        <f>+E472+Tabla15[[#This Row],[NOMBRE DE LA CAUSA 2019]]</f>
        <v>471</v>
      </c>
      <c r="F473" s="1">
        <f>+Tabla15[[#This Row],[0]]*Tabla15[[#This Row],[NOMBRE DE LA CAUSA 2019]]</f>
        <v>471</v>
      </c>
      <c r="G473" s="6" t="s">
        <v>798</v>
      </c>
      <c r="H473" s="6" t="s">
        <v>872</v>
      </c>
      <c r="K473" s="1" t="s">
        <v>759</v>
      </c>
      <c r="L473" s="1" t="s">
        <v>1756</v>
      </c>
      <c r="M473" s="4">
        <v>2196</v>
      </c>
      <c r="N473" s="1" t="str">
        <f>+Tabla15[[#This Row],[NOMBRE DE LA CAUSA 2017]]</f>
        <v>LESION POR ACTIVIDAD MINERA</v>
      </c>
    </row>
    <row r="474" spans="1:14" ht="15" customHeight="1">
      <c r="A474" s="1">
        <f>+Tabla15[[#This Row],[1]]</f>
        <v>472</v>
      </c>
      <c r="B474" s="6" t="s">
        <v>1757</v>
      </c>
      <c r="C474" s="1">
        <v>1</v>
      </c>
      <c r="D474" s="1">
        <f>+IF(Tabla15[[#This Row],[NOMBRE DE LA CAUSA 2018]]=0,0,1)</f>
        <v>1</v>
      </c>
      <c r="E474" s="1">
        <f>+E473+Tabla15[[#This Row],[NOMBRE DE LA CAUSA 2019]]</f>
        <v>472</v>
      </c>
      <c r="F474" s="1">
        <f>+Tabla15[[#This Row],[0]]*Tabla15[[#This Row],[NOMBRE DE LA CAUSA 2019]]</f>
        <v>472</v>
      </c>
      <c r="G474" s="6" t="s">
        <v>798</v>
      </c>
      <c r="H474" s="6" t="s">
        <v>883</v>
      </c>
      <c r="I474" s="6"/>
      <c r="J474" s="6"/>
      <c r="K474" s="6" t="s">
        <v>759</v>
      </c>
      <c r="L474" s="1" t="s">
        <v>1758</v>
      </c>
      <c r="M474" s="4">
        <v>2134</v>
      </c>
      <c r="N474" s="1" t="str">
        <f>+Tabla15[[#This Row],[NOMBRE DE LA CAUSA 2017]]</f>
        <v>LESION POR ALUD DE TIERRA</v>
      </c>
    </row>
    <row r="475" spans="1:14" ht="15" customHeight="1">
      <c r="A475" s="1">
        <f>+Tabla15[[#This Row],[1]]</f>
        <v>473</v>
      </c>
      <c r="B475" s="6" t="s">
        <v>1759</v>
      </c>
      <c r="C475" s="1">
        <v>1</v>
      </c>
      <c r="D475" s="1">
        <f>+IF(Tabla15[[#This Row],[NOMBRE DE LA CAUSA 2018]]=0,0,1)</f>
        <v>1</v>
      </c>
      <c r="E475" s="1">
        <f>+E474+Tabla15[[#This Row],[NOMBRE DE LA CAUSA 2019]]</f>
        <v>473</v>
      </c>
      <c r="F475" s="1">
        <f>+Tabla15[[#This Row],[0]]*Tabla15[[#This Row],[NOMBRE DE LA CAUSA 2019]]</f>
        <v>473</v>
      </c>
      <c r="G475" s="6" t="s">
        <v>798</v>
      </c>
      <c r="H475" s="1" t="s">
        <v>886</v>
      </c>
      <c r="I475" s="6"/>
      <c r="J475" s="6"/>
      <c r="K475" s="6" t="s">
        <v>759</v>
      </c>
      <c r="L475" s="1" t="s">
        <v>1760</v>
      </c>
      <c r="M475" s="4">
        <v>2119</v>
      </c>
      <c r="N475" s="1" t="str">
        <f>+Tabla15[[#This Row],[NOMBRE DE LA CAUSA 2017]]</f>
        <v>LESION POR CAIDA DE ARBOL</v>
      </c>
    </row>
    <row r="476" spans="1:14" ht="15" customHeight="1">
      <c r="A476" s="1">
        <f>+Tabla15[[#This Row],[1]]</f>
        <v>474</v>
      </c>
      <c r="B476" s="6" t="s">
        <v>1761</v>
      </c>
      <c r="C476" s="1">
        <v>1</v>
      </c>
      <c r="D476" s="1">
        <f>+IF(Tabla15[[#This Row],[NOMBRE DE LA CAUSA 2018]]=0,0,1)</f>
        <v>1</v>
      </c>
      <c r="E476" s="1">
        <f>+E475+Tabla15[[#This Row],[NOMBRE DE LA CAUSA 2019]]</f>
        <v>474</v>
      </c>
      <c r="F476" s="1">
        <f>+Tabla15[[#This Row],[0]]*Tabla15[[#This Row],[NOMBRE DE LA CAUSA 2019]]</f>
        <v>474</v>
      </c>
      <c r="G476" s="6" t="s">
        <v>798</v>
      </c>
      <c r="H476" s="1" t="s">
        <v>889</v>
      </c>
      <c r="I476" s="6"/>
      <c r="K476" s="1" t="s">
        <v>759</v>
      </c>
      <c r="L476" s="1" t="s">
        <v>1762</v>
      </c>
      <c r="M476" s="4">
        <v>2107</v>
      </c>
      <c r="N476" s="1" t="str">
        <f>+Tabla15[[#This Row],[NOMBRE DE LA CAUSA 2017]]</f>
        <v>LESION POR CONDUCCION DE ENERGIA ELECTRICA</v>
      </c>
    </row>
    <row r="477" spans="1:14" ht="15" customHeight="1">
      <c r="A477" s="1">
        <f>+Tabla15[[#This Row],[1]]</f>
        <v>475</v>
      </c>
      <c r="B477" s="6" t="s">
        <v>1763</v>
      </c>
      <c r="C477" s="1">
        <v>1</v>
      </c>
      <c r="D477" s="1">
        <f>+IF(Tabla15[[#This Row],[NOMBRE DE LA CAUSA 2018]]=0,0,1)</f>
        <v>1</v>
      </c>
      <c r="E477" s="1">
        <f>+E476+Tabla15[[#This Row],[NOMBRE DE LA CAUSA 2019]]</f>
        <v>475</v>
      </c>
      <c r="F477" s="1">
        <f>+Tabla15[[#This Row],[0]]*Tabla15[[#This Row],[NOMBRE DE LA CAUSA 2019]]</f>
        <v>475</v>
      </c>
      <c r="G477" s="6" t="s">
        <v>798</v>
      </c>
      <c r="H477" s="1" t="s">
        <v>894</v>
      </c>
      <c r="I477" s="6"/>
      <c r="K477" s="1" t="s">
        <v>759</v>
      </c>
      <c r="L477" s="1" t="s">
        <v>1764</v>
      </c>
      <c r="M477" s="4">
        <v>2170</v>
      </c>
      <c r="N477" s="1" t="str">
        <f>+Tabla15[[#This Row],[NOMBRE DE LA CAUSA 2017]]</f>
        <v>LESION POR FALTA DE ADOPCION DE MEDIDAS DE PROTECCION Y SEGURIDAD</v>
      </c>
    </row>
    <row r="478" spans="1:14" ht="15" customHeight="1">
      <c r="A478" s="1">
        <f>+Tabla15[[#This Row],[1]]</f>
        <v>476</v>
      </c>
      <c r="B478" s="1" t="s">
        <v>1765</v>
      </c>
      <c r="C478" s="1">
        <v>1</v>
      </c>
      <c r="D478" s="1">
        <f>+IF(Tabla15[[#This Row],[NOMBRE DE LA CAUSA 2018]]=0,0,1)</f>
        <v>1</v>
      </c>
      <c r="E478" s="1">
        <f>+E477+Tabla15[[#This Row],[NOMBRE DE LA CAUSA 2019]]</f>
        <v>476</v>
      </c>
      <c r="F478" s="1">
        <f>+Tabla15[[#This Row],[0]]*Tabla15[[#This Row],[NOMBRE DE LA CAUSA 2019]]</f>
        <v>476</v>
      </c>
      <c r="G478" s="6" t="s">
        <v>798</v>
      </c>
      <c r="H478" s="1" t="s">
        <v>897</v>
      </c>
      <c r="I478" s="6"/>
      <c r="K478" s="1" t="s">
        <v>759</v>
      </c>
      <c r="L478" s="1" t="s">
        <v>1766</v>
      </c>
      <c r="M478" s="4">
        <v>2116</v>
      </c>
      <c r="N478" s="1" t="str">
        <f>+Tabla15[[#This Row],[NOMBRE DE LA CAUSA 2017]]</f>
        <v>LESION POR FALTA DE ILUMINACION EN LA VIA PUBLICA</v>
      </c>
    </row>
    <row r="479" spans="1:14" ht="15" customHeight="1">
      <c r="A479" s="1">
        <f>+Tabla15[[#This Row],[1]]</f>
        <v>477</v>
      </c>
      <c r="B479" s="1" t="s">
        <v>1767</v>
      </c>
      <c r="C479" s="1">
        <v>1</v>
      </c>
      <c r="D479" s="1">
        <f>+IF(Tabla15[[#This Row],[NOMBRE DE LA CAUSA 2018]]=0,0,1)</f>
        <v>1</v>
      </c>
      <c r="E479" s="1">
        <f>+E478+Tabla15[[#This Row],[NOMBRE DE LA CAUSA 2019]]</f>
        <v>477</v>
      </c>
      <c r="F479" s="1">
        <f>+Tabla15[[#This Row],[0]]*Tabla15[[#This Row],[NOMBRE DE LA CAUSA 2019]]</f>
        <v>477</v>
      </c>
      <c r="G479" s="6" t="s">
        <v>798</v>
      </c>
      <c r="H479" s="1" t="s">
        <v>897</v>
      </c>
      <c r="K479" s="1" t="s">
        <v>759</v>
      </c>
      <c r="L479" s="13" t="s">
        <v>1768</v>
      </c>
      <c r="M479" s="4">
        <v>2113</v>
      </c>
      <c r="N479" s="1" t="str">
        <f>+Tabla15[[#This Row],[NOMBRE DE LA CAUSA 2017]]</f>
        <v>LESION POR FALTA DE SEÑALIZACION EN LA VIA PUBLICA</v>
      </c>
    </row>
    <row r="480" spans="1:14" ht="15" customHeight="1">
      <c r="A480" s="1">
        <f>+Tabla15[[#This Row],[1]]</f>
        <v>478</v>
      </c>
      <c r="B480" s="6" t="s">
        <v>1769</v>
      </c>
      <c r="C480" s="1">
        <v>1</v>
      </c>
      <c r="D480" s="1">
        <f>+IF(Tabla15[[#This Row],[NOMBRE DE LA CAUSA 2018]]=0,0,1)</f>
        <v>1</v>
      </c>
      <c r="E480" s="1">
        <f>+E479+Tabla15[[#This Row],[NOMBRE DE LA CAUSA 2019]]</f>
        <v>478</v>
      </c>
      <c r="F480" s="1">
        <f>+Tabla15[[#This Row],[0]]*Tabla15[[#This Row],[NOMBRE DE LA CAUSA 2019]]</f>
        <v>478</v>
      </c>
      <c r="G480" s="6" t="s">
        <v>798</v>
      </c>
      <c r="H480" s="1" t="s">
        <v>1770</v>
      </c>
      <c r="I480" s="6"/>
      <c r="J480" s="6"/>
      <c r="K480" s="6" t="s">
        <v>759</v>
      </c>
      <c r="L480" s="1" t="s">
        <v>1771</v>
      </c>
      <c r="M480" s="4">
        <v>2183</v>
      </c>
      <c r="N480" s="1" t="str">
        <f>+Tabla15[[#This Row],[NOMBRE DE LA CAUSA 2017]]</f>
        <v>LESION POR INCUMPLIMIENTO DEL DEBER DE SEGURIDAD EN LA ATENCION HOSPITALARIA</v>
      </c>
    </row>
    <row r="481" spans="1:14" ht="15" customHeight="1">
      <c r="A481" s="1">
        <f>+Tabla15[[#This Row],[1]]</f>
        <v>479</v>
      </c>
      <c r="B481" s="14" t="s">
        <v>1772</v>
      </c>
      <c r="C481" s="1">
        <v>1</v>
      </c>
      <c r="D481" s="1">
        <f>+IF(Tabla15[[#This Row],[NOMBRE DE LA CAUSA 2018]]=0,0,1)</f>
        <v>1</v>
      </c>
      <c r="E481" s="1">
        <f>+E480+Tabla15[[#This Row],[NOMBRE DE LA CAUSA 2019]]</f>
        <v>479</v>
      </c>
      <c r="F481" s="1">
        <f>+Tabla15[[#This Row],[0]]*Tabla15[[#This Row],[NOMBRE DE LA CAUSA 2019]]</f>
        <v>479</v>
      </c>
      <c r="G481" s="6" t="s">
        <v>798</v>
      </c>
      <c r="H481" s="1" t="s">
        <v>894</v>
      </c>
      <c r="K481" s="1" t="s">
        <v>759</v>
      </c>
      <c r="L481" s="1" t="s">
        <v>1773</v>
      </c>
      <c r="M481" s="4">
        <v>2173</v>
      </c>
      <c r="N481" s="1" t="str">
        <f>+Tabla15[[#This Row],[NOMBRE DE LA CAUSA 2017]]</f>
        <v>LESION POR INDEBIDA O INSUFICIENTE ADOPCION DE MEDIDAS DE PROTECCION Y SEGURIDAD</v>
      </c>
    </row>
    <row r="482" spans="1:14" ht="15" customHeight="1">
      <c r="A482" s="1">
        <f>+Tabla15[[#This Row],[1]]</f>
        <v>480</v>
      </c>
      <c r="B482" s="1" t="s">
        <v>1774</v>
      </c>
      <c r="C482" s="1">
        <v>1</v>
      </c>
      <c r="D482" s="1">
        <f>+IF(Tabla15[[#This Row],[NOMBRE DE LA CAUSA 2018]]=0,0,1)</f>
        <v>1</v>
      </c>
      <c r="E482" s="1">
        <f>+E481+Tabla15[[#This Row],[NOMBRE DE LA CAUSA 2019]]</f>
        <v>480</v>
      </c>
      <c r="F482" s="1">
        <f>+Tabla15[[#This Row],[0]]*Tabla15[[#This Row],[NOMBRE DE LA CAUSA 2019]]</f>
        <v>480</v>
      </c>
      <c r="G482" s="6" t="s">
        <v>798</v>
      </c>
      <c r="H482" s="1" t="s">
        <v>1770</v>
      </c>
      <c r="K482" s="1" t="s">
        <v>759</v>
      </c>
      <c r="L482" s="1" t="s">
        <v>1775</v>
      </c>
      <c r="M482" s="4">
        <v>2185</v>
      </c>
      <c r="N482" s="1" t="str">
        <f>+Tabla15[[#This Row],[NOMBRE DE LA CAUSA 2017]]</f>
        <v>LESION POR INDEBIDA PRESTACION DEL SERVICIO DE SALUD</v>
      </c>
    </row>
    <row r="483" spans="1:14" ht="15" customHeight="1">
      <c r="A483" s="1">
        <f>+Tabla15[[#This Row],[1]]</f>
        <v>481</v>
      </c>
      <c r="B483" s="6" t="s">
        <v>1776</v>
      </c>
      <c r="C483" s="1">
        <v>1</v>
      </c>
      <c r="D483" s="1">
        <f>+IF(Tabla15[[#This Row],[NOMBRE DE LA CAUSA 2018]]=0,0,1)</f>
        <v>1</v>
      </c>
      <c r="E483" s="1">
        <f>+E482+Tabla15[[#This Row],[NOMBRE DE LA CAUSA 2019]]</f>
        <v>481</v>
      </c>
      <c r="F483" s="1">
        <f>+Tabla15[[#This Row],[0]]*Tabla15[[#This Row],[NOMBRE DE LA CAUSA 2019]]</f>
        <v>481</v>
      </c>
      <c r="G483" s="6" t="s">
        <v>798</v>
      </c>
      <c r="H483" s="1" t="s">
        <v>1770</v>
      </c>
      <c r="I483" s="6"/>
      <c r="J483" s="6"/>
      <c r="K483" s="6" t="s">
        <v>759</v>
      </c>
      <c r="L483" s="1" t="s">
        <v>1777</v>
      </c>
      <c r="M483" s="4">
        <v>2179</v>
      </c>
      <c r="N483" s="1" t="str">
        <f>+Tabla15[[#This Row],[NOMBRE DE LA CAUSA 2017]]</f>
        <v>LESION POR INDEBIDA PRESTACION DEL SERVICIO DE SALUD GINECO OBSTETRICO</v>
      </c>
    </row>
    <row r="484" spans="1:14" ht="15" customHeight="1">
      <c r="A484" s="1">
        <f>+Tabla15[[#This Row],[1]]</f>
        <v>482</v>
      </c>
      <c r="B484" s="1" t="s">
        <v>1778</v>
      </c>
      <c r="C484" s="1">
        <v>1</v>
      </c>
      <c r="D484" s="1">
        <f>+IF(Tabla15[[#This Row],[NOMBRE DE LA CAUSA 2018]]=0,0,1)</f>
        <v>1</v>
      </c>
      <c r="E484" s="1">
        <f>+E483+Tabla15[[#This Row],[NOMBRE DE LA CAUSA 2019]]</f>
        <v>482</v>
      </c>
      <c r="F484" s="1">
        <f>+Tabla15[[#This Row],[0]]*Tabla15[[#This Row],[NOMBRE DE LA CAUSA 2019]]</f>
        <v>482</v>
      </c>
      <c r="G484" s="6" t="s">
        <v>798</v>
      </c>
      <c r="H484" s="1" t="s">
        <v>1770</v>
      </c>
      <c r="K484" s="1" t="s">
        <v>759</v>
      </c>
      <c r="L484" s="1" t="s">
        <v>1779</v>
      </c>
      <c r="M484" s="4">
        <v>2181</v>
      </c>
      <c r="N484" s="1" t="str">
        <f>+Tabla15[[#This Row],[NOMBRE DE LA CAUSA 2017]]</f>
        <v>LESION POR INDEBIDO CONSENTIMIENTO INFORMADO EN LA PRESTACION DEL SERVICIO DE SALUD</v>
      </c>
    </row>
    <row r="485" spans="1:14" ht="15" customHeight="1">
      <c r="A485" s="1">
        <f>+Tabla15[[#This Row],[1]]</f>
        <v>483</v>
      </c>
      <c r="B485" s="1" t="s">
        <v>1780</v>
      </c>
      <c r="C485" s="1">
        <v>1</v>
      </c>
      <c r="D485" s="1">
        <f>+IF(Tabla15[[#This Row],[NOMBRE DE LA CAUSA 2018]]=0,0,1)</f>
        <v>1</v>
      </c>
      <c r="E485" s="1">
        <f>+E484+Tabla15[[#This Row],[NOMBRE DE LA CAUSA 2019]]</f>
        <v>483</v>
      </c>
      <c r="F485" s="1">
        <f>+Tabla15[[#This Row],[0]]*Tabla15[[#This Row],[NOMBRE DE LA CAUSA 2019]]</f>
        <v>483</v>
      </c>
      <c r="G485" s="6" t="s">
        <v>798</v>
      </c>
      <c r="H485" s="1" t="s">
        <v>904</v>
      </c>
      <c r="K485" s="1" t="s">
        <v>759</v>
      </c>
      <c r="L485" s="1" t="s">
        <v>1781</v>
      </c>
      <c r="M485" s="4">
        <v>2137</v>
      </c>
      <c r="N485" s="1" t="str">
        <f>+Tabla15[[#This Row],[NOMBRE DE LA CAUSA 2017]]</f>
        <v>LESION POR INUNDACION</v>
      </c>
    </row>
    <row r="486" spans="1:14" ht="15" customHeight="1">
      <c r="A486" s="1">
        <f>+Tabla15[[#This Row],[1]]</f>
        <v>484</v>
      </c>
      <c r="B486" s="15" t="s">
        <v>1782</v>
      </c>
      <c r="C486" s="1">
        <v>1</v>
      </c>
      <c r="D486" s="1">
        <f>+IF(Tabla15[[#This Row],[NOMBRE DE LA CAUSA 2018]]=0,0,1)</f>
        <v>1</v>
      </c>
      <c r="E486" s="1">
        <f>+E485+Tabla15[[#This Row],[NOMBRE DE LA CAUSA 2019]]</f>
        <v>484</v>
      </c>
      <c r="F486" s="1">
        <f>+Tabla15[[#This Row],[0]]*Tabla15[[#This Row],[NOMBRE DE LA CAUSA 2019]]</f>
        <v>484</v>
      </c>
      <c r="G486" s="6" t="s">
        <v>798</v>
      </c>
      <c r="H486" s="1" t="s">
        <v>894</v>
      </c>
      <c r="I486" s="6"/>
      <c r="J486" s="6"/>
      <c r="K486" s="6" t="s">
        <v>759</v>
      </c>
      <c r="L486" s="1" t="s">
        <v>1783</v>
      </c>
      <c r="M486" s="4">
        <v>2176</v>
      </c>
      <c r="N486" s="1" t="str">
        <f>+Tabla15[[#This Row],[NOMBRE DE LA CAUSA 2017]]</f>
        <v>LESION POR MODIFICACION O REDUCCION DE LAS MEDIDAS DE PROTECCION Y SEGURIDAD</v>
      </c>
    </row>
    <row r="487" spans="1:14" ht="15" customHeight="1">
      <c r="A487" s="1">
        <f>+Tabla15[[#This Row],[1]]</f>
        <v>485</v>
      </c>
      <c r="B487" s="1" t="s">
        <v>1784</v>
      </c>
      <c r="C487" s="1">
        <v>1</v>
      </c>
      <c r="D487" s="1">
        <f>+IF(Tabla15[[#This Row],[NOMBRE DE LA CAUSA 2018]]=0,0,1)</f>
        <v>1</v>
      </c>
      <c r="E487" s="1">
        <f>+E486+Tabla15[[#This Row],[NOMBRE DE LA CAUSA 2019]]</f>
        <v>485</v>
      </c>
      <c r="F487" s="1">
        <f>+Tabla15[[#This Row],[0]]*Tabla15[[#This Row],[NOMBRE DE LA CAUSA 2019]]</f>
        <v>485</v>
      </c>
      <c r="G487" s="6" t="s">
        <v>798</v>
      </c>
      <c r="H487" s="1" t="s">
        <v>909</v>
      </c>
      <c r="K487" s="1" t="s">
        <v>759</v>
      </c>
      <c r="L487" s="1" t="s">
        <v>1785</v>
      </c>
      <c r="M487" s="4">
        <v>2122</v>
      </c>
      <c r="N487" s="1" t="str">
        <f>+Tabla15[[#This Row],[NOMBRE DE LA CAUSA 2017]]</f>
        <v>LESION POR RUINA DE EDIFICACION PUBLICA</v>
      </c>
    </row>
    <row r="488" spans="1:14" ht="15" customHeight="1">
      <c r="A488" s="1">
        <f>+Tabla15[[#This Row],[1]]</f>
        <v>486</v>
      </c>
      <c r="B488" s="1" t="s">
        <v>1786</v>
      </c>
      <c r="C488" s="1">
        <v>1</v>
      </c>
      <c r="D488" s="1">
        <f>+IF(Tabla15[[#This Row],[NOMBRE DE LA CAUSA 2018]]=0,0,1)</f>
        <v>1</v>
      </c>
      <c r="E488" s="1">
        <f>+E487+Tabla15[[#This Row],[NOMBRE DE LA CAUSA 2019]]</f>
        <v>486</v>
      </c>
      <c r="F488" s="1">
        <f>+Tabla15[[#This Row],[0]]*Tabla15[[#This Row],[NOMBRE DE LA CAUSA 2019]]</f>
        <v>486</v>
      </c>
      <c r="G488" s="6" t="s">
        <v>798</v>
      </c>
      <c r="H488" s="1" t="s">
        <v>1787</v>
      </c>
      <c r="K488" s="1" t="s">
        <v>759</v>
      </c>
      <c r="L488" s="1" t="s">
        <v>1788</v>
      </c>
      <c r="M488" s="4">
        <v>2164</v>
      </c>
      <c r="N488" s="1" t="str">
        <f>+Tabla15[[#This Row],[NOMBRE DE LA CAUSA 2017]]</f>
        <v>LESION POR SEMOVIENTE DE PROPIEDAD DEL ESTADO</v>
      </c>
    </row>
    <row r="489" spans="1:14" ht="15" customHeight="1">
      <c r="A489" s="1">
        <f>+Tabla15[[#This Row],[1]]</f>
        <v>487</v>
      </c>
      <c r="B489" s="1" t="s">
        <v>1789</v>
      </c>
      <c r="C489" s="1">
        <v>1</v>
      </c>
      <c r="D489" s="1">
        <f>+IF(Tabla15[[#This Row],[NOMBRE DE LA CAUSA 2018]]=0,0,1)</f>
        <v>1</v>
      </c>
      <c r="E489" s="1">
        <f>+E488+Tabla15[[#This Row],[NOMBRE DE LA CAUSA 2019]]</f>
        <v>487</v>
      </c>
      <c r="F489" s="1">
        <f>+Tabla15[[#This Row],[0]]*Tabla15[[#This Row],[NOMBRE DE LA CAUSA 2019]]</f>
        <v>487</v>
      </c>
      <c r="G489" s="6" t="s">
        <v>798</v>
      </c>
      <c r="H489" s="6" t="s">
        <v>914</v>
      </c>
      <c r="I489" s="6"/>
      <c r="J489" s="6"/>
      <c r="K489" s="6" t="s">
        <v>759</v>
      </c>
      <c r="L489" s="1" t="s">
        <v>1790</v>
      </c>
      <c r="M489" s="4">
        <v>2159</v>
      </c>
      <c r="N489" s="1" t="str">
        <f>+Tabla15[[#This Row],[NOMBRE DE LA CAUSA 2017]]</f>
        <v>LESION POR USO EXCESIVO DE LA FUERZA</v>
      </c>
    </row>
    <row r="490" spans="1:14" ht="15" customHeight="1">
      <c r="A490" s="1">
        <f>+Tabla15[[#This Row],[1]]</f>
        <v>488</v>
      </c>
      <c r="B490" s="1" t="s">
        <v>1791</v>
      </c>
      <c r="C490" s="1">
        <v>1</v>
      </c>
      <c r="D490" s="1">
        <f>+IF(Tabla15[[#This Row],[NOMBRE DE LA CAUSA 2018]]=0,0,1)</f>
        <v>1</v>
      </c>
      <c r="E490" s="1">
        <f>+E489+Tabla15[[#This Row],[NOMBRE DE LA CAUSA 2019]]</f>
        <v>488</v>
      </c>
      <c r="F490" s="1">
        <f>+Tabla15[[#This Row],[0]]*Tabla15[[#This Row],[NOMBRE DE LA CAUSA 2019]]</f>
        <v>488</v>
      </c>
      <c r="G490" s="6" t="s">
        <v>798</v>
      </c>
      <c r="H490" s="1" t="s">
        <v>917</v>
      </c>
      <c r="K490" s="1" t="s">
        <v>759</v>
      </c>
      <c r="L490" s="14" t="s">
        <v>1792</v>
      </c>
      <c r="M490" s="4">
        <v>2110</v>
      </c>
      <c r="N490" s="1" t="str">
        <f>+Tabla15[[#This Row],[NOMBRE DE LA CAUSA 2017]]</f>
        <v>LESION POR VIA PUBLICA EN MAL ESTADO</v>
      </c>
    </row>
    <row r="491" spans="1:14" ht="15" customHeight="1">
      <c r="A491" s="1">
        <f>+Tabla15[[#This Row],[1]]</f>
        <v>489</v>
      </c>
      <c r="B491" s="5" t="s">
        <v>1793</v>
      </c>
      <c r="C491" s="1">
        <v>1</v>
      </c>
      <c r="D491" s="1">
        <f>+IF(Tabla15[[#This Row],[NOMBRE DE LA CAUSA 2018]]=0,0,1)</f>
        <v>1</v>
      </c>
      <c r="E491" s="1">
        <f>+E490+Tabla15[[#This Row],[NOMBRE DE LA CAUSA 2019]]</f>
        <v>489</v>
      </c>
      <c r="F491" s="1">
        <f>+Tabla15[[#This Row],[0]]*Tabla15[[#This Row],[NOMBRE DE LA CAUSA 2019]]</f>
        <v>489</v>
      </c>
      <c r="G491" s="6" t="s">
        <v>757</v>
      </c>
      <c r="H491" s="6"/>
      <c r="I491" s="6"/>
      <c r="J491" s="6"/>
      <c r="K491" s="6" t="s">
        <v>759</v>
      </c>
      <c r="L491" s="5" t="s">
        <v>1794</v>
      </c>
      <c r="M491" s="4">
        <v>2042</v>
      </c>
      <c r="N491" s="1" t="str">
        <f>+Tabla15[[#This Row],[NOMBRE DE LA CAUSA 2017]]</f>
        <v>MAYOR PERMANENCIA DE OBRA</v>
      </c>
    </row>
    <row r="492" spans="1:14" ht="15" customHeight="1">
      <c r="A492" s="1">
        <f>+Tabla15[[#This Row],[1]]</f>
        <v>490</v>
      </c>
      <c r="B492" s="6" t="s">
        <v>1795</v>
      </c>
      <c r="C492" s="1">
        <v>1</v>
      </c>
      <c r="D492" s="1">
        <f>+IF(Tabla15[[#This Row],[NOMBRE DE LA CAUSA 2018]]=0,0,1)</f>
        <v>1</v>
      </c>
      <c r="E492" s="1">
        <f>+E491+Tabla15[[#This Row],[NOMBRE DE LA CAUSA 2019]]</f>
        <v>490</v>
      </c>
      <c r="F492" s="1">
        <f>+Tabla15[[#This Row],[0]]*Tabla15[[#This Row],[NOMBRE DE LA CAUSA 2019]]</f>
        <v>490</v>
      </c>
      <c r="G492" s="6" t="s">
        <v>757</v>
      </c>
      <c r="H492" s="6"/>
      <c r="I492" s="6"/>
      <c r="J492" s="6"/>
      <c r="K492" s="6" t="s">
        <v>759</v>
      </c>
      <c r="L492" s="10" t="s">
        <v>1796</v>
      </c>
      <c r="M492" s="4">
        <v>2043</v>
      </c>
      <c r="N492" s="1" t="str">
        <f>+Tabla15[[#This Row],[NOMBRE DE LA CAUSA 2017]]</f>
        <v>MAYORES CANTIDADES, SOBRECOSTOS Y OBRAS ADICIONALES EN CONTRATO DE OBRA A PRECIO GLOBAL</v>
      </c>
    </row>
    <row r="493" spans="1:14" ht="15" customHeight="1">
      <c r="A493" s="1">
        <f>+Tabla15[[#This Row],[1]]</f>
        <v>491</v>
      </c>
      <c r="B493" s="6" t="s">
        <v>1797</v>
      </c>
      <c r="C493" s="1">
        <v>1</v>
      </c>
      <c r="D493" s="1">
        <f>+IF(Tabla15[[#This Row],[NOMBRE DE LA CAUSA 2018]]=0,0,1)</f>
        <v>1</v>
      </c>
      <c r="E493" s="1">
        <f>+E492+Tabla15[[#This Row],[NOMBRE DE LA CAUSA 2019]]</f>
        <v>491</v>
      </c>
      <c r="F493" s="1">
        <f>+Tabla15[[#This Row],[0]]*Tabla15[[#This Row],[NOMBRE DE LA CAUSA 2019]]</f>
        <v>491</v>
      </c>
      <c r="G493" s="6" t="s">
        <v>757</v>
      </c>
      <c r="H493" s="6"/>
      <c r="I493" s="6"/>
      <c r="J493" s="6"/>
      <c r="K493" s="6" t="s">
        <v>759</v>
      </c>
      <c r="L493" s="10" t="s">
        <v>1798</v>
      </c>
      <c r="M493" s="4">
        <v>2044</v>
      </c>
      <c r="N493" s="1" t="str">
        <f>+Tabla15[[#This Row],[NOMBRE DE LA CAUSA 2017]]</f>
        <v>MAYORES CANTIDADES, SOBRECOSTOS Y OBRAS ADICIONALES EN CONTRATO DE OBRA A PRECIO UNITARIO</v>
      </c>
    </row>
    <row r="494" spans="1:14" ht="15" customHeight="1">
      <c r="A494" s="1">
        <f>+Tabla15[[#This Row],[1]]</f>
        <v>492</v>
      </c>
      <c r="B494" s="6" t="s">
        <v>1799</v>
      </c>
      <c r="C494" s="1">
        <v>1</v>
      </c>
      <c r="D494" s="1">
        <f>+IF(Tabla15[[#This Row],[NOMBRE DE LA CAUSA 2018]]=0,0,1)</f>
        <v>1</v>
      </c>
      <c r="E494" s="1">
        <f>+E493+Tabla15[[#This Row],[NOMBRE DE LA CAUSA 2019]]</f>
        <v>492</v>
      </c>
      <c r="F494" s="1">
        <f>+Tabla15[[#This Row],[0]]*Tabla15[[#This Row],[NOMBRE DE LA CAUSA 2019]]</f>
        <v>492</v>
      </c>
      <c r="G494" s="6" t="s">
        <v>757</v>
      </c>
      <c r="H494" s="6"/>
      <c r="I494" s="6"/>
      <c r="J494" s="6"/>
      <c r="K494" s="6" t="s">
        <v>759</v>
      </c>
      <c r="L494" s="10" t="s">
        <v>1800</v>
      </c>
      <c r="M494" s="4">
        <v>2045</v>
      </c>
      <c r="N494" s="1" t="str">
        <f>+Tabla15[[#This Row],[NOMBRE DE LA CAUSA 2017]]</f>
        <v>MAYORES CANTIDADES, SOBRECOSTOS Y OBRAS ADICIONALES POR EVENTO DE FUERZA MAYOR</v>
      </c>
    </row>
    <row r="495" spans="1:14" ht="15" customHeight="1">
      <c r="A495" s="1">
        <f>+Tabla15[[#This Row],[1]]</f>
        <v>493</v>
      </c>
      <c r="B495" s="1" t="s">
        <v>1801</v>
      </c>
      <c r="C495" s="1">
        <v>1</v>
      </c>
      <c r="D495" s="1">
        <f>+IF(Tabla15[[#This Row],[NOMBRE DE LA CAUSA 2018]]=0,0,1)</f>
        <v>1</v>
      </c>
      <c r="E495" s="1">
        <f>+E494+Tabla15[[#This Row],[NOMBRE DE LA CAUSA 2019]]</f>
        <v>493</v>
      </c>
      <c r="F495" s="1">
        <f>+Tabla15[[#This Row],[0]]*Tabla15[[#This Row],[NOMBRE DE LA CAUSA 2019]]</f>
        <v>493</v>
      </c>
      <c r="G495" s="6" t="s">
        <v>757</v>
      </c>
      <c r="K495" s="1" t="s">
        <v>759</v>
      </c>
      <c r="L495" s="5" t="s">
        <v>1802</v>
      </c>
      <c r="M495" s="4">
        <v>2046</v>
      </c>
      <c r="N495" s="1" t="str">
        <f>+Tabla15[[#This Row],[NOMBRE DE LA CAUSA 2017]]</f>
        <v>MODIFICACION Y/O REVISION DE LAS PRESTACIONES CONTRACTUALES</v>
      </c>
    </row>
    <row r="496" spans="1:14" ht="15" customHeight="1">
      <c r="A496" s="1">
        <f>+Tabla15[[#This Row],[1]]</f>
        <v>494</v>
      </c>
      <c r="B496" s="1" t="s">
        <v>1803</v>
      </c>
      <c r="C496" s="1">
        <v>1</v>
      </c>
      <c r="D496" s="1">
        <f>+IF(Tabla15[[#This Row],[NOMBRE DE LA CAUSA 2018]]=0,0,1)</f>
        <v>1</v>
      </c>
      <c r="E496" s="1">
        <f>+E495+Tabla15[[#This Row],[NOMBRE DE LA CAUSA 2019]]</f>
        <v>494</v>
      </c>
      <c r="F496" s="1">
        <f>+Tabla15[[#This Row],[0]]*Tabla15[[#This Row],[NOMBRE DE LA CAUSA 2019]]</f>
        <v>494</v>
      </c>
      <c r="G496" s="6" t="s">
        <v>757</v>
      </c>
      <c r="K496" s="1" t="s">
        <v>759</v>
      </c>
      <c r="L496" s="5" t="s">
        <v>1804</v>
      </c>
      <c r="M496" s="4">
        <v>2047</v>
      </c>
      <c r="N496" s="1" t="str">
        <f>+Tabla15[[#This Row],[NOMBRE DE LA CAUSA 2017]]</f>
        <v>MODIFICACION Y/O REVISION DEL PLAZO CONTRACTUAL</v>
      </c>
    </row>
    <row r="497" spans="1:14" ht="15" customHeight="1">
      <c r="A497" s="1">
        <f>+Tabla15[[#This Row],[1]]</f>
        <v>495</v>
      </c>
      <c r="B497" s="1" t="s">
        <v>1805</v>
      </c>
      <c r="C497" s="1">
        <v>1</v>
      </c>
      <c r="D497" s="1">
        <f>+IF(Tabla15[[#This Row],[NOMBRE DE LA CAUSA 2018]]=0,0,1)</f>
        <v>1</v>
      </c>
      <c r="E497" s="1">
        <f>+E496+Tabla15[[#This Row],[NOMBRE DE LA CAUSA 2019]]</f>
        <v>495</v>
      </c>
      <c r="F497" s="1">
        <f>+Tabla15[[#This Row],[0]]*Tabla15[[#This Row],[NOMBRE DE LA CAUSA 2019]]</f>
        <v>495</v>
      </c>
      <c r="G497" s="6" t="s">
        <v>757</v>
      </c>
      <c r="K497" s="1" t="s">
        <v>759</v>
      </c>
      <c r="L497" s="1" t="s">
        <v>1806</v>
      </c>
      <c r="M497" s="4">
        <v>2203</v>
      </c>
      <c r="N497" s="1" t="str">
        <f>+Tabla15[[#This Row],[NOMBRE DE LA CAUSA 2017]]</f>
        <v>MORA EN LA ENTREGA DE BIEN EMBARGADO O SECUESTRADO</v>
      </c>
    </row>
    <row r="498" spans="1:14" ht="15" customHeight="1">
      <c r="A498" s="1">
        <f>+Tabla15[[#This Row],[1]]</f>
        <v>496</v>
      </c>
      <c r="B498" s="1" t="s">
        <v>1807</v>
      </c>
      <c r="C498" s="1">
        <v>1</v>
      </c>
      <c r="D498" s="1">
        <f>+IF(Tabla15[[#This Row],[NOMBRE DE LA CAUSA 2018]]=0,0,1)</f>
        <v>1</v>
      </c>
      <c r="E498" s="1">
        <f>+E497+Tabla15[[#This Row],[NOMBRE DE LA CAUSA 2019]]</f>
        <v>496</v>
      </c>
      <c r="F498" s="1">
        <f>+Tabla15[[#This Row],[0]]*Tabla15[[#This Row],[NOMBRE DE LA CAUSA 2019]]</f>
        <v>496</v>
      </c>
      <c r="G498" s="6" t="s">
        <v>757</v>
      </c>
      <c r="K498" s="1" t="s">
        <v>759</v>
      </c>
      <c r="L498" s="1" t="s">
        <v>1808</v>
      </c>
      <c r="M498" s="4">
        <v>2163</v>
      </c>
      <c r="N498" s="1" t="str">
        <f>+Tabla15[[#This Row],[NOMBRE DE LA CAUSA 2017]]</f>
        <v>MORA EN LA ENTREGA DE BIEN INCAUTADO U OCUPADO EN UN PROCESO PENAL</v>
      </c>
    </row>
    <row r="499" spans="1:14" ht="15" customHeight="1">
      <c r="A499" s="1">
        <f>+Tabla15[[#This Row],[1]]</f>
        <v>497</v>
      </c>
      <c r="B499" s="1" t="s">
        <v>1809</v>
      </c>
      <c r="C499" s="1">
        <v>1</v>
      </c>
      <c r="D499" s="1">
        <f>+IF(Tabla15[[#This Row],[NOMBRE DE LA CAUSA 2018]]=0,0,1)</f>
        <v>1</v>
      </c>
      <c r="E499" s="1">
        <f>+E498+Tabla15[[#This Row],[NOMBRE DE LA CAUSA 2019]]</f>
        <v>497</v>
      </c>
      <c r="F499" s="1">
        <f>+Tabla15[[#This Row],[0]]*Tabla15[[#This Row],[NOMBRE DE LA CAUSA 2019]]</f>
        <v>497</v>
      </c>
      <c r="G499" s="6" t="s">
        <v>762</v>
      </c>
      <c r="J499" s="1" t="s">
        <v>763</v>
      </c>
      <c r="K499" s="1" t="s">
        <v>759</v>
      </c>
      <c r="L499" s="1" t="s">
        <v>1810</v>
      </c>
      <c r="M499" s="4">
        <v>321</v>
      </c>
      <c r="N499" s="1" t="str">
        <f>+Tabla15[[#This Row],[NOMBRE DE LA CAUSA 2017]]</f>
        <v>MUERTE ACCIDENTAL O FORTUITA A CONSCRIPTO</v>
      </c>
    </row>
    <row r="500" spans="1:14" ht="15" customHeight="1">
      <c r="A500" s="1">
        <f>+Tabla15[[#This Row],[1]]</f>
        <v>498</v>
      </c>
      <c r="B500" s="1" t="s">
        <v>1811</v>
      </c>
      <c r="C500" s="1">
        <v>1</v>
      </c>
      <c r="D500" s="1">
        <f>+IF(Tabla15[[#This Row],[NOMBRE DE LA CAUSA 2018]]=0,0,1)</f>
        <v>1</v>
      </c>
      <c r="E500" s="1">
        <f>+E499+Tabla15[[#This Row],[NOMBRE DE LA CAUSA 2019]]</f>
        <v>498</v>
      </c>
      <c r="F500" s="1">
        <f>+Tabla15[[#This Row],[0]]*Tabla15[[#This Row],[NOMBRE DE LA CAUSA 2019]]</f>
        <v>498</v>
      </c>
      <c r="G500" s="6" t="s">
        <v>762</v>
      </c>
      <c r="J500" s="1" t="s">
        <v>763</v>
      </c>
      <c r="K500" s="1" t="s">
        <v>759</v>
      </c>
      <c r="L500" s="1" t="s">
        <v>1812</v>
      </c>
      <c r="M500" s="4">
        <v>732</v>
      </c>
      <c r="N500" s="1" t="str">
        <f>+Tabla15[[#This Row],[NOMBRE DE LA CAUSA 2017]]</f>
        <v>MUERTE ACCIDENTAL O FORTUITA A MIEMBRO VOLUNTARIO DE LA FUERZA PUBLICA</v>
      </c>
    </row>
    <row r="501" spans="1:14" ht="15" customHeight="1">
      <c r="A501" s="1">
        <f>+Tabla15[[#This Row],[1]]</f>
        <v>499</v>
      </c>
      <c r="B501" s="1" t="s">
        <v>1813</v>
      </c>
      <c r="C501" s="1">
        <v>1</v>
      </c>
      <c r="D501" s="1">
        <f>+IF(Tabla15[[#This Row],[NOMBRE DE LA CAUSA 2018]]=0,0,1)</f>
        <v>1</v>
      </c>
      <c r="E501" s="1">
        <f>+E500+Tabla15[[#This Row],[NOMBRE DE LA CAUSA 2019]]</f>
        <v>499</v>
      </c>
      <c r="F501" s="1">
        <f>+Tabla15[[#This Row],[0]]*Tabla15[[#This Row],[NOMBRE DE LA CAUSA 2019]]</f>
        <v>499</v>
      </c>
      <c r="G501" s="6" t="s">
        <v>798</v>
      </c>
      <c r="H501" s="1" t="s">
        <v>1814</v>
      </c>
      <c r="K501" s="1" t="s">
        <v>759</v>
      </c>
      <c r="L501" s="1" t="s">
        <v>1815</v>
      </c>
      <c r="M501" s="4">
        <v>2105</v>
      </c>
      <c r="N501" s="1" t="str">
        <f>+Tabla15[[#This Row],[NOMBRE DE LA CAUSA 2017]]</f>
        <v>MUERTE ACCIDENTAL O FORTUITA A RECLUSO</v>
      </c>
    </row>
    <row r="502" spans="1:14" ht="15" customHeight="1">
      <c r="A502" s="1">
        <f>+Tabla15[[#This Row],[1]]</f>
        <v>500</v>
      </c>
      <c r="B502" s="1" t="s">
        <v>1816</v>
      </c>
      <c r="C502" s="1">
        <v>1</v>
      </c>
      <c r="D502" s="1">
        <f>+IF(Tabla15[[#This Row],[NOMBRE DE LA CAUSA 2018]]=0,0,1)</f>
        <v>1</v>
      </c>
      <c r="E502" s="1">
        <f>+E501+Tabla15[[#This Row],[NOMBRE DE LA CAUSA 2019]]</f>
        <v>500</v>
      </c>
      <c r="F502" s="1">
        <f>+Tabla15[[#This Row],[0]]*Tabla15[[#This Row],[NOMBRE DE LA CAUSA 2019]]</f>
        <v>500</v>
      </c>
      <c r="G502" s="6" t="s">
        <v>798</v>
      </c>
      <c r="H502" s="6" t="s">
        <v>1728</v>
      </c>
      <c r="I502" s="6"/>
      <c r="J502" s="6"/>
      <c r="K502" s="6" t="s">
        <v>759</v>
      </c>
      <c r="L502" s="1" t="s">
        <v>1817</v>
      </c>
      <c r="M502" s="4">
        <v>2059</v>
      </c>
      <c r="N502" s="1" t="str">
        <f>+Tabla15[[#This Row],[NOMBRE DE LA CAUSA 2017]]</f>
        <v>MUERTE AUTO INFLIGIDA DE CONSCRIPTO</v>
      </c>
    </row>
    <row r="503" spans="1:14" ht="15" customHeight="1">
      <c r="A503" s="1">
        <f>+Tabla15[[#This Row],[1]]</f>
        <v>501</v>
      </c>
      <c r="B503" s="6" t="s">
        <v>1818</v>
      </c>
      <c r="C503" s="1">
        <v>1</v>
      </c>
      <c r="D503" s="1">
        <f>+IF(Tabla15[[#This Row],[NOMBRE DE LA CAUSA 2018]]=0,0,1)</f>
        <v>1</v>
      </c>
      <c r="E503" s="1">
        <f>+E502+Tabla15[[#This Row],[NOMBRE DE LA CAUSA 2019]]</f>
        <v>501</v>
      </c>
      <c r="F503" s="1">
        <f>+Tabla15[[#This Row],[0]]*Tabla15[[#This Row],[NOMBRE DE LA CAUSA 2019]]</f>
        <v>501</v>
      </c>
      <c r="G503" s="6" t="s">
        <v>798</v>
      </c>
      <c r="H503" s="1" t="s">
        <v>1731</v>
      </c>
      <c r="I503" s="6"/>
      <c r="J503" s="6"/>
      <c r="K503" s="6" t="s">
        <v>759</v>
      </c>
      <c r="L503" s="7" t="s">
        <v>1819</v>
      </c>
      <c r="M503" s="4">
        <v>2073</v>
      </c>
      <c r="N503" s="1" t="str">
        <f>+Tabla15[[#This Row],[NOMBRE DE LA CAUSA 2017]]</f>
        <v>MUERTE AUTO INFLIGIDA DE MIEMBRO VOLUNTARIO DE LA FUERZA PUBLICA</v>
      </c>
    </row>
    <row r="504" spans="1:14" ht="15" customHeight="1">
      <c r="A504" s="1">
        <f>+Tabla15[[#This Row],[1]]</f>
        <v>502</v>
      </c>
      <c r="B504" s="6" t="s">
        <v>1820</v>
      </c>
      <c r="C504" s="1">
        <v>1</v>
      </c>
      <c r="D504" s="1">
        <f>+IF(Tabla15[[#This Row],[NOMBRE DE LA CAUSA 2018]]=0,0,1)</f>
        <v>1</v>
      </c>
      <c r="E504" s="1">
        <f>+E503+Tabla15[[#This Row],[NOMBRE DE LA CAUSA 2019]]</f>
        <v>502</v>
      </c>
      <c r="F504" s="1">
        <f>+Tabla15[[#This Row],[0]]*Tabla15[[#This Row],[NOMBRE DE LA CAUSA 2019]]</f>
        <v>502</v>
      </c>
      <c r="G504" s="6" t="s">
        <v>798</v>
      </c>
      <c r="H504" s="6" t="s">
        <v>1814</v>
      </c>
      <c r="I504" s="6"/>
      <c r="J504" s="6"/>
      <c r="K504" s="6" t="s">
        <v>759</v>
      </c>
      <c r="L504" s="7" t="s">
        <v>1821</v>
      </c>
      <c r="M504" s="4">
        <v>2104</v>
      </c>
      <c r="N504" s="1" t="str">
        <f>+Tabla15[[#This Row],[NOMBRE DE LA CAUSA 2017]]</f>
        <v>MUERTE AUTO INFLIGIDA DE RECLUSO</v>
      </c>
    </row>
    <row r="505" spans="1:14" ht="15" customHeight="1">
      <c r="A505" s="1">
        <f>+Tabla15[[#This Row],[1]]</f>
        <v>503</v>
      </c>
      <c r="B505" s="1" t="s">
        <v>1822</v>
      </c>
      <c r="C505" s="1">
        <v>1</v>
      </c>
      <c r="D505" s="1">
        <f>+IF(Tabla15[[#This Row],[NOMBRE DE LA CAUSA 2018]]=0,0,1)</f>
        <v>1</v>
      </c>
      <c r="E505" s="1">
        <f>+E504+Tabla15[[#This Row],[NOMBRE DE LA CAUSA 2019]]</f>
        <v>503</v>
      </c>
      <c r="F505" s="1">
        <f>+Tabla15[[#This Row],[0]]*Tabla15[[#This Row],[NOMBRE DE LA CAUSA 2019]]</f>
        <v>503</v>
      </c>
      <c r="G505" s="6" t="s">
        <v>798</v>
      </c>
      <c r="H505" s="1" t="s">
        <v>858</v>
      </c>
      <c r="I505" s="6"/>
      <c r="J505" s="6"/>
      <c r="K505" s="6" t="s">
        <v>759</v>
      </c>
      <c r="L505" s="7" t="s">
        <v>1823</v>
      </c>
      <c r="M505" s="4">
        <v>2155</v>
      </c>
      <c r="N505" s="1" t="str">
        <f>+Tabla15[[#This Row],[NOMBRE DE LA CAUSA 2017]]</f>
        <v>MUERTE DE ALUMNO EN ESTABLECIMIENTO EDUCATIVO</v>
      </c>
    </row>
    <row r="506" spans="1:14" ht="15" customHeight="1">
      <c r="A506" s="1">
        <f>+Tabla15[[#This Row],[1]]</f>
        <v>504</v>
      </c>
      <c r="B506" s="1" t="s">
        <v>1824</v>
      </c>
      <c r="C506" s="1">
        <v>1</v>
      </c>
      <c r="D506" s="1">
        <f>+IF(Tabla15[[#This Row],[NOMBRE DE LA CAUSA 2018]]=0,0,1)</f>
        <v>1</v>
      </c>
      <c r="E506" s="1">
        <f>+E505+Tabla15[[#This Row],[NOMBRE DE LA CAUSA 2019]]</f>
        <v>504</v>
      </c>
      <c r="F506" s="1">
        <f>+Tabla15[[#This Row],[0]]*Tabla15[[#This Row],[NOMBRE DE LA CAUSA 2019]]</f>
        <v>504</v>
      </c>
      <c r="G506" s="6" t="s">
        <v>798</v>
      </c>
      <c r="H506" s="1" t="s">
        <v>834</v>
      </c>
      <c r="K506" s="1" t="s">
        <v>759</v>
      </c>
      <c r="L506" s="7" t="s">
        <v>1825</v>
      </c>
      <c r="M506" s="4">
        <v>2053</v>
      </c>
      <c r="N506" s="1" t="str">
        <f>+Tabla15[[#This Row],[NOMBRE DE LA CAUSA 2017]]</f>
        <v>MUERTE DE CIVIL CON AERONAVE OFICIAL</v>
      </c>
    </row>
    <row r="507" spans="1:14" ht="15" customHeight="1">
      <c r="A507" s="1">
        <f>+Tabla15[[#This Row],[1]]</f>
        <v>505</v>
      </c>
      <c r="B507" s="6" t="s">
        <v>1826</v>
      </c>
      <c r="C507" s="1">
        <v>1</v>
      </c>
      <c r="D507" s="1">
        <f>+IF(Tabla15[[#This Row],[NOMBRE DE LA CAUSA 2018]]=0,0,1)</f>
        <v>1</v>
      </c>
      <c r="E507" s="1">
        <f>+E506+Tabla15[[#This Row],[NOMBRE DE LA CAUSA 2019]]</f>
        <v>505</v>
      </c>
      <c r="F507" s="1">
        <f>+Tabla15[[#This Row],[0]]*Tabla15[[#This Row],[NOMBRE DE LA CAUSA 2019]]</f>
        <v>505</v>
      </c>
      <c r="G507" s="6" t="s">
        <v>762</v>
      </c>
      <c r="H507" s="6"/>
      <c r="I507" s="6"/>
      <c r="J507" s="6" t="s">
        <v>763</v>
      </c>
      <c r="K507" s="6" t="s">
        <v>759</v>
      </c>
      <c r="L507" s="7" t="s">
        <v>1827</v>
      </c>
      <c r="M507" s="4">
        <v>88</v>
      </c>
      <c r="N507" s="1" t="str">
        <f>+Tabla15[[#This Row],[NOMBRE DE LA CAUSA 2017]]</f>
        <v>MUERTE DE CIVIL CON ARMA DE DOTACION OFICIAL</v>
      </c>
    </row>
    <row r="508" spans="1:14" ht="15" customHeight="1">
      <c r="A508" s="1">
        <f>+Tabla15[[#This Row],[1]]</f>
        <v>506</v>
      </c>
      <c r="B508" s="6" t="s">
        <v>1828</v>
      </c>
      <c r="C508" s="1">
        <v>1</v>
      </c>
      <c r="D508" s="1">
        <f>+IF(Tabla15[[#This Row],[NOMBRE DE LA CAUSA 2018]]=0,0,1)</f>
        <v>1</v>
      </c>
      <c r="E508" s="1">
        <f>+E507+Tabla15[[#This Row],[NOMBRE DE LA CAUSA 2019]]</f>
        <v>506</v>
      </c>
      <c r="F508" s="1">
        <f>+Tabla15[[#This Row],[0]]*Tabla15[[#This Row],[NOMBRE DE LA CAUSA 2019]]</f>
        <v>506</v>
      </c>
      <c r="G508" s="6" t="s">
        <v>798</v>
      </c>
      <c r="H508" s="6" t="s">
        <v>839</v>
      </c>
      <c r="I508" s="6"/>
      <c r="J508" s="6"/>
      <c r="K508" s="6" t="s">
        <v>759</v>
      </c>
      <c r="L508" s="7" t="s">
        <v>1829</v>
      </c>
      <c r="M508" s="4">
        <v>2056</v>
      </c>
      <c r="N508" s="1" t="str">
        <f>+Tabla15[[#This Row],[NOMBRE DE LA CAUSA 2017]]</f>
        <v>MUERTE DE CIVIL CON NAVE OFICIAL</v>
      </c>
    </row>
    <row r="509" spans="1:14" ht="15" customHeight="1">
      <c r="A509" s="1">
        <f>+Tabla15[[#This Row],[1]]</f>
        <v>507</v>
      </c>
      <c r="B509" s="6" t="s">
        <v>1830</v>
      </c>
      <c r="C509" s="1">
        <v>1</v>
      </c>
      <c r="D509" s="1">
        <f>+IF(Tabla15[[#This Row],[NOMBRE DE LA CAUSA 2018]]=0,0,1)</f>
        <v>1</v>
      </c>
      <c r="E509" s="1">
        <f>+E508+Tabla15[[#This Row],[NOMBRE DE LA CAUSA 2019]]</f>
        <v>507</v>
      </c>
      <c r="F509" s="1">
        <f>+Tabla15[[#This Row],[0]]*Tabla15[[#This Row],[NOMBRE DE LA CAUSA 2019]]</f>
        <v>507</v>
      </c>
      <c r="G509" s="6" t="s">
        <v>762</v>
      </c>
      <c r="H509" s="6"/>
      <c r="I509" s="6"/>
      <c r="J509" s="6" t="s">
        <v>763</v>
      </c>
      <c r="K509" s="6" t="s">
        <v>759</v>
      </c>
      <c r="L509" s="1" t="s">
        <v>1831</v>
      </c>
      <c r="M509" s="4">
        <v>850</v>
      </c>
      <c r="N509" s="1" t="str">
        <f>+Tabla15[[#This Row],[NOMBRE DE LA CAUSA 2017]]</f>
        <v>MUERTE DE CIVIL CON VEHICULO OFICIAL</v>
      </c>
    </row>
    <row r="510" spans="1:14" ht="15" customHeight="1">
      <c r="A510" s="1">
        <f>+Tabla15[[#This Row],[1]]</f>
        <v>508</v>
      </c>
      <c r="B510" s="6" t="s">
        <v>1832</v>
      </c>
      <c r="C510" s="1">
        <v>1</v>
      </c>
      <c r="D510" s="1">
        <f>+IF(Tabla15[[#This Row],[NOMBRE DE LA CAUSA 2018]]=0,0,1)</f>
        <v>1</v>
      </c>
      <c r="E510" s="1">
        <f>+E509+Tabla15[[#This Row],[NOMBRE DE LA CAUSA 2019]]</f>
        <v>508</v>
      </c>
      <c r="F510" s="1">
        <f>+Tabla15[[#This Row],[0]]*Tabla15[[#This Row],[NOMBRE DE LA CAUSA 2019]]</f>
        <v>508</v>
      </c>
      <c r="G510" s="6" t="s">
        <v>798</v>
      </c>
      <c r="H510" s="6" t="s">
        <v>1833</v>
      </c>
      <c r="I510" s="6"/>
      <c r="J510" s="6"/>
      <c r="K510" s="6" t="s">
        <v>759</v>
      </c>
      <c r="L510" s="1" t="s">
        <v>1834</v>
      </c>
      <c r="M510" s="4">
        <v>2090</v>
      </c>
      <c r="N510" s="1" t="str">
        <f>+Tabla15[[#This Row],[NOMBRE DE LA CAUSA 2017]]</f>
        <v>MUERTE DE CIVIL EN COMBATE O ENFRENTAMIENTO</v>
      </c>
    </row>
    <row r="511" spans="1:14" ht="15" customHeight="1">
      <c r="A511" s="1">
        <f>+Tabla15[[#This Row],[1]]</f>
        <v>509</v>
      </c>
      <c r="B511" s="6" t="s">
        <v>1835</v>
      </c>
      <c r="C511" s="1">
        <v>1</v>
      </c>
      <c r="D511" s="1">
        <f>+IF(Tabla15[[#This Row],[NOMBRE DE LA CAUSA 2018]]=0,0,1)</f>
        <v>1</v>
      </c>
      <c r="E511" s="1">
        <f>+E510+Tabla15[[#This Row],[NOMBRE DE LA CAUSA 2019]]</f>
        <v>509</v>
      </c>
      <c r="F511" s="1">
        <f>+Tabla15[[#This Row],[0]]*Tabla15[[#This Row],[NOMBRE DE LA CAUSA 2019]]</f>
        <v>509</v>
      </c>
      <c r="G511" s="6" t="s">
        <v>798</v>
      </c>
      <c r="H511" s="1" t="s">
        <v>1833</v>
      </c>
      <c r="I511" s="6"/>
      <c r="J511" s="6"/>
      <c r="K511" s="6" t="s">
        <v>759</v>
      </c>
      <c r="L511" s="1" t="s">
        <v>1836</v>
      </c>
      <c r="M511" s="4">
        <v>2093</v>
      </c>
      <c r="N511" s="1" t="str">
        <f>+Tabla15[[#This Row],[NOMBRE DE LA CAUSA 2017]]</f>
        <v>MUERTE DE CIVIL EN ENFRENTAMIENTO ENTRE TROPAS</v>
      </c>
    </row>
    <row r="512" spans="1:14" ht="15" customHeight="1">
      <c r="A512" s="1">
        <f>+Tabla15[[#This Row],[1]]</f>
        <v>510</v>
      </c>
      <c r="B512" s="6" t="s">
        <v>1837</v>
      </c>
      <c r="C512" s="1">
        <v>1</v>
      </c>
      <c r="D512" s="1">
        <f>+IF(Tabla15[[#This Row],[NOMBRE DE LA CAUSA 2018]]=0,0,1)</f>
        <v>1</v>
      </c>
      <c r="E512" s="1">
        <f>+E511+Tabla15[[#This Row],[NOMBRE DE LA CAUSA 2019]]</f>
        <v>510</v>
      </c>
      <c r="F512" s="1">
        <f>+Tabla15[[#This Row],[0]]*Tabla15[[#This Row],[NOMBRE DE LA CAUSA 2019]]</f>
        <v>510</v>
      </c>
      <c r="G512" s="6" t="s">
        <v>798</v>
      </c>
      <c r="H512" s="1" t="s">
        <v>1833</v>
      </c>
      <c r="I512" s="6"/>
      <c r="J512" s="6"/>
      <c r="K512" s="6" t="s">
        <v>759</v>
      </c>
      <c r="L512" s="1" t="s">
        <v>1838</v>
      </c>
      <c r="M512" s="4">
        <v>2087</v>
      </c>
      <c r="N512" s="1" t="str">
        <f>+Tabla15[[#This Row],[NOMBRE DE LA CAUSA 2017]]</f>
        <v>MUERTE DE CIVIL EN OPERATIVO MILITAR</v>
      </c>
    </row>
    <row r="513" spans="1:14" ht="15" customHeight="1">
      <c r="A513" s="1">
        <f>+Tabla15[[#This Row],[1]]</f>
        <v>511</v>
      </c>
      <c r="B513" s="6" t="s">
        <v>1839</v>
      </c>
      <c r="C513" s="1">
        <v>1</v>
      </c>
      <c r="D513" s="1">
        <f>+IF(Tabla15[[#This Row],[NOMBRE DE LA CAUSA 2018]]=0,0,1)</f>
        <v>1</v>
      </c>
      <c r="E513" s="1">
        <f>+E512+Tabla15[[#This Row],[NOMBRE DE LA CAUSA 2019]]</f>
        <v>511</v>
      </c>
      <c r="F513" s="1">
        <f>+Tabla15[[#This Row],[0]]*Tabla15[[#This Row],[NOMBRE DE LA CAUSA 2019]]</f>
        <v>511</v>
      </c>
      <c r="G513" s="6" t="s">
        <v>762</v>
      </c>
      <c r="I513" s="6"/>
      <c r="J513" s="6" t="s">
        <v>763</v>
      </c>
      <c r="K513" s="6" t="s">
        <v>759</v>
      </c>
      <c r="L513" s="1" t="s">
        <v>1840</v>
      </c>
      <c r="M513" s="4">
        <v>104</v>
      </c>
      <c r="N513" s="1" t="str">
        <f>+Tabla15[[#This Row],[NOMBRE DE LA CAUSA 2017]]</f>
        <v>MUERTE DE CIVIL EN PROCEDIMIENTO DE POLICIA</v>
      </c>
    </row>
    <row r="514" spans="1:14" ht="15" customHeight="1">
      <c r="A514" s="1">
        <f>+Tabla15[[#This Row],[1]]</f>
        <v>512</v>
      </c>
      <c r="B514" s="6" t="s">
        <v>1841</v>
      </c>
      <c r="C514" s="1">
        <v>1</v>
      </c>
      <c r="D514" s="1">
        <f>+IF(Tabla15[[#This Row],[NOMBRE DE LA CAUSA 2018]]=0,0,1)</f>
        <v>1</v>
      </c>
      <c r="E514" s="1">
        <f>+E513+Tabla15[[#This Row],[NOMBRE DE LA CAUSA 2019]]</f>
        <v>512</v>
      </c>
      <c r="F514" s="1">
        <f>+Tabla15[[#This Row],[0]]*Tabla15[[#This Row],[NOMBRE DE LA CAUSA 2019]]</f>
        <v>512</v>
      </c>
      <c r="G514" s="6" t="s">
        <v>798</v>
      </c>
      <c r="H514" s="1" t="s">
        <v>877</v>
      </c>
      <c r="I514" s="6"/>
      <c r="J514" s="6"/>
      <c r="K514" s="6" t="s">
        <v>759</v>
      </c>
      <c r="L514" s="1" t="s">
        <v>1842</v>
      </c>
      <c r="M514" s="4">
        <v>2141</v>
      </c>
      <c r="N514" s="1" t="str">
        <f>+Tabla15[[#This Row],[NOMBRE DE LA CAUSA 2017]]</f>
        <v>MUERTE DE CIVIL POR ACTO TERRORISTA CONTRA INSTALACIONES, PERSONAJES O ELEMENTOS REPRESENTATIVOS DEL ESTADO</v>
      </c>
    </row>
    <row r="515" spans="1:14" ht="15" customHeight="1">
      <c r="A515" s="1">
        <f>+Tabla15[[#This Row],[1]]</f>
        <v>513</v>
      </c>
      <c r="B515" s="1" t="s">
        <v>1843</v>
      </c>
      <c r="C515" s="1">
        <v>1</v>
      </c>
      <c r="D515" s="1">
        <f>+IF(Tabla15[[#This Row],[NOMBRE DE LA CAUSA 2018]]=0,0,1)</f>
        <v>1</v>
      </c>
      <c r="E515" s="1">
        <f>+E514+Tabla15[[#This Row],[NOMBRE DE LA CAUSA 2019]]</f>
        <v>513</v>
      </c>
      <c r="F515" s="1">
        <f>+Tabla15[[#This Row],[0]]*Tabla15[[#This Row],[NOMBRE DE LA CAUSA 2019]]</f>
        <v>513</v>
      </c>
      <c r="G515" s="6" t="s">
        <v>798</v>
      </c>
      <c r="H515" s="1" t="s">
        <v>880</v>
      </c>
      <c r="K515" s="1" t="s">
        <v>759</v>
      </c>
      <c r="L515" s="1" t="s">
        <v>1844</v>
      </c>
      <c r="M515" s="4">
        <v>2144</v>
      </c>
      <c r="N515" s="1" t="str">
        <f>+Tabla15[[#This Row],[NOMBRE DE LA CAUSA 2017]]</f>
        <v>MUERTE DE CIVIL POR ACTO TERRORISTA CONTRA POBLACION CIVIL</v>
      </c>
    </row>
    <row r="516" spans="1:14" ht="15" customHeight="1">
      <c r="A516" s="1">
        <f>+Tabla15[[#This Row],[1]]</f>
        <v>514</v>
      </c>
      <c r="B516" s="6" t="s">
        <v>1845</v>
      </c>
      <c r="C516" s="1">
        <v>1</v>
      </c>
      <c r="D516" s="1">
        <f>+IF(Tabla15[[#This Row],[NOMBRE DE LA CAUSA 2018]]=0,0,1)</f>
        <v>1</v>
      </c>
      <c r="E516" s="1">
        <f>+E515+Tabla15[[#This Row],[NOMBRE DE LA CAUSA 2019]]</f>
        <v>514</v>
      </c>
      <c r="F516" s="1">
        <f>+Tabla15[[#This Row],[0]]*Tabla15[[#This Row],[NOMBRE DE LA CAUSA 2019]]</f>
        <v>514</v>
      </c>
      <c r="G516" s="6" t="s">
        <v>762</v>
      </c>
      <c r="I516" s="6"/>
      <c r="J516" s="6" t="s">
        <v>763</v>
      </c>
      <c r="K516" s="6" t="s">
        <v>759</v>
      </c>
      <c r="L516" s="1" t="s">
        <v>1846</v>
      </c>
      <c r="M516" s="4">
        <v>105</v>
      </c>
      <c r="N516" s="1" t="str">
        <f>+Tabla15[[#This Row],[NOMBRE DE LA CAUSA 2017]]</f>
        <v>MUERTE DE CIVIL POR EXPLOSION DE MINA ANTIPERSONAL</v>
      </c>
    </row>
    <row r="517" spans="1:14" ht="15" customHeight="1">
      <c r="A517" s="1">
        <f>+Tabla15[[#This Row],[1]]</f>
        <v>515</v>
      </c>
      <c r="B517" s="6" t="s">
        <v>1847</v>
      </c>
      <c r="C517" s="1">
        <v>1</v>
      </c>
      <c r="D517" s="1">
        <f>+IF(Tabla15[[#This Row],[NOMBRE DE LA CAUSA 2018]]=0,0,1)</f>
        <v>1</v>
      </c>
      <c r="E517" s="1">
        <f>+E516+Tabla15[[#This Row],[NOMBRE DE LA CAUSA 2019]]</f>
        <v>515</v>
      </c>
      <c r="F517" s="1">
        <f>+Tabla15[[#This Row],[0]]*Tabla15[[#This Row],[NOMBRE DE LA CAUSA 2019]]</f>
        <v>515</v>
      </c>
      <c r="G517" s="6" t="s">
        <v>762</v>
      </c>
      <c r="I517" s="6"/>
      <c r="J517" s="6" t="s">
        <v>763</v>
      </c>
      <c r="K517" s="6" t="s">
        <v>759</v>
      </c>
      <c r="L517" s="1" t="s">
        <v>1848</v>
      </c>
      <c r="M517" s="4">
        <v>332</v>
      </c>
      <c r="N517" s="1" t="str">
        <f>+Tabla15[[#This Row],[NOMBRE DE LA CAUSA 2017]]</f>
        <v>MUERTE DE CIVIL POR GRUPO ARMADO ILEGAL</v>
      </c>
    </row>
    <row r="518" spans="1:14" ht="15" customHeight="1">
      <c r="A518" s="1">
        <f>+Tabla15[[#This Row],[1]]</f>
        <v>516</v>
      </c>
      <c r="B518" s="6" t="s">
        <v>1849</v>
      </c>
      <c r="C518" s="1">
        <v>1</v>
      </c>
      <c r="D518" s="1">
        <f>+IF(Tabla15[[#This Row],[NOMBRE DE LA CAUSA 2018]]=0,0,1)</f>
        <v>1</v>
      </c>
      <c r="E518" s="1">
        <f>+E517+Tabla15[[#This Row],[NOMBRE DE LA CAUSA 2019]]</f>
        <v>516</v>
      </c>
      <c r="F518" s="1">
        <f>+Tabla15[[#This Row],[0]]*Tabla15[[#This Row],[NOMBRE DE LA CAUSA 2019]]</f>
        <v>516</v>
      </c>
      <c r="G518" s="6" t="s">
        <v>762</v>
      </c>
      <c r="I518" s="6"/>
      <c r="J518" s="6" t="s">
        <v>763</v>
      </c>
      <c r="K518" s="6" t="s">
        <v>759</v>
      </c>
      <c r="L518" s="1" t="s">
        <v>1850</v>
      </c>
      <c r="M518" s="4">
        <v>801</v>
      </c>
      <c r="N518" s="1" t="str">
        <f>+Tabla15[[#This Row],[NOMBRE DE LA CAUSA 2017]]</f>
        <v>MUERTE DE CONSCRIPTO CON AERONAVE OFICIAL</v>
      </c>
    </row>
    <row r="519" spans="1:14" ht="15" customHeight="1">
      <c r="A519" s="1">
        <f>+Tabla15[[#This Row],[1]]</f>
        <v>517</v>
      </c>
      <c r="B519" s="6" t="s">
        <v>1851</v>
      </c>
      <c r="C519" s="1">
        <v>1</v>
      </c>
      <c r="D519" s="1">
        <f>+IF(Tabla15[[#This Row],[NOMBRE DE LA CAUSA 2018]]=0,0,1)</f>
        <v>1</v>
      </c>
      <c r="E519" s="1">
        <f>+E518+Tabla15[[#This Row],[NOMBRE DE LA CAUSA 2019]]</f>
        <v>517</v>
      </c>
      <c r="F519" s="1">
        <f>+Tabla15[[#This Row],[0]]*Tabla15[[#This Row],[NOMBRE DE LA CAUSA 2019]]</f>
        <v>517</v>
      </c>
      <c r="G519" s="6" t="s">
        <v>762</v>
      </c>
      <c r="I519" s="6"/>
      <c r="J519" s="6" t="s">
        <v>763</v>
      </c>
      <c r="K519" s="6" t="s">
        <v>759</v>
      </c>
      <c r="L519" s="1" t="s">
        <v>1852</v>
      </c>
      <c r="M519" s="4">
        <v>317</v>
      </c>
      <c r="N519" s="1" t="str">
        <f>+Tabla15[[#This Row],[NOMBRE DE LA CAUSA 2017]]</f>
        <v>MUERTE DE CONSCRIPTO CON ARMA DE DOTACION OFICIAL</v>
      </c>
    </row>
    <row r="520" spans="1:14" ht="15" customHeight="1">
      <c r="A520" s="1">
        <f>+Tabla15[[#This Row],[1]]</f>
        <v>518</v>
      </c>
      <c r="B520" s="6" t="s">
        <v>1853</v>
      </c>
      <c r="C520" s="1">
        <v>1</v>
      </c>
      <c r="D520" s="1">
        <f>+IF(Tabla15[[#This Row],[NOMBRE DE LA CAUSA 2018]]=0,0,1)</f>
        <v>1</v>
      </c>
      <c r="E520" s="1">
        <f>+E519+Tabla15[[#This Row],[NOMBRE DE LA CAUSA 2019]]</f>
        <v>518</v>
      </c>
      <c r="F520" s="1">
        <f>+Tabla15[[#This Row],[0]]*Tabla15[[#This Row],[NOMBRE DE LA CAUSA 2019]]</f>
        <v>518</v>
      </c>
      <c r="G520" s="6" t="s">
        <v>762</v>
      </c>
      <c r="I520" s="6"/>
      <c r="J520" s="6" t="s">
        <v>763</v>
      </c>
      <c r="K520" s="6" t="s">
        <v>759</v>
      </c>
      <c r="L520" s="7" t="s">
        <v>1854</v>
      </c>
      <c r="M520" s="4">
        <v>802</v>
      </c>
      <c r="N520" s="1" t="str">
        <f>+Tabla15[[#This Row],[NOMBRE DE LA CAUSA 2017]]</f>
        <v>MUERTE DE CONSCRIPTO CON NAVE OFICIAL</v>
      </c>
    </row>
    <row r="521" spans="1:14" ht="15" customHeight="1">
      <c r="A521" s="1">
        <f>+Tabla15[[#This Row],[1]]</f>
        <v>519</v>
      </c>
      <c r="B521" s="6" t="s">
        <v>1855</v>
      </c>
      <c r="C521" s="1">
        <v>1</v>
      </c>
      <c r="D521" s="1">
        <f>+IF(Tabla15[[#This Row],[NOMBRE DE LA CAUSA 2018]]=0,0,1)</f>
        <v>1</v>
      </c>
      <c r="E521" s="1">
        <f>+E520+Tabla15[[#This Row],[NOMBRE DE LA CAUSA 2019]]</f>
        <v>519</v>
      </c>
      <c r="F521" s="1">
        <f>+Tabla15[[#This Row],[0]]*Tabla15[[#This Row],[NOMBRE DE LA CAUSA 2019]]</f>
        <v>519</v>
      </c>
      <c r="G521" s="6" t="s">
        <v>762</v>
      </c>
      <c r="I521" s="6"/>
      <c r="J521" s="6" t="s">
        <v>763</v>
      </c>
      <c r="K521" s="6" t="s">
        <v>759</v>
      </c>
      <c r="L521" s="7" t="s">
        <v>1856</v>
      </c>
      <c r="M521" s="4">
        <v>799</v>
      </c>
      <c r="N521" s="1" t="str">
        <f>+Tabla15[[#This Row],[NOMBRE DE LA CAUSA 2017]]</f>
        <v>MUERTE DE CONSCRIPTO CON VEHICULO OFICIAL</v>
      </c>
    </row>
    <row r="522" spans="1:14" ht="15" customHeight="1">
      <c r="A522" s="1">
        <f>+Tabla15[[#This Row],[1]]</f>
        <v>520</v>
      </c>
      <c r="B522" s="1" t="s">
        <v>1857</v>
      </c>
      <c r="C522" s="1">
        <v>1</v>
      </c>
      <c r="D522" s="1">
        <f>+IF(Tabla15[[#This Row],[NOMBRE DE LA CAUSA 2018]]=0,0,1)</f>
        <v>1</v>
      </c>
      <c r="E522" s="1">
        <f>+E521+Tabla15[[#This Row],[NOMBRE DE LA CAUSA 2019]]</f>
        <v>520</v>
      </c>
      <c r="F522" s="1">
        <f>+Tabla15[[#This Row],[0]]*Tabla15[[#This Row],[NOMBRE DE LA CAUSA 2019]]</f>
        <v>520</v>
      </c>
      <c r="G522" s="6" t="s">
        <v>757</v>
      </c>
      <c r="K522" s="1" t="s">
        <v>759</v>
      </c>
      <c r="L522" s="7" t="s">
        <v>1858</v>
      </c>
      <c r="M522" s="4">
        <v>2062</v>
      </c>
      <c r="N522" s="1" t="str">
        <f>+Tabla15[[#This Row],[NOMBRE DE LA CAUSA 2017]]</f>
        <v>MUERTE DE CONSCRIPTO DERIVADA DE LA PRESTACION DEL SERVICIO DE SALUD</v>
      </c>
    </row>
    <row r="523" spans="1:14" ht="15" customHeight="1">
      <c r="A523" s="1">
        <f>+Tabla15[[#This Row],[1]]</f>
        <v>521</v>
      </c>
      <c r="B523" s="1" t="s">
        <v>1859</v>
      </c>
      <c r="C523" s="1">
        <v>1</v>
      </c>
      <c r="D523" s="1">
        <f>+IF(Tabla15[[#This Row],[NOMBRE DE LA CAUSA 2018]]=0,0,1)</f>
        <v>1</v>
      </c>
      <c r="E523" s="1">
        <f>+E522+Tabla15[[#This Row],[NOMBRE DE LA CAUSA 2019]]</f>
        <v>521</v>
      </c>
      <c r="F523" s="1">
        <f>+Tabla15[[#This Row],[0]]*Tabla15[[#This Row],[NOMBRE DE LA CAUSA 2019]]</f>
        <v>521</v>
      </c>
      <c r="G523" s="6" t="s">
        <v>798</v>
      </c>
      <c r="H523" s="1" t="s">
        <v>1860</v>
      </c>
      <c r="I523" s="6"/>
      <c r="J523" s="6"/>
      <c r="K523" s="6" t="s">
        <v>759</v>
      </c>
      <c r="L523" s="7" t="s">
        <v>1861</v>
      </c>
      <c r="M523" s="4">
        <v>2066</v>
      </c>
      <c r="N523" s="1" t="str">
        <f>+Tabla15[[#This Row],[NOMBRE DE LA CAUSA 2017]]</f>
        <v>MUERTE DE CONSCRIPTO EN COMBATE O ENFRENTAMIENTO</v>
      </c>
    </row>
    <row r="524" spans="1:14" ht="15" customHeight="1">
      <c r="A524" s="1">
        <f>+Tabla15[[#This Row],[1]]</f>
        <v>522</v>
      </c>
      <c r="B524" s="6" t="s">
        <v>1862</v>
      </c>
      <c r="C524" s="1">
        <v>1</v>
      </c>
      <c r="D524" s="1">
        <f>+IF(Tabla15[[#This Row],[NOMBRE DE LA CAUSA 2018]]=0,0,1)</f>
        <v>1</v>
      </c>
      <c r="E524" s="1">
        <f>+E523+Tabla15[[#This Row],[NOMBRE DE LA CAUSA 2019]]</f>
        <v>522</v>
      </c>
      <c r="F524" s="1">
        <f>+Tabla15[[#This Row],[0]]*Tabla15[[#This Row],[NOMBRE DE LA CAUSA 2019]]</f>
        <v>522</v>
      </c>
      <c r="G524" s="6" t="s">
        <v>798</v>
      </c>
      <c r="H524" s="1" t="s">
        <v>1860</v>
      </c>
      <c r="I524" s="6"/>
      <c r="J524" s="6"/>
      <c r="K524" s="6" t="s">
        <v>759</v>
      </c>
      <c r="L524" s="7" t="s">
        <v>1863</v>
      </c>
      <c r="M524" s="4">
        <v>2070</v>
      </c>
      <c r="N524" s="1" t="str">
        <f>+Tabla15[[#This Row],[NOMBRE DE LA CAUSA 2017]]</f>
        <v>MUERTE DE CONSCRIPTO EN ENFRENTAMIENTO ENTRE TROPAS</v>
      </c>
    </row>
    <row r="525" spans="1:14" ht="15" customHeight="1">
      <c r="A525" s="1">
        <f>+Tabla15[[#This Row],[1]]</f>
        <v>523</v>
      </c>
      <c r="B525" s="6" t="s">
        <v>1864</v>
      </c>
      <c r="C525" s="1">
        <v>1</v>
      </c>
      <c r="D525" s="1">
        <f>+IF(Tabla15[[#This Row],[NOMBRE DE LA CAUSA 2018]]=0,0,1)</f>
        <v>1</v>
      </c>
      <c r="E525" s="1">
        <f>+E524+Tabla15[[#This Row],[NOMBRE DE LA CAUSA 2019]]</f>
        <v>523</v>
      </c>
      <c r="F525" s="1">
        <f>+Tabla15[[#This Row],[0]]*Tabla15[[#This Row],[NOMBRE DE LA CAUSA 2019]]</f>
        <v>523</v>
      </c>
      <c r="G525" s="6" t="s">
        <v>762</v>
      </c>
      <c r="I525" s="6"/>
      <c r="J525" s="6" t="s">
        <v>763</v>
      </c>
      <c r="K525" s="6" t="s">
        <v>759</v>
      </c>
      <c r="L525" s="7" t="s">
        <v>1865</v>
      </c>
      <c r="M525" s="4">
        <v>740</v>
      </c>
      <c r="N525" s="1" t="str">
        <f>+Tabla15[[#This Row],[NOMBRE DE LA CAUSA 2017]]</f>
        <v>MUERTE DE CONSCRIPTO EN INSTRUCCION</v>
      </c>
    </row>
    <row r="526" spans="1:14" ht="15" customHeight="1">
      <c r="A526" s="1">
        <f>+Tabla15[[#This Row],[1]]</f>
        <v>524</v>
      </c>
      <c r="B526" s="6" t="s">
        <v>1866</v>
      </c>
      <c r="C526" s="1">
        <v>1</v>
      </c>
      <c r="D526" s="1">
        <f>+IF(Tabla15[[#This Row],[NOMBRE DE LA CAUSA 2018]]=0,0,1)</f>
        <v>1</v>
      </c>
      <c r="E526" s="1">
        <f>+E525+Tabla15[[#This Row],[NOMBRE DE LA CAUSA 2019]]</f>
        <v>524</v>
      </c>
      <c r="F526" s="1">
        <f>+Tabla15[[#This Row],[0]]*Tabla15[[#This Row],[NOMBRE DE LA CAUSA 2019]]</f>
        <v>524</v>
      </c>
      <c r="G526" s="6" t="s">
        <v>798</v>
      </c>
      <c r="H526" s="1" t="s">
        <v>1860</v>
      </c>
      <c r="I526" s="6"/>
      <c r="J526" s="6"/>
      <c r="K526" s="6" t="s">
        <v>759</v>
      </c>
      <c r="L526" s="7" t="s">
        <v>1867</v>
      </c>
      <c r="M526" s="4">
        <v>2064</v>
      </c>
      <c r="N526" s="1" t="str">
        <f>+Tabla15[[#This Row],[NOMBRE DE LA CAUSA 2017]]</f>
        <v>MUERTE DE CONSCRIPTO EN OPERATIVO MILITAR</v>
      </c>
    </row>
    <row r="527" spans="1:14" ht="15" customHeight="1">
      <c r="A527" s="1">
        <f>+Tabla15[[#This Row],[1]]</f>
        <v>525</v>
      </c>
      <c r="B527" s="6" t="s">
        <v>1868</v>
      </c>
      <c r="C527" s="1">
        <v>1</v>
      </c>
      <c r="D527" s="1">
        <f>+IF(Tabla15[[#This Row],[NOMBRE DE LA CAUSA 2018]]=0,0,1)</f>
        <v>1</v>
      </c>
      <c r="E527" s="1">
        <f>+E526+Tabla15[[#This Row],[NOMBRE DE LA CAUSA 2019]]</f>
        <v>525</v>
      </c>
      <c r="F527" s="1">
        <f>+Tabla15[[#This Row],[0]]*Tabla15[[#This Row],[NOMBRE DE LA CAUSA 2019]]</f>
        <v>525</v>
      </c>
      <c r="G527" s="6" t="s">
        <v>798</v>
      </c>
      <c r="H527" s="1" t="s">
        <v>1860</v>
      </c>
      <c r="I527" s="6"/>
      <c r="J527" s="6"/>
      <c r="K527" s="6" t="s">
        <v>759</v>
      </c>
      <c r="L527" s="7" t="s">
        <v>1674</v>
      </c>
      <c r="M527" s="4">
        <v>2069</v>
      </c>
      <c r="N527" s="1" t="str">
        <f>+Tabla15[[#This Row],[NOMBRE DE LA CAUSA 2017]]</f>
        <v>MUERTE DE CONSCRIPTO EN PROCEDIMIENTO DE POLICIA</v>
      </c>
    </row>
    <row r="528" spans="1:14" ht="15" customHeight="1">
      <c r="A528" s="1">
        <f>+Tabla15[[#This Row],[1]]</f>
        <v>526</v>
      </c>
      <c r="B528" s="1" t="s">
        <v>1869</v>
      </c>
      <c r="C528" s="1">
        <v>1</v>
      </c>
      <c r="D528" s="1">
        <f>+IF(Tabla15[[#This Row],[NOMBRE DE LA CAUSA 2018]]=0,0,1)</f>
        <v>1</v>
      </c>
      <c r="E528" s="1">
        <f>+E527+Tabla15[[#This Row],[NOMBRE DE LA CAUSA 2019]]</f>
        <v>526</v>
      </c>
      <c r="F528" s="1">
        <f>+Tabla15[[#This Row],[0]]*Tabla15[[#This Row],[NOMBRE DE LA CAUSA 2019]]</f>
        <v>526</v>
      </c>
      <c r="G528" s="6" t="s">
        <v>762</v>
      </c>
      <c r="J528" s="1" t="s">
        <v>763</v>
      </c>
      <c r="K528" s="1" t="s">
        <v>759</v>
      </c>
      <c r="L528" s="1" t="s">
        <v>1870</v>
      </c>
      <c r="M528" s="4">
        <v>748</v>
      </c>
      <c r="N528" s="1" t="str">
        <f>+Tabla15[[#This Row],[NOMBRE DE LA CAUSA 2017]]</f>
        <v>MUERTE DE CONSCRIPTO POR ACTO TERRORISTA</v>
      </c>
    </row>
    <row r="529" spans="1:14" ht="15" customHeight="1">
      <c r="A529" s="1">
        <f>+Tabla15[[#This Row],[1]]</f>
        <v>527</v>
      </c>
      <c r="B529" s="1" t="s">
        <v>1871</v>
      </c>
      <c r="C529" s="1">
        <v>1</v>
      </c>
      <c r="D529" s="1">
        <f>+IF(Tabla15[[#This Row],[NOMBRE DE LA CAUSA 2018]]=0,0,1)</f>
        <v>1</v>
      </c>
      <c r="E529" s="1">
        <f>+E528+Tabla15[[#This Row],[NOMBRE DE LA CAUSA 2019]]</f>
        <v>527</v>
      </c>
      <c r="F529" s="1">
        <f>+Tabla15[[#This Row],[0]]*Tabla15[[#This Row],[NOMBRE DE LA CAUSA 2019]]</f>
        <v>527</v>
      </c>
      <c r="G529" s="6" t="s">
        <v>757</v>
      </c>
      <c r="K529" s="1" t="s">
        <v>759</v>
      </c>
      <c r="L529" s="1" t="s">
        <v>1872</v>
      </c>
      <c r="M529" s="4">
        <v>2192</v>
      </c>
      <c r="N529" s="1" t="str">
        <f>+Tabla15[[#This Row],[NOMBRE DE LA CAUSA 2017]]</f>
        <v>MUERTE DE CONSCRIPTO POR DESCONOCIDOS</v>
      </c>
    </row>
    <row r="530" spans="1:14" ht="15" customHeight="1">
      <c r="A530" s="1">
        <f>+Tabla15[[#This Row],[1]]</f>
        <v>528</v>
      </c>
      <c r="B530" s="1" t="s">
        <v>1873</v>
      </c>
      <c r="C530" s="1">
        <v>1</v>
      </c>
      <c r="D530" s="1">
        <f>+IF(Tabla15[[#This Row],[NOMBRE DE LA CAUSA 2018]]=0,0,1)</f>
        <v>1</v>
      </c>
      <c r="E530" s="1">
        <f>+E529+Tabla15[[#This Row],[NOMBRE DE LA CAUSA 2019]]</f>
        <v>528</v>
      </c>
      <c r="F530" s="1">
        <f>+Tabla15[[#This Row],[0]]*Tabla15[[#This Row],[NOMBRE DE LA CAUSA 2019]]</f>
        <v>528</v>
      </c>
      <c r="G530" s="6" t="s">
        <v>762</v>
      </c>
      <c r="H530" s="6"/>
      <c r="I530" s="6"/>
      <c r="J530" s="6" t="s">
        <v>763</v>
      </c>
      <c r="K530" s="6" t="s">
        <v>759</v>
      </c>
      <c r="L530" s="1" t="s">
        <v>1874</v>
      </c>
      <c r="M530" s="4">
        <v>551</v>
      </c>
      <c r="N530" s="1" t="str">
        <f>+Tabla15[[#This Row],[NOMBRE DE LA CAUSA 2017]]</f>
        <v>MUERTE DE CONSCRIPTO POR EXPLOSION DE MINA ANTIPERSONAL</v>
      </c>
    </row>
    <row r="531" spans="1:14" ht="15" customHeight="1">
      <c r="A531" s="1">
        <f>+Tabla15[[#This Row],[1]]</f>
        <v>529</v>
      </c>
      <c r="B531" s="6" t="s">
        <v>1875</v>
      </c>
      <c r="C531" s="1">
        <v>1</v>
      </c>
      <c r="D531" s="1">
        <f>+IF(Tabla15[[#This Row],[NOMBRE DE LA CAUSA 2018]]=0,0,1)</f>
        <v>1</v>
      </c>
      <c r="E531" s="1">
        <f>+E530+Tabla15[[#This Row],[NOMBRE DE LA CAUSA 2019]]</f>
        <v>529</v>
      </c>
      <c r="F531" s="1">
        <f>+Tabla15[[#This Row],[0]]*Tabla15[[#This Row],[NOMBRE DE LA CAUSA 2019]]</f>
        <v>529</v>
      </c>
      <c r="G531" s="6" t="s">
        <v>762</v>
      </c>
      <c r="H531" s="6"/>
      <c r="I531" s="6"/>
      <c r="J531" s="6" t="s">
        <v>763</v>
      </c>
      <c r="K531" s="6" t="s">
        <v>759</v>
      </c>
      <c r="L531" s="7" t="s">
        <v>1876</v>
      </c>
      <c r="M531" s="4">
        <v>795</v>
      </c>
      <c r="N531" s="1" t="str">
        <f>+Tabla15[[#This Row],[NOMBRE DE LA CAUSA 2017]]</f>
        <v>MUERTE DE MIEMBRO VOLUNTARIO DE LA FUERZA PUBLICA CON AERONAVE OFICIAL</v>
      </c>
    </row>
    <row r="532" spans="1:14" ht="15" customHeight="1">
      <c r="A532" s="1">
        <f>+Tabla15[[#This Row],[1]]</f>
        <v>530</v>
      </c>
      <c r="B532" s="1" t="s">
        <v>1877</v>
      </c>
      <c r="C532" s="1">
        <v>1</v>
      </c>
      <c r="D532" s="1">
        <f>+IF(Tabla15[[#This Row],[NOMBRE DE LA CAUSA 2018]]=0,0,1)</f>
        <v>1</v>
      </c>
      <c r="E532" s="1">
        <f>+E531+Tabla15[[#This Row],[NOMBRE DE LA CAUSA 2019]]</f>
        <v>530</v>
      </c>
      <c r="F532" s="1">
        <f>+Tabla15[[#This Row],[0]]*Tabla15[[#This Row],[NOMBRE DE LA CAUSA 2019]]</f>
        <v>530</v>
      </c>
      <c r="G532" s="6" t="s">
        <v>762</v>
      </c>
      <c r="J532" s="1" t="s">
        <v>763</v>
      </c>
      <c r="K532" s="1" t="s">
        <v>759</v>
      </c>
      <c r="L532" s="7" t="s">
        <v>1878</v>
      </c>
      <c r="M532" s="4">
        <v>323</v>
      </c>
      <c r="N532" s="1" t="str">
        <f>+Tabla15[[#This Row],[NOMBRE DE LA CAUSA 2017]]</f>
        <v>MUERTE DE MIEMBRO VOLUNTARIO DE LA FUERZA PUBLICA CON ARMA DE DOTACION OFICIAL</v>
      </c>
    </row>
    <row r="533" spans="1:14" ht="15" customHeight="1">
      <c r="A533" s="1">
        <f>+Tabla15[[#This Row],[1]]</f>
        <v>531</v>
      </c>
      <c r="B533" s="6" t="s">
        <v>1879</v>
      </c>
      <c r="C533" s="1">
        <v>1</v>
      </c>
      <c r="D533" s="1">
        <f>+IF(Tabla15[[#This Row],[NOMBRE DE LA CAUSA 2018]]=0,0,1)</f>
        <v>1</v>
      </c>
      <c r="E533" s="1">
        <f>+E532+Tabla15[[#This Row],[NOMBRE DE LA CAUSA 2019]]</f>
        <v>531</v>
      </c>
      <c r="F533" s="1">
        <f>+Tabla15[[#This Row],[0]]*Tabla15[[#This Row],[NOMBRE DE LA CAUSA 2019]]</f>
        <v>531</v>
      </c>
      <c r="G533" s="6" t="s">
        <v>762</v>
      </c>
      <c r="H533" s="6"/>
      <c r="I533" s="6"/>
      <c r="J533" s="6" t="s">
        <v>763</v>
      </c>
      <c r="K533" s="6" t="s">
        <v>759</v>
      </c>
      <c r="L533" s="7" t="s">
        <v>1880</v>
      </c>
      <c r="M533" s="4">
        <v>1980</v>
      </c>
      <c r="N533" s="1" t="str">
        <f>+Tabla15[[#This Row],[NOMBRE DE LA CAUSA 2017]]</f>
        <v>MUERTE DE MIEMBRO VOLUNTARIO DE LA FUERZA PUBLICA CON ARMA DE USO PERSONAL</v>
      </c>
    </row>
    <row r="534" spans="1:14" ht="15" customHeight="1">
      <c r="A534" s="1">
        <f>+Tabla15[[#This Row],[1]]</f>
        <v>532</v>
      </c>
      <c r="B534" s="1" t="s">
        <v>1881</v>
      </c>
      <c r="C534" s="1">
        <v>1</v>
      </c>
      <c r="D534" s="1">
        <f>+IF(Tabla15[[#This Row],[NOMBRE DE LA CAUSA 2018]]=0,0,1)</f>
        <v>1</v>
      </c>
      <c r="E534" s="1">
        <f>+E533+Tabla15[[#This Row],[NOMBRE DE LA CAUSA 2019]]</f>
        <v>532</v>
      </c>
      <c r="F534" s="1">
        <f>+Tabla15[[#This Row],[0]]*Tabla15[[#This Row],[NOMBRE DE LA CAUSA 2019]]</f>
        <v>532</v>
      </c>
      <c r="G534" s="6" t="s">
        <v>762</v>
      </c>
      <c r="J534" s="1" t="s">
        <v>763</v>
      </c>
      <c r="K534" s="1" t="s">
        <v>759</v>
      </c>
      <c r="L534" s="1" t="s">
        <v>1882</v>
      </c>
      <c r="M534" s="4">
        <v>797</v>
      </c>
      <c r="N534" s="1" t="str">
        <f>+Tabla15[[#This Row],[NOMBRE DE LA CAUSA 2017]]</f>
        <v>MUERTE DE MIEMBRO VOLUNTARIO DE LA FUERZA PUBLICA CON NAVE OFICIAL</v>
      </c>
    </row>
    <row r="535" spans="1:14" ht="15" customHeight="1">
      <c r="A535" s="1">
        <f>+Tabla15[[#This Row],[1]]</f>
        <v>533</v>
      </c>
      <c r="B535" s="1" t="s">
        <v>1883</v>
      </c>
      <c r="C535" s="1">
        <v>1</v>
      </c>
      <c r="D535" s="1">
        <f>+IF(Tabla15[[#This Row],[NOMBRE DE LA CAUSA 2018]]=0,0,1)</f>
        <v>1</v>
      </c>
      <c r="E535" s="1">
        <f>+E534+Tabla15[[#This Row],[NOMBRE DE LA CAUSA 2019]]</f>
        <v>533</v>
      </c>
      <c r="F535" s="1">
        <f>+Tabla15[[#This Row],[0]]*Tabla15[[#This Row],[NOMBRE DE LA CAUSA 2019]]</f>
        <v>533</v>
      </c>
      <c r="G535" s="6" t="s">
        <v>762</v>
      </c>
      <c r="J535" s="1" t="s">
        <v>763</v>
      </c>
      <c r="K535" s="1" t="s">
        <v>759</v>
      </c>
      <c r="L535" s="1" t="s">
        <v>1884</v>
      </c>
      <c r="M535" s="4">
        <v>793</v>
      </c>
      <c r="N535" s="1" t="str">
        <f>+Tabla15[[#This Row],[NOMBRE DE LA CAUSA 2017]]</f>
        <v>MUERTE DE MIEMBRO VOLUNTARIO DE LA FUERZA PUBLICA CON VEHICULO OFICIAL</v>
      </c>
    </row>
    <row r="536" spans="1:14" ht="15" customHeight="1">
      <c r="A536" s="1">
        <f>+Tabla15[[#This Row],[1]]</f>
        <v>534</v>
      </c>
      <c r="B536" s="6" t="s">
        <v>1885</v>
      </c>
      <c r="C536" s="1">
        <v>1</v>
      </c>
      <c r="D536" s="1">
        <f>+IF(Tabla15[[#This Row],[NOMBRE DE LA CAUSA 2018]]=0,0,1)</f>
        <v>1</v>
      </c>
      <c r="E536" s="1">
        <f>+E535+Tabla15[[#This Row],[NOMBRE DE LA CAUSA 2019]]</f>
        <v>534</v>
      </c>
      <c r="F536" s="1">
        <f>+Tabla15[[#This Row],[0]]*Tabla15[[#This Row],[NOMBRE DE LA CAUSA 2019]]</f>
        <v>534</v>
      </c>
      <c r="G536" s="6" t="s">
        <v>757</v>
      </c>
      <c r="I536" s="6"/>
      <c r="J536" s="6"/>
      <c r="K536" s="6" t="s">
        <v>759</v>
      </c>
      <c r="L536" s="1" t="s">
        <v>1886</v>
      </c>
      <c r="M536" s="4">
        <v>2075</v>
      </c>
      <c r="N536" s="1" t="str">
        <f>+Tabla15[[#This Row],[NOMBRE DE LA CAUSA 2017]]</f>
        <v>MUERTE DE MIEMBRO VOLUNTARIO DE LA FUERZA PUBLICA DERIVADA DE LA PRESTACION DEL SERVICIO DE SALUD</v>
      </c>
    </row>
    <row r="537" spans="1:14" ht="15" customHeight="1">
      <c r="A537" s="1">
        <f>+Tabla15[[#This Row],[1]]</f>
        <v>535</v>
      </c>
      <c r="B537" s="1" t="s">
        <v>1887</v>
      </c>
      <c r="C537" s="1">
        <v>1</v>
      </c>
      <c r="D537" s="1">
        <f>+IF(Tabla15[[#This Row],[NOMBRE DE LA CAUSA 2018]]=0,0,1)</f>
        <v>1</v>
      </c>
      <c r="E537" s="1">
        <f>+E536+Tabla15[[#This Row],[NOMBRE DE LA CAUSA 2019]]</f>
        <v>535</v>
      </c>
      <c r="F537" s="1">
        <f>+Tabla15[[#This Row],[0]]*Tabla15[[#This Row],[NOMBRE DE LA CAUSA 2019]]</f>
        <v>535</v>
      </c>
      <c r="G537" s="6" t="s">
        <v>798</v>
      </c>
      <c r="H537" s="1" t="s">
        <v>1888</v>
      </c>
      <c r="K537" s="1" t="s">
        <v>759</v>
      </c>
      <c r="L537" s="1" t="s">
        <v>1889</v>
      </c>
      <c r="M537" s="4">
        <v>2079</v>
      </c>
      <c r="N537" s="1" t="str">
        <f>+Tabla15[[#This Row],[NOMBRE DE LA CAUSA 2017]]</f>
        <v>MUERTE DE MIEMBRO VOLUNTARIO DE LA FUERZA PUBLICA EN COMBATE O ENFRENTAMIENTO</v>
      </c>
    </row>
    <row r="538" spans="1:14" ht="15" customHeight="1">
      <c r="A538" s="1">
        <f>+Tabla15[[#This Row],[1]]</f>
        <v>536</v>
      </c>
      <c r="B538" s="1" t="s">
        <v>1890</v>
      </c>
      <c r="C538" s="1">
        <v>1</v>
      </c>
      <c r="D538" s="1">
        <f>+IF(Tabla15[[#This Row],[NOMBRE DE LA CAUSA 2018]]=0,0,1)</f>
        <v>1</v>
      </c>
      <c r="E538" s="1">
        <f>+E537+Tabla15[[#This Row],[NOMBRE DE LA CAUSA 2019]]</f>
        <v>536</v>
      </c>
      <c r="F538" s="1">
        <f>+Tabla15[[#This Row],[0]]*Tabla15[[#This Row],[NOMBRE DE LA CAUSA 2019]]</f>
        <v>536</v>
      </c>
      <c r="G538" s="6" t="s">
        <v>762</v>
      </c>
      <c r="J538" s="1" t="s">
        <v>763</v>
      </c>
      <c r="K538" s="1" t="s">
        <v>759</v>
      </c>
      <c r="L538" s="1" t="s">
        <v>1891</v>
      </c>
      <c r="M538" s="4">
        <v>1977</v>
      </c>
      <c r="N538" s="1" t="str">
        <f>+Tabla15[[#This Row],[NOMBRE DE LA CAUSA 2017]]</f>
        <v>MUERTE DE MIEMBRO VOLUNTARIO DE LA FUERZA PUBLICA EN ENFRENTAMIENTO ENTRE TROPAS</v>
      </c>
    </row>
    <row r="539" spans="1:14" ht="15" customHeight="1">
      <c r="A539" s="1">
        <f>+Tabla15[[#This Row],[1]]</f>
        <v>537</v>
      </c>
      <c r="B539" s="1" t="s">
        <v>1892</v>
      </c>
      <c r="C539" s="1">
        <v>1</v>
      </c>
      <c r="D539" s="1">
        <f>+IF(Tabla15[[#This Row],[NOMBRE DE LA CAUSA 2018]]=0,0,1)</f>
        <v>1</v>
      </c>
      <c r="E539" s="1">
        <f>+E538+Tabla15[[#This Row],[NOMBRE DE LA CAUSA 2019]]</f>
        <v>537</v>
      </c>
      <c r="F539" s="1">
        <f>+Tabla15[[#This Row],[0]]*Tabla15[[#This Row],[NOMBRE DE LA CAUSA 2019]]</f>
        <v>537</v>
      </c>
      <c r="G539" s="6" t="s">
        <v>762</v>
      </c>
      <c r="J539" s="1" t="s">
        <v>763</v>
      </c>
      <c r="K539" s="1" t="s">
        <v>759</v>
      </c>
      <c r="L539" s="1" t="s">
        <v>1893</v>
      </c>
      <c r="M539" s="4">
        <v>442</v>
      </c>
      <c r="N539" s="1" t="str">
        <f>+Tabla15[[#This Row],[NOMBRE DE LA CAUSA 2017]]</f>
        <v>MUERTE DE MIEMBRO VOLUNTARIO DE LA FUERZA PUBLICA EN INSTRUCCION</v>
      </c>
    </row>
    <row r="540" spans="1:14" ht="15" customHeight="1">
      <c r="A540" s="1">
        <f>+Tabla15[[#This Row],[1]]</f>
        <v>538</v>
      </c>
      <c r="B540" s="1" t="s">
        <v>1894</v>
      </c>
      <c r="C540" s="1">
        <v>1</v>
      </c>
      <c r="D540" s="1">
        <f>+IF(Tabla15[[#This Row],[NOMBRE DE LA CAUSA 2018]]=0,0,1)</f>
        <v>1</v>
      </c>
      <c r="E540" s="1">
        <f>+E539+Tabla15[[#This Row],[NOMBRE DE LA CAUSA 2019]]</f>
        <v>538</v>
      </c>
      <c r="F540" s="1">
        <f>+Tabla15[[#This Row],[0]]*Tabla15[[#This Row],[NOMBRE DE LA CAUSA 2019]]</f>
        <v>538</v>
      </c>
      <c r="G540" s="6" t="s">
        <v>798</v>
      </c>
      <c r="H540" s="1" t="s">
        <v>1888</v>
      </c>
      <c r="K540" s="1" t="s">
        <v>759</v>
      </c>
      <c r="L540" s="1" t="s">
        <v>1895</v>
      </c>
      <c r="M540" s="4">
        <v>2077</v>
      </c>
      <c r="N540" s="1" t="str">
        <f>+Tabla15[[#This Row],[NOMBRE DE LA CAUSA 2017]]</f>
        <v>MUERTE DE MIEMBRO VOLUNTARIO DE LA FUERZA PUBLICA EN OPERATIVO MILITAR</v>
      </c>
    </row>
    <row r="541" spans="1:14" ht="15" customHeight="1">
      <c r="A541" s="1">
        <f>+Tabla15[[#This Row],[1]]</f>
        <v>539</v>
      </c>
      <c r="B541" s="1" t="s">
        <v>1896</v>
      </c>
      <c r="C541" s="1">
        <v>1</v>
      </c>
      <c r="D541" s="1">
        <f>+IF(Tabla15[[#This Row],[NOMBRE DE LA CAUSA 2018]]=0,0,1)</f>
        <v>1</v>
      </c>
      <c r="E541" s="1">
        <f>+E540+Tabla15[[#This Row],[NOMBRE DE LA CAUSA 2019]]</f>
        <v>539</v>
      </c>
      <c r="F541" s="1">
        <f>+Tabla15[[#This Row],[0]]*Tabla15[[#This Row],[NOMBRE DE LA CAUSA 2019]]</f>
        <v>539</v>
      </c>
      <c r="G541" s="6" t="s">
        <v>798</v>
      </c>
      <c r="H541" s="1" t="s">
        <v>1888</v>
      </c>
      <c r="K541" s="1" t="s">
        <v>759</v>
      </c>
      <c r="L541" s="1" t="s">
        <v>1897</v>
      </c>
      <c r="M541" s="4">
        <v>2082</v>
      </c>
      <c r="N541" s="1" t="str">
        <f>+Tabla15[[#This Row],[NOMBRE DE LA CAUSA 2017]]</f>
        <v>MUERTE DE MIEMBRO VOLUNTARIO DE LA FUERZA PUBLICA EN PROCEDIMIENTO DE POLICIA</v>
      </c>
    </row>
    <row r="542" spans="1:14" ht="15" customHeight="1">
      <c r="A542" s="1">
        <f>+Tabla15[[#This Row],[1]]</f>
        <v>540</v>
      </c>
      <c r="B542" s="1" t="s">
        <v>1898</v>
      </c>
      <c r="C542" s="1">
        <v>1</v>
      </c>
      <c r="D542" s="1">
        <f>+IF(Tabla15[[#This Row],[NOMBRE DE LA CAUSA 2018]]=0,0,1)</f>
        <v>1</v>
      </c>
      <c r="E542" s="1">
        <f>+E541+Tabla15[[#This Row],[NOMBRE DE LA CAUSA 2019]]</f>
        <v>540</v>
      </c>
      <c r="F542" s="1">
        <f>+Tabla15[[#This Row],[0]]*Tabla15[[#This Row],[NOMBRE DE LA CAUSA 2019]]</f>
        <v>540</v>
      </c>
      <c r="G542" s="6" t="s">
        <v>762</v>
      </c>
      <c r="H542" s="6"/>
      <c r="I542" s="6"/>
      <c r="J542" s="6" t="s">
        <v>763</v>
      </c>
      <c r="K542" s="6" t="s">
        <v>759</v>
      </c>
      <c r="L542" s="1" t="s">
        <v>1899</v>
      </c>
      <c r="M542" s="4">
        <v>745</v>
      </c>
      <c r="N542" s="1" t="str">
        <f>+Tabla15[[#This Row],[NOMBRE DE LA CAUSA 2017]]</f>
        <v>MUERTE DE MIEMBRO VOLUNTARIO DE LA FUERZA PUBLICA POR ACTO TERRORISTA</v>
      </c>
    </row>
    <row r="543" spans="1:14" ht="15" customHeight="1">
      <c r="A543" s="1">
        <f>+Tabla15[[#This Row],[1]]</f>
        <v>541</v>
      </c>
      <c r="B543" s="6" t="s">
        <v>1900</v>
      </c>
      <c r="C543" s="1">
        <v>1</v>
      </c>
      <c r="D543" s="1">
        <f>+IF(Tabla15[[#This Row],[NOMBRE DE LA CAUSA 2018]]=0,0,1)</f>
        <v>1</v>
      </c>
      <c r="E543" s="1">
        <f>+E542+Tabla15[[#This Row],[NOMBRE DE LA CAUSA 2019]]</f>
        <v>541</v>
      </c>
      <c r="F543" s="1">
        <f>+Tabla15[[#This Row],[0]]*Tabla15[[#This Row],[NOMBRE DE LA CAUSA 2019]]</f>
        <v>541</v>
      </c>
      <c r="G543" s="6" t="s">
        <v>762</v>
      </c>
      <c r="H543" s="6"/>
      <c r="I543" s="6"/>
      <c r="J543" s="6" t="s">
        <v>763</v>
      </c>
      <c r="K543" s="6" t="s">
        <v>759</v>
      </c>
      <c r="L543" s="1" t="s">
        <v>1901</v>
      </c>
      <c r="M543" s="4">
        <v>367</v>
      </c>
      <c r="N543" s="1" t="str">
        <f>+Tabla15[[#This Row],[NOMBRE DE LA CAUSA 2017]]</f>
        <v>MUERTE DE MIEMBRO VOLUNTARIO DE LA FUERZA PUBLICA POR DESCONOCIDOS</v>
      </c>
    </row>
    <row r="544" spans="1:14" ht="15" customHeight="1">
      <c r="A544" s="1">
        <f>+Tabla15[[#This Row],[1]]</f>
        <v>542</v>
      </c>
      <c r="B544" s="6" t="s">
        <v>1902</v>
      </c>
      <c r="C544" s="1">
        <v>1</v>
      </c>
      <c r="D544" s="1">
        <f>+IF(Tabla15[[#This Row],[NOMBRE DE LA CAUSA 2018]]=0,0,1)</f>
        <v>1</v>
      </c>
      <c r="E544" s="1">
        <f>+E543+Tabla15[[#This Row],[NOMBRE DE LA CAUSA 2019]]</f>
        <v>542</v>
      </c>
      <c r="F544" s="1">
        <f>+Tabla15[[#This Row],[0]]*Tabla15[[#This Row],[NOMBRE DE LA CAUSA 2019]]</f>
        <v>542</v>
      </c>
      <c r="G544" s="6" t="s">
        <v>762</v>
      </c>
      <c r="H544" s="6"/>
      <c r="I544" s="6"/>
      <c r="J544" s="6" t="s">
        <v>763</v>
      </c>
      <c r="K544" s="6" t="s">
        <v>759</v>
      </c>
      <c r="L544" s="7" t="s">
        <v>1903</v>
      </c>
      <c r="M544" s="4">
        <v>553</v>
      </c>
      <c r="N544" s="1" t="str">
        <f>+Tabla15[[#This Row],[NOMBRE DE LA CAUSA 2017]]</f>
        <v>MUERTE DE MIEMBRO VOLUNTARIO DE LA FUERZA PUBLICA POR EXPLOSION DE MINA ANTIPERSONAL</v>
      </c>
    </row>
    <row r="545" spans="1:14" ht="15" customHeight="1">
      <c r="A545" s="1">
        <f>+Tabla15[[#This Row],[1]]</f>
        <v>543</v>
      </c>
      <c r="B545" s="6" t="s">
        <v>1904</v>
      </c>
      <c r="C545" s="1">
        <v>1</v>
      </c>
      <c r="D545" s="1">
        <f>+IF(Tabla15[[#This Row],[NOMBRE DE LA CAUSA 2018]]=0,0,1)</f>
        <v>1</v>
      </c>
      <c r="E545" s="1">
        <f>+E544+Tabla15[[#This Row],[NOMBRE DE LA CAUSA 2019]]</f>
        <v>543</v>
      </c>
      <c r="F545" s="1">
        <f>+Tabla15[[#This Row],[0]]*Tabla15[[#This Row],[NOMBRE DE LA CAUSA 2019]]</f>
        <v>543</v>
      </c>
      <c r="G545" s="6" t="s">
        <v>762</v>
      </c>
      <c r="H545" s="6"/>
      <c r="I545" s="6"/>
      <c r="J545" s="6" t="s">
        <v>763</v>
      </c>
      <c r="K545" s="6" t="s">
        <v>759</v>
      </c>
      <c r="L545" s="1" t="s">
        <v>1905</v>
      </c>
      <c r="M545" s="4">
        <v>754</v>
      </c>
      <c r="N545" s="1" t="str">
        <f>+Tabla15[[#This Row],[NOMBRE DE LA CAUSA 2017]]</f>
        <v>MUERTE DE OPERADOR POR EJECUCION DE OBRA PUBLICA</v>
      </c>
    </row>
    <row r="546" spans="1:14" ht="15" customHeight="1">
      <c r="A546" s="1">
        <f>+Tabla15[[#This Row],[1]]</f>
        <v>544</v>
      </c>
      <c r="B546" s="1" t="s">
        <v>1906</v>
      </c>
      <c r="C546" s="1">
        <v>1</v>
      </c>
      <c r="D546" s="1">
        <f>+IF(Tabla15[[#This Row],[NOMBRE DE LA CAUSA 2018]]=0,0,1)</f>
        <v>1</v>
      </c>
      <c r="E546" s="1">
        <f>+E545+Tabla15[[#This Row],[NOMBRE DE LA CAUSA 2019]]</f>
        <v>544</v>
      </c>
      <c r="F546" s="1">
        <f>+Tabla15[[#This Row],[0]]*Tabla15[[#This Row],[NOMBRE DE LA CAUSA 2019]]</f>
        <v>544</v>
      </c>
      <c r="G546" s="6" t="s">
        <v>798</v>
      </c>
      <c r="H546" s="1" t="s">
        <v>858</v>
      </c>
      <c r="K546" s="1" t="s">
        <v>759</v>
      </c>
      <c r="L546" s="1" t="s">
        <v>1907</v>
      </c>
      <c r="M546" s="4">
        <v>2157</v>
      </c>
      <c r="N546" s="1" t="str">
        <f>+Tabla15[[#This Row],[NOMBRE DE LA CAUSA 2017]]</f>
        <v>MUERTE DE PERSONAL DOCENTE O ADMINISTRATIVO EN ESTABLECIMIENTO EDUCATIVO</v>
      </c>
    </row>
    <row r="547" spans="1:14" ht="15" customHeight="1">
      <c r="A547" s="1">
        <f>+Tabla15[[#This Row],[1]]</f>
        <v>545</v>
      </c>
      <c r="B547" s="1" t="s">
        <v>1908</v>
      </c>
      <c r="C547" s="1">
        <v>1</v>
      </c>
      <c r="D547" s="1">
        <f>+IF(Tabla15[[#This Row],[NOMBRE DE LA CAUSA 2018]]=0,0,1)</f>
        <v>1</v>
      </c>
      <c r="E547" s="1">
        <f>+E546+Tabla15[[#This Row],[NOMBRE DE LA CAUSA 2019]]</f>
        <v>545</v>
      </c>
      <c r="F547" s="1">
        <f>+Tabla15[[#This Row],[0]]*Tabla15[[#This Row],[NOMBRE DE LA CAUSA 2019]]</f>
        <v>545</v>
      </c>
      <c r="G547" s="6" t="s">
        <v>798</v>
      </c>
      <c r="H547" s="1" t="s">
        <v>1814</v>
      </c>
      <c r="K547" s="1" t="s">
        <v>759</v>
      </c>
      <c r="L547" s="12" t="s">
        <v>1909</v>
      </c>
      <c r="M547" s="4">
        <v>2101</v>
      </c>
      <c r="N547" s="1" t="str">
        <f>+Tabla15[[#This Row],[NOMBRE DE LA CAUSA 2017]]</f>
        <v>MUERTE DE RECLUSO CAUSADA POR AGENTES DEL ESTADO</v>
      </c>
    </row>
    <row r="548" spans="1:14" ht="15" customHeight="1">
      <c r="A548" s="1">
        <f>+Tabla15[[#This Row],[1]]</f>
        <v>546</v>
      </c>
      <c r="B548" s="1" t="s">
        <v>1910</v>
      </c>
      <c r="C548" s="1">
        <v>1</v>
      </c>
      <c r="D548" s="1">
        <f>+IF(Tabla15[[#This Row],[NOMBRE DE LA CAUSA 2018]]=0,0,1)</f>
        <v>1</v>
      </c>
      <c r="E548" s="1">
        <f>+E547+Tabla15[[#This Row],[NOMBRE DE LA CAUSA 2019]]</f>
        <v>546</v>
      </c>
      <c r="F548" s="1">
        <f>+Tabla15[[#This Row],[0]]*Tabla15[[#This Row],[NOMBRE DE LA CAUSA 2019]]</f>
        <v>546</v>
      </c>
      <c r="G548" s="6" t="s">
        <v>798</v>
      </c>
      <c r="H548" s="6" t="s">
        <v>1814</v>
      </c>
      <c r="I548" s="6"/>
      <c r="J548" s="6"/>
      <c r="K548" s="6" t="s">
        <v>759</v>
      </c>
      <c r="L548" s="7" t="s">
        <v>1911</v>
      </c>
      <c r="M548" s="4">
        <v>2103</v>
      </c>
      <c r="N548" s="1" t="str">
        <f>+Tabla15[[#This Row],[NOMBRE DE LA CAUSA 2017]]</f>
        <v>MUERTE DE RECLUSO CAUSADA POR OTRO RECLUSO</v>
      </c>
    </row>
    <row r="549" spans="1:14" ht="15" customHeight="1">
      <c r="A549" s="1">
        <f>+Tabla15[[#This Row],[1]]</f>
        <v>547</v>
      </c>
      <c r="B549" s="1" t="s">
        <v>1912</v>
      </c>
      <c r="C549" s="1">
        <v>1</v>
      </c>
      <c r="D549" s="1">
        <f>+IF(Tabla15[[#This Row],[NOMBRE DE LA CAUSA 2018]]=0,0,1)</f>
        <v>1</v>
      </c>
      <c r="E549" s="1">
        <f>+E548+Tabla15[[#This Row],[NOMBRE DE LA CAUSA 2019]]</f>
        <v>547</v>
      </c>
      <c r="F549" s="1">
        <f>+Tabla15[[#This Row],[0]]*Tabla15[[#This Row],[NOMBRE DE LA CAUSA 2019]]</f>
        <v>547</v>
      </c>
      <c r="G549" s="6" t="s">
        <v>798</v>
      </c>
      <c r="H549" s="1" t="s">
        <v>1814</v>
      </c>
      <c r="K549" s="1" t="s">
        <v>759</v>
      </c>
      <c r="L549" s="1" t="s">
        <v>1913</v>
      </c>
      <c r="M549" s="4">
        <v>2102</v>
      </c>
      <c r="N549" s="1" t="str">
        <f>+Tabla15[[#This Row],[NOMBRE DE LA CAUSA 2017]]</f>
        <v>MUERTE DE RECLUSO CAUSADA POR TERCEROS</v>
      </c>
    </row>
    <row r="550" spans="1:14" ht="15" customHeight="1">
      <c r="A550" s="1">
        <f>+Tabla15[[#This Row],[1]]</f>
        <v>548</v>
      </c>
      <c r="B550" s="6" t="s">
        <v>1914</v>
      </c>
      <c r="C550" s="1">
        <v>1</v>
      </c>
      <c r="D550" s="1">
        <f>+IF(Tabla15[[#This Row],[NOMBRE DE LA CAUSA 2018]]=0,0,1)</f>
        <v>1</v>
      </c>
      <c r="E550" s="1">
        <f>+E549+Tabla15[[#This Row],[NOMBRE DE LA CAUSA 2019]]</f>
        <v>548</v>
      </c>
      <c r="F550" s="1">
        <f>+Tabla15[[#This Row],[0]]*Tabla15[[#This Row],[NOMBRE DE LA CAUSA 2019]]</f>
        <v>548</v>
      </c>
      <c r="G550" s="6" t="s">
        <v>798</v>
      </c>
      <c r="H550" s="1" t="s">
        <v>1814</v>
      </c>
      <c r="K550" s="1" t="s">
        <v>759</v>
      </c>
      <c r="L550" s="12" t="s">
        <v>1915</v>
      </c>
      <c r="M550" s="4">
        <v>2106</v>
      </c>
      <c r="N550" s="1" t="str">
        <f>+Tabla15[[#This Row],[NOMBRE DE LA CAUSA 2017]]</f>
        <v>MUERTE DE RECLUSO DERIVADA DE LA PRESTACION DEL SERVICIO DE SALUD</v>
      </c>
    </row>
    <row r="551" spans="1:14" ht="15" customHeight="1">
      <c r="A551" s="1">
        <f>+Tabla15[[#This Row],[1]]</f>
        <v>549</v>
      </c>
      <c r="B551" s="6" t="s">
        <v>1916</v>
      </c>
      <c r="C551" s="1">
        <v>1</v>
      </c>
      <c r="D551" s="1">
        <f>+IF(Tabla15[[#This Row],[NOMBRE DE LA CAUSA 2018]]=0,0,1)</f>
        <v>1</v>
      </c>
      <c r="E551" s="1">
        <f>+E550+Tabla15[[#This Row],[NOMBRE DE LA CAUSA 2019]]</f>
        <v>549</v>
      </c>
      <c r="F551" s="1">
        <f>+Tabla15[[#This Row],[0]]*Tabla15[[#This Row],[NOMBRE DE LA CAUSA 2019]]</f>
        <v>549</v>
      </c>
      <c r="G551" s="6" t="s">
        <v>762</v>
      </c>
      <c r="H551" s="6"/>
      <c r="I551" s="6"/>
      <c r="J551" s="6" t="s">
        <v>763</v>
      </c>
      <c r="K551" s="6" t="s">
        <v>759</v>
      </c>
      <c r="L551" s="7" t="s">
        <v>1917</v>
      </c>
      <c r="M551" s="4">
        <v>753</v>
      </c>
      <c r="N551" s="1" t="str">
        <f>+Tabla15[[#This Row],[NOMBRE DE LA CAUSA 2017]]</f>
        <v>MUERTE DE TERCERO POR EJECUCION DE OBRA PUBLICA</v>
      </c>
    </row>
    <row r="552" spans="1:14" ht="15" customHeight="1">
      <c r="A552" s="1">
        <f>+Tabla15[[#This Row],[1]]</f>
        <v>550</v>
      </c>
      <c r="B552" s="1" t="s">
        <v>1918</v>
      </c>
      <c r="C552" s="1">
        <v>1</v>
      </c>
      <c r="D552" s="1">
        <f>+IF(Tabla15[[#This Row],[NOMBRE DE LA CAUSA 2018]]=0,0,1)</f>
        <v>1</v>
      </c>
      <c r="E552" s="1">
        <f>+E551+Tabla15[[#This Row],[NOMBRE DE LA CAUSA 2019]]</f>
        <v>550</v>
      </c>
      <c r="F552" s="1">
        <f>+Tabla15[[#This Row],[0]]*Tabla15[[#This Row],[NOMBRE DE LA CAUSA 2019]]</f>
        <v>550</v>
      </c>
      <c r="G552" s="6" t="s">
        <v>798</v>
      </c>
      <c r="H552" s="1" t="s">
        <v>845</v>
      </c>
      <c r="K552" s="1" t="s">
        <v>759</v>
      </c>
      <c r="L552" s="1" t="s">
        <v>1919</v>
      </c>
      <c r="M552" s="4">
        <v>2126</v>
      </c>
      <c r="N552" s="1" t="str">
        <f>+Tabla15[[#This Row],[NOMBRE DE LA CAUSA 2017]]</f>
        <v>MUERTE EN ACCIDENTE AEREO</v>
      </c>
    </row>
    <row r="553" spans="1:14" ht="15" customHeight="1">
      <c r="A553" s="1">
        <f>+Tabla15[[#This Row],[1]]</f>
        <v>551</v>
      </c>
      <c r="B553" s="6" t="s">
        <v>1920</v>
      </c>
      <c r="C553" s="1">
        <v>1</v>
      </c>
      <c r="D553" s="1">
        <f>+IF(Tabla15[[#This Row],[NOMBRE DE LA CAUSA 2018]]=0,0,1)</f>
        <v>1</v>
      </c>
      <c r="E553" s="1">
        <f>+E552+Tabla15[[#This Row],[NOMBRE DE LA CAUSA 2019]]</f>
        <v>551</v>
      </c>
      <c r="F553" s="1">
        <f>+Tabla15[[#This Row],[0]]*Tabla15[[#This Row],[NOMBRE DE LA CAUSA 2019]]</f>
        <v>551</v>
      </c>
      <c r="G553" s="6" t="s">
        <v>798</v>
      </c>
      <c r="H553" s="6" t="s">
        <v>848</v>
      </c>
      <c r="I553" s="6"/>
      <c r="J553" s="6"/>
      <c r="K553" s="6" t="s">
        <v>759</v>
      </c>
      <c r="L553" s="1" t="s">
        <v>1921</v>
      </c>
      <c r="M553" s="4">
        <v>2129</v>
      </c>
      <c r="N553" s="1" t="str">
        <f>+Tabla15[[#This Row],[NOMBRE DE LA CAUSA 2017]]</f>
        <v>MUERTE EN ACCIDENTE FLUVIAL</v>
      </c>
    </row>
    <row r="554" spans="1:14" ht="15" customHeight="1">
      <c r="A554" s="1">
        <f>+Tabla15[[#This Row],[1]]</f>
        <v>552</v>
      </c>
      <c r="B554" s="1" t="s">
        <v>1922</v>
      </c>
      <c r="C554" s="1">
        <v>1</v>
      </c>
      <c r="D554" s="1">
        <f>+IF(Tabla15[[#This Row],[NOMBRE DE LA CAUSA 2018]]=0,0,1)</f>
        <v>1</v>
      </c>
      <c r="E554" s="1">
        <f>+E553+Tabla15[[#This Row],[NOMBRE DE LA CAUSA 2019]]</f>
        <v>552</v>
      </c>
      <c r="F554" s="1">
        <f>+Tabla15[[#This Row],[0]]*Tabla15[[#This Row],[NOMBRE DE LA CAUSA 2019]]</f>
        <v>552</v>
      </c>
      <c r="G554" s="6" t="s">
        <v>798</v>
      </c>
      <c r="H554" s="1" t="s">
        <v>848</v>
      </c>
      <c r="I554" s="6"/>
      <c r="K554" s="1" t="s">
        <v>759</v>
      </c>
      <c r="L554" s="1" t="s">
        <v>1923</v>
      </c>
      <c r="M554" s="4">
        <v>2132</v>
      </c>
      <c r="N554" s="1" t="str">
        <f>+Tabla15[[#This Row],[NOMBRE DE LA CAUSA 2017]]</f>
        <v>MUERTE EN ACCIDENTE MARITIMO</v>
      </c>
    </row>
    <row r="555" spans="1:14" ht="15" customHeight="1">
      <c r="A555" s="1">
        <f>+Tabla15[[#This Row],[1]]</f>
        <v>553</v>
      </c>
      <c r="B555" s="1" t="s">
        <v>1924</v>
      </c>
      <c r="C555" s="1">
        <v>1</v>
      </c>
      <c r="D555" s="1">
        <f>+IF(Tabla15[[#This Row],[NOMBRE DE LA CAUSA 2018]]=0,0,1)</f>
        <v>1</v>
      </c>
      <c r="E555" s="1">
        <f>+E554+Tabla15[[#This Row],[NOMBRE DE LA CAUSA 2019]]</f>
        <v>553</v>
      </c>
      <c r="F555" s="1">
        <f>+Tabla15[[#This Row],[0]]*Tabla15[[#This Row],[NOMBRE DE LA CAUSA 2019]]</f>
        <v>553</v>
      </c>
      <c r="G555" s="6" t="s">
        <v>798</v>
      </c>
      <c r="H555" s="1" t="s">
        <v>861</v>
      </c>
      <c r="I555" s="6"/>
      <c r="K555" s="1" t="s">
        <v>759</v>
      </c>
      <c r="L555" s="1" t="s">
        <v>1925</v>
      </c>
      <c r="M555" s="4">
        <v>2147</v>
      </c>
      <c r="N555" s="1" t="str">
        <f>+Tabla15[[#This Row],[NOMBRE DE LA CAUSA 2017]]</f>
        <v>MUERTE EN MANIFESTACION PUBLICA</v>
      </c>
    </row>
    <row r="556" spans="1:14" ht="15" customHeight="1">
      <c r="A556" s="1">
        <f>+Tabla15[[#This Row],[1]]</f>
        <v>554</v>
      </c>
      <c r="B556" s="1" t="s">
        <v>1926</v>
      </c>
      <c r="C556" s="1">
        <v>1</v>
      </c>
      <c r="D556" s="1">
        <f>+IF(Tabla15[[#This Row],[NOMBRE DE LA CAUSA 2018]]=0,0,1)</f>
        <v>1</v>
      </c>
      <c r="E556" s="1">
        <f>+E555+Tabla15[[#This Row],[NOMBRE DE LA CAUSA 2019]]</f>
        <v>554</v>
      </c>
      <c r="F556" s="1">
        <f>+Tabla15[[#This Row],[0]]*Tabla15[[#This Row],[NOMBRE DE LA CAUSA 2019]]</f>
        <v>554</v>
      </c>
      <c r="G556" s="6" t="s">
        <v>798</v>
      </c>
      <c r="H556" s="6" t="s">
        <v>864</v>
      </c>
      <c r="I556" s="6"/>
      <c r="J556" s="6"/>
      <c r="K556" s="6" t="s">
        <v>759</v>
      </c>
      <c r="L556" s="7" t="s">
        <v>1927</v>
      </c>
      <c r="M556" s="4">
        <v>2188</v>
      </c>
      <c r="N556" s="1" t="str">
        <f>+Tabla15[[#This Row],[NOMBRE DE LA CAUSA 2017]]</f>
        <v>MUERTE EN OPERACION ADMINISTRATIVA</v>
      </c>
    </row>
    <row r="557" spans="1:14" ht="15" customHeight="1">
      <c r="A557" s="1">
        <f>+Tabla15[[#This Row],[1]]</f>
        <v>555</v>
      </c>
      <c r="B557" s="1" t="s">
        <v>1928</v>
      </c>
      <c r="C557" s="1">
        <v>1</v>
      </c>
      <c r="D557" s="1">
        <f>+IF(Tabla15[[#This Row],[NOMBRE DE LA CAUSA 2018]]=0,0,1)</f>
        <v>1</v>
      </c>
      <c r="E557" s="1">
        <f>+E556+Tabla15[[#This Row],[NOMBRE DE LA CAUSA 2019]]</f>
        <v>555</v>
      </c>
      <c r="F557" s="1">
        <f>+Tabla15[[#This Row],[0]]*Tabla15[[#This Row],[NOMBRE DE LA CAUSA 2019]]</f>
        <v>555</v>
      </c>
      <c r="G557" s="6" t="s">
        <v>798</v>
      </c>
      <c r="H557" s="6" t="s">
        <v>869</v>
      </c>
      <c r="I557" s="6"/>
      <c r="K557" s="1" t="s">
        <v>759</v>
      </c>
      <c r="L557" s="7" t="s">
        <v>1929</v>
      </c>
      <c r="M557" s="4">
        <v>2194</v>
      </c>
      <c r="N557" s="1" t="str">
        <f>+Tabla15[[#This Row],[NOMBRE DE LA CAUSA 2017]]</f>
        <v>MUERTE EN ZONA DE DISTENSION</v>
      </c>
    </row>
    <row r="558" spans="1:14" ht="15" customHeight="1">
      <c r="A558" s="1">
        <f>+Tabla15[[#This Row],[1]]</f>
        <v>556</v>
      </c>
      <c r="B558" s="6" t="s">
        <v>1930</v>
      </c>
      <c r="C558" s="1">
        <v>1</v>
      </c>
      <c r="D558" s="1">
        <f>+IF(Tabla15[[#This Row],[NOMBRE DE LA CAUSA 2018]]=0,0,1)</f>
        <v>1</v>
      </c>
      <c r="E558" s="1">
        <f>+E557+Tabla15[[#This Row],[NOMBRE DE LA CAUSA 2019]]</f>
        <v>556</v>
      </c>
      <c r="F558" s="1">
        <f>+Tabla15[[#This Row],[0]]*Tabla15[[#This Row],[NOMBRE DE LA CAUSA 2019]]</f>
        <v>556</v>
      </c>
      <c r="G558" s="6" t="s">
        <v>798</v>
      </c>
      <c r="H558" s="6" t="s">
        <v>872</v>
      </c>
      <c r="I558" s="6"/>
      <c r="J558" s="6"/>
      <c r="K558" s="6" t="s">
        <v>759</v>
      </c>
      <c r="L558" s="7" t="s">
        <v>1931</v>
      </c>
      <c r="M558" s="4">
        <v>2200</v>
      </c>
      <c r="N558" s="1" t="str">
        <f>+Tabla15[[#This Row],[NOMBRE DE LA CAUSA 2017]]</f>
        <v>MUERTE POR ACTIVIDAD DEL SECTOR DE HIDROCARBUROS</v>
      </c>
    </row>
    <row r="559" spans="1:14" ht="15" customHeight="1">
      <c r="A559" s="1">
        <f>+Tabla15[[#This Row],[1]]</f>
        <v>557</v>
      </c>
      <c r="B559" s="6" t="s">
        <v>1932</v>
      </c>
      <c r="C559" s="1">
        <v>1</v>
      </c>
      <c r="D559" s="1">
        <f>+IF(Tabla15[[#This Row],[NOMBRE DE LA CAUSA 2018]]=0,0,1)</f>
        <v>1</v>
      </c>
      <c r="E559" s="1">
        <f>+E558+Tabla15[[#This Row],[NOMBRE DE LA CAUSA 2019]]</f>
        <v>557</v>
      </c>
      <c r="F559" s="1">
        <f>+Tabla15[[#This Row],[0]]*Tabla15[[#This Row],[NOMBRE DE LA CAUSA 2019]]</f>
        <v>557</v>
      </c>
      <c r="G559" s="6" t="s">
        <v>798</v>
      </c>
      <c r="H559" s="6" t="s">
        <v>872</v>
      </c>
      <c r="I559" s="6"/>
      <c r="K559" s="1" t="s">
        <v>759</v>
      </c>
      <c r="L559" s="7" t="s">
        <v>1933</v>
      </c>
      <c r="M559" s="4">
        <v>2197</v>
      </c>
      <c r="N559" s="1" t="str">
        <f>+Tabla15[[#This Row],[NOMBRE DE LA CAUSA 2017]]</f>
        <v>MUERTE POR ACTIVIDAD MINERA</v>
      </c>
    </row>
    <row r="560" spans="1:14" ht="15" customHeight="1">
      <c r="A560" s="1">
        <f>+Tabla15[[#This Row],[1]]</f>
        <v>558</v>
      </c>
      <c r="B560" s="1" t="s">
        <v>1934</v>
      </c>
      <c r="C560" s="1">
        <v>1</v>
      </c>
      <c r="D560" s="1">
        <f>+IF(Tabla15[[#This Row],[NOMBRE DE LA CAUSA 2018]]=0,0,1)</f>
        <v>1</v>
      </c>
      <c r="E560" s="1">
        <f>+E559+Tabla15[[#This Row],[NOMBRE DE LA CAUSA 2019]]</f>
        <v>558</v>
      </c>
      <c r="F560" s="1">
        <f>+Tabla15[[#This Row],[0]]*Tabla15[[#This Row],[NOMBRE DE LA CAUSA 2019]]</f>
        <v>558</v>
      </c>
      <c r="G560" s="6" t="s">
        <v>798</v>
      </c>
      <c r="H560" s="1" t="s">
        <v>883</v>
      </c>
      <c r="I560" s="6"/>
      <c r="K560" s="1" t="s">
        <v>759</v>
      </c>
      <c r="L560" s="12" t="s">
        <v>1935</v>
      </c>
      <c r="M560" s="4">
        <v>2135</v>
      </c>
      <c r="N560" s="1" t="str">
        <f>+Tabla15[[#This Row],[NOMBRE DE LA CAUSA 2017]]</f>
        <v>MUERTE POR ALUD DE TIERRA</v>
      </c>
    </row>
    <row r="561" spans="1:14" ht="15" customHeight="1">
      <c r="A561" s="1">
        <f>+Tabla15[[#This Row],[1]]</f>
        <v>559</v>
      </c>
      <c r="B561" s="1" t="s">
        <v>1936</v>
      </c>
      <c r="C561" s="1">
        <v>1</v>
      </c>
      <c r="D561" s="1">
        <f>+IF(Tabla15[[#This Row],[NOMBRE DE LA CAUSA 2018]]=0,0,1)</f>
        <v>1</v>
      </c>
      <c r="E561" s="1">
        <f>+E560+Tabla15[[#This Row],[NOMBRE DE LA CAUSA 2019]]</f>
        <v>559</v>
      </c>
      <c r="F561" s="1">
        <f>+Tabla15[[#This Row],[0]]*Tabla15[[#This Row],[NOMBRE DE LA CAUSA 2019]]</f>
        <v>559</v>
      </c>
      <c r="G561" s="6" t="s">
        <v>798</v>
      </c>
      <c r="H561" s="1" t="s">
        <v>886</v>
      </c>
      <c r="I561" s="6"/>
      <c r="K561" s="1" t="s">
        <v>759</v>
      </c>
      <c r="L561" s="12" t="s">
        <v>1937</v>
      </c>
      <c r="M561" s="4">
        <v>2120</v>
      </c>
      <c r="N561" s="1" t="str">
        <f>+Tabla15[[#This Row],[NOMBRE DE LA CAUSA 2017]]</f>
        <v>MUERTE POR CAIDA DE ARBOL</v>
      </c>
    </row>
    <row r="562" spans="1:14" ht="15" customHeight="1">
      <c r="A562" s="1">
        <f>+Tabla15[[#This Row],[1]]</f>
        <v>560</v>
      </c>
      <c r="B562" s="1" t="s">
        <v>1938</v>
      </c>
      <c r="C562" s="1">
        <v>1</v>
      </c>
      <c r="D562" s="1">
        <f>+IF(Tabla15[[#This Row],[NOMBRE DE LA CAUSA 2018]]=0,0,1)</f>
        <v>1</v>
      </c>
      <c r="E562" s="1">
        <f>+E561+Tabla15[[#This Row],[NOMBRE DE LA CAUSA 2019]]</f>
        <v>560</v>
      </c>
      <c r="F562" s="1">
        <f>+Tabla15[[#This Row],[0]]*Tabla15[[#This Row],[NOMBRE DE LA CAUSA 2019]]</f>
        <v>560</v>
      </c>
      <c r="G562" s="6" t="s">
        <v>798</v>
      </c>
      <c r="H562" s="1" t="s">
        <v>889</v>
      </c>
      <c r="K562" s="1" t="s">
        <v>759</v>
      </c>
      <c r="L562" s="12" t="s">
        <v>1939</v>
      </c>
      <c r="M562" s="4">
        <v>2108</v>
      </c>
      <c r="N562" s="1" t="str">
        <f>+Tabla15[[#This Row],[NOMBRE DE LA CAUSA 2017]]</f>
        <v>MUERTE POR CONDUCCION DE ENERGIA ELECTRICA</v>
      </c>
    </row>
    <row r="563" spans="1:14" ht="15" customHeight="1">
      <c r="A563" s="1">
        <f>+Tabla15[[#This Row],[1]]</f>
        <v>561</v>
      </c>
      <c r="B563" s="1" t="s">
        <v>1940</v>
      </c>
      <c r="C563" s="1">
        <v>1</v>
      </c>
      <c r="D563" s="1">
        <f>+IF(Tabla15[[#This Row],[NOMBRE DE LA CAUSA 2018]]=0,0,1)</f>
        <v>1</v>
      </c>
      <c r="E563" s="1">
        <f>+E562+Tabla15[[#This Row],[NOMBRE DE LA CAUSA 2019]]</f>
        <v>561</v>
      </c>
      <c r="F563" s="1">
        <f>+Tabla15[[#This Row],[0]]*Tabla15[[#This Row],[NOMBRE DE LA CAUSA 2019]]</f>
        <v>561</v>
      </c>
      <c r="G563" s="6" t="s">
        <v>798</v>
      </c>
      <c r="H563" s="6" t="s">
        <v>894</v>
      </c>
      <c r="I563" s="6"/>
      <c r="K563" s="1" t="s">
        <v>759</v>
      </c>
      <c r="L563" s="12" t="s">
        <v>1941</v>
      </c>
      <c r="M563" s="4">
        <v>2171</v>
      </c>
      <c r="N563" s="1" t="str">
        <f>+Tabla15[[#This Row],[NOMBRE DE LA CAUSA 2017]]</f>
        <v>MUERTE POR FALTA DE ADOPCION DE MEDIDAS DE PROTECCION Y SEGURIDAD</v>
      </c>
    </row>
    <row r="564" spans="1:14" ht="15" customHeight="1">
      <c r="A564" s="1">
        <f>+Tabla15[[#This Row],[1]]</f>
        <v>562</v>
      </c>
      <c r="B564" s="6" t="s">
        <v>1942</v>
      </c>
      <c r="C564" s="1">
        <v>1</v>
      </c>
      <c r="D564" s="1">
        <f>+IF(Tabla15[[#This Row],[NOMBRE DE LA CAUSA 2018]]=0,0,1)</f>
        <v>1</v>
      </c>
      <c r="E564" s="1">
        <f>+E563+Tabla15[[#This Row],[NOMBRE DE LA CAUSA 2019]]</f>
        <v>562</v>
      </c>
      <c r="F564" s="1">
        <f>+Tabla15[[#This Row],[0]]*Tabla15[[#This Row],[NOMBRE DE LA CAUSA 2019]]</f>
        <v>562</v>
      </c>
      <c r="G564" s="6" t="s">
        <v>798</v>
      </c>
      <c r="H564" s="6" t="s">
        <v>897</v>
      </c>
      <c r="I564" s="6"/>
      <c r="J564" s="6"/>
      <c r="K564" s="6" t="s">
        <v>759</v>
      </c>
      <c r="L564" s="7" t="s">
        <v>1943</v>
      </c>
      <c r="M564" s="4">
        <v>2117</v>
      </c>
      <c r="N564" s="1" t="str">
        <f>+Tabla15[[#This Row],[NOMBRE DE LA CAUSA 2017]]</f>
        <v>MUERTE POR FALTA DE ILUMINACION EN LA VIA PUBLICA</v>
      </c>
    </row>
    <row r="565" spans="1:14" ht="15" customHeight="1">
      <c r="A565" s="1">
        <f>+Tabla15[[#This Row],[1]]</f>
        <v>563</v>
      </c>
      <c r="B565" s="6" t="s">
        <v>1944</v>
      </c>
      <c r="C565" s="1">
        <v>1</v>
      </c>
      <c r="D565" s="1">
        <f>+IF(Tabla15[[#This Row],[NOMBRE DE LA CAUSA 2018]]=0,0,1)</f>
        <v>1</v>
      </c>
      <c r="E565" s="1">
        <f>+E564+Tabla15[[#This Row],[NOMBRE DE LA CAUSA 2019]]</f>
        <v>563</v>
      </c>
      <c r="F565" s="1">
        <f>+Tabla15[[#This Row],[0]]*Tabla15[[#This Row],[NOMBRE DE LA CAUSA 2019]]</f>
        <v>563</v>
      </c>
      <c r="G565" s="6" t="s">
        <v>798</v>
      </c>
      <c r="H565" s="6" t="s">
        <v>897</v>
      </c>
      <c r="I565" s="6"/>
      <c r="J565" s="6"/>
      <c r="K565" s="6" t="s">
        <v>759</v>
      </c>
      <c r="L565" s="25" t="s">
        <v>1945</v>
      </c>
      <c r="M565" s="4">
        <v>2114</v>
      </c>
      <c r="N565" s="1" t="str">
        <f>+Tabla15[[#This Row],[NOMBRE DE LA CAUSA 2017]]</f>
        <v>MUERTE POR FALTA DE SEÑALIZACION EN LA VIA PUBLICA</v>
      </c>
    </row>
    <row r="566" spans="1:14" ht="15" customHeight="1">
      <c r="A566" s="1">
        <f>+Tabla15[[#This Row],[1]]</f>
        <v>564</v>
      </c>
      <c r="B566" s="1" t="s">
        <v>1946</v>
      </c>
      <c r="C566" s="1">
        <v>1</v>
      </c>
      <c r="D566" s="1">
        <f>+IF(Tabla15[[#This Row],[NOMBRE DE LA CAUSA 2018]]=0,0,1)</f>
        <v>1</v>
      </c>
      <c r="E566" s="1">
        <f>+E565+Tabla15[[#This Row],[NOMBRE DE LA CAUSA 2019]]</f>
        <v>564</v>
      </c>
      <c r="F566" s="1">
        <f>+Tabla15[[#This Row],[0]]*Tabla15[[#This Row],[NOMBRE DE LA CAUSA 2019]]</f>
        <v>564</v>
      </c>
      <c r="G566" s="6" t="s">
        <v>798</v>
      </c>
      <c r="H566" s="1" t="s">
        <v>1770</v>
      </c>
      <c r="K566" s="1" t="s">
        <v>759</v>
      </c>
      <c r="L566" s="12" t="s">
        <v>1947</v>
      </c>
      <c r="M566" s="4">
        <v>2184</v>
      </c>
      <c r="N566" s="1" t="str">
        <f>+Tabla15[[#This Row],[NOMBRE DE LA CAUSA 2017]]</f>
        <v>MUERTE POR INCUMPLIMIENTO DEL DEBER DE SEGURIDAD EN LA ATENCION HOSPITALARIA</v>
      </c>
    </row>
    <row r="567" spans="1:14" ht="15" customHeight="1">
      <c r="A567" s="1">
        <f>+Tabla15[[#This Row],[1]]</f>
        <v>565</v>
      </c>
      <c r="B567" s="14" t="s">
        <v>1948</v>
      </c>
      <c r="C567" s="1">
        <v>1</v>
      </c>
      <c r="D567" s="1">
        <f>+IF(Tabla15[[#This Row],[NOMBRE DE LA CAUSA 2018]]=0,0,1)</f>
        <v>1</v>
      </c>
      <c r="E567" s="1">
        <f>+E566+Tabla15[[#This Row],[NOMBRE DE LA CAUSA 2019]]</f>
        <v>565</v>
      </c>
      <c r="F567" s="1">
        <f>+Tabla15[[#This Row],[0]]*Tabla15[[#This Row],[NOMBRE DE LA CAUSA 2019]]</f>
        <v>565</v>
      </c>
      <c r="G567" s="6" t="s">
        <v>798</v>
      </c>
      <c r="H567" s="1" t="s">
        <v>894</v>
      </c>
      <c r="K567" s="1" t="s">
        <v>759</v>
      </c>
      <c r="L567" s="12" t="s">
        <v>1949</v>
      </c>
      <c r="M567" s="4">
        <v>2174</v>
      </c>
      <c r="N567" s="1" t="str">
        <f>+Tabla15[[#This Row],[NOMBRE DE LA CAUSA 2017]]</f>
        <v>MUERTE POR INDEBIDA O INSUFICIENTE ADOPCION DE MEDIDAS DE PROTECCION Y SEGURIDAD</v>
      </c>
    </row>
    <row r="568" spans="1:14" ht="15" customHeight="1">
      <c r="A568" s="1">
        <f>+Tabla15[[#This Row],[1]]</f>
        <v>566</v>
      </c>
      <c r="B568" s="1" t="s">
        <v>1950</v>
      </c>
      <c r="C568" s="1">
        <v>1</v>
      </c>
      <c r="D568" s="1">
        <f>+IF(Tabla15[[#This Row],[NOMBRE DE LA CAUSA 2018]]=0,0,1)</f>
        <v>1</v>
      </c>
      <c r="E568" s="1">
        <f>+E567+Tabla15[[#This Row],[NOMBRE DE LA CAUSA 2019]]</f>
        <v>566</v>
      </c>
      <c r="F568" s="1">
        <f>+Tabla15[[#This Row],[0]]*Tabla15[[#This Row],[NOMBRE DE LA CAUSA 2019]]</f>
        <v>566</v>
      </c>
      <c r="G568" s="6" t="s">
        <v>798</v>
      </c>
      <c r="H568" s="6" t="s">
        <v>1770</v>
      </c>
      <c r="I568" s="6"/>
      <c r="J568" s="6"/>
      <c r="K568" s="6" t="s">
        <v>759</v>
      </c>
      <c r="L568" s="12" t="s">
        <v>1951</v>
      </c>
      <c r="M568" s="4">
        <v>2186</v>
      </c>
      <c r="N568" s="1" t="str">
        <f>+Tabla15[[#This Row],[NOMBRE DE LA CAUSA 2017]]</f>
        <v>MUERTE POR INDEBIDA PRESTACION DEL SERVICIO DE SALUD</v>
      </c>
    </row>
    <row r="569" spans="1:14" ht="15" customHeight="1">
      <c r="A569" s="1">
        <f>+Tabla15[[#This Row],[1]]</f>
        <v>567</v>
      </c>
      <c r="B569" s="1" t="s">
        <v>1952</v>
      </c>
      <c r="C569" s="1">
        <v>1</v>
      </c>
      <c r="D569" s="1">
        <f>+IF(Tabla15[[#This Row],[NOMBRE DE LA CAUSA 2018]]=0,0,1)</f>
        <v>1</v>
      </c>
      <c r="E569" s="1">
        <f>+E568+Tabla15[[#This Row],[NOMBRE DE LA CAUSA 2019]]</f>
        <v>567</v>
      </c>
      <c r="F569" s="1">
        <f>+Tabla15[[#This Row],[0]]*Tabla15[[#This Row],[NOMBRE DE LA CAUSA 2019]]</f>
        <v>567</v>
      </c>
      <c r="G569" s="6" t="s">
        <v>798</v>
      </c>
      <c r="H569" s="6" t="s">
        <v>1770</v>
      </c>
      <c r="K569" s="1" t="s">
        <v>759</v>
      </c>
      <c r="L569" s="12" t="s">
        <v>1953</v>
      </c>
      <c r="M569" s="4">
        <v>2180</v>
      </c>
      <c r="N569" s="1" t="str">
        <f>+Tabla15[[#This Row],[NOMBRE DE LA CAUSA 2017]]</f>
        <v>MUERTE POR INDEBIDA PRESTACION DEL SERVICIO DE SALUD GINECO OBSTETRICO</v>
      </c>
    </row>
    <row r="570" spans="1:14" ht="15" customHeight="1">
      <c r="A570" s="1">
        <f>+Tabla15[[#This Row],[1]]</f>
        <v>568</v>
      </c>
      <c r="B570" s="1" t="s">
        <v>1954</v>
      </c>
      <c r="C570" s="1">
        <v>1</v>
      </c>
      <c r="D570" s="1">
        <f>+IF(Tabla15[[#This Row],[NOMBRE DE LA CAUSA 2018]]=0,0,1)</f>
        <v>1</v>
      </c>
      <c r="E570" s="1">
        <f>+E569+Tabla15[[#This Row],[NOMBRE DE LA CAUSA 2019]]</f>
        <v>568</v>
      </c>
      <c r="F570" s="1">
        <f>+Tabla15[[#This Row],[0]]*Tabla15[[#This Row],[NOMBRE DE LA CAUSA 2019]]</f>
        <v>568</v>
      </c>
      <c r="G570" s="6" t="s">
        <v>798</v>
      </c>
      <c r="H570" s="6" t="s">
        <v>1770</v>
      </c>
      <c r="K570" s="1" t="s">
        <v>759</v>
      </c>
      <c r="L570" s="12" t="s">
        <v>1955</v>
      </c>
      <c r="M570" s="4">
        <v>2182</v>
      </c>
      <c r="N570" s="1" t="str">
        <f>+Tabla15[[#This Row],[NOMBRE DE LA CAUSA 2017]]</f>
        <v>MUERTE POR INDEBIDO CONSENTIMIENTO INFORMADO EN LA PRESTACION DEL SERVICIO DE SALUD</v>
      </c>
    </row>
    <row r="571" spans="1:14" ht="15" customHeight="1">
      <c r="A571" s="1">
        <f>+Tabla15[[#This Row],[1]]</f>
        <v>569</v>
      </c>
      <c r="B571" s="6" t="s">
        <v>1956</v>
      </c>
      <c r="C571" s="1">
        <v>1</v>
      </c>
      <c r="D571" s="1">
        <f>+IF(Tabla15[[#This Row],[NOMBRE DE LA CAUSA 2018]]=0,0,1)</f>
        <v>1</v>
      </c>
      <c r="E571" s="1">
        <f>+E570+Tabla15[[#This Row],[NOMBRE DE LA CAUSA 2019]]</f>
        <v>569</v>
      </c>
      <c r="F571" s="1">
        <f>+Tabla15[[#This Row],[0]]*Tabla15[[#This Row],[NOMBRE DE LA CAUSA 2019]]</f>
        <v>569</v>
      </c>
      <c r="G571" s="6" t="s">
        <v>798</v>
      </c>
      <c r="H571" s="6" t="s">
        <v>904</v>
      </c>
      <c r="I571" s="6"/>
      <c r="J571" s="6"/>
      <c r="K571" s="6" t="s">
        <v>759</v>
      </c>
      <c r="L571" s="12" t="s">
        <v>1957</v>
      </c>
      <c r="M571" s="4">
        <v>2138</v>
      </c>
      <c r="N571" s="1" t="str">
        <f>+Tabla15[[#This Row],[NOMBRE DE LA CAUSA 2017]]</f>
        <v>MUERTE POR INUNDACION</v>
      </c>
    </row>
    <row r="572" spans="1:14" ht="15" customHeight="1">
      <c r="A572" s="1">
        <f>+Tabla15[[#This Row],[1]]</f>
        <v>570</v>
      </c>
      <c r="B572" s="13" t="s">
        <v>1958</v>
      </c>
      <c r="C572" s="1">
        <v>1</v>
      </c>
      <c r="D572" s="1">
        <f>+IF(Tabla15[[#This Row],[NOMBRE DE LA CAUSA 2018]]=0,0,1)</f>
        <v>1</v>
      </c>
      <c r="E572" s="1">
        <f>+E571+Tabla15[[#This Row],[NOMBRE DE LA CAUSA 2019]]</f>
        <v>570</v>
      </c>
      <c r="F572" s="1">
        <f>+Tabla15[[#This Row],[0]]*Tabla15[[#This Row],[NOMBRE DE LA CAUSA 2019]]</f>
        <v>570</v>
      </c>
      <c r="G572" s="6" t="s">
        <v>798</v>
      </c>
      <c r="H572" s="1" t="s">
        <v>894</v>
      </c>
      <c r="I572" s="6"/>
      <c r="K572" s="1" t="s">
        <v>759</v>
      </c>
      <c r="L572" s="1" t="s">
        <v>1959</v>
      </c>
      <c r="M572" s="4">
        <v>2177</v>
      </c>
      <c r="N572" s="1" t="str">
        <f>+Tabla15[[#This Row],[NOMBRE DE LA CAUSA 2017]]</f>
        <v>MUERTE POR MODIFICACION O REDUCCION DE LAS MEDIDAS DE PROTECCION Y SEGURIDAD</v>
      </c>
    </row>
    <row r="573" spans="1:14" ht="15" customHeight="1">
      <c r="A573" s="1">
        <f>+Tabla15[[#This Row],[1]]</f>
        <v>571</v>
      </c>
      <c r="B573" s="1" t="s">
        <v>1960</v>
      </c>
      <c r="C573" s="1">
        <v>1</v>
      </c>
      <c r="D573" s="1">
        <f>+IF(Tabla15[[#This Row],[NOMBRE DE LA CAUSA 2018]]=0,0,1)</f>
        <v>1</v>
      </c>
      <c r="E573" s="1">
        <f>+E572+Tabla15[[#This Row],[NOMBRE DE LA CAUSA 2019]]</f>
        <v>571</v>
      </c>
      <c r="F573" s="1">
        <f>+Tabla15[[#This Row],[0]]*Tabla15[[#This Row],[NOMBRE DE LA CAUSA 2019]]</f>
        <v>571</v>
      </c>
      <c r="G573" s="6" t="s">
        <v>798</v>
      </c>
      <c r="H573" s="1" t="s">
        <v>909</v>
      </c>
      <c r="I573" s="6"/>
      <c r="K573" s="1" t="s">
        <v>759</v>
      </c>
      <c r="L573" s="1" t="s">
        <v>1961</v>
      </c>
      <c r="M573" s="4">
        <v>2123</v>
      </c>
      <c r="N573" s="1" t="str">
        <f>+Tabla15[[#This Row],[NOMBRE DE LA CAUSA 2017]]</f>
        <v>MUERTE POR RUINA DE EDIFICACION PUBLICA</v>
      </c>
    </row>
    <row r="574" spans="1:14" ht="15" customHeight="1">
      <c r="A574" s="1">
        <f>+Tabla15[[#This Row],[1]]</f>
        <v>572</v>
      </c>
      <c r="B574" s="6" t="s">
        <v>1962</v>
      </c>
      <c r="C574" s="1">
        <v>1</v>
      </c>
      <c r="D574" s="1">
        <f>+IF(Tabla15[[#This Row],[NOMBRE DE LA CAUSA 2018]]=0,0,1)</f>
        <v>1</v>
      </c>
      <c r="E574" s="1">
        <f>+E573+Tabla15[[#This Row],[NOMBRE DE LA CAUSA 2019]]</f>
        <v>572</v>
      </c>
      <c r="F574" s="1">
        <f>+Tabla15[[#This Row],[0]]*Tabla15[[#This Row],[NOMBRE DE LA CAUSA 2019]]</f>
        <v>572</v>
      </c>
      <c r="G574" s="6" t="s">
        <v>757</v>
      </c>
      <c r="I574" s="6"/>
      <c r="J574" s="6"/>
      <c r="K574" s="6" t="s">
        <v>759</v>
      </c>
      <c r="L574" s="7" t="s">
        <v>1963</v>
      </c>
      <c r="M574" s="4">
        <v>2165</v>
      </c>
      <c r="N574" s="1" t="str">
        <f>+Tabla15[[#This Row],[NOMBRE DE LA CAUSA 2017]]</f>
        <v>MUERTE POR SEMOVIENTE DE PROPIEDAD DEL ESTADO</v>
      </c>
    </row>
    <row r="575" spans="1:14" ht="15" customHeight="1">
      <c r="A575" s="1">
        <f>+Tabla15[[#This Row],[1]]</f>
        <v>573</v>
      </c>
      <c r="B575" s="1" t="s">
        <v>1964</v>
      </c>
      <c r="C575" s="1">
        <v>1</v>
      </c>
      <c r="D575" s="1">
        <f>+IF(Tabla15[[#This Row],[NOMBRE DE LA CAUSA 2018]]=0,0,1)</f>
        <v>1</v>
      </c>
      <c r="E575" s="1">
        <f>+E574+Tabla15[[#This Row],[NOMBRE DE LA CAUSA 2019]]</f>
        <v>573</v>
      </c>
      <c r="F575" s="1">
        <f>+Tabla15[[#This Row],[0]]*Tabla15[[#This Row],[NOMBRE DE LA CAUSA 2019]]</f>
        <v>573</v>
      </c>
      <c r="G575" s="6" t="s">
        <v>798</v>
      </c>
      <c r="H575" s="1" t="s">
        <v>914</v>
      </c>
      <c r="K575" s="1" t="s">
        <v>759</v>
      </c>
      <c r="L575" s="1" t="s">
        <v>1965</v>
      </c>
      <c r="M575" s="4">
        <v>2160</v>
      </c>
      <c r="N575" s="1" t="str">
        <f>+Tabla15[[#This Row],[NOMBRE DE LA CAUSA 2017]]</f>
        <v>MUERTE POR USO EXCESIVO DE LA FUERZA</v>
      </c>
    </row>
    <row r="576" spans="1:14" ht="15" customHeight="1">
      <c r="A576" s="1">
        <f>+Tabla15[[#This Row],[1]]</f>
        <v>574</v>
      </c>
      <c r="B576" s="6" t="s">
        <v>1966</v>
      </c>
      <c r="C576" s="1">
        <v>1</v>
      </c>
      <c r="D576" s="1">
        <f>+IF(Tabla15[[#This Row],[NOMBRE DE LA CAUSA 2018]]=0,0,1)</f>
        <v>1</v>
      </c>
      <c r="E576" s="1">
        <f>+E575+Tabla15[[#This Row],[NOMBRE DE LA CAUSA 2019]]</f>
        <v>574</v>
      </c>
      <c r="F576" s="1">
        <f>+Tabla15[[#This Row],[0]]*Tabla15[[#This Row],[NOMBRE DE LA CAUSA 2019]]</f>
        <v>574</v>
      </c>
      <c r="G576" s="6" t="s">
        <v>798</v>
      </c>
      <c r="H576" s="6" t="s">
        <v>917</v>
      </c>
      <c r="I576" s="6"/>
      <c r="J576" s="6"/>
      <c r="K576" s="6" t="s">
        <v>759</v>
      </c>
      <c r="L576" s="14" t="s">
        <v>1967</v>
      </c>
      <c r="M576" s="4">
        <v>2111</v>
      </c>
      <c r="N576" s="1" t="str">
        <f>+Tabla15[[#This Row],[NOMBRE DE LA CAUSA 2017]]</f>
        <v>MUERTE POR VIA PUBLICA EN MAL ESTADO</v>
      </c>
    </row>
    <row r="577" spans="1:14" ht="15" customHeight="1">
      <c r="A577" s="1">
        <f>+Tabla15[[#This Row],[1]]</f>
        <v>575</v>
      </c>
      <c r="B577" s="5" t="s">
        <v>1968</v>
      </c>
      <c r="C577" s="1">
        <v>1</v>
      </c>
      <c r="D577" s="1">
        <f>+IF(Tabla15[[#This Row],[NOMBRE DE LA CAUSA 2018]]=0,0,1)</f>
        <v>1</v>
      </c>
      <c r="E577" s="1">
        <f>+E576+Tabla15[[#This Row],[NOMBRE DE LA CAUSA 2019]]</f>
        <v>575</v>
      </c>
      <c r="F577" s="1">
        <f>+Tabla15[[#This Row],[0]]*Tabla15[[#This Row],[NOMBRE DE LA CAUSA 2019]]</f>
        <v>575</v>
      </c>
      <c r="G577" s="8" t="s">
        <v>762</v>
      </c>
      <c r="J577" s="1" t="s">
        <v>763</v>
      </c>
      <c r="K577" s="1" t="s">
        <v>759</v>
      </c>
      <c r="L577" s="11" t="s">
        <v>1969</v>
      </c>
      <c r="M577" s="4">
        <v>847</v>
      </c>
      <c r="N577" s="1" t="str">
        <f>+Tabla15[[#This Row],[NOMBRE DE LA CAUSA 2017]]</f>
        <v>NO ACEPTACION DE ENAJENACION VOLUNTARIA DE INMUEBLE AFECTADO A UN PROYECTO DE INFRAESTRUCTURA</v>
      </c>
    </row>
    <row r="578" spans="1:14" ht="15" customHeight="1">
      <c r="A578" s="1">
        <f>+Tabla15[[#This Row],[1]]</f>
        <v>576</v>
      </c>
      <c r="B578" s="1" t="s">
        <v>1970</v>
      </c>
      <c r="C578" s="1">
        <v>1</v>
      </c>
      <c r="D578" s="1">
        <f>+IF(Tabla15[[#This Row],[NOMBRE DE LA CAUSA 2018]]=0,0,1)</f>
        <v>1</v>
      </c>
      <c r="E578" s="1">
        <f>+E577+Tabla15[[#This Row],[NOMBRE DE LA CAUSA 2019]]</f>
        <v>576</v>
      </c>
      <c r="F578" s="1">
        <f>+Tabla15[[#This Row],[0]]*Tabla15[[#This Row],[NOMBRE DE LA CAUSA 2019]]</f>
        <v>576</v>
      </c>
      <c r="G578" s="6" t="s">
        <v>762</v>
      </c>
      <c r="J578" s="1" t="s">
        <v>763</v>
      </c>
      <c r="K578" s="1" t="s">
        <v>759</v>
      </c>
      <c r="L578" s="12" t="s">
        <v>1971</v>
      </c>
      <c r="M578" s="4">
        <v>202</v>
      </c>
      <c r="N578" s="1" t="str">
        <f>+Tabla15[[#This Row],[NOMBRE DE LA CAUSA 2017]]</f>
        <v>NO ACEPTACION DE LA RENUNCIA</v>
      </c>
    </row>
    <row r="579" spans="1:14" ht="15" customHeight="1">
      <c r="A579" s="1">
        <f>+Tabla15[[#This Row],[1]]</f>
        <v>577</v>
      </c>
      <c r="B579" s="6" t="s">
        <v>1972</v>
      </c>
      <c r="C579" s="1">
        <v>1</v>
      </c>
      <c r="D579" s="1">
        <f>+IF(Tabla15[[#This Row],[NOMBRE DE LA CAUSA 2018]]=0,0,1)</f>
        <v>1</v>
      </c>
      <c r="E579" s="1">
        <f>+E578+Tabla15[[#This Row],[NOMBRE DE LA CAUSA 2019]]</f>
        <v>577</v>
      </c>
      <c r="F579" s="1">
        <f>+Tabla15[[#This Row],[0]]*Tabla15[[#This Row],[NOMBRE DE LA CAUSA 2019]]</f>
        <v>577</v>
      </c>
      <c r="G579" s="6" t="s">
        <v>762</v>
      </c>
      <c r="I579" s="6"/>
      <c r="J579" s="6" t="s">
        <v>763</v>
      </c>
      <c r="K579" s="6" t="s">
        <v>759</v>
      </c>
      <c r="L579" s="7" t="s">
        <v>1973</v>
      </c>
      <c r="M579" s="4">
        <v>867</v>
      </c>
      <c r="N579" s="1" t="str">
        <f>+Tabla15[[#This Row],[NOMBRE DE LA CAUSA 2017]]</f>
        <v>NO DEVOLUCION DE APORTES A SALUD DESCONTADOS DE LA PENSION GRACIA</v>
      </c>
    </row>
    <row r="580" spans="1:14" ht="15" customHeight="1">
      <c r="A580" s="1">
        <f>+Tabla15[[#This Row],[1]]</f>
        <v>578</v>
      </c>
      <c r="B580" s="8" t="s">
        <v>1974</v>
      </c>
      <c r="C580" s="1">
        <v>1</v>
      </c>
      <c r="D580" s="1">
        <f>+IF(Tabla15[[#This Row],[NOMBRE DE LA CAUSA 2018]]=0,0,1)</f>
        <v>1</v>
      </c>
      <c r="E580" s="1">
        <f>+E579+Tabla15[[#This Row],[NOMBRE DE LA CAUSA 2019]]</f>
        <v>578</v>
      </c>
      <c r="F580" s="1">
        <f>+Tabla15[[#This Row],[0]]*Tabla15[[#This Row],[NOMBRE DE LA CAUSA 2019]]</f>
        <v>578</v>
      </c>
      <c r="G580" s="8" t="s">
        <v>762</v>
      </c>
      <c r="I580" s="6"/>
      <c r="J580" s="6" t="s">
        <v>763</v>
      </c>
      <c r="K580" s="6" t="s">
        <v>759</v>
      </c>
      <c r="L580" s="10" t="s">
        <v>1975</v>
      </c>
      <c r="M580" s="4">
        <v>820</v>
      </c>
      <c r="N580" s="1" t="str">
        <f>+Tabla15[[#This Row],[NOMBRE DE LA CAUSA 2017]]</f>
        <v>NO OTORGAMIENTO DE LICENCIA DE FUNCIONAMIENTO</v>
      </c>
    </row>
    <row r="581" spans="1:14" ht="15" customHeight="1">
      <c r="A581" s="1">
        <f>+Tabla15[[#This Row],[1]]</f>
        <v>579</v>
      </c>
      <c r="B581" s="8" t="s">
        <v>1976</v>
      </c>
      <c r="C581" s="1">
        <v>1</v>
      </c>
      <c r="D581" s="1">
        <f>+IF(Tabla15[[#This Row],[NOMBRE DE LA CAUSA 2018]]=0,0,1)</f>
        <v>1</v>
      </c>
      <c r="E581" s="1">
        <f>+E580+Tabla15[[#This Row],[NOMBRE DE LA CAUSA 2019]]</f>
        <v>579</v>
      </c>
      <c r="F581" s="1">
        <f>+Tabla15[[#This Row],[0]]*Tabla15[[#This Row],[NOMBRE DE LA CAUSA 2019]]</f>
        <v>579</v>
      </c>
      <c r="G581" s="6" t="s">
        <v>798</v>
      </c>
      <c r="H581" s="1" t="s">
        <v>1977</v>
      </c>
      <c r="I581" s="6"/>
      <c r="J581" s="6"/>
      <c r="K581" s="8" t="s">
        <v>759</v>
      </c>
      <c r="L581" s="5" t="s">
        <v>1978</v>
      </c>
      <c r="M581" s="4">
        <v>2287</v>
      </c>
      <c r="N581" s="1" t="str">
        <f>+Tabla15[[#This Row],[NOMBRE DE LA CAUSA 2017]]</f>
        <v>NO OTORGAMIENTO DE LICENCIAS AMBIENTALES</v>
      </c>
    </row>
    <row r="582" spans="1:14" ht="15" customHeight="1">
      <c r="A582" s="1">
        <f>+Tabla15[[#This Row],[1]]</f>
        <v>580</v>
      </c>
      <c r="B582" s="6" t="s">
        <v>1979</v>
      </c>
      <c r="C582" s="1">
        <v>1</v>
      </c>
      <c r="D582" s="1">
        <f>+IF(Tabla15[[#This Row],[NOMBRE DE LA CAUSA 2018]]=0,0,1)</f>
        <v>1</v>
      </c>
      <c r="E582" s="1">
        <f>+E581+Tabla15[[#This Row],[NOMBRE DE LA CAUSA 2019]]</f>
        <v>580</v>
      </c>
      <c r="F582" s="1">
        <f>+Tabla15[[#This Row],[0]]*Tabla15[[#This Row],[NOMBRE DE LA CAUSA 2019]]</f>
        <v>580</v>
      </c>
      <c r="G582" s="6" t="s">
        <v>762</v>
      </c>
      <c r="I582" s="6"/>
      <c r="J582" s="1" t="s">
        <v>763</v>
      </c>
      <c r="K582" s="1" t="s">
        <v>759</v>
      </c>
      <c r="L582" s="1" t="s">
        <v>1980</v>
      </c>
      <c r="M582" s="4">
        <v>360</v>
      </c>
      <c r="N582" s="1" t="str">
        <f>+Tabla15[[#This Row],[NOMBRE DE LA CAUSA 2017]]</f>
        <v>NO PAGO DE RECOMPENSA POR DELACION</v>
      </c>
    </row>
    <row r="583" spans="1:14" ht="15" customHeight="1">
      <c r="A583" s="1">
        <f>+Tabla15[[#This Row],[1]]</f>
        <v>581</v>
      </c>
      <c r="B583" s="8" t="s">
        <v>1981</v>
      </c>
      <c r="C583" s="1">
        <v>1</v>
      </c>
      <c r="D583" s="1">
        <f>+IF(Tabla15[[#This Row],[NOMBRE DE LA CAUSA 2018]]=0,0,1)</f>
        <v>1</v>
      </c>
      <c r="E583" s="1">
        <f>+E582+Tabla15[[#This Row],[NOMBRE DE LA CAUSA 2019]]</f>
        <v>581</v>
      </c>
      <c r="F583" s="1">
        <f>+Tabla15[[#This Row],[0]]*Tabla15[[#This Row],[NOMBRE DE LA CAUSA 2019]]</f>
        <v>581</v>
      </c>
      <c r="G583" s="8" t="s">
        <v>762</v>
      </c>
      <c r="H583" s="6"/>
      <c r="I583" s="6"/>
      <c r="J583" s="6" t="s">
        <v>763</v>
      </c>
      <c r="K583" s="6" t="s">
        <v>759</v>
      </c>
      <c r="L583" s="10" t="s">
        <v>1982</v>
      </c>
      <c r="M583" s="4">
        <v>839</v>
      </c>
      <c r="N583" s="1" t="str">
        <f>+Tabla15[[#This Row],[NOMBRE DE LA CAUSA 2017]]</f>
        <v>NO RECONOCIMIENTO BONIFICACION MENSUAL PARA LAS MADRES COMUNITARIAS Y SUSTITUTAS</v>
      </c>
    </row>
    <row r="584" spans="1:14" ht="15" customHeight="1">
      <c r="A584" s="1">
        <f>+Tabla15[[#This Row],[1]]</f>
        <v>582</v>
      </c>
      <c r="B584" s="6" t="s">
        <v>1983</v>
      </c>
      <c r="C584" s="1">
        <v>1</v>
      </c>
      <c r="D584" s="1">
        <f>+IF(Tabla15[[#This Row],[NOMBRE DE LA CAUSA 2018]]=0,0,1)</f>
        <v>1</v>
      </c>
      <c r="E584" s="1">
        <f>+E583+Tabla15[[#This Row],[NOMBRE DE LA CAUSA 2019]]</f>
        <v>582</v>
      </c>
      <c r="F584" s="1">
        <f>+Tabla15[[#This Row],[0]]*Tabla15[[#This Row],[NOMBRE DE LA CAUSA 2019]]</f>
        <v>582</v>
      </c>
      <c r="G584" s="6" t="s">
        <v>762</v>
      </c>
      <c r="H584" s="6"/>
      <c r="I584" s="6"/>
      <c r="J584" s="6" t="s">
        <v>763</v>
      </c>
      <c r="K584" s="6" t="s">
        <v>759</v>
      </c>
      <c r="L584" s="7" t="s">
        <v>1984</v>
      </c>
      <c r="M584" s="4">
        <v>429</v>
      </c>
      <c r="N584" s="1" t="str">
        <f>+Tabla15[[#This Row],[NOMBRE DE LA CAUSA 2017]]</f>
        <v>NO RECONOCIMIENTO DE ASIGNACION DE RETIRO</v>
      </c>
    </row>
    <row r="585" spans="1:14" ht="15" customHeight="1">
      <c r="A585" s="1">
        <f>+Tabla15[[#This Row],[1]]</f>
        <v>583</v>
      </c>
      <c r="B585" s="6" t="s">
        <v>1985</v>
      </c>
      <c r="C585" s="1">
        <v>1</v>
      </c>
      <c r="D585" s="1">
        <f>+IF(Tabla15[[#This Row],[NOMBRE DE LA CAUSA 2018]]=0,0,1)</f>
        <v>1</v>
      </c>
      <c r="E585" s="1">
        <f>+E584+Tabla15[[#This Row],[NOMBRE DE LA CAUSA 2019]]</f>
        <v>583</v>
      </c>
      <c r="F585" s="1">
        <f>+Tabla15[[#This Row],[0]]*Tabla15[[#This Row],[NOMBRE DE LA CAUSA 2019]]</f>
        <v>583</v>
      </c>
      <c r="G585" s="6" t="s">
        <v>762</v>
      </c>
      <c r="H585" s="6"/>
      <c r="I585" s="6"/>
      <c r="J585" s="6" t="s">
        <v>763</v>
      </c>
      <c r="K585" s="6" t="s">
        <v>759</v>
      </c>
      <c r="L585" s="7" t="s">
        <v>1986</v>
      </c>
      <c r="M585" s="4">
        <v>394</v>
      </c>
      <c r="N585" s="1" t="str">
        <f>+Tabla15[[#This Row],[NOMBRE DE LA CAUSA 2017]]</f>
        <v>NO RECONOCIMIENTO DE BONO PENSIONAL</v>
      </c>
    </row>
    <row r="586" spans="1:14" ht="15" customHeight="1">
      <c r="A586" s="1">
        <f>+Tabla15[[#This Row],[1]]</f>
        <v>584</v>
      </c>
      <c r="B586" s="5" t="s">
        <v>1987</v>
      </c>
      <c r="C586" s="1">
        <v>1</v>
      </c>
      <c r="D586" s="1">
        <f>+IF(Tabla15[[#This Row],[NOMBRE DE LA CAUSA 2018]]=0,0,1)</f>
        <v>1</v>
      </c>
      <c r="E586" s="1">
        <f>+E585+Tabla15[[#This Row],[NOMBRE DE LA CAUSA 2019]]</f>
        <v>584</v>
      </c>
      <c r="F586" s="1">
        <f>+Tabla15[[#This Row],[0]]*Tabla15[[#This Row],[NOMBRE DE LA CAUSA 2019]]</f>
        <v>584</v>
      </c>
      <c r="G586" s="6" t="s">
        <v>798</v>
      </c>
      <c r="H586" s="1" t="s">
        <v>1418</v>
      </c>
      <c r="K586" s="5" t="s">
        <v>759</v>
      </c>
      <c r="L586" s="11" t="s">
        <v>1988</v>
      </c>
      <c r="M586" s="4">
        <v>2303</v>
      </c>
      <c r="N586" s="1" t="str">
        <f>+Tabla15[[#This Row],[NOMBRE DE LA CAUSA 2017]]</f>
        <v>NO RECONOCIMIENTO DE COSTO ACUMULADO DE ASCENSOS EN EL ESCALAFON DOCENTE</v>
      </c>
    </row>
    <row r="587" spans="1:14" ht="15" customHeight="1">
      <c r="A587" s="1">
        <f>+Tabla15[[#This Row],[1]]</f>
        <v>585</v>
      </c>
      <c r="B587" s="1" t="s">
        <v>1989</v>
      </c>
      <c r="C587" s="1">
        <v>1</v>
      </c>
      <c r="D587" s="1">
        <f>+IF(Tabla15[[#This Row],[NOMBRE DE LA CAUSA 2018]]=0,0,1)</f>
        <v>1</v>
      </c>
      <c r="E587" s="1">
        <f>+E586+Tabla15[[#This Row],[NOMBRE DE LA CAUSA 2019]]</f>
        <v>585</v>
      </c>
      <c r="F587" s="1">
        <f>+Tabla15[[#This Row],[0]]*Tabla15[[#This Row],[NOMBRE DE LA CAUSA 2019]]</f>
        <v>585</v>
      </c>
      <c r="G587" s="6" t="s">
        <v>762</v>
      </c>
      <c r="J587" s="1" t="s">
        <v>763</v>
      </c>
      <c r="K587" s="1" t="s">
        <v>759</v>
      </c>
      <c r="L587" s="12" t="s">
        <v>1990</v>
      </c>
      <c r="M587" s="4">
        <v>785</v>
      </c>
      <c r="N587" s="1" t="str">
        <f>+Tabla15[[#This Row],[NOMBRE DE LA CAUSA 2017]]</f>
        <v>NO RECONOCIMIENTO DE CUOTA PARTE PENSIONAL</v>
      </c>
    </row>
    <row r="588" spans="1:14" ht="15" customHeight="1">
      <c r="A588" s="1">
        <f>+Tabla15[[#This Row],[1]]</f>
        <v>586</v>
      </c>
      <c r="B588" s="1" t="s">
        <v>1991</v>
      </c>
      <c r="C588" s="1">
        <v>1</v>
      </c>
      <c r="D588" s="1">
        <f>+IF(Tabla15[[#This Row],[NOMBRE DE LA CAUSA 2018]]=0,0,1)</f>
        <v>1</v>
      </c>
      <c r="E588" s="1">
        <f>+E587+Tabla15[[#This Row],[NOMBRE DE LA CAUSA 2019]]</f>
        <v>586</v>
      </c>
      <c r="F588" s="1">
        <f>+Tabla15[[#This Row],[0]]*Tabla15[[#This Row],[NOMBRE DE LA CAUSA 2019]]</f>
        <v>586</v>
      </c>
      <c r="G588" s="6" t="s">
        <v>762</v>
      </c>
      <c r="H588" s="6"/>
      <c r="I588" s="6"/>
      <c r="J588" s="6" t="s">
        <v>763</v>
      </c>
      <c r="K588" s="6" t="s">
        <v>759</v>
      </c>
      <c r="L588" s="7" t="s">
        <v>1992</v>
      </c>
      <c r="M588" s="4">
        <v>470</v>
      </c>
      <c r="N588" s="1" t="str">
        <f>+Tabla15[[#This Row],[NOMBRE DE LA CAUSA 2017]]</f>
        <v>NO RECONOCIMIENTO DE DESCANSOS COMPENSATORIOS</v>
      </c>
    </row>
    <row r="589" spans="1:14" ht="15" customHeight="1">
      <c r="A589" s="1">
        <f>+Tabla15[[#This Row],[1]]</f>
        <v>587</v>
      </c>
      <c r="B589" s="5" t="s">
        <v>1993</v>
      </c>
      <c r="C589" s="1">
        <v>1</v>
      </c>
      <c r="D589" s="1">
        <f>+IF(Tabla15[[#This Row],[NOMBRE DE LA CAUSA 2018]]=0,0,1)</f>
        <v>1</v>
      </c>
      <c r="E589" s="1">
        <f>+E588+Tabla15[[#This Row],[NOMBRE DE LA CAUSA 2019]]</f>
        <v>587</v>
      </c>
      <c r="F589" s="1">
        <f>+Tabla15[[#This Row],[0]]*Tabla15[[#This Row],[NOMBRE DE LA CAUSA 2019]]</f>
        <v>587</v>
      </c>
      <c r="G589" s="6" t="s">
        <v>762</v>
      </c>
      <c r="J589" s="1" t="s">
        <v>763</v>
      </c>
      <c r="K589" s="1" t="s">
        <v>759</v>
      </c>
      <c r="L589" s="11" t="s">
        <v>1994</v>
      </c>
      <c r="M589" s="4">
        <v>873</v>
      </c>
      <c r="N589" s="1" t="str">
        <f>+Tabla15[[#This Row],[NOMBRE DE LA CAUSA 2017]]</f>
        <v>NO RECONOCIMIENTO DE DEVOLUCION DE APORTES ENTRE ADMINISTRADORAS DEL SISTEMA DE SEGURIDAD SOCIAL INTEGRAL</v>
      </c>
    </row>
    <row r="590" spans="1:14" ht="15" customHeight="1">
      <c r="A590" s="1">
        <f>+Tabla15[[#This Row],[1]]</f>
        <v>588</v>
      </c>
      <c r="B590" s="6" t="s">
        <v>1995</v>
      </c>
      <c r="C590" s="1">
        <v>1</v>
      </c>
      <c r="D590" s="1">
        <f>+IF(Tabla15[[#This Row],[NOMBRE DE LA CAUSA 2018]]=0,0,1)</f>
        <v>1</v>
      </c>
      <c r="E590" s="1">
        <f>+E589+Tabla15[[#This Row],[NOMBRE DE LA CAUSA 2019]]</f>
        <v>588</v>
      </c>
      <c r="F590" s="1">
        <f>+Tabla15[[#This Row],[0]]*Tabla15[[#This Row],[NOMBRE DE LA CAUSA 2019]]</f>
        <v>588</v>
      </c>
      <c r="G590" s="6" t="s">
        <v>798</v>
      </c>
      <c r="H590" s="6" t="s">
        <v>1423</v>
      </c>
      <c r="I590" s="6"/>
      <c r="J590" s="6"/>
      <c r="K590" s="6" t="s">
        <v>759</v>
      </c>
      <c r="L590" s="10" t="s">
        <v>1996</v>
      </c>
      <c r="M590" s="4">
        <v>2262</v>
      </c>
      <c r="N590" s="1" t="str">
        <f>+Tabla15[[#This Row],[NOMBRE DE LA CAUSA 2017]]</f>
        <v>NO RECONOCIMIENTO DE HONORARIOS</v>
      </c>
    </row>
    <row r="591" spans="1:14" ht="15" customHeight="1">
      <c r="A591" s="1">
        <f>+Tabla15[[#This Row],[1]]</f>
        <v>589</v>
      </c>
      <c r="B591" s="6" t="s">
        <v>1997</v>
      </c>
      <c r="C591" s="1">
        <v>1</v>
      </c>
      <c r="D591" s="1">
        <f>+IF(Tabla15[[#This Row],[NOMBRE DE LA CAUSA 2018]]=0,0,1)</f>
        <v>1</v>
      </c>
      <c r="E591" s="1">
        <f>+E590+Tabla15[[#This Row],[NOMBRE DE LA CAUSA 2019]]</f>
        <v>589</v>
      </c>
      <c r="F591" s="1">
        <f>+Tabla15[[#This Row],[0]]*Tabla15[[#This Row],[NOMBRE DE LA CAUSA 2019]]</f>
        <v>589</v>
      </c>
      <c r="G591" s="6" t="s">
        <v>798</v>
      </c>
      <c r="H591" s="6" t="s">
        <v>1998</v>
      </c>
      <c r="I591" s="6"/>
      <c r="J591" s="6"/>
      <c r="K591" s="6" t="s">
        <v>759</v>
      </c>
      <c r="L591" s="1" t="s">
        <v>1999</v>
      </c>
      <c r="M591" s="4">
        <v>2214</v>
      </c>
      <c r="N591" s="1" t="str">
        <f>+Tabla15[[#This Row],[NOMBRE DE LA CAUSA 2017]]</f>
        <v>NO RECONOCIMIENTO DE INCREMENTO DE PENSION DE INVALIDEZ</v>
      </c>
    </row>
    <row r="592" spans="1:14" ht="15" customHeight="1">
      <c r="A592" s="1">
        <f>+Tabla15[[#This Row],[1]]</f>
        <v>590</v>
      </c>
      <c r="B592" s="1" t="s">
        <v>2000</v>
      </c>
      <c r="C592" s="1">
        <v>1</v>
      </c>
      <c r="D592" s="1">
        <f>+IF(Tabla15[[#This Row],[NOMBRE DE LA CAUSA 2018]]=0,0,1)</f>
        <v>1</v>
      </c>
      <c r="E592" s="1">
        <f>+E591+Tabla15[[#This Row],[NOMBRE DE LA CAUSA 2019]]</f>
        <v>590</v>
      </c>
      <c r="F592" s="1">
        <f>+Tabla15[[#This Row],[0]]*Tabla15[[#This Row],[NOMBRE DE LA CAUSA 2019]]</f>
        <v>590</v>
      </c>
      <c r="G592" s="6" t="s">
        <v>798</v>
      </c>
      <c r="H592" s="1" t="s">
        <v>1998</v>
      </c>
      <c r="K592" s="1" t="s">
        <v>759</v>
      </c>
      <c r="L592" s="1" t="s">
        <v>2001</v>
      </c>
      <c r="M592" s="4">
        <v>2213</v>
      </c>
      <c r="N592" s="1" t="str">
        <f>+Tabla15[[#This Row],[NOMBRE DE LA CAUSA 2017]]</f>
        <v>NO RECONOCIMIENTO DE INCREMENTO DE PENSION DE VEJEZ</v>
      </c>
    </row>
    <row r="593" spans="1:14" ht="15" customHeight="1">
      <c r="A593" s="1">
        <f>+Tabla15[[#This Row],[1]]</f>
        <v>591</v>
      </c>
      <c r="B593" s="8" t="s">
        <v>2002</v>
      </c>
      <c r="C593" s="1">
        <v>1</v>
      </c>
      <c r="D593" s="1">
        <f>+IF(Tabla15[[#This Row],[NOMBRE DE LA CAUSA 2018]]=0,0,1)</f>
        <v>1</v>
      </c>
      <c r="E593" s="1">
        <f>+E592+Tabla15[[#This Row],[NOMBRE DE LA CAUSA 2019]]</f>
        <v>591</v>
      </c>
      <c r="F593" s="1">
        <f>+Tabla15[[#This Row],[0]]*Tabla15[[#This Row],[NOMBRE DE LA CAUSA 2019]]</f>
        <v>591</v>
      </c>
      <c r="G593" s="6" t="s">
        <v>757</v>
      </c>
      <c r="H593" s="6"/>
      <c r="I593" s="6"/>
      <c r="J593" s="6"/>
      <c r="K593" s="8" t="s">
        <v>759</v>
      </c>
      <c r="L593" s="5" t="s">
        <v>2003</v>
      </c>
      <c r="M593" s="4">
        <v>2315</v>
      </c>
      <c r="N593" s="1" t="str">
        <f>+Tabla15[[#This Row],[NOMBRE DE LA CAUSA 2017]]</f>
        <v>NO RECONOCIMIENTO DE INDEMNIZACION POR DESPIDO SIN JUSTA CAUSA</v>
      </c>
    </row>
    <row r="594" spans="1:14" ht="15" customHeight="1">
      <c r="A594" s="1">
        <f>+Tabla15[[#This Row],[1]]</f>
        <v>592</v>
      </c>
      <c r="B594" s="1" t="s">
        <v>2004</v>
      </c>
      <c r="C594" s="1">
        <v>1</v>
      </c>
      <c r="D594" s="1">
        <f>+IF(Tabla15[[#This Row],[NOMBRE DE LA CAUSA 2018]]=0,0,1)</f>
        <v>1</v>
      </c>
      <c r="E594" s="1">
        <f>+E593+Tabla15[[#This Row],[NOMBRE DE LA CAUSA 2019]]</f>
        <v>592</v>
      </c>
      <c r="F594" s="1">
        <f>+Tabla15[[#This Row],[0]]*Tabla15[[#This Row],[NOMBRE DE LA CAUSA 2019]]</f>
        <v>592</v>
      </c>
      <c r="G594" s="6" t="s">
        <v>762</v>
      </c>
      <c r="H594" s="6"/>
      <c r="I594" s="6"/>
      <c r="J594" s="6" t="s">
        <v>763</v>
      </c>
      <c r="K594" s="6" t="s">
        <v>759</v>
      </c>
      <c r="L594" s="7" t="s">
        <v>2005</v>
      </c>
      <c r="M594" s="4">
        <v>471</v>
      </c>
      <c r="N594" s="1" t="str">
        <f>+Tabla15[[#This Row],[NOMBRE DE LA CAUSA 2017]]</f>
        <v>NO RECONOCIMIENTO DE INDEMNIZACION POR DISMINUCION DE CAPACIDAD LABORAL</v>
      </c>
    </row>
    <row r="595" spans="1:14" ht="15" customHeight="1">
      <c r="A595" s="1">
        <f>+Tabla15[[#This Row],[1]]</f>
        <v>593</v>
      </c>
      <c r="B595" s="6" t="s">
        <v>2006</v>
      </c>
      <c r="C595" s="1">
        <v>1</v>
      </c>
      <c r="D595" s="1">
        <f>+IF(Tabla15[[#This Row],[NOMBRE DE LA CAUSA 2018]]=0,0,1)</f>
        <v>1</v>
      </c>
      <c r="E595" s="1">
        <f>+E594+Tabla15[[#This Row],[NOMBRE DE LA CAUSA 2019]]</f>
        <v>593</v>
      </c>
      <c r="F595" s="1">
        <f>+Tabla15[[#This Row],[0]]*Tabla15[[#This Row],[NOMBRE DE LA CAUSA 2019]]</f>
        <v>593</v>
      </c>
      <c r="G595" s="6" t="s">
        <v>762</v>
      </c>
      <c r="H595" s="6"/>
      <c r="I595" s="6"/>
      <c r="J595" s="1" t="s">
        <v>763</v>
      </c>
      <c r="K595" s="1" t="s">
        <v>759</v>
      </c>
      <c r="L595" s="7" t="s">
        <v>2007</v>
      </c>
      <c r="M595" s="4">
        <v>479</v>
      </c>
      <c r="N595" s="1" t="str">
        <f>+Tabla15[[#This Row],[NOMBRE DE LA CAUSA 2017]]</f>
        <v>NO RECONOCIMIENTO DE INDEMNIZACION POR MUERTE EN ACCIDENTE DE TRABAJO</v>
      </c>
    </row>
    <row r="596" spans="1:14" ht="15" customHeight="1">
      <c r="A596" s="1">
        <f>+Tabla15[[#This Row],[1]]</f>
        <v>594</v>
      </c>
      <c r="B596" s="8" t="s">
        <v>2008</v>
      </c>
      <c r="C596" s="1">
        <v>1</v>
      </c>
      <c r="D596" s="1">
        <f>+IF(Tabla15[[#This Row],[NOMBRE DE LA CAUSA 2018]]=0,0,1)</f>
        <v>1</v>
      </c>
      <c r="E596" s="1">
        <f>+E595+Tabla15[[#This Row],[NOMBRE DE LA CAUSA 2019]]</f>
        <v>594</v>
      </c>
      <c r="F596" s="1">
        <f>+Tabla15[[#This Row],[0]]*Tabla15[[#This Row],[NOMBRE DE LA CAUSA 2019]]</f>
        <v>594</v>
      </c>
      <c r="G596" s="6" t="s">
        <v>757</v>
      </c>
      <c r="H596" s="6"/>
      <c r="I596" s="8" t="s">
        <v>41</v>
      </c>
      <c r="J596" s="6"/>
      <c r="K596" s="8" t="s">
        <v>759</v>
      </c>
      <c r="L596" s="5" t="s">
        <v>2009</v>
      </c>
      <c r="M596" s="26">
        <v>2346</v>
      </c>
      <c r="N596" s="1" t="str">
        <f>+Tabla15[[#This Row],[NOMBRE DE LA CAUSA 2017]]</f>
        <v>NO RECONOCIMIENTO DE INDEMNIZACION SUSTITUTIVA DE PENSION DE SOBREVIVIENTES</v>
      </c>
    </row>
    <row r="597" spans="1:14" ht="15" customHeight="1">
      <c r="A597" s="1">
        <f>+Tabla15[[#This Row],[1]]</f>
        <v>595</v>
      </c>
      <c r="B597" s="6" t="s">
        <v>2010</v>
      </c>
      <c r="C597" s="1">
        <v>1</v>
      </c>
      <c r="D597" s="1">
        <f>+IF(Tabla15[[#This Row],[NOMBRE DE LA CAUSA 2018]]=0,0,1)</f>
        <v>1</v>
      </c>
      <c r="E597" s="1">
        <f>+E596+Tabla15[[#This Row],[NOMBRE DE LA CAUSA 2019]]</f>
        <v>595</v>
      </c>
      <c r="F597" s="1">
        <f>+Tabla15[[#This Row],[0]]*Tabla15[[#This Row],[NOMBRE DE LA CAUSA 2019]]</f>
        <v>595</v>
      </c>
      <c r="G597" s="6" t="s">
        <v>762</v>
      </c>
      <c r="H597" s="6"/>
      <c r="I597" s="6"/>
      <c r="J597" s="6" t="s">
        <v>763</v>
      </c>
      <c r="K597" s="6" t="s">
        <v>759</v>
      </c>
      <c r="L597" s="5" t="s">
        <v>2011</v>
      </c>
      <c r="M597" s="4">
        <v>199</v>
      </c>
      <c r="N597" s="1" t="str">
        <f>+Tabla15[[#This Row],[NOMBRE DE LA CAUSA 2017]]</f>
        <v>NO RECONOCIMIENTO DE INDEMNIZACION SUSTITUTIVA DE PENSION DE VEJEZ</v>
      </c>
    </row>
    <row r="598" spans="1:14" ht="15" customHeight="1">
      <c r="A598" s="1">
        <f>+Tabla15[[#This Row],[1]]</f>
        <v>596</v>
      </c>
      <c r="B598" s="1" t="s">
        <v>2012</v>
      </c>
      <c r="C598" s="1">
        <v>1</v>
      </c>
      <c r="D598" s="1">
        <f>+IF(Tabla15[[#This Row],[NOMBRE DE LA CAUSA 2018]]=0,0,1)</f>
        <v>1</v>
      </c>
      <c r="E598" s="1">
        <f>+E597+Tabla15[[#This Row],[NOMBRE DE LA CAUSA 2019]]</f>
        <v>596</v>
      </c>
      <c r="F598" s="1">
        <f>+Tabla15[[#This Row],[0]]*Tabla15[[#This Row],[NOMBRE DE LA CAUSA 2019]]</f>
        <v>596</v>
      </c>
      <c r="G598" s="6" t="s">
        <v>798</v>
      </c>
      <c r="H598" s="1" t="s">
        <v>1555</v>
      </c>
      <c r="K598" s="1" t="s">
        <v>759</v>
      </c>
      <c r="L598" s="12" t="s">
        <v>2013</v>
      </c>
      <c r="M598" s="4">
        <v>2238</v>
      </c>
      <c r="N598" s="1" t="str">
        <f>+Tabla15[[#This Row],[NOMBRE DE LA CAUSA 2017]]</f>
        <v>NO RECONOCIMIENTO DE INTERESES SOBRE AUXILIO DE CESANTIAS</v>
      </c>
    </row>
    <row r="599" spans="1:14" ht="15" customHeight="1">
      <c r="A599" s="1">
        <f>+Tabla15[[#This Row],[1]]</f>
        <v>597</v>
      </c>
      <c r="B599" s="1" t="s">
        <v>2014</v>
      </c>
      <c r="C599" s="1">
        <v>1</v>
      </c>
      <c r="D599" s="1">
        <f>+IF(Tabla15[[#This Row],[NOMBRE DE LA CAUSA 2018]]=0,0,1)</f>
        <v>1</v>
      </c>
      <c r="E599" s="1">
        <f>+E598+Tabla15[[#This Row],[NOMBRE DE LA CAUSA 2019]]</f>
        <v>597</v>
      </c>
      <c r="F599" s="1">
        <f>+Tabla15[[#This Row],[0]]*Tabla15[[#This Row],[NOMBRE DE LA CAUSA 2019]]</f>
        <v>597</v>
      </c>
      <c r="G599" s="6" t="s">
        <v>762</v>
      </c>
      <c r="I599" s="6"/>
      <c r="J599" s="6" t="s">
        <v>763</v>
      </c>
      <c r="K599" s="6" t="s">
        <v>759</v>
      </c>
      <c r="L599" s="10" t="s">
        <v>2015</v>
      </c>
      <c r="M599" s="4">
        <v>645</v>
      </c>
      <c r="N599" s="1" t="str">
        <f>+Tabla15[[#This Row],[NOMBRE DE LA CAUSA 2017]]</f>
        <v>NO RECONOCIMIENTO DE LA BONIFICACION POR COMPENSACION</v>
      </c>
    </row>
    <row r="600" spans="1:14" ht="15" customHeight="1">
      <c r="A600" s="1">
        <f>+Tabla15[[#This Row],[1]]</f>
        <v>598</v>
      </c>
      <c r="B600" s="1" t="s">
        <v>2016</v>
      </c>
      <c r="C600" s="1">
        <v>1</v>
      </c>
      <c r="D600" s="1">
        <f>+IF(Tabla15[[#This Row],[NOMBRE DE LA CAUSA 2018]]=0,0,1)</f>
        <v>1</v>
      </c>
      <c r="E600" s="1">
        <f>+E599+Tabla15[[#This Row],[NOMBRE DE LA CAUSA 2019]]</f>
        <v>598</v>
      </c>
      <c r="F600" s="1">
        <f>+Tabla15[[#This Row],[0]]*Tabla15[[#This Row],[NOMBRE DE LA CAUSA 2019]]</f>
        <v>598</v>
      </c>
      <c r="G600" s="6" t="s">
        <v>762</v>
      </c>
      <c r="I600" s="6"/>
      <c r="J600" s="6" t="s">
        <v>763</v>
      </c>
      <c r="K600" s="6" t="s">
        <v>759</v>
      </c>
      <c r="L600" s="7" t="s">
        <v>2017</v>
      </c>
      <c r="M600" s="4">
        <v>25</v>
      </c>
      <c r="N600" s="1" t="str">
        <f>+Tabla15[[#This Row],[NOMBRE DE LA CAUSA 2017]]</f>
        <v>NO RECONOCIMIENTO DE LA INDEXACION Y REAJUSTE DE LA ASIGNACION DE RETIRO</v>
      </c>
    </row>
    <row r="601" spans="1:14" ht="15" customHeight="1">
      <c r="A601" s="1">
        <f>+Tabla15[[#This Row],[1]]</f>
        <v>599</v>
      </c>
      <c r="B601" s="1" t="s">
        <v>2018</v>
      </c>
      <c r="C601" s="1">
        <v>1</v>
      </c>
      <c r="D601" s="1">
        <f>+IF(Tabla15[[#This Row],[NOMBRE DE LA CAUSA 2018]]=0,0,1)</f>
        <v>1</v>
      </c>
      <c r="E601" s="1">
        <f>+E600+Tabla15[[#This Row],[NOMBRE DE LA CAUSA 2019]]</f>
        <v>599</v>
      </c>
      <c r="F601" s="1">
        <f>+Tabla15[[#This Row],[0]]*Tabla15[[#This Row],[NOMBRE DE LA CAUSA 2019]]</f>
        <v>599</v>
      </c>
      <c r="G601" s="6" t="s">
        <v>798</v>
      </c>
      <c r="H601" s="1" t="s">
        <v>1447</v>
      </c>
      <c r="K601" s="1" t="s">
        <v>759</v>
      </c>
      <c r="L601" s="1" t="s">
        <v>2019</v>
      </c>
      <c r="M601" s="4">
        <v>2226</v>
      </c>
      <c r="N601" s="1" t="str">
        <f>+Tabla15[[#This Row],[NOMBRE DE LA CAUSA 2017]]</f>
        <v>NO RECONOCIMIENTO DE LA INDEXACION Y REAJUSTE DE LA PENSION DE INVALIDEZ</v>
      </c>
    </row>
    <row r="602" spans="1:14" ht="15" customHeight="1">
      <c r="A602" s="1">
        <f>+Tabla15[[#This Row],[1]]</f>
        <v>600</v>
      </c>
      <c r="B602" s="1" t="s">
        <v>2020</v>
      </c>
      <c r="C602" s="1">
        <v>1</v>
      </c>
      <c r="D602" s="1">
        <f>+IF(Tabla15[[#This Row],[NOMBRE DE LA CAUSA 2018]]=0,0,1)</f>
        <v>1</v>
      </c>
      <c r="E602" s="1">
        <f>+E601+Tabla15[[#This Row],[NOMBRE DE LA CAUSA 2019]]</f>
        <v>600</v>
      </c>
      <c r="F602" s="1">
        <f>+Tabla15[[#This Row],[0]]*Tabla15[[#This Row],[NOMBRE DE LA CAUSA 2019]]</f>
        <v>600</v>
      </c>
      <c r="G602" s="6" t="s">
        <v>798</v>
      </c>
      <c r="H602" s="6" t="s">
        <v>1447</v>
      </c>
      <c r="I602" s="6"/>
      <c r="J602" s="6"/>
      <c r="K602" s="6" t="s">
        <v>759</v>
      </c>
      <c r="L602" s="1" t="s">
        <v>2021</v>
      </c>
      <c r="M602" s="4">
        <v>2227</v>
      </c>
      <c r="N602" s="1" t="str">
        <f>+Tabla15[[#This Row],[NOMBRE DE LA CAUSA 2017]]</f>
        <v>NO RECONOCIMIENTO DE LA INDEXACION Y REAJUSTE DE LA PENSION DE SOBREVIVIENTE</v>
      </c>
    </row>
    <row r="603" spans="1:14" ht="15" customHeight="1">
      <c r="A603" s="1">
        <f>+Tabla15[[#This Row],[1]]</f>
        <v>601</v>
      </c>
      <c r="B603" s="6" t="s">
        <v>2022</v>
      </c>
      <c r="C603" s="1">
        <v>1</v>
      </c>
      <c r="D603" s="1">
        <f>+IF(Tabla15[[#This Row],[NOMBRE DE LA CAUSA 2018]]=0,0,1)</f>
        <v>1</v>
      </c>
      <c r="E603" s="1">
        <f>+E602+Tabla15[[#This Row],[NOMBRE DE LA CAUSA 2019]]</f>
        <v>601</v>
      </c>
      <c r="F603" s="1">
        <f>+Tabla15[[#This Row],[0]]*Tabla15[[#This Row],[NOMBRE DE LA CAUSA 2019]]</f>
        <v>601</v>
      </c>
      <c r="G603" s="6" t="s">
        <v>798</v>
      </c>
      <c r="H603" s="1" t="s">
        <v>1447</v>
      </c>
      <c r="I603" s="6"/>
      <c r="J603" s="6"/>
      <c r="K603" s="6" t="s">
        <v>759</v>
      </c>
      <c r="L603" s="7" t="s">
        <v>2023</v>
      </c>
      <c r="M603" s="4">
        <v>2225</v>
      </c>
      <c r="N603" s="1" t="str">
        <f>+Tabla15[[#This Row],[NOMBRE DE LA CAUSA 2017]]</f>
        <v>NO RECONOCIMIENTO DE LA INDEXACION Y REAJUSTE DE LA PENSION DE VEJEZ</v>
      </c>
    </row>
    <row r="604" spans="1:14" ht="15" customHeight="1">
      <c r="A604" s="1">
        <f>+Tabla15[[#This Row],[1]]</f>
        <v>602</v>
      </c>
      <c r="B604" s="5" t="s">
        <v>2024</v>
      </c>
      <c r="C604" s="1">
        <v>1</v>
      </c>
      <c r="D604" s="1">
        <f>+IF(Tabla15[[#This Row],[NOMBRE DE LA CAUSA 2018]]=0,0,1)</f>
        <v>1</v>
      </c>
      <c r="E604" s="1">
        <f>+E603+Tabla15[[#This Row],[NOMBRE DE LA CAUSA 2019]]</f>
        <v>602</v>
      </c>
      <c r="F604" s="1">
        <f>+Tabla15[[#This Row],[0]]*Tabla15[[#This Row],[NOMBRE DE LA CAUSA 2019]]</f>
        <v>602</v>
      </c>
      <c r="G604" s="6" t="s">
        <v>757</v>
      </c>
      <c r="I604" s="5" t="s">
        <v>41</v>
      </c>
      <c r="K604" s="5" t="s">
        <v>759</v>
      </c>
      <c r="L604" s="10" t="s">
        <v>2025</v>
      </c>
      <c r="M604" s="26">
        <v>2352</v>
      </c>
      <c r="N604" s="1" t="str">
        <f>+Tabla15[[#This Row],[NOMBRE DE LA CAUSA 2017]]</f>
        <v>NO RECONOCIMIENTO DE LA INDEXACION Y REAJUSTE DE PENSION SUSTITUTIVA</v>
      </c>
    </row>
    <row r="605" spans="1:14" ht="15" customHeight="1">
      <c r="A605" s="1">
        <f>+Tabla15[[#This Row],[1]]</f>
        <v>603</v>
      </c>
      <c r="B605" s="8" t="s">
        <v>2026</v>
      </c>
      <c r="C605" s="1">
        <v>1</v>
      </c>
      <c r="D605" s="1">
        <f>+IF(Tabla15[[#This Row],[NOMBRE DE LA CAUSA 2018]]=0,0,1)</f>
        <v>1</v>
      </c>
      <c r="E605" s="1">
        <f>+E604+Tabla15[[#This Row],[NOMBRE DE LA CAUSA 2019]]</f>
        <v>603</v>
      </c>
      <c r="F605" s="1">
        <f>+Tabla15[[#This Row],[0]]*Tabla15[[#This Row],[NOMBRE DE LA CAUSA 2019]]</f>
        <v>603</v>
      </c>
      <c r="G605" s="8" t="s">
        <v>762</v>
      </c>
      <c r="I605" s="6"/>
      <c r="J605" s="6" t="s">
        <v>763</v>
      </c>
      <c r="K605" s="6" t="s">
        <v>759</v>
      </c>
      <c r="L605" s="10" t="s">
        <v>2027</v>
      </c>
      <c r="M605" s="4">
        <v>812</v>
      </c>
      <c r="N605" s="1" t="str">
        <f>+Tabla15[[#This Row],[NOMBRE DE LA CAUSA 2017]]</f>
        <v>NO RECONOCIMIENTO DE LOS TRES (3) MESES DE ALTA ESTABLECIDOS EN EL DECRETO 1214 DE 1990</v>
      </c>
    </row>
    <row r="606" spans="1:14" ht="15" customHeight="1">
      <c r="A606" s="1">
        <f>+Tabla15[[#This Row],[1]]</f>
        <v>604</v>
      </c>
      <c r="B606" s="1" t="s">
        <v>2028</v>
      </c>
      <c r="C606" s="1">
        <v>1</v>
      </c>
      <c r="D606" s="1">
        <f>+IF(Tabla15[[#This Row],[NOMBRE DE LA CAUSA 2018]]=0,0,1)</f>
        <v>1</v>
      </c>
      <c r="E606" s="1">
        <f>+E605+Tabla15[[#This Row],[NOMBRE DE LA CAUSA 2019]]</f>
        <v>604</v>
      </c>
      <c r="F606" s="1">
        <f>+Tabla15[[#This Row],[0]]*Tabla15[[#This Row],[NOMBRE DE LA CAUSA 2019]]</f>
        <v>604</v>
      </c>
      <c r="G606" s="6" t="s">
        <v>798</v>
      </c>
      <c r="H606" s="1" t="s">
        <v>1426</v>
      </c>
      <c r="K606" s="1" t="s">
        <v>759</v>
      </c>
      <c r="L606" s="5" t="s">
        <v>2029</v>
      </c>
      <c r="M606" s="4">
        <v>2275</v>
      </c>
      <c r="N606" s="1" t="str">
        <f>+Tabla15[[#This Row],[NOMBRE DE LA CAUSA 2017]]</f>
        <v>NO RECONOCIMIENTO DE PAGO DE INCAPACIDAD MEDICA</v>
      </c>
    </row>
    <row r="607" spans="1:14" ht="15" customHeight="1">
      <c r="A607" s="1">
        <f>+Tabla15[[#This Row],[1]]</f>
        <v>605</v>
      </c>
      <c r="B607" s="23" t="s">
        <v>2030</v>
      </c>
      <c r="C607" s="1">
        <v>1</v>
      </c>
      <c r="D607" s="1">
        <f>+IF(Tabla15[[#This Row],[NOMBRE DE LA CAUSA 2018]]=0,0,1)</f>
        <v>1</v>
      </c>
      <c r="E607" s="1">
        <f>+E606+Tabla15[[#This Row],[NOMBRE DE LA CAUSA 2019]]</f>
        <v>605</v>
      </c>
      <c r="F607" s="1">
        <f>+Tabla15[[#This Row],[0]]*Tabla15[[#This Row],[NOMBRE DE LA CAUSA 2019]]</f>
        <v>605</v>
      </c>
      <c r="G607" s="6" t="s">
        <v>762</v>
      </c>
      <c r="J607" s="1" t="s">
        <v>763</v>
      </c>
      <c r="K607" s="1" t="s">
        <v>759</v>
      </c>
      <c r="L607" s="1" t="s">
        <v>2031</v>
      </c>
      <c r="M607" s="4">
        <v>391</v>
      </c>
      <c r="N607" s="1" t="str">
        <f>+Tabla15[[#This Row],[NOMBRE DE LA CAUSA 2017]]</f>
        <v>NO RECONOCIMIENTO DE PENSION DE INVALIDEZ</v>
      </c>
    </row>
    <row r="608" spans="1:14" ht="15" customHeight="1">
      <c r="A608" s="1">
        <f>+Tabla15[[#This Row],[1]]</f>
        <v>606</v>
      </c>
      <c r="B608" s="23" t="s">
        <v>2032</v>
      </c>
      <c r="C608" s="1">
        <v>1</v>
      </c>
      <c r="D608" s="1">
        <f>+IF(Tabla15[[#This Row],[NOMBRE DE LA CAUSA 2018]]=0,0,1)</f>
        <v>1</v>
      </c>
      <c r="E608" s="1">
        <f>+E607+Tabla15[[#This Row],[NOMBRE DE LA CAUSA 2019]]</f>
        <v>606</v>
      </c>
      <c r="F608" s="1">
        <f>+Tabla15[[#This Row],[0]]*Tabla15[[#This Row],[NOMBRE DE LA CAUSA 2019]]</f>
        <v>606</v>
      </c>
      <c r="G608" s="6" t="s">
        <v>762</v>
      </c>
      <c r="I608" s="6"/>
      <c r="J608" s="6" t="s">
        <v>763</v>
      </c>
      <c r="K608" s="6" t="s">
        <v>759</v>
      </c>
      <c r="L608" s="5" t="s">
        <v>2033</v>
      </c>
      <c r="M608" s="4">
        <v>484</v>
      </c>
      <c r="N608" s="1" t="str">
        <f>+Tabla15[[#This Row],[NOMBRE DE LA CAUSA 2017]]</f>
        <v>NO RECONOCIMIENTO DE PENSION DE SOBREVIVIENTE</v>
      </c>
    </row>
    <row r="609" spans="1:14" ht="15" customHeight="1">
      <c r="A609" s="1">
        <f>+Tabla15[[#This Row],[1]]</f>
        <v>607</v>
      </c>
      <c r="B609" s="5" t="s">
        <v>2034</v>
      </c>
      <c r="C609" s="1">
        <v>1</v>
      </c>
      <c r="D609" s="1">
        <f>+IF(Tabla15[[#This Row],[NOMBRE DE LA CAUSA 2018]]=0,0,1)</f>
        <v>1</v>
      </c>
      <c r="E609" s="1">
        <f>+E608+Tabla15[[#This Row],[NOMBRE DE LA CAUSA 2019]]</f>
        <v>607</v>
      </c>
      <c r="F609" s="1">
        <f>+Tabla15[[#This Row],[0]]*Tabla15[[#This Row],[NOMBRE DE LA CAUSA 2019]]</f>
        <v>607</v>
      </c>
      <c r="G609" s="6" t="s">
        <v>762</v>
      </c>
      <c r="I609" s="6"/>
      <c r="J609" s="1" t="s">
        <v>763</v>
      </c>
      <c r="K609" s="1" t="s">
        <v>759</v>
      </c>
      <c r="L609" s="7" t="s">
        <v>2035</v>
      </c>
      <c r="M609" s="4">
        <v>21</v>
      </c>
      <c r="N609" s="1" t="str">
        <f>+Tabla15[[#This Row],[NOMBRE DE LA CAUSA 2017]]</f>
        <v>NO RECONOCIMIENTO DE PENSION DE VEJEZ</v>
      </c>
    </row>
    <row r="610" spans="1:14" ht="15" customHeight="1">
      <c r="A610" s="1">
        <f>+Tabla15[[#This Row],[1]]</f>
        <v>608</v>
      </c>
      <c r="B610" s="6" t="s">
        <v>2036</v>
      </c>
      <c r="C610" s="1">
        <v>1</v>
      </c>
      <c r="D610" s="1">
        <f>+IF(Tabla15[[#This Row],[NOMBRE DE LA CAUSA 2018]]=0,0,1)</f>
        <v>1</v>
      </c>
      <c r="E610" s="1">
        <f>+E609+Tabla15[[#This Row],[NOMBRE DE LA CAUSA 2019]]</f>
        <v>608</v>
      </c>
      <c r="F610" s="1">
        <f>+Tabla15[[#This Row],[0]]*Tabla15[[#This Row],[NOMBRE DE LA CAUSA 2019]]</f>
        <v>608</v>
      </c>
      <c r="G610" s="6" t="s">
        <v>762</v>
      </c>
      <c r="I610" s="6"/>
      <c r="J610" s="6" t="s">
        <v>763</v>
      </c>
      <c r="K610" s="6" t="s">
        <v>759</v>
      </c>
      <c r="L610" s="7" t="s">
        <v>2037</v>
      </c>
      <c r="M610" s="4">
        <v>853</v>
      </c>
      <c r="N610" s="1" t="str">
        <f>+Tabla15[[#This Row],[NOMBRE DE LA CAUSA 2017]]</f>
        <v>NO RECONOCIMIENTO DE PENSION FAMILIAR</v>
      </c>
    </row>
    <row r="611" spans="1:14" ht="15" customHeight="1">
      <c r="A611" s="1">
        <f>+Tabla15[[#This Row],[1]]</f>
        <v>609</v>
      </c>
      <c r="B611" s="5" t="s">
        <v>2038</v>
      </c>
      <c r="C611" s="1">
        <v>1</v>
      </c>
      <c r="D611" s="1">
        <f>+IF(Tabla15[[#This Row],[NOMBRE DE LA CAUSA 2018]]=0,0,1)</f>
        <v>1</v>
      </c>
      <c r="E611" s="1">
        <f>+E610+Tabla15[[#This Row],[NOMBRE DE LA CAUSA 2019]]</f>
        <v>609</v>
      </c>
      <c r="F611" s="1">
        <f>+Tabla15[[#This Row],[0]]*Tabla15[[#This Row],[NOMBRE DE LA CAUSA 2019]]</f>
        <v>609</v>
      </c>
      <c r="G611" s="8" t="s">
        <v>762</v>
      </c>
      <c r="I611" s="8" t="s">
        <v>2039</v>
      </c>
      <c r="J611" s="6" t="s">
        <v>763</v>
      </c>
      <c r="K611" s="6" t="s">
        <v>759</v>
      </c>
      <c r="L611" s="5" t="s">
        <v>2040</v>
      </c>
      <c r="M611" s="4">
        <v>39</v>
      </c>
      <c r="N611" s="1" t="str">
        <f>+Tabla15[[#This Row],[NOMBRE DE LA CAUSA 2017]]</f>
        <v>NO RECONOCIMIENTO DE PENSION SUSTITUTIVA</v>
      </c>
    </row>
    <row r="612" spans="1:14" ht="15" customHeight="1">
      <c r="A612" s="1">
        <f>+Tabla15[[#This Row],[1]]</f>
        <v>610</v>
      </c>
      <c r="B612" s="6" t="s">
        <v>2041</v>
      </c>
      <c r="C612" s="1">
        <v>1</v>
      </c>
      <c r="D612" s="1">
        <f>+IF(Tabla15[[#This Row],[NOMBRE DE LA CAUSA 2018]]=0,0,1)</f>
        <v>1</v>
      </c>
      <c r="E612" s="1">
        <f>+E611+Tabla15[[#This Row],[NOMBRE DE LA CAUSA 2019]]</f>
        <v>610</v>
      </c>
      <c r="F612" s="1">
        <f>+Tabla15[[#This Row],[0]]*Tabla15[[#This Row],[NOMBRE DE LA CAUSA 2019]]</f>
        <v>610</v>
      </c>
      <c r="G612" s="6" t="s">
        <v>798</v>
      </c>
      <c r="H612" s="1" t="s">
        <v>1575</v>
      </c>
      <c r="I612" s="6"/>
      <c r="K612" s="1" t="s">
        <v>759</v>
      </c>
      <c r="L612" s="1" t="s">
        <v>2042</v>
      </c>
      <c r="M612" s="4">
        <v>2260</v>
      </c>
      <c r="N612" s="1" t="str">
        <f>+Tabla15[[#This Row],[NOMBRE DE LA CAUSA 2017]]</f>
        <v>NO RECONOCIMIENTO DE PRESTACIONES SOCIALES</v>
      </c>
    </row>
    <row r="613" spans="1:14" ht="15" customHeight="1">
      <c r="A613" s="1">
        <f>+Tabla15[[#This Row],[1]]</f>
        <v>611</v>
      </c>
      <c r="B613" s="1" t="s">
        <v>2043</v>
      </c>
      <c r="C613" s="1">
        <v>1</v>
      </c>
      <c r="D613" s="1">
        <f>+IF(Tabla15[[#This Row],[NOMBRE DE LA CAUSA 2018]]=0,0,1)</f>
        <v>1</v>
      </c>
      <c r="E613" s="1">
        <f>+E612+Tabla15[[#This Row],[NOMBRE DE LA CAUSA 2019]]</f>
        <v>611</v>
      </c>
      <c r="F613" s="1">
        <f>+Tabla15[[#This Row],[0]]*Tabla15[[#This Row],[NOMBRE DE LA CAUSA 2019]]</f>
        <v>611</v>
      </c>
      <c r="G613" s="6" t="s">
        <v>762</v>
      </c>
      <c r="I613" s="6"/>
      <c r="J613" s="6" t="s">
        <v>763</v>
      </c>
      <c r="K613" s="6" t="s">
        <v>759</v>
      </c>
      <c r="L613" s="1" t="s">
        <v>2044</v>
      </c>
      <c r="M613" s="4">
        <v>32</v>
      </c>
      <c r="N613" s="1" t="str">
        <f>+Tabla15[[#This Row],[NOMBRE DE LA CAUSA 2017]]</f>
        <v>NO RECONOCIMIENTO DE PRIMA DE ACTIVIDAD</v>
      </c>
    </row>
    <row r="614" spans="1:14" ht="15" customHeight="1">
      <c r="A614" s="1">
        <f>+Tabla15[[#This Row],[1]]</f>
        <v>612</v>
      </c>
      <c r="B614" s="6" t="s">
        <v>2045</v>
      </c>
      <c r="C614" s="1">
        <v>1</v>
      </c>
      <c r="D614" s="1">
        <f>+IF(Tabla15[[#This Row],[NOMBRE DE LA CAUSA 2018]]=0,0,1)</f>
        <v>1</v>
      </c>
      <c r="E614" s="1">
        <f>+E613+Tabla15[[#This Row],[NOMBRE DE LA CAUSA 2019]]</f>
        <v>612</v>
      </c>
      <c r="F614" s="1">
        <f>+Tabla15[[#This Row],[0]]*Tabla15[[#This Row],[NOMBRE DE LA CAUSA 2019]]</f>
        <v>612</v>
      </c>
      <c r="G614" s="6" t="s">
        <v>762</v>
      </c>
      <c r="I614" s="6"/>
      <c r="J614" s="6" t="s">
        <v>763</v>
      </c>
      <c r="K614" s="6" t="s">
        <v>759</v>
      </c>
      <c r="L614" s="1" t="s">
        <v>2046</v>
      </c>
      <c r="M614" s="4">
        <v>30</v>
      </c>
      <c r="N614" s="1" t="str">
        <f>+Tabla15[[#This Row],[NOMBRE DE LA CAUSA 2017]]</f>
        <v>NO RECONOCIMIENTO DE PRIMA DE ACTUALIZACION</v>
      </c>
    </row>
    <row r="615" spans="1:14" ht="15" customHeight="1">
      <c r="A615" s="1">
        <f>+Tabla15[[#This Row],[1]]</f>
        <v>613</v>
      </c>
      <c r="B615" s="6" t="s">
        <v>2047</v>
      </c>
      <c r="C615" s="1">
        <v>1</v>
      </c>
      <c r="D615" s="1">
        <f>+IF(Tabla15[[#This Row],[NOMBRE DE LA CAUSA 2018]]=0,0,1)</f>
        <v>1</v>
      </c>
      <c r="E615" s="1">
        <f>+E614+Tabla15[[#This Row],[NOMBRE DE LA CAUSA 2019]]</f>
        <v>613</v>
      </c>
      <c r="F615" s="1">
        <f>+Tabla15[[#This Row],[0]]*Tabla15[[#This Row],[NOMBRE DE LA CAUSA 2019]]</f>
        <v>613</v>
      </c>
      <c r="G615" s="6" t="s">
        <v>762</v>
      </c>
      <c r="I615" s="6"/>
      <c r="J615" s="6" t="s">
        <v>763</v>
      </c>
      <c r="K615" s="6" t="s">
        <v>759</v>
      </c>
      <c r="L615" s="7" t="s">
        <v>2048</v>
      </c>
      <c r="M615" s="4">
        <v>487</v>
      </c>
      <c r="N615" s="1" t="str">
        <f>+Tabla15[[#This Row],[NOMBRE DE LA CAUSA 2017]]</f>
        <v>NO RECONOCIMIENTO DE PRIMA DE ANTIGUEDAD</v>
      </c>
    </row>
    <row r="616" spans="1:14" ht="15" customHeight="1">
      <c r="A616" s="1">
        <f>+Tabla15[[#This Row],[1]]</f>
        <v>614</v>
      </c>
      <c r="B616" s="1" t="s">
        <v>2049</v>
      </c>
      <c r="C616" s="1">
        <v>1</v>
      </c>
      <c r="D616" s="1">
        <f>+IF(Tabla15[[#This Row],[NOMBRE DE LA CAUSA 2018]]=0,0,1)</f>
        <v>1</v>
      </c>
      <c r="E616" s="1">
        <f>+E615+Tabla15[[#This Row],[NOMBRE DE LA CAUSA 2019]]</f>
        <v>614</v>
      </c>
      <c r="F616" s="1">
        <f>+Tabla15[[#This Row],[0]]*Tabla15[[#This Row],[NOMBRE DE LA CAUSA 2019]]</f>
        <v>614</v>
      </c>
      <c r="G616" s="6" t="s">
        <v>798</v>
      </c>
      <c r="H616" s="1" t="s">
        <v>1479</v>
      </c>
      <c r="I616" s="6"/>
      <c r="J616" s="6"/>
      <c r="K616" s="6" t="s">
        <v>759</v>
      </c>
      <c r="L616" s="1" t="s">
        <v>2050</v>
      </c>
      <c r="M616" s="4">
        <v>2245</v>
      </c>
      <c r="N616" s="1" t="str">
        <f>+Tabla15[[#This Row],[NOMBRE DE LA CAUSA 2017]]</f>
        <v>NO RECONOCIMIENTO DE PRIMA DE SERVICIOS</v>
      </c>
    </row>
    <row r="617" spans="1:14" ht="15" customHeight="1">
      <c r="A617" s="1">
        <f>+Tabla15[[#This Row],[1]]</f>
        <v>615</v>
      </c>
      <c r="B617" s="1" t="s">
        <v>2051</v>
      </c>
      <c r="C617" s="1">
        <v>1</v>
      </c>
      <c r="D617" s="1">
        <f>+IF(Tabla15[[#This Row],[NOMBRE DE LA CAUSA 2018]]=0,0,1)</f>
        <v>1</v>
      </c>
      <c r="E617" s="1">
        <f>+E616+Tabla15[[#This Row],[NOMBRE DE LA CAUSA 2019]]</f>
        <v>615</v>
      </c>
      <c r="F617" s="1">
        <f>+Tabla15[[#This Row],[0]]*Tabla15[[#This Row],[NOMBRE DE LA CAUSA 2019]]</f>
        <v>615</v>
      </c>
      <c r="G617" s="6" t="s">
        <v>762</v>
      </c>
      <c r="I617" s="6"/>
      <c r="J617" s="6" t="s">
        <v>763</v>
      </c>
      <c r="K617" s="6" t="s">
        <v>759</v>
      </c>
      <c r="L617" s="1" t="s">
        <v>2052</v>
      </c>
      <c r="M617" s="4">
        <v>33</v>
      </c>
      <c r="N617" s="1" t="str">
        <f>+Tabla15[[#This Row],[NOMBRE DE LA CAUSA 2017]]</f>
        <v>NO RECONOCIMIENTO DE PRIMA TECNICA</v>
      </c>
    </row>
    <row r="618" spans="1:14" ht="15" customHeight="1">
      <c r="A618" s="1">
        <f>+Tabla15[[#This Row],[1]]</f>
        <v>616</v>
      </c>
      <c r="B618" s="6" t="s">
        <v>2053</v>
      </c>
      <c r="C618" s="1">
        <v>1</v>
      </c>
      <c r="D618" s="1">
        <f>+IF(Tabla15[[#This Row],[NOMBRE DE LA CAUSA 2018]]=0,0,1)</f>
        <v>1</v>
      </c>
      <c r="E618" s="1">
        <f>+E617+Tabla15[[#This Row],[NOMBRE DE LA CAUSA 2019]]</f>
        <v>616</v>
      </c>
      <c r="F618" s="1">
        <f>+Tabla15[[#This Row],[0]]*Tabla15[[#This Row],[NOMBRE DE LA CAUSA 2019]]</f>
        <v>616</v>
      </c>
      <c r="G618" s="6" t="s">
        <v>798</v>
      </c>
      <c r="H618" s="1" t="s">
        <v>1484</v>
      </c>
      <c r="I618" s="6"/>
      <c r="J618" s="6"/>
      <c r="K618" s="6" t="s">
        <v>759</v>
      </c>
      <c r="L618" s="1" t="s">
        <v>2054</v>
      </c>
      <c r="M618" s="4">
        <v>2231</v>
      </c>
      <c r="N618" s="1" t="str">
        <f>+Tabla15[[#This Row],[NOMBRE DE LA CAUSA 2017]]</f>
        <v>NO RECONOCIMIENTO DE REAJUSTE DE LA PENSION POR LEY 4 DE 1992</v>
      </c>
    </row>
    <row r="619" spans="1:14" ht="15" customHeight="1">
      <c r="A619" s="1">
        <f>+Tabla15[[#This Row],[1]]</f>
        <v>617</v>
      </c>
      <c r="B619" s="1" t="s">
        <v>2055</v>
      </c>
      <c r="C619" s="1">
        <v>1</v>
      </c>
      <c r="D619" s="1">
        <f>+IF(Tabla15[[#This Row],[NOMBRE DE LA CAUSA 2018]]=0,0,1)</f>
        <v>1</v>
      </c>
      <c r="E619" s="1">
        <f>+E618+Tabla15[[#This Row],[NOMBRE DE LA CAUSA 2019]]</f>
        <v>617</v>
      </c>
      <c r="F619" s="1">
        <f>+Tabla15[[#This Row],[0]]*Tabla15[[#This Row],[NOMBRE DE LA CAUSA 2019]]</f>
        <v>617</v>
      </c>
      <c r="G619" s="6" t="s">
        <v>762</v>
      </c>
      <c r="J619" s="1" t="s">
        <v>763</v>
      </c>
      <c r="K619" s="1" t="s">
        <v>759</v>
      </c>
      <c r="L619" s="1" t="s">
        <v>2056</v>
      </c>
      <c r="M619" s="4">
        <v>468</v>
      </c>
      <c r="N619" s="1" t="str">
        <f>+Tabla15[[#This Row],[NOMBRE DE LA CAUSA 2017]]</f>
        <v>NO RECONOCIMIENTO DE REAJUSTE O NIVELACION SALARIAL</v>
      </c>
    </row>
    <row r="620" spans="1:14" ht="15" customHeight="1">
      <c r="A620" s="1">
        <f>+Tabla15[[#This Row],[1]]</f>
        <v>618</v>
      </c>
      <c r="B620" s="8" t="s">
        <v>2057</v>
      </c>
      <c r="C620" s="1">
        <v>1</v>
      </c>
      <c r="D620" s="1">
        <f>+IF(Tabla15[[#This Row],[NOMBRE DE LA CAUSA 2018]]=0,0,1)</f>
        <v>1</v>
      </c>
      <c r="E620" s="1">
        <f>+E619+Tabla15[[#This Row],[NOMBRE DE LA CAUSA 2019]]</f>
        <v>618</v>
      </c>
      <c r="F620" s="1">
        <f>+Tabla15[[#This Row],[0]]*Tabla15[[#This Row],[NOMBRE DE LA CAUSA 2019]]</f>
        <v>618</v>
      </c>
      <c r="G620" s="8" t="s">
        <v>762</v>
      </c>
      <c r="H620" s="6"/>
      <c r="I620" s="6"/>
      <c r="J620" s="6" t="s">
        <v>763</v>
      </c>
      <c r="K620" s="6" t="s">
        <v>759</v>
      </c>
      <c r="L620" s="5" t="s">
        <v>2058</v>
      </c>
      <c r="M620" s="4">
        <v>713</v>
      </c>
      <c r="N620" s="1" t="str">
        <f>+Tabla15[[#This Row],[NOMBRE DE LA CAUSA 2017]]</f>
        <v>NO RECONOCIMIENTO DE REGALIAS</v>
      </c>
    </row>
    <row r="621" spans="1:14" ht="15" customHeight="1">
      <c r="A621" s="1">
        <f>+Tabla15[[#This Row],[1]]</f>
        <v>619</v>
      </c>
      <c r="B621" s="6" t="s">
        <v>2059</v>
      </c>
      <c r="C621" s="1">
        <v>1</v>
      </c>
      <c r="D621" s="1">
        <f>+IF(Tabla15[[#This Row],[NOMBRE DE LA CAUSA 2018]]=0,0,1)</f>
        <v>1</v>
      </c>
      <c r="E621" s="1">
        <f>+E620+Tabla15[[#This Row],[NOMBRE DE LA CAUSA 2019]]</f>
        <v>619</v>
      </c>
      <c r="F621" s="1">
        <f>+Tabla15[[#This Row],[0]]*Tabla15[[#This Row],[NOMBRE DE LA CAUSA 2019]]</f>
        <v>619</v>
      </c>
      <c r="G621" s="6" t="s">
        <v>798</v>
      </c>
      <c r="H621" s="1" t="s">
        <v>2060</v>
      </c>
      <c r="I621" s="6"/>
      <c r="J621" s="6"/>
      <c r="K621" s="6" t="s">
        <v>759</v>
      </c>
      <c r="L621" s="1" t="s">
        <v>2061</v>
      </c>
      <c r="M621" s="4">
        <v>2220</v>
      </c>
      <c r="N621" s="1" t="str">
        <f>+Tabla15[[#This Row],[NOMBRE DE LA CAUSA 2017]]</f>
        <v>NO RECONOCIMIENTO DE RETROACTIVO DE PENSION DE INVALIDEZ</v>
      </c>
    </row>
    <row r="622" spans="1:14" ht="15" customHeight="1">
      <c r="A622" s="1">
        <f>+Tabla15[[#This Row],[1]]</f>
        <v>620</v>
      </c>
      <c r="B622" s="8" t="s">
        <v>2062</v>
      </c>
      <c r="C622" s="1">
        <v>1</v>
      </c>
      <c r="D622" s="1">
        <f>+IF(Tabla15[[#This Row],[NOMBRE DE LA CAUSA 2018]]=0,0,1)</f>
        <v>1</v>
      </c>
      <c r="E622" s="1">
        <f>+E621+Tabla15[[#This Row],[NOMBRE DE LA CAUSA 2019]]</f>
        <v>620</v>
      </c>
      <c r="F622" s="1">
        <f>+Tabla15[[#This Row],[0]]*Tabla15[[#This Row],[NOMBRE DE LA CAUSA 2019]]</f>
        <v>620</v>
      </c>
      <c r="G622" s="6" t="s">
        <v>757</v>
      </c>
      <c r="I622" s="8" t="s">
        <v>41</v>
      </c>
      <c r="J622" s="6"/>
      <c r="K622" s="8" t="s">
        <v>759</v>
      </c>
      <c r="L622" s="5" t="s">
        <v>2063</v>
      </c>
      <c r="M622" s="26">
        <v>2349</v>
      </c>
      <c r="N622" s="1" t="str">
        <f>+Tabla15[[#This Row],[NOMBRE DE LA CAUSA 2017]]</f>
        <v>NO RECONOCIMIENTO DE RETROACTIVO DE PENSION DE SOBREVIVIENTE</v>
      </c>
    </row>
    <row r="623" spans="1:14" ht="15" customHeight="1">
      <c r="A623" s="1">
        <f>+Tabla15[[#This Row],[1]]</f>
        <v>621</v>
      </c>
      <c r="B623" s="1" t="s">
        <v>2064</v>
      </c>
      <c r="C623" s="1">
        <v>1</v>
      </c>
      <c r="D623" s="1">
        <f>+IF(Tabla15[[#This Row],[NOMBRE DE LA CAUSA 2018]]=0,0,1)</f>
        <v>1</v>
      </c>
      <c r="E623" s="1">
        <f>+E622+Tabla15[[#This Row],[NOMBRE DE LA CAUSA 2019]]</f>
        <v>621</v>
      </c>
      <c r="F623" s="1">
        <f>+Tabla15[[#This Row],[0]]*Tabla15[[#This Row],[NOMBRE DE LA CAUSA 2019]]</f>
        <v>621</v>
      </c>
      <c r="G623" s="6" t="s">
        <v>798</v>
      </c>
      <c r="H623" s="1" t="s">
        <v>2060</v>
      </c>
      <c r="K623" s="1" t="s">
        <v>759</v>
      </c>
      <c r="L623" s="1" t="s">
        <v>2065</v>
      </c>
      <c r="M623" s="4">
        <v>2219</v>
      </c>
      <c r="N623" s="1" t="str">
        <f>+Tabla15[[#This Row],[NOMBRE DE LA CAUSA 2017]]</f>
        <v>NO RECONOCIMIENTO DE RETROACTIVO DE PENSION DE VEJEZ</v>
      </c>
    </row>
    <row r="624" spans="1:14" ht="15" customHeight="1">
      <c r="A624" s="1">
        <f>+Tabla15[[#This Row],[1]]</f>
        <v>622</v>
      </c>
      <c r="B624" s="8" t="s">
        <v>2066</v>
      </c>
      <c r="C624" s="1">
        <v>1</v>
      </c>
      <c r="D624" s="1">
        <f>+IF(Tabla15[[#This Row],[NOMBRE DE LA CAUSA 2018]]=0,0,1)</f>
        <v>1</v>
      </c>
      <c r="E624" s="1">
        <f>+E623+Tabla15[[#This Row],[NOMBRE DE LA CAUSA 2019]]</f>
        <v>622</v>
      </c>
      <c r="F624" s="1">
        <f>+Tabla15[[#This Row],[0]]*Tabla15[[#This Row],[NOMBRE DE LA CAUSA 2019]]</f>
        <v>622</v>
      </c>
      <c r="G624" s="6" t="s">
        <v>757</v>
      </c>
      <c r="H624" s="6"/>
      <c r="I624" s="8" t="s">
        <v>41</v>
      </c>
      <c r="J624" s="6"/>
      <c r="K624" s="8" t="s">
        <v>759</v>
      </c>
      <c r="L624" s="5" t="s">
        <v>2067</v>
      </c>
      <c r="M624" s="26">
        <v>2354</v>
      </c>
      <c r="N624" s="1" t="str">
        <f>+Tabla15[[#This Row],[NOMBRE DE LA CAUSA 2017]]</f>
        <v>NO RECONOCIMIENTO DE RETROACTIVO DE PENSION SUSTITUTIVA</v>
      </c>
    </row>
    <row r="625" spans="1:14" ht="15" customHeight="1">
      <c r="A625" s="1">
        <f>+Tabla15[[#This Row],[1]]</f>
        <v>623</v>
      </c>
      <c r="B625" s="1" t="s">
        <v>2068</v>
      </c>
      <c r="C625" s="1">
        <v>1</v>
      </c>
      <c r="D625" s="1">
        <f>+IF(Tabla15[[#This Row],[NOMBRE DE LA CAUSA 2018]]=0,0,1)</f>
        <v>1</v>
      </c>
      <c r="E625" s="1">
        <f>+E624+Tabla15[[#This Row],[NOMBRE DE LA CAUSA 2019]]</f>
        <v>623</v>
      </c>
      <c r="F625" s="1">
        <f>+Tabla15[[#This Row],[0]]*Tabla15[[#This Row],[NOMBRE DE LA CAUSA 2019]]</f>
        <v>623</v>
      </c>
      <c r="G625" s="6" t="s">
        <v>798</v>
      </c>
      <c r="H625" s="1" t="s">
        <v>1501</v>
      </c>
      <c r="K625" s="1" t="s">
        <v>759</v>
      </c>
      <c r="L625" s="1" t="s">
        <v>2069</v>
      </c>
      <c r="M625" s="4">
        <v>2257</v>
      </c>
      <c r="N625" s="1" t="str">
        <f>+Tabla15[[#This Row],[NOMBRE DE LA CAUSA 2017]]</f>
        <v>NO RECONOCIMIENTO DE SUBSIDIO DE VIVIENDA</v>
      </c>
    </row>
    <row r="626" spans="1:14" ht="15" customHeight="1">
      <c r="A626" s="1">
        <f>+Tabla15[[#This Row],[1]]</f>
        <v>624</v>
      </c>
      <c r="B626" s="6" t="s">
        <v>2070</v>
      </c>
      <c r="C626" s="1">
        <v>1</v>
      </c>
      <c r="D626" s="1">
        <f>+IF(Tabla15[[#This Row],[NOMBRE DE LA CAUSA 2018]]=0,0,1)</f>
        <v>1</v>
      </c>
      <c r="E626" s="1">
        <f>+E625+Tabla15[[#This Row],[NOMBRE DE LA CAUSA 2019]]</f>
        <v>624</v>
      </c>
      <c r="F626" s="1">
        <f>+Tabla15[[#This Row],[0]]*Tabla15[[#This Row],[NOMBRE DE LA CAUSA 2019]]</f>
        <v>624</v>
      </c>
      <c r="G626" s="6" t="s">
        <v>762</v>
      </c>
      <c r="H626" s="6"/>
      <c r="I626" s="6"/>
      <c r="J626" s="6" t="s">
        <v>763</v>
      </c>
      <c r="K626" s="6" t="s">
        <v>759</v>
      </c>
      <c r="L626" s="5" t="s">
        <v>2071</v>
      </c>
      <c r="M626" s="4">
        <v>388</v>
      </c>
      <c r="N626" s="1" t="str">
        <f>+Tabla15[[#This Row],[NOMBRE DE LA CAUSA 2017]]</f>
        <v>NO RECONOCIMIENTO DE SUBSIDIO FAMILIAR</v>
      </c>
    </row>
    <row r="627" spans="1:14" ht="15" customHeight="1">
      <c r="A627" s="1">
        <f>+Tabla15[[#This Row],[1]]</f>
        <v>625</v>
      </c>
      <c r="B627" s="6" t="s">
        <v>2072</v>
      </c>
      <c r="C627" s="1">
        <v>1</v>
      </c>
      <c r="D627" s="1">
        <f>+IF(Tabla15[[#This Row],[NOMBRE DE LA CAUSA 2018]]=0,0,1)</f>
        <v>1</v>
      </c>
      <c r="E627" s="1">
        <f>+E626+Tabla15[[#This Row],[NOMBRE DE LA CAUSA 2019]]</f>
        <v>625</v>
      </c>
      <c r="F627" s="1">
        <f>+Tabla15[[#This Row],[0]]*Tabla15[[#This Row],[NOMBRE DE LA CAUSA 2019]]</f>
        <v>625</v>
      </c>
      <c r="G627" s="6" t="s">
        <v>762</v>
      </c>
      <c r="H627" s="6"/>
      <c r="I627" s="6"/>
      <c r="J627" s="6" t="s">
        <v>763</v>
      </c>
      <c r="K627" s="6" t="s">
        <v>759</v>
      </c>
      <c r="L627" s="1" t="s">
        <v>2073</v>
      </c>
      <c r="M627" s="4">
        <v>790</v>
      </c>
      <c r="N627" s="1" t="str">
        <f>+Tabla15[[#This Row],[NOMBRE DE LA CAUSA 2017]]</f>
        <v>NO RECONOCIMIENTO DE SUSTITUCION DE LA ASIGNACION DE RETIRO</v>
      </c>
    </row>
    <row r="628" spans="1:14" ht="15" customHeight="1">
      <c r="A628" s="1">
        <f>+Tabla15[[#This Row],[1]]</f>
        <v>626</v>
      </c>
      <c r="B628" s="5" t="s">
        <v>2074</v>
      </c>
      <c r="C628" s="1">
        <v>1</v>
      </c>
      <c r="D628" s="1">
        <f>+IF(Tabla15[[#This Row],[NOMBRE DE LA CAUSA 2018]]=0,0,1)</f>
        <v>1</v>
      </c>
      <c r="E628" s="1">
        <f>+E627+Tabla15[[#This Row],[NOMBRE DE LA CAUSA 2019]]</f>
        <v>626</v>
      </c>
      <c r="F628" s="1">
        <f>+Tabla15[[#This Row],[0]]*Tabla15[[#This Row],[NOMBRE DE LA CAUSA 2019]]</f>
        <v>626</v>
      </c>
      <c r="G628" s="8" t="s">
        <v>762</v>
      </c>
      <c r="I628" s="6"/>
      <c r="J628" s="1" t="s">
        <v>763</v>
      </c>
      <c r="K628" s="1" t="s">
        <v>759</v>
      </c>
      <c r="L628" s="5" t="s">
        <v>2075</v>
      </c>
      <c r="M628" s="4">
        <v>814</v>
      </c>
      <c r="N628" s="1" t="str">
        <f>+Tabla15[[#This Row],[NOMBRE DE LA CAUSA 2017]]</f>
        <v>NO RECONOCIMIENTO DE TIEMPO DOBLE DE SERVICIO PRESTADO EN ESTADO DE CONMOCION INTERIOR O DE GUERRA INTERNACIONAL</v>
      </c>
    </row>
    <row r="629" spans="1:14" ht="15" customHeight="1">
      <c r="A629" s="1">
        <f>+Tabla15[[#This Row],[1]]</f>
        <v>627</v>
      </c>
      <c r="B629" s="1" t="s">
        <v>2076</v>
      </c>
      <c r="C629" s="1">
        <v>1</v>
      </c>
      <c r="D629" s="1">
        <f>+IF(Tabla15[[#This Row],[NOMBRE DE LA CAUSA 2018]]=0,0,1)</f>
        <v>1</v>
      </c>
      <c r="E629" s="1">
        <f>+E628+Tabla15[[#This Row],[NOMBRE DE LA CAUSA 2019]]</f>
        <v>627</v>
      </c>
      <c r="F629" s="1">
        <f>+Tabla15[[#This Row],[0]]*Tabla15[[#This Row],[NOMBRE DE LA CAUSA 2019]]</f>
        <v>627</v>
      </c>
      <c r="G629" s="6" t="s">
        <v>762</v>
      </c>
      <c r="I629" s="6"/>
      <c r="J629" s="6" t="s">
        <v>763</v>
      </c>
      <c r="K629" s="6" t="s">
        <v>759</v>
      </c>
      <c r="L629" s="7" t="s">
        <v>2077</v>
      </c>
      <c r="M629" s="4">
        <v>475</v>
      </c>
      <c r="N629" s="1" t="str">
        <f>+Tabla15[[#This Row],[NOMBRE DE LA CAUSA 2017]]</f>
        <v>NO RECONOCIMIENTO DE VIATICOS</v>
      </c>
    </row>
    <row r="630" spans="1:14" ht="15" customHeight="1">
      <c r="A630" s="1">
        <f>+Tabla15[[#This Row],[1]]</f>
        <v>628</v>
      </c>
      <c r="B630" s="21" t="s">
        <v>2078</v>
      </c>
      <c r="C630" s="1">
        <v>1</v>
      </c>
      <c r="D630" s="1">
        <f>+IF(Tabla15[[#This Row],[NOMBRE DE LA CAUSA 2018]]=0,0,1)</f>
        <v>1</v>
      </c>
      <c r="E630" s="1">
        <f>+E629+Tabla15[[#This Row],[NOMBRE DE LA CAUSA 2019]]</f>
        <v>628</v>
      </c>
      <c r="F630" s="1">
        <f>+Tabla15[[#This Row],[0]]*Tabla15[[#This Row],[NOMBRE DE LA CAUSA 2019]]</f>
        <v>628</v>
      </c>
      <c r="G630" s="6" t="s">
        <v>757</v>
      </c>
      <c r="I630" s="8" t="s">
        <v>2079</v>
      </c>
      <c r="J630" s="6"/>
      <c r="K630" s="8" t="s">
        <v>759</v>
      </c>
      <c r="L630" s="10" t="s">
        <v>2080</v>
      </c>
      <c r="M630" s="4">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6" t="s">
        <v>2081</v>
      </c>
      <c r="C631" s="1">
        <v>1</v>
      </c>
      <c r="D631" s="1">
        <f>+IF(Tabla15[[#This Row],[NOMBRE DE LA CAUSA 2018]]=0,0,1)</f>
        <v>1</v>
      </c>
      <c r="E631" s="1">
        <f>+E630+Tabla15[[#This Row],[NOMBRE DE LA CAUSA 2019]]</f>
        <v>629</v>
      </c>
      <c r="F631" s="1">
        <f>+Tabla15[[#This Row],[0]]*Tabla15[[#This Row],[NOMBRE DE LA CAUSA 2019]]</f>
        <v>629</v>
      </c>
      <c r="G631" s="6" t="s">
        <v>798</v>
      </c>
      <c r="H631" s="6" t="s">
        <v>1606</v>
      </c>
      <c r="I631" s="6"/>
      <c r="J631" s="6"/>
      <c r="K631" s="6" t="s">
        <v>759</v>
      </c>
      <c r="L631" s="10" t="s">
        <v>2082</v>
      </c>
      <c r="M631" s="4">
        <v>2236</v>
      </c>
      <c r="N631" s="1" t="str">
        <f>+Tabla15[[#This Row],[NOMBRE DE LA CAUSA 2017]]</f>
        <v>NO RECONOCIMIENTO DEL AUXILIO DE CESANTIAS</v>
      </c>
    </row>
    <row r="632" spans="1:14" ht="15" customHeight="1">
      <c r="A632" s="1">
        <f>+Tabla15[[#This Row],[1]]</f>
        <v>630</v>
      </c>
      <c r="B632" s="6" t="s">
        <v>2083</v>
      </c>
      <c r="C632" s="1">
        <v>1</v>
      </c>
      <c r="D632" s="1">
        <f>+IF(Tabla15[[#This Row],[NOMBRE DE LA CAUSA 2018]]=0,0,1)</f>
        <v>1</v>
      </c>
      <c r="E632" s="1">
        <f>+E631+Tabla15[[#This Row],[NOMBRE DE LA CAUSA 2019]]</f>
        <v>630</v>
      </c>
      <c r="F632" s="1">
        <f>+Tabla15[[#This Row],[0]]*Tabla15[[#This Row],[NOMBRE DE LA CAUSA 2019]]</f>
        <v>630</v>
      </c>
      <c r="G632" s="6" t="s">
        <v>762</v>
      </c>
      <c r="H632" s="6"/>
      <c r="I632" s="6"/>
      <c r="J632" s="6" t="s">
        <v>763</v>
      </c>
      <c r="K632" s="6" t="s">
        <v>759</v>
      </c>
      <c r="L632" s="10" t="s">
        <v>2084</v>
      </c>
      <c r="M632" s="4">
        <v>214</v>
      </c>
      <c r="N632" s="1" t="str">
        <f>+Tabla15[[#This Row],[NOMBRE DE LA CAUSA 2017]]</f>
        <v>NO RECONOCIMIENTO DEL AUXILIO FUNERARIO</v>
      </c>
    </row>
    <row r="633" spans="1:14" ht="15" customHeight="1">
      <c r="A633" s="1">
        <f>+Tabla15[[#This Row],[1]]</f>
        <v>631</v>
      </c>
      <c r="B633" s="8" t="s">
        <v>2085</v>
      </c>
      <c r="C633" s="1">
        <v>1</v>
      </c>
      <c r="D633" s="1">
        <f>+IF(Tabla15[[#This Row],[NOMBRE DE LA CAUSA 2018]]=0,0,1)</f>
        <v>1</v>
      </c>
      <c r="E633" s="1">
        <f>+E632+Tabla15[[#This Row],[NOMBRE DE LA CAUSA 2019]]</f>
        <v>631</v>
      </c>
      <c r="F633" s="1">
        <f>+Tabla15[[#This Row],[0]]*Tabla15[[#This Row],[NOMBRE DE LA CAUSA 2019]]</f>
        <v>631</v>
      </c>
      <c r="G633" s="8" t="s">
        <v>762</v>
      </c>
      <c r="H633" s="6"/>
      <c r="I633" s="6"/>
      <c r="J633" s="6" t="s">
        <v>763</v>
      </c>
      <c r="K633" s="6" t="s">
        <v>759</v>
      </c>
      <c r="L633" s="10" t="s">
        <v>2086</v>
      </c>
      <c r="M633" s="4">
        <v>832</v>
      </c>
      <c r="N633" s="1" t="str">
        <f>+Tabla15[[#This Row],[NOMBRE DE LA CAUSA 2017]]</f>
        <v>NO RECONOCIMIENTO DEL INCENTIVO A LA CAPITALIZACION RURAL ESTABLECIDO EN LA LEY 101 DE 1993</v>
      </c>
    </row>
    <row r="634" spans="1:14" ht="15" customHeight="1">
      <c r="A634" s="1">
        <f>+Tabla15[[#This Row],[1]]</f>
        <v>632</v>
      </c>
      <c r="B634" s="6" t="s">
        <v>2087</v>
      </c>
      <c r="C634" s="1">
        <v>1</v>
      </c>
      <c r="D634" s="1">
        <f>+IF(Tabla15[[#This Row],[NOMBRE DE LA CAUSA 2018]]=0,0,1)</f>
        <v>1</v>
      </c>
      <c r="E634" s="1">
        <f>+E633+Tabla15[[#This Row],[NOMBRE DE LA CAUSA 2019]]</f>
        <v>632</v>
      </c>
      <c r="F634" s="1">
        <f>+Tabla15[[#This Row],[0]]*Tabla15[[#This Row],[NOMBRE DE LA CAUSA 2019]]</f>
        <v>632</v>
      </c>
      <c r="G634" s="6" t="s">
        <v>762</v>
      </c>
      <c r="H634" s="6"/>
      <c r="I634" s="6"/>
      <c r="J634" s="6" t="s">
        <v>763</v>
      </c>
      <c r="K634" s="6" t="s">
        <v>759</v>
      </c>
      <c r="L634" s="7" t="s">
        <v>2088</v>
      </c>
      <c r="M634" s="4">
        <v>502</v>
      </c>
      <c r="N634" s="1" t="str">
        <f>+Tabla15[[#This Row],[NOMBRE DE LA CAUSA 2017]]</f>
        <v>NO RECONOCIMIENTO DEL SUBSIDIO NOTARIAL</v>
      </c>
    </row>
    <row r="635" spans="1:14" ht="15" customHeight="1">
      <c r="A635" s="1">
        <f>+Tabla15[[#This Row],[1]]</f>
        <v>633</v>
      </c>
      <c r="B635" s="6" t="s">
        <v>2089</v>
      </c>
      <c r="C635" s="1">
        <v>1</v>
      </c>
      <c r="D635" s="1">
        <f>+IF(Tabla15[[#This Row],[NOMBRE DE LA CAUSA 2018]]=0,0,1)</f>
        <v>1</v>
      </c>
      <c r="E635" s="1">
        <f>+E634+Tabla15[[#This Row],[NOMBRE DE LA CAUSA 2019]]</f>
        <v>633</v>
      </c>
      <c r="F635" s="1">
        <f>+Tabla15[[#This Row],[0]]*Tabla15[[#This Row],[NOMBRE DE LA CAUSA 2019]]</f>
        <v>633</v>
      </c>
      <c r="G635" s="6" t="s">
        <v>762</v>
      </c>
      <c r="H635" s="6"/>
      <c r="I635" s="6"/>
      <c r="J635" s="6" t="s">
        <v>763</v>
      </c>
      <c r="K635" s="6" t="s">
        <v>759</v>
      </c>
      <c r="L635" s="10" t="s">
        <v>2090</v>
      </c>
      <c r="M635" s="4">
        <v>490</v>
      </c>
      <c r="N635" s="1" t="str">
        <f>+Tabla15[[#This Row],[NOMBRE DE LA CAUSA 2017]]</f>
        <v>NO RECONOCIMIENTO DEL TIEMPO DE SERVICIO MILITAR OBLIGATORIO</v>
      </c>
    </row>
    <row r="636" spans="1:14" ht="15" customHeight="1">
      <c r="A636" s="1">
        <f>+Tabla15[[#This Row],[1]]</f>
        <v>634</v>
      </c>
      <c r="B636" s="6" t="s">
        <v>2091</v>
      </c>
      <c r="C636" s="1">
        <v>1</v>
      </c>
      <c r="D636" s="1">
        <f>+IF(Tabla15[[#This Row],[NOMBRE DE LA CAUSA 2018]]=0,0,1)</f>
        <v>1</v>
      </c>
      <c r="E636" s="1">
        <f>+E635+Tabla15[[#This Row],[NOMBRE DE LA CAUSA 2019]]</f>
        <v>634</v>
      </c>
      <c r="F636" s="1">
        <f>+Tabla15[[#This Row],[0]]*Tabla15[[#This Row],[NOMBRE DE LA CAUSA 2019]]</f>
        <v>634</v>
      </c>
      <c r="G636" s="6" t="s">
        <v>762</v>
      </c>
      <c r="H636" s="6"/>
      <c r="I636" s="6"/>
      <c r="J636" s="6" t="s">
        <v>763</v>
      </c>
      <c r="K636" s="6" t="s">
        <v>759</v>
      </c>
      <c r="L636" s="10" t="s">
        <v>2092</v>
      </c>
      <c r="M636" s="4">
        <v>513</v>
      </c>
      <c r="N636" s="1" t="str">
        <f>+Tabla15[[#This Row],[NOMBRE DE LA CAUSA 2017]]</f>
        <v>NO RECONOCIMIENTO EN DERECHO DE SUBSIDIOS A LOS USUARIOS DE SERVICIOS PUBLICOS DOMICILIARIOS</v>
      </c>
    </row>
    <row r="637" spans="1:14" ht="15" customHeight="1">
      <c r="A637" s="1">
        <f>+Tabla15[[#This Row],[1]]</f>
        <v>635</v>
      </c>
      <c r="B637" s="6" t="s">
        <v>2093</v>
      </c>
      <c r="C637" s="1">
        <v>1</v>
      </c>
      <c r="D637" s="1">
        <f>+IF(Tabla15[[#This Row],[NOMBRE DE LA CAUSA 2018]]=0,0,1)</f>
        <v>1</v>
      </c>
      <c r="E637" s="1">
        <f>+E636+Tabla15[[#This Row],[NOMBRE DE LA CAUSA 2019]]</f>
        <v>635</v>
      </c>
      <c r="F637" s="1">
        <f>+Tabla15[[#This Row],[0]]*Tabla15[[#This Row],[NOMBRE DE LA CAUSA 2019]]</f>
        <v>635</v>
      </c>
      <c r="G637" s="6" t="s">
        <v>762</v>
      </c>
      <c r="H637" s="6"/>
      <c r="I637" s="6"/>
      <c r="J637" s="6" t="s">
        <v>763</v>
      </c>
      <c r="K637" s="6" t="s">
        <v>759</v>
      </c>
      <c r="L637" s="7" t="s">
        <v>2094</v>
      </c>
      <c r="M637" s="4">
        <v>193</v>
      </c>
      <c r="N637" s="1" t="str">
        <f>+Tabla15[[#This Row],[NOMBRE DE LA CAUSA 2017]]</f>
        <v>NO RESTITUCION DE BIEN INMUEBLE ARRENDADO</v>
      </c>
    </row>
    <row r="638" spans="1:14">
      <c r="A638" s="1">
        <f>+Tabla15[[#This Row],[1]]</f>
        <v>636</v>
      </c>
      <c r="B638" s="5" t="s">
        <v>2095</v>
      </c>
      <c r="C638" s="1">
        <v>1</v>
      </c>
      <c r="D638" s="1">
        <f>+IF(Tabla15[[#This Row],[NOMBRE DE LA CAUSA 2018]]=0,0,1)</f>
        <v>1</v>
      </c>
      <c r="E638" s="1">
        <f>+E637+Tabla15[[#This Row],[NOMBRE DE LA CAUSA 2019]]</f>
        <v>636</v>
      </c>
      <c r="F638" s="1">
        <f>+Tabla15[[#This Row],[0]]*Tabla15[[#This Row],[NOMBRE DE LA CAUSA 2019]]</f>
        <v>636</v>
      </c>
      <c r="G638" s="8" t="s">
        <v>762</v>
      </c>
      <c r="H638" s="6"/>
      <c r="I638" s="6"/>
      <c r="J638" s="1" t="s">
        <v>763</v>
      </c>
      <c r="K638" s="1" t="s">
        <v>759</v>
      </c>
      <c r="L638" s="5" t="s">
        <v>2096</v>
      </c>
      <c r="M638" s="4">
        <v>837</v>
      </c>
      <c r="N638" s="1" t="str">
        <f>+Tabla15[[#This Row],[NOMBRE DE LA CAUSA 2017]]</f>
        <v>NO SUSCRIPCION DE CONTRATO DE CONCESION PORTUARIA</v>
      </c>
    </row>
    <row r="639" spans="1:14">
      <c r="A639" s="1">
        <f>+Tabla15[[#This Row],[1]]</f>
        <v>637</v>
      </c>
      <c r="B639" s="1" t="s">
        <v>2097</v>
      </c>
      <c r="C639" s="1">
        <v>1</v>
      </c>
      <c r="D639" s="1">
        <f>+IF(Tabla15[[#This Row],[NOMBRE DE LA CAUSA 2018]]=0,0,1)</f>
        <v>1</v>
      </c>
      <c r="E639" s="1">
        <f>+E638+Tabla15[[#This Row],[NOMBRE DE LA CAUSA 2019]]</f>
        <v>637</v>
      </c>
      <c r="F639" s="1">
        <f>+Tabla15[[#This Row],[0]]*Tabla15[[#This Row],[NOMBRE DE LA CAUSA 2019]]</f>
        <v>637</v>
      </c>
      <c r="G639" s="6" t="s">
        <v>798</v>
      </c>
      <c r="H639" s="6" t="s">
        <v>2098</v>
      </c>
      <c r="I639" s="6"/>
      <c r="K639" s="1" t="s">
        <v>759</v>
      </c>
      <c r="L639" s="1" t="s">
        <v>2099</v>
      </c>
      <c r="M639" s="4">
        <v>2038</v>
      </c>
      <c r="N639" s="1" t="str">
        <f>+Tabla15[[#This Row],[NOMBRE DE LA CAUSA 2017]]</f>
        <v>NULIDAD ABSOLUTA DEL CONTRATO ESTATAL</v>
      </c>
    </row>
    <row r="640" spans="1:14">
      <c r="A640" s="1">
        <f>+Tabla15[[#This Row],[1]]</f>
        <v>638</v>
      </c>
      <c r="B640" s="1" t="s">
        <v>2100</v>
      </c>
      <c r="C640" s="1">
        <v>1</v>
      </c>
      <c r="D640" s="1">
        <f>+IF(Tabla15[[#This Row],[NOMBRE DE LA CAUSA 2018]]=0,0,1)</f>
        <v>1</v>
      </c>
      <c r="E640" s="1">
        <f>+E639+Tabla15[[#This Row],[NOMBRE DE LA CAUSA 2019]]</f>
        <v>638</v>
      </c>
      <c r="F640" s="1">
        <f>+Tabla15[[#This Row],[0]]*Tabla15[[#This Row],[NOMBRE DE LA CAUSA 2019]]</f>
        <v>638</v>
      </c>
      <c r="G640" s="6" t="s">
        <v>798</v>
      </c>
      <c r="H640" s="6" t="s">
        <v>2098</v>
      </c>
      <c r="I640" s="6"/>
      <c r="J640" s="6"/>
      <c r="K640" s="6" t="s">
        <v>759</v>
      </c>
      <c r="L640" s="1" t="s">
        <v>2101</v>
      </c>
      <c r="M640" s="4">
        <v>2039</v>
      </c>
      <c r="N640" s="1" t="str">
        <f>+Tabla15[[#This Row],[NOMBRE DE LA CAUSA 2017]]</f>
        <v>NULIDAD RELATIVA DEL CONTRATO ESTATAL</v>
      </c>
    </row>
    <row r="641" spans="1:14">
      <c r="A641" s="1">
        <f>+Tabla15[[#This Row],[1]]</f>
        <v>639</v>
      </c>
      <c r="B641" s="1" t="s">
        <v>2102</v>
      </c>
      <c r="C641" s="1">
        <v>1</v>
      </c>
      <c r="D641" s="1">
        <f>+IF(Tabla15[[#This Row],[NOMBRE DE LA CAUSA 2018]]=0,0,1)</f>
        <v>1</v>
      </c>
      <c r="E641" s="1">
        <f>+E640+Tabla15[[#This Row],[NOMBRE DE LA CAUSA 2019]]</f>
        <v>639</v>
      </c>
      <c r="F641" s="1">
        <f>+Tabla15[[#This Row],[0]]*Tabla15[[#This Row],[NOMBRE DE LA CAUSA 2019]]</f>
        <v>639</v>
      </c>
      <c r="G641" s="6" t="s">
        <v>798</v>
      </c>
      <c r="H641" s="6" t="s">
        <v>2103</v>
      </c>
      <c r="I641" s="6"/>
      <c r="K641" s="1" t="s">
        <v>759</v>
      </c>
      <c r="L641" s="1" t="s">
        <v>2104</v>
      </c>
      <c r="M641" s="4">
        <v>2150</v>
      </c>
      <c r="N641" s="1" t="str">
        <f>+Tabla15[[#This Row],[NOMBRE DE LA CAUSA 2017]]</f>
        <v>OCUPACION PERMANENTE DE INMUEBLE</v>
      </c>
    </row>
    <row r="642" spans="1:14">
      <c r="A642" s="1">
        <f>+Tabla15[[#This Row],[1]]</f>
        <v>640</v>
      </c>
      <c r="B642" s="1" t="s">
        <v>2105</v>
      </c>
      <c r="C642" s="1">
        <v>1</v>
      </c>
      <c r="D642" s="1">
        <f>+IF(Tabla15[[#This Row],[NOMBRE DE LA CAUSA 2018]]=0,0,1)</f>
        <v>1</v>
      </c>
      <c r="E642" s="1">
        <f>+E641+Tabla15[[#This Row],[NOMBRE DE LA CAUSA 2019]]</f>
        <v>640</v>
      </c>
      <c r="F642" s="1">
        <f>+Tabla15[[#This Row],[0]]*Tabla15[[#This Row],[NOMBRE DE LA CAUSA 2019]]</f>
        <v>640</v>
      </c>
      <c r="G642" s="6" t="s">
        <v>798</v>
      </c>
      <c r="H642" s="6" t="s">
        <v>2103</v>
      </c>
      <c r="K642" s="1" t="s">
        <v>759</v>
      </c>
      <c r="L642" s="1" t="s">
        <v>2106</v>
      </c>
      <c r="M642" s="4">
        <v>2149</v>
      </c>
      <c r="N642" s="1" t="str">
        <f>+Tabla15[[#This Row],[NOMBRE DE LA CAUSA 2017]]</f>
        <v>OCUPACION TEMPORAL DE INMUEBLE</v>
      </c>
    </row>
    <row r="643" spans="1:14">
      <c r="A643" s="1">
        <f>+Tabla15[[#This Row],[1]]</f>
        <v>641</v>
      </c>
      <c r="B643" s="1" t="s">
        <v>2107</v>
      </c>
      <c r="C643" s="1">
        <v>1</v>
      </c>
      <c r="D643" s="1">
        <f>+IF(Tabla15[[#This Row],[NOMBRE DE LA CAUSA 2018]]=0,0,1)</f>
        <v>1</v>
      </c>
      <c r="E643" s="1">
        <f>+E642+Tabla15[[#This Row],[NOMBRE DE LA CAUSA 2019]]</f>
        <v>641</v>
      </c>
      <c r="F643" s="1">
        <f>+Tabla15[[#This Row],[0]]*Tabla15[[#This Row],[NOMBRE DE LA CAUSA 2019]]</f>
        <v>641</v>
      </c>
      <c r="G643" s="6" t="s">
        <v>762</v>
      </c>
      <c r="H643" s="6"/>
      <c r="I643" s="6"/>
      <c r="J643" s="6" t="s">
        <v>763</v>
      </c>
      <c r="K643" s="6" t="s">
        <v>759</v>
      </c>
      <c r="L643" s="1" t="s">
        <v>2108</v>
      </c>
      <c r="M643" s="4">
        <v>186</v>
      </c>
      <c r="N643" s="1" t="str">
        <f>+Tabla15[[#This Row],[NOMBRE DE LA CAUSA 2017]]</f>
        <v>OMISION DE ASISTENCIA HUMANITARIA</v>
      </c>
    </row>
    <row r="644" spans="1:14">
      <c r="A644" s="1">
        <f>+Tabla15[[#This Row],[1]]</f>
        <v>642</v>
      </c>
      <c r="B644" s="6" t="s">
        <v>2109</v>
      </c>
      <c r="C644" s="1">
        <v>1</v>
      </c>
      <c r="D644" s="1">
        <f>+IF(Tabla15[[#This Row],[NOMBRE DE LA CAUSA 2018]]=0,0,1)</f>
        <v>1</v>
      </c>
      <c r="E644" s="1">
        <f>+E643+Tabla15[[#This Row],[NOMBRE DE LA CAUSA 2019]]</f>
        <v>642</v>
      </c>
      <c r="F644" s="1">
        <f>+Tabla15[[#This Row],[0]]*Tabla15[[#This Row],[NOMBRE DE LA CAUSA 2019]]</f>
        <v>642</v>
      </c>
      <c r="G644" s="8" t="s">
        <v>762</v>
      </c>
      <c r="J644" s="1" t="s">
        <v>763</v>
      </c>
      <c r="K644" s="1" t="s">
        <v>759</v>
      </c>
      <c r="L644" s="7" t="s">
        <v>2110</v>
      </c>
      <c r="M644" s="4">
        <v>512</v>
      </c>
      <c r="N644" s="1" t="str">
        <f>+Tabla15[[#This Row],[NOMBRE DE LA CAUSA 2017]]</f>
        <v>OMISION DE LAS NORMAS DE SALUD OCUPACIONAL</v>
      </c>
    </row>
    <row r="645" spans="1:14">
      <c r="A645" s="1">
        <f>+Tabla15[[#This Row],[1]]</f>
        <v>643</v>
      </c>
      <c r="B645" s="5" t="s">
        <v>2111</v>
      </c>
      <c r="C645" s="1">
        <v>1</v>
      </c>
      <c r="D645" s="1">
        <f>+IF(Tabla15[[#This Row],[NOMBRE DE LA CAUSA 2018]]=0,0,1)</f>
        <v>1</v>
      </c>
      <c r="E645" s="1">
        <f>+E644+Tabla15[[#This Row],[NOMBRE DE LA CAUSA 2019]]</f>
        <v>643</v>
      </c>
      <c r="F645" s="1">
        <f>+Tabla15[[#This Row],[0]]*Tabla15[[#This Row],[NOMBRE DE LA CAUSA 2019]]</f>
        <v>643</v>
      </c>
      <c r="G645" s="8" t="s">
        <v>762</v>
      </c>
      <c r="I645" s="5" t="s">
        <v>499</v>
      </c>
      <c r="J645" s="1" t="s">
        <v>763</v>
      </c>
      <c r="K645" s="1" t="s">
        <v>759</v>
      </c>
      <c r="L645" s="10" t="s">
        <v>2112</v>
      </c>
      <c r="M645" s="4">
        <v>1966</v>
      </c>
      <c r="N645" s="1" t="str">
        <f>+Tabla15[[#This Row],[NOMBRE DE LA CAUSA 2017]]</f>
        <v>OMISION EN LA DEVOLUCION OPORTUNA DE TRIBUTOS ADUANEROS PAGADOS EN EXCESO</v>
      </c>
    </row>
    <row r="646" spans="1:14">
      <c r="A646" s="1">
        <f>+Tabla15[[#This Row],[1]]</f>
        <v>644</v>
      </c>
      <c r="B646" s="6" t="s">
        <v>2113</v>
      </c>
      <c r="C646" s="1">
        <v>1</v>
      </c>
      <c r="D646" s="1">
        <f>+IF(Tabla15[[#This Row],[NOMBRE DE LA CAUSA 2018]]=0,0,1)</f>
        <v>1</v>
      </c>
      <c r="E646" s="1">
        <f>+E645+Tabla15[[#This Row],[NOMBRE DE LA CAUSA 2019]]</f>
        <v>644</v>
      </c>
      <c r="F646" s="1">
        <f>+Tabla15[[#This Row],[0]]*Tabla15[[#This Row],[NOMBRE DE LA CAUSA 2019]]</f>
        <v>644</v>
      </c>
      <c r="G646" s="6" t="s">
        <v>762</v>
      </c>
      <c r="H646" s="6"/>
      <c r="I646" s="6"/>
      <c r="J646" s="6" t="s">
        <v>763</v>
      </c>
      <c r="K646" s="6" t="s">
        <v>759</v>
      </c>
      <c r="L646" s="7" t="s">
        <v>2114</v>
      </c>
      <c r="M646" s="4">
        <v>809</v>
      </c>
      <c r="N646" s="1" t="str">
        <f>+Tabla15[[#This Row],[NOMBRE DE LA CAUSA 2017]]</f>
        <v>OMISION EN LAS FUNCIONES DE INSPECCION, VIGILANCIA Y CONTROL</v>
      </c>
    </row>
    <row r="647" spans="1:14">
      <c r="A647" s="1">
        <f>+Tabla15[[#This Row],[1]]</f>
        <v>645</v>
      </c>
      <c r="B647" s="6" t="s">
        <v>2115</v>
      </c>
      <c r="C647" s="1">
        <v>1</v>
      </c>
      <c r="D647" s="1">
        <f>+IF(Tabla15[[#This Row],[NOMBRE DE LA CAUSA 2018]]=0,0,1)</f>
        <v>1</v>
      </c>
      <c r="E647" s="1">
        <f>+E646+Tabla15[[#This Row],[NOMBRE DE LA CAUSA 2019]]</f>
        <v>645</v>
      </c>
      <c r="F647" s="1">
        <f>+Tabla15[[#This Row],[0]]*Tabla15[[#This Row],[NOMBRE DE LA CAUSA 2019]]</f>
        <v>645</v>
      </c>
      <c r="G647" s="6" t="s">
        <v>762</v>
      </c>
      <c r="H647" s="6"/>
      <c r="I647" s="6"/>
      <c r="J647" s="6" t="s">
        <v>763</v>
      </c>
      <c r="K647" s="6" t="s">
        <v>759</v>
      </c>
      <c r="L647" s="7" t="s">
        <v>2116</v>
      </c>
      <c r="M647" s="4">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6" t="s">
        <v>2117</v>
      </c>
      <c r="C648" s="1">
        <v>1</v>
      </c>
      <c r="D648" s="1">
        <f>+IF(Tabla15[[#This Row],[NOMBRE DE LA CAUSA 2018]]=0,0,1)</f>
        <v>1</v>
      </c>
      <c r="E648" s="1">
        <f>+E647+Tabla15[[#This Row],[NOMBRE DE LA CAUSA 2019]]</f>
        <v>646</v>
      </c>
      <c r="F648" s="1">
        <f>+Tabla15[[#This Row],[0]]*Tabla15[[#This Row],[NOMBRE DE LA CAUSA 2019]]</f>
        <v>646</v>
      </c>
      <c r="G648" s="6" t="s">
        <v>762</v>
      </c>
      <c r="H648" s="6"/>
      <c r="I648" s="6"/>
      <c r="J648" s="6" t="s">
        <v>763</v>
      </c>
      <c r="K648" s="6" t="s">
        <v>759</v>
      </c>
      <c r="L648" s="7" t="s">
        <v>2118</v>
      </c>
      <c r="M648" s="4">
        <v>1981</v>
      </c>
      <c r="N648" s="1" t="str">
        <f>+Tabla15[[#This Row],[NOMBRE DE LA CAUSA 2017]]</f>
        <v>PERDIDA DE POSESION O TENENCIA DE BIEN</v>
      </c>
    </row>
    <row r="649" spans="1:14">
      <c r="A649" s="1">
        <f>+Tabla15[[#This Row],[1]]</f>
        <v>647</v>
      </c>
      <c r="B649" s="6" t="s">
        <v>2119</v>
      </c>
      <c r="C649" s="1">
        <v>1</v>
      </c>
      <c r="D649" s="1">
        <f>+IF(Tabla15[[#This Row],[NOMBRE DE LA CAUSA 2018]]=0,0,1)</f>
        <v>1</v>
      </c>
      <c r="E649" s="1">
        <f>+E648+Tabla15[[#This Row],[NOMBRE DE LA CAUSA 2019]]</f>
        <v>647</v>
      </c>
      <c r="F649" s="1">
        <f>+Tabla15[[#This Row],[0]]*Tabla15[[#This Row],[NOMBRE DE LA CAUSA 2019]]</f>
        <v>647</v>
      </c>
      <c r="G649" s="6" t="s">
        <v>757</v>
      </c>
      <c r="H649" s="6"/>
      <c r="I649" s="6"/>
      <c r="J649" s="6"/>
      <c r="K649" s="6" t="s">
        <v>759</v>
      </c>
      <c r="L649" s="7" t="s">
        <v>2120</v>
      </c>
      <c r="M649" s="4">
        <v>2202</v>
      </c>
      <c r="N649" s="1" t="str">
        <f>+Tabla15[[#This Row],[NOMBRE DE LA CAUSA 2017]]</f>
        <v>PERDIDA O DAÑOS A BIENES EMBARGADOS O SECUESTRADOS</v>
      </c>
    </row>
    <row r="650" spans="1:14">
      <c r="A650" s="1">
        <f>+Tabla15[[#This Row],[1]]</f>
        <v>648</v>
      </c>
      <c r="B650" s="6" t="s">
        <v>2121</v>
      </c>
      <c r="C650" s="1">
        <v>1</v>
      </c>
      <c r="D650" s="1">
        <f>+IF(Tabla15[[#This Row],[NOMBRE DE LA CAUSA 2018]]=0,0,1)</f>
        <v>1</v>
      </c>
      <c r="E650" s="1">
        <f>+E649+Tabla15[[#This Row],[NOMBRE DE LA CAUSA 2019]]</f>
        <v>648</v>
      </c>
      <c r="F650" s="1">
        <f>+Tabla15[[#This Row],[0]]*Tabla15[[#This Row],[NOMBRE DE LA CAUSA 2019]]</f>
        <v>648</v>
      </c>
      <c r="G650" s="6" t="s">
        <v>762</v>
      </c>
      <c r="H650" s="6"/>
      <c r="I650" s="6"/>
      <c r="J650" s="6" t="s">
        <v>763</v>
      </c>
      <c r="K650" s="6" t="s">
        <v>759</v>
      </c>
      <c r="L650" s="7" t="s">
        <v>2122</v>
      </c>
      <c r="M650" s="4">
        <v>351</v>
      </c>
      <c r="N650" s="1" t="str">
        <f>+Tabla15[[#This Row],[NOMBRE DE LA CAUSA 2017]]</f>
        <v>PERDIDA O DAÑOS A BIENES INCAUTADOS U OCUPADOS EN PROCESOS PENALES</v>
      </c>
    </row>
    <row r="651" spans="1:14">
      <c r="A651" s="1">
        <f>+Tabla15[[#This Row],[1]]</f>
        <v>649</v>
      </c>
      <c r="B651" s="6" t="s">
        <v>2123</v>
      </c>
      <c r="C651" s="1">
        <v>1</v>
      </c>
      <c r="D651" s="1">
        <f>+IF(Tabla15[[#This Row],[NOMBRE DE LA CAUSA 2018]]=0,0,1)</f>
        <v>1</v>
      </c>
      <c r="E651" s="1">
        <f>+E650+Tabla15[[#This Row],[NOMBRE DE LA CAUSA 2019]]</f>
        <v>649</v>
      </c>
      <c r="F651" s="1">
        <f>+Tabla15[[#This Row],[0]]*Tabla15[[#This Row],[NOMBRE DE LA CAUSA 2019]]</f>
        <v>649</v>
      </c>
      <c r="G651" s="6" t="s">
        <v>762</v>
      </c>
      <c r="H651" s="6"/>
      <c r="I651" s="6"/>
      <c r="J651" s="6" t="s">
        <v>763</v>
      </c>
      <c r="K651" s="6" t="s">
        <v>759</v>
      </c>
      <c r="L651" s="7" t="s">
        <v>2124</v>
      </c>
      <c r="M651" s="4">
        <v>275</v>
      </c>
      <c r="N651" s="1" t="str">
        <f>+Tabla15[[#This Row],[NOMBRE DE LA CAUSA 2017]]</f>
        <v>PERDIDA O DESTRUCCION DE TITULO VALOR</v>
      </c>
    </row>
    <row r="652" spans="1:14">
      <c r="A652" s="1">
        <f>+Tabla15[[#This Row],[1]]</f>
        <v>650</v>
      </c>
      <c r="B652" s="6" t="s">
        <v>2125</v>
      </c>
      <c r="C652" s="1">
        <v>1</v>
      </c>
      <c r="D652" s="1">
        <f>+IF(Tabla15[[#This Row],[NOMBRE DE LA CAUSA 2018]]=0,0,1)</f>
        <v>1</v>
      </c>
      <c r="E652" s="1">
        <f>+E651+Tabla15[[#This Row],[NOMBRE DE LA CAUSA 2019]]</f>
        <v>650</v>
      </c>
      <c r="F652" s="1">
        <f>+Tabla15[[#This Row],[0]]*Tabla15[[#This Row],[NOMBRE DE LA CAUSA 2019]]</f>
        <v>650</v>
      </c>
      <c r="G652" s="6" t="s">
        <v>762</v>
      </c>
      <c r="H652" s="6"/>
      <c r="I652" s="6"/>
      <c r="J652" s="6" t="s">
        <v>763</v>
      </c>
      <c r="K652" s="6" t="s">
        <v>759</v>
      </c>
      <c r="L652" s="10" t="s">
        <v>2126</v>
      </c>
      <c r="M652" s="4">
        <v>242</v>
      </c>
      <c r="N652" s="1" t="str">
        <f>+Tabla15[[#This Row],[NOMBRE DE LA CAUSA 2017]]</f>
        <v>PERJUICIOS OCASIONADOS POR ACTAS DE JUNTA DE SOCIOS</v>
      </c>
    </row>
    <row r="653" spans="1:14">
      <c r="A653" s="1">
        <f>+Tabla15[[#This Row],[1]]</f>
        <v>651</v>
      </c>
      <c r="B653" s="8" t="s">
        <v>2127</v>
      </c>
      <c r="C653" s="1">
        <v>1</v>
      </c>
      <c r="D653" s="1">
        <f>+IF(Tabla15[[#This Row],[NOMBRE DE LA CAUSA 2018]]=0,0,1)</f>
        <v>1</v>
      </c>
      <c r="E653" s="1">
        <f>+E652+Tabla15[[#This Row],[NOMBRE DE LA CAUSA 2019]]</f>
        <v>651</v>
      </c>
      <c r="F653" s="1">
        <f>+Tabla15[[#This Row],[0]]*Tabla15[[#This Row],[NOMBRE DE LA CAUSA 2019]]</f>
        <v>651</v>
      </c>
      <c r="G653" s="8" t="s">
        <v>762</v>
      </c>
      <c r="H653" s="6"/>
      <c r="I653" s="6"/>
      <c r="J653" s="6" t="s">
        <v>763</v>
      </c>
      <c r="K653" s="6" t="s">
        <v>759</v>
      </c>
      <c r="L653" s="10" t="s">
        <v>2128</v>
      </c>
      <c r="M653" s="4">
        <v>2005</v>
      </c>
      <c r="N653" s="1" t="str">
        <f>+Tabla15[[#This Row],[NOMBRE DE LA CAUSA 2017]]</f>
        <v>PERJUICIOS OCASIONADOS POR DECLARATORIA DE ZONA DE RESERVA FORESTAL</v>
      </c>
    </row>
    <row r="654" spans="1:14">
      <c r="A654" s="1">
        <f>+Tabla15[[#This Row],[1]]</f>
        <v>652</v>
      </c>
      <c r="B654" s="6" t="s">
        <v>2129</v>
      </c>
      <c r="C654" s="1">
        <v>1</v>
      </c>
      <c r="D654" s="1">
        <f>+IF(Tabla15[[#This Row],[NOMBRE DE LA CAUSA 2018]]=0,0,1)</f>
        <v>1</v>
      </c>
      <c r="E654" s="1">
        <f>+E653+Tabla15[[#This Row],[NOMBRE DE LA CAUSA 2019]]</f>
        <v>652</v>
      </c>
      <c r="F654" s="1">
        <f>+Tabla15[[#This Row],[0]]*Tabla15[[#This Row],[NOMBRE DE LA CAUSA 2019]]</f>
        <v>652</v>
      </c>
      <c r="G654" s="6" t="s">
        <v>762</v>
      </c>
      <c r="H654" s="6"/>
      <c r="I654" s="6"/>
      <c r="J654" s="6" t="s">
        <v>763</v>
      </c>
      <c r="K654" s="6" t="s">
        <v>759</v>
      </c>
      <c r="L654" s="10" t="s">
        <v>2130</v>
      </c>
      <c r="M654" s="4">
        <v>811</v>
      </c>
      <c r="N654" s="1" t="str">
        <f>+Tabla15[[#This Row],[NOMBRE DE LA CAUSA 2017]]</f>
        <v>PERJUICIOS OCASIONADOS POR INSTAURAR UN PROCESO JUDICIAL INFUNDADO</v>
      </c>
    </row>
    <row r="655" spans="1:14">
      <c r="A655" s="1">
        <f>+Tabla15[[#This Row],[1]]</f>
        <v>653</v>
      </c>
      <c r="B655" s="8" t="s">
        <v>2131</v>
      </c>
      <c r="C655" s="1">
        <v>1</v>
      </c>
      <c r="D655" s="1">
        <f>+IF(Tabla15[[#This Row],[NOMBRE DE LA CAUSA 2018]]=0,0,1)</f>
        <v>1</v>
      </c>
      <c r="E655" s="1">
        <f>+E654+Tabla15[[#This Row],[NOMBRE DE LA CAUSA 2019]]</f>
        <v>653</v>
      </c>
      <c r="F655" s="1">
        <f>+Tabla15[[#This Row],[0]]*Tabla15[[#This Row],[NOMBRE DE LA CAUSA 2019]]</f>
        <v>653</v>
      </c>
      <c r="G655" s="8" t="s">
        <v>762</v>
      </c>
      <c r="H655" s="6"/>
      <c r="I655" s="6"/>
      <c r="J655" s="6" t="s">
        <v>763</v>
      </c>
      <c r="K655" s="6" t="s">
        <v>759</v>
      </c>
      <c r="L655" s="10" t="s">
        <v>2132</v>
      </c>
      <c r="M655" s="4">
        <v>833</v>
      </c>
      <c r="N655" s="1" t="str">
        <f>+Tabla15[[#This Row],[NOMBRE DE LA CAUSA 2017]]</f>
        <v>PERJUICIOS OCASIONADOS POR NO EXPEDICION DE DOCUMENTO</v>
      </c>
    </row>
    <row r="656" spans="1:14">
      <c r="A656" s="1">
        <f>+Tabla15[[#This Row],[1]]</f>
        <v>654</v>
      </c>
      <c r="B656" s="8" t="s">
        <v>2133</v>
      </c>
      <c r="C656" s="1">
        <v>1</v>
      </c>
      <c r="D656" s="1">
        <f>+IF(Tabla15[[#This Row],[NOMBRE DE LA CAUSA 2018]]=0,0,1)</f>
        <v>1</v>
      </c>
      <c r="E656" s="1">
        <f>+E655+Tabla15[[#This Row],[NOMBRE DE LA CAUSA 2019]]</f>
        <v>654</v>
      </c>
      <c r="F656" s="1">
        <f>+Tabla15[[#This Row],[0]]*Tabla15[[#This Row],[NOMBRE DE LA CAUSA 2019]]</f>
        <v>654</v>
      </c>
      <c r="G656" s="6" t="s">
        <v>762</v>
      </c>
      <c r="H656" s="6"/>
      <c r="I656" s="6"/>
      <c r="J656" s="6" t="s">
        <v>763</v>
      </c>
      <c r="K656" s="6" t="s">
        <v>759</v>
      </c>
      <c r="L656" s="10" t="s">
        <v>2134</v>
      </c>
      <c r="M656" s="4">
        <v>217</v>
      </c>
      <c r="N656" s="1" t="str">
        <f>+Tabla15[[#This Row],[NOMBRE DE LA CAUSA 2017]]</f>
        <v>PERJUICIOS OCASIONADOS POR REESTRUCTURACION Y LIQUIDACION DE ENTIDADES DE DERECHO PRIVADO</v>
      </c>
    </row>
    <row r="657" spans="1:14">
      <c r="A657" s="1">
        <f>+Tabla15[[#This Row],[1]]</f>
        <v>655</v>
      </c>
      <c r="B657" s="1" t="s">
        <v>2135</v>
      </c>
      <c r="C657" s="1">
        <v>1</v>
      </c>
      <c r="D657" s="1">
        <f>+IF(Tabla15[[#This Row],[NOMBRE DE LA CAUSA 2018]]=0,0,1)</f>
        <v>1</v>
      </c>
      <c r="E657" s="1">
        <f>+E656+Tabla15[[#This Row],[NOMBRE DE LA CAUSA 2019]]</f>
        <v>655</v>
      </c>
      <c r="F657" s="1">
        <f>+Tabla15[[#This Row],[0]]*Tabla15[[#This Row],[NOMBRE DE LA CAUSA 2019]]</f>
        <v>655</v>
      </c>
      <c r="G657" s="6" t="s">
        <v>762</v>
      </c>
      <c r="H657" s="6"/>
      <c r="I657" s="6"/>
      <c r="J657" s="6" t="s">
        <v>763</v>
      </c>
      <c r="K657" s="6" t="s">
        <v>759</v>
      </c>
      <c r="L657" s="7" t="s">
        <v>2136</v>
      </c>
      <c r="M657" s="4">
        <v>223</v>
      </c>
      <c r="N657" s="1" t="str">
        <f>+Tabla15[[#This Row],[NOMBRE DE LA CAUSA 2017]]</f>
        <v>PERTURBACION A LA POSESION</v>
      </c>
    </row>
    <row r="658" spans="1:14">
      <c r="A658" s="1">
        <f>+Tabla15[[#This Row],[1]]</f>
        <v>656</v>
      </c>
      <c r="B658" s="1" t="s">
        <v>2137</v>
      </c>
      <c r="C658" s="1">
        <v>1</v>
      </c>
      <c r="D658" s="1">
        <f>+IF(Tabla15[[#This Row],[NOMBRE DE LA CAUSA 2018]]=0,0,1)</f>
        <v>1</v>
      </c>
      <c r="E658" s="1">
        <f>+E657+Tabla15[[#This Row],[NOMBRE DE LA CAUSA 2019]]</f>
        <v>656</v>
      </c>
      <c r="F658" s="1">
        <f>+Tabla15[[#This Row],[0]]*Tabla15[[#This Row],[NOMBRE DE LA CAUSA 2019]]</f>
        <v>656</v>
      </c>
      <c r="G658" s="6" t="s">
        <v>762</v>
      </c>
      <c r="H658" s="6"/>
      <c r="I658" s="6"/>
      <c r="J658" s="6" t="s">
        <v>763</v>
      </c>
      <c r="K658" s="6" t="s">
        <v>759</v>
      </c>
      <c r="L658" s="7" t="s">
        <v>2138</v>
      </c>
      <c r="M658" s="4">
        <v>426</v>
      </c>
      <c r="N658" s="1" t="str">
        <f>+Tabla15[[#This Row],[NOMBRE DE LA CAUSA 2017]]</f>
        <v>PRESCRIPCION ADQUISITIVA DE DOMINIO</v>
      </c>
    </row>
    <row r="659" spans="1:14">
      <c r="A659" s="1">
        <f>+Tabla15[[#This Row],[1]]</f>
        <v>657</v>
      </c>
      <c r="B659" s="1" t="s">
        <v>2139</v>
      </c>
      <c r="C659" s="1">
        <v>1</v>
      </c>
      <c r="D659" s="1">
        <f>+IF(Tabla15[[#This Row],[NOMBRE DE LA CAUSA 2018]]=0,0,1)</f>
        <v>1</v>
      </c>
      <c r="E659" s="1">
        <f>+E658+Tabla15[[#This Row],[NOMBRE DE LA CAUSA 2019]]</f>
        <v>657</v>
      </c>
      <c r="F659" s="1">
        <f>+Tabla15[[#This Row],[0]]*Tabla15[[#This Row],[NOMBRE DE LA CAUSA 2019]]</f>
        <v>657</v>
      </c>
      <c r="G659" s="6" t="s">
        <v>762</v>
      </c>
      <c r="H659" s="6"/>
      <c r="I659" s="6"/>
      <c r="J659" s="6" t="s">
        <v>763</v>
      </c>
      <c r="K659" s="6" t="s">
        <v>759</v>
      </c>
      <c r="L659" s="7" t="s">
        <v>2140</v>
      </c>
      <c r="M659" s="4">
        <v>827</v>
      </c>
      <c r="N659" s="1" t="str">
        <f>+Tabla15[[#This Row],[NOMBRE DE LA CAUSA 2017]]</f>
        <v>PRESTACION INADECUADA DEL SERVICIO CATASTRAL</v>
      </c>
    </row>
    <row r="660" spans="1:14">
      <c r="A660" s="1">
        <f>+Tabla15[[#This Row],[1]]</f>
        <v>658</v>
      </c>
      <c r="B660" t="s">
        <v>2141</v>
      </c>
      <c r="C660" s="1">
        <v>1</v>
      </c>
      <c r="D660" s="1">
        <f>+IF(Tabla15[[#This Row],[NOMBRE DE LA CAUSA 2018]]=0,0,1)</f>
        <v>1</v>
      </c>
      <c r="E660" s="1">
        <f>+E659+Tabla15[[#This Row],[NOMBRE DE LA CAUSA 2019]]</f>
        <v>658</v>
      </c>
      <c r="F660" s="1">
        <f>+Tabla15[[#This Row],[0]]*Tabla15[[#This Row],[NOMBRE DE LA CAUSA 2019]]</f>
        <v>658</v>
      </c>
      <c r="G660" s="6" t="s">
        <v>762</v>
      </c>
      <c r="H660" s="6"/>
      <c r="I660" s="6"/>
      <c r="J660" s="6" t="s">
        <v>763</v>
      </c>
      <c r="K660" s="6" t="s">
        <v>759</v>
      </c>
      <c r="L660" s="7" t="s">
        <v>2142</v>
      </c>
      <c r="M660" s="4">
        <v>292</v>
      </c>
      <c r="N660" s="1" t="str">
        <f>+Tabla15[[#This Row],[NOMBRE DE LA CAUSA 2017]]</f>
        <v>PRESTACION INADECUADA DEL SERVICIO NOTARIAL Y REGISTRAL</v>
      </c>
    </row>
    <row r="661" spans="1:14">
      <c r="A661" s="1">
        <f>+Tabla15[[#This Row],[1]]</f>
        <v>659</v>
      </c>
      <c r="B661" s="1" t="s">
        <v>2143</v>
      </c>
      <c r="C661" s="1">
        <v>1</v>
      </c>
      <c r="D661" s="1">
        <f>+IF(Tabla15[[#This Row],[NOMBRE DE LA CAUSA 2018]]=0,0,1)</f>
        <v>1</v>
      </c>
      <c r="E661" s="1">
        <f>+E660+Tabla15[[#This Row],[NOMBRE DE LA CAUSA 2019]]</f>
        <v>659</v>
      </c>
      <c r="F661" s="1">
        <f>+Tabla15[[#This Row],[0]]*Tabla15[[#This Row],[NOMBRE DE LA CAUSA 2019]]</f>
        <v>659</v>
      </c>
      <c r="G661" s="6" t="s">
        <v>762</v>
      </c>
      <c r="H661" s="6"/>
      <c r="I661" s="8"/>
      <c r="J661" s="6" t="s">
        <v>763</v>
      </c>
      <c r="K661" s="6" t="s">
        <v>759</v>
      </c>
      <c r="L661" s="7" t="s">
        <v>2144</v>
      </c>
      <c r="M661" s="4">
        <v>311</v>
      </c>
      <c r="N661" s="1" t="str">
        <f>+Tabla15[[#This Row],[NOMBRE DE LA CAUSA 2017]]</f>
        <v>PRIVACION DE LA LIBERTAD SIN QUE MEDIE MEDIDA DE ASEGURAMIENTO</v>
      </c>
    </row>
    <row r="662" spans="1:14">
      <c r="A662" s="1">
        <f>+Tabla15[[#This Row],[1]]</f>
        <v>660</v>
      </c>
      <c r="B662" s="6" t="s">
        <v>2145</v>
      </c>
      <c r="C662" s="1">
        <v>1</v>
      </c>
      <c r="D662" s="1">
        <f>+IF(Tabla15[[#This Row],[NOMBRE DE LA CAUSA 2018]]=0,0,1)</f>
        <v>1</v>
      </c>
      <c r="E662" s="1">
        <f>+E661+Tabla15[[#This Row],[NOMBRE DE LA CAUSA 2019]]</f>
        <v>660</v>
      </c>
      <c r="F662" s="1">
        <f>+Tabla15[[#This Row],[0]]*Tabla15[[#This Row],[NOMBRE DE LA CAUSA 2019]]</f>
        <v>660</v>
      </c>
      <c r="G662" s="6" t="s">
        <v>762</v>
      </c>
      <c r="H662" s="6"/>
      <c r="I662" s="6"/>
      <c r="J662" s="6" t="s">
        <v>763</v>
      </c>
      <c r="K662" s="6" t="s">
        <v>759</v>
      </c>
      <c r="L662" s="7" t="s">
        <v>2146</v>
      </c>
      <c r="M662" s="23">
        <v>191</v>
      </c>
      <c r="N662" s="1" t="str">
        <f>+Tabla15[[#This Row],[NOMBRE DE LA CAUSA 2017]]</f>
        <v>PRIVACION INJUSTA DE LA LIBERTAD</v>
      </c>
    </row>
    <row r="663" spans="1:14">
      <c r="A663" s="1">
        <f>+Tabla15[[#This Row],[1]]</f>
        <v>661</v>
      </c>
      <c r="B663" s="6" t="s">
        <v>2147</v>
      </c>
      <c r="C663" s="1">
        <v>1</v>
      </c>
      <c r="D663" s="1">
        <f>+IF(Tabla15[[#This Row],[NOMBRE DE LA CAUSA 2018]]=0,0,1)</f>
        <v>1</v>
      </c>
      <c r="E663" s="1">
        <f>+E662+Tabla15[[#This Row],[NOMBRE DE LA CAUSA 2019]]</f>
        <v>661</v>
      </c>
      <c r="F663" s="1">
        <f>+Tabla15[[#This Row],[0]]*Tabla15[[#This Row],[NOMBRE DE LA CAUSA 2019]]</f>
        <v>661</v>
      </c>
      <c r="G663" s="6" t="s">
        <v>757</v>
      </c>
      <c r="H663" s="6"/>
      <c r="I663" s="6"/>
      <c r="J663" s="6" t="s">
        <v>763</v>
      </c>
      <c r="K663" s="6" t="s">
        <v>759</v>
      </c>
      <c r="L663" s="7" t="s">
        <v>2148</v>
      </c>
      <c r="M663" s="23">
        <v>2025</v>
      </c>
      <c r="N663" s="1" t="str">
        <f>+Tabla15[[#This Row],[NOMBRE DE LA CAUSA 2017]]</f>
        <v>RECLAMACIONES SOBRE ASPECTOS SIN SALVEDADES EN EL ACTA DE LIQUIDACION</v>
      </c>
    </row>
    <row r="664" spans="1:14">
      <c r="A664" s="1">
        <f>+Tabla15[[#This Row],[1]]</f>
        <v>662</v>
      </c>
      <c r="B664" s="6" t="s">
        <v>2149</v>
      </c>
      <c r="C664" s="1">
        <v>1</v>
      </c>
      <c r="D664" s="1">
        <f>+IF(Tabla15[[#This Row],[NOMBRE DE LA CAUSA 2018]]=0,0,1)</f>
        <v>1</v>
      </c>
      <c r="E664" s="1">
        <f>+E663+Tabla15[[#This Row],[NOMBRE DE LA CAUSA 2019]]</f>
        <v>662</v>
      </c>
      <c r="F664" s="1">
        <f>+Tabla15[[#This Row],[0]]*Tabla15[[#This Row],[NOMBRE DE LA CAUSA 2019]]</f>
        <v>662</v>
      </c>
      <c r="G664" s="6" t="s">
        <v>757</v>
      </c>
      <c r="H664" s="6"/>
      <c r="I664" s="6"/>
      <c r="J664" s="6"/>
      <c r="K664" s="6" t="s">
        <v>759</v>
      </c>
      <c r="L664" s="7" t="s">
        <v>2150</v>
      </c>
      <c r="M664" s="23">
        <v>2033</v>
      </c>
      <c r="N664" s="1" t="str">
        <f>+Tabla15[[#This Row],[NOMBRE DE LA CAUSA 2017]]</f>
        <v>REDUCCION DE LA CLAUSULA PENAL POR INCUMPLIMIENTO PARCIAL</v>
      </c>
    </row>
    <row r="665" spans="1:14">
      <c r="A665" s="1">
        <f>+Tabla15[[#This Row],[1]]</f>
        <v>663</v>
      </c>
      <c r="B665" s="6" t="s">
        <v>2151</v>
      </c>
      <c r="C665" s="1">
        <v>1</v>
      </c>
      <c r="D665" s="1">
        <f>+IF(Tabla15[[#This Row],[NOMBRE DE LA CAUSA 2018]]=0,0,1)</f>
        <v>1</v>
      </c>
      <c r="E665" s="1">
        <f>+E664+Tabla15[[#This Row],[NOMBRE DE LA CAUSA 2019]]</f>
        <v>663</v>
      </c>
      <c r="F665" s="1">
        <f>+Tabla15[[#This Row],[0]]*Tabla15[[#This Row],[NOMBRE DE LA CAUSA 2019]]</f>
        <v>663</v>
      </c>
      <c r="G665" s="8" t="s">
        <v>762</v>
      </c>
      <c r="H665" s="6"/>
      <c r="I665" s="6"/>
      <c r="J665" s="6" t="s">
        <v>763</v>
      </c>
      <c r="K665" s="6" t="s">
        <v>759</v>
      </c>
      <c r="L665" s="10" t="s">
        <v>2152</v>
      </c>
      <c r="M665" s="23">
        <v>857</v>
      </c>
      <c r="N665" s="1" t="str">
        <f>+Tabla15[[#This Row],[NOMBRE DE LA CAUSA 2017]]</f>
        <v>RETENCION DE CUOTAS SINDICALES</v>
      </c>
    </row>
    <row r="666" spans="1:14">
      <c r="A666" s="1">
        <f>+Tabla15[[#This Row],[1]]</f>
        <v>664</v>
      </c>
      <c r="B666" s="6" t="s">
        <v>2153</v>
      </c>
      <c r="C666" s="1">
        <v>1</v>
      </c>
      <c r="D666" s="1">
        <f>+IF(Tabla15[[#This Row],[NOMBRE DE LA CAUSA 2018]]=0,0,1)</f>
        <v>1</v>
      </c>
      <c r="E666" s="1">
        <f>+E665+Tabla15[[#This Row],[NOMBRE DE LA CAUSA 2019]]</f>
        <v>664</v>
      </c>
      <c r="F666" s="1">
        <f>+Tabla15[[#This Row],[0]]*Tabla15[[#This Row],[NOMBRE DE LA CAUSA 2019]]</f>
        <v>664</v>
      </c>
      <c r="G666" s="6" t="s">
        <v>762</v>
      </c>
      <c r="H666" s="6"/>
      <c r="I666" s="6"/>
      <c r="J666" s="6" t="s">
        <v>763</v>
      </c>
      <c r="K666" s="6" t="s">
        <v>759</v>
      </c>
      <c r="L666" s="7" t="s">
        <v>2154</v>
      </c>
      <c r="M666" s="23">
        <v>456</v>
      </c>
      <c r="N666" s="1" t="str">
        <f>+Tabla15[[#This Row],[NOMBRE DE LA CAUSA 2017]]</f>
        <v>RETENCION ILEGAL DE BIENES</v>
      </c>
    </row>
    <row r="667" spans="1:14">
      <c r="A667" s="1">
        <f>+Tabla15[[#This Row],[1]]</f>
        <v>665</v>
      </c>
      <c r="B667" s="6" t="s">
        <v>2155</v>
      </c>
      <c r="C667" s="1">
        <v>1</v>
      </c>
      <c r="D667" s="1">
        <f>+IF(Tabla15[[#This Row],[NOMBRE DE LA CAUSA 2018]]=0,0,1)</f>
        <v>1</v>
      </c>
      <c r="E667" s="1">
        <f>+E666+Tabla15[[#This Row],[NOMBRE DE LA CAUSA 2019]]</f>
        <v>665</v>
      </c>
      <c r="F667" s="1">
        <f>+Tabla15[[#This Row],[0]]*Tabla15[[#This Row],[NOMBRE DE LA CAUSA 2019]]</f>
        <v>665</v>
      </c>
      <c r="G667" s="6" t="s">
        <v>762</v>
      </c>
      <c r="H667" s="6"/>
      <c r="I667" s="6"/>
      <c r="J667" s="6" t="s">
        <v>763</v>
      </c>
      <c r="K667" s="6" t="s">
        <v>759</v>
      </c>
      <c r="L667" s="7" t="s">
        <v>2156</v>
      </c>
      <c r="M667" s="23">
        <v>366</v>
      </c>
      <c r="N667" s="1" t="str">
        <f>+Tabla15[[#This Row],[NOMBRE DE LA CAUSA 2017]]</f>
        <v>RETIRO ILEGAL DE ALUMNO DE ESCUELA DE FORMACION MILITAR</v>
      </c>
    </row>
    <row r="668" spans="1:14">
      <c r="A668" s="1">
        <f>+Tabla15[[#This Row],[1]]</f>
        <v>666</v>
      </c>
      <c r="B668" s="8" t="s">
        <v>2157</v>
      </c>
      <c r="C668" s="1">
        <v>1</v>
      </c>
      <c r="D668" s="1">
        <f>+IF(Tabla15[[#This Row],[NOMBRE DE LA CAUSA 2018]]=0,0,1)</f>
        <v>1</v>
      </c>
      <c r="E668" s="1">
        <f>+E667+Tabla15[[#This Row],[NOMBRE DE LA CAUSA 2019]]</f>
        <v>666</v>
      </c>
      <c r="F668" s="1">
        <f>+Tabla15[[#This Row],[0]]*Tabla15[[#This Row],[NOMBRE DE LA CAUSA 2019]]</f>
        <v>666</v>
      </c>
      <c r="G668" s="8" t="s">
        <v>762</v>
      </c>
      <c r="H668" s="6"/>
      <c r="I668" s="6"/>
      <c r="J668" s="6" t="s">
        <v>763</v>
      </c>
      <c r="K668" s="6" t="s">
        <v>759</v>
      </c>
      <c r="L668" s="10" t="s">
        <v>2158</v>
      </c>
      <c r="M668" s="23">
        <v>858</v>
      </c>
      <c r="N668" s="1" t="str">
        <f>+Tabla15[[#This Row],[NOMBRE DE LA CAUSA 2017]]</f>
        <v>REVOCATORIA DE LICENCIA DE FUNCIONAMIENTO</v>
      </c>
    </row>
    <row r="669" spans="1:14">
      <c r="A669" s="1">
        <f>+Tabla15[[#This Row],[1]]</f>
        <v>667</v>
      </c>
      <c r="B669" s="8" t="s">
        <v>2159</v>
      </c>
      <c r="C669" s="1">
        <v>1</v>
      </c>
      <c r="D669" s="1">
        <f>+IF(Tabla15[[#This Row],[NOMBRE DE LA CAUSA 2018]]=0,0,1)</f>
        <v>1</v>
      </c>
      <c r="E669" s="1">
        <f>+E668+Tabla15[[#This Row],[NOMBRE DE LA CAUSA 2019]]</f>
        <v>667</v>
      </c>
      <c r="F669" s="1">
        <f>+Tabla15[[#This Row],[0]]*Tabla15[[#This Row],[NOMBRE DE LA CAUSA 2019]]</f>
        <v>667</v>
      </c>
      <c r="G669" s="6" t="s">
        <v>798</v>
      </c>
      <c r="H669" s="6" t="s">
        <v>1977</v>
      </c>
      <c r="I669" s="6"/>
      <c r="J669" s="6"/>
      <c r="K669" s="8" t="s">
        <v>759</v>
      </c>
      <c r="L669" s="10" t="s">
        <v>2160</v>
      </c>
      <c r="M669" s="23">
        <v>2288</v>
      </c>
      <c r="N669" s="1" t="str">
        <f>+Tabla15[[#This Row],[NOMBRE DE LA CAUSA 2017]]</f>
        <v>REVOCATORIA DE LICENCIAS AMBIENTALES</v>
      </c>
    </row>
    <row r="670" spans="1:14">
      <c r="A670" s="1">
        <f>+Tabla15[[#This Row],[1]]</f>
        <v>668</v>
      </c>
      <c r="B670" s="6" t="s">
        <v>2161</v>
      </c>
      <c r="C670" s="1">
        <v>1</v>
      </c>
      <c r="D670" s="1">
        <f>+IF(Tabla15[[#This Row],[NOMBRE DE LA CAUSA 2018]]=0,0,1)</f>
        <v>1</v>
      </c>
      <c r="E670" s="1">
        <f>+E669+Tabla15[[#This Row],[NOMBRE DE LA CAUSA 2019]]</f>
        <v>668</v>
      </c>
      <c r="F670" s="1">
        <f>+Tabla15[[#This Row],[0]]*Tabla15[[#This Row],[NOMBRE DE LA CAUSA 2019]]</f>
        <v>668</v>
      </c>
      <c r="G670" s="6" t="s">
        <v>798</v>
      </c>
      <c r="H670" s="1" t="s">
        <v>2162</v>
      </c>
      <c r="I670" s="6"/>
      <c r="K670" s="6" t="s">
        <v>759</v>
      </c>
      <c r="L670" s="7" t="s">
        <v>2163</v>
      </c>
      <c r="M670" s="23">
        <v>2085</v>
      </c>
      <c r="N670" s="1" t="str">
        <f>+Tabla15[[#This Row],[NOMBRE DE LA CAUSA 2017]]</f>
        <v>SECUESTRO DE CIVIL</v>
      </c>
    </row>
    <row r="671" spans="1:14">
      <c r="A671" s="1">
        <f>+Tabla15[[#This Row],[1]]</f>
        <v>669</v>
      </c>
      <c r="B671" s="6" t="s">
        <v>2164</v>
      </c>
      <c r="C671" s="1">
        <v>1</v>
      </c>
      <c r="D671" s="1">
        <f>+IF(Tabla15[[#This Row],[NOMBRE DE LA CAUSA 2018]]=0,0,1)</f>
        <v>1</v>
      </c>
      <c r="E671" s="1">
        <f>+E670+Tabla15[[#This Row],[NOMBRE DE LA CAUSA 2019]]</f>
        <v>669</v>
      </c>
      <c r="F671" s="1">
        <f>+Tabla15[[#This Row],[0]]*Tabla15[[#This Row],[NOMBRE DE LA CAUSA 2019]]</f>
        <v>669</v>
      </c>
      <c r="G671" s="6" t="s">
        <v>798</v>
      </c>
      <c r="H671" s="1" t="s">
        <v>2162</v>
      </c>
      <c r="I671" s="6"/>
      <c r="K671" s="6" t="s">
        <v>759</v>
      </c>
      <c r="L671" s="7" t="s">
        <v>2165</v>
      </c>
      <c r="M671" s="23">
        <v>2071</v>
      </c>
      <c r="N671" s="1" t="str">
        <f>+Tabla15[[#This Row],[NOMBRE DE LA CAUSA 2017]]</f>
        <v>SECUESTRO DE CONSCRIPTO</v>
      </c>
    </row>
    <row r="672" spans="1:14">
      <c r="A672" s="1">
        <f>+Tabla15[[#This Row],[1]]</f>
        <v>670</v>
      </c>
      <c r="B672" s="6" t="s">
        <v>2166</v>
      </c>
      <c r="C672" s="1">
        <v>1</v>
      </c>
      <c r="D672" s="1">
        <f>+IF(Tabla15[[#This Row],[NOMBRE DE LA CAUSA 2018]]=0,0,1)</f>
        <v>1</v>
      </c>
      <c r="E672" s="1">
        <f>+E671+Tabla15[[#This Row],[NOMBRE DE LA CAUSA 2019]]</f>
        <v>670</v>
      </c>
      <c r="F672" s="1">
        <f>+Tabla15[[#This Row],[0]]*Tabla15[[#This Row],[NOMBRE DE LA CAUSA 2019]]</f>
        <v>670</v>
      </c>
      <c r="G672" s="6" t="s">
        <v>798</v>
      </c>
      <c r="H672" s="1" t="s">
        <v>2162</v>
      </c>
      <c r="I672" s="6"/>
      <c r="K672" s="6" t="s">
        <v>759</v>
      </c>
      <c r="L672" s="7" t="s">
        <v>2167</v>
      </c>
      <c r="M672" s="23">
        <v>2083</v>
      </c>
      <c r="N672" s="1" t="str">
        <f>+Tabla15[[#This Row],[NOMBRE DE LA CAUSA 2017]]</f>
        <v>SECUESTRO DE MIEMBRO VOLUNTARIO DE LA FUERZA PUBLICA</v>
      </c>
    </row>
    <row r="673" spans="1:14">
      <c r="A673" s="1">
        <f>+Tabla15[[#This Row],[1]]</f>
        <v>671</v>
      </c>
      <c r="B673" s="6" t="s">
        <v>2168</v>
      </c>
      <c r="C673" s="1">
        <v>1</v>
      </c>
      <c r="D673" s="1">
        <f>+IF(Tabla15[[#This Row],[NOMBRE DE LA CAUSA 2018]]=0,0,1)</f>
        <v>1</v>
      </c>
      <c r="E673" s="1">
        <f>+E672+Tabla15[[#This Row],[NOMBRE DE LA CAUSA 2019]]</f>
        <v>671</v>
      </c>
      <c r="F673" s="1">
        <f>+Tabla15[[#This Row],[0]]*Tabla15[[#This Row],[NOMBRE DE LA CAUSA 2019]]</f>
        <v>671</v>
      </c>
      <c r="G673" s="6" t="s">
        <v>762</v>
      </c>
      <c r="I673" s="6"/>
      <c r="J673" s="1" t="s">
        <v>763</v>
      </c>
      <c r="K673" s="6" t="s">
        <v>759</v>
      </c>
      <c r="L673" s="7" t="s">
        <v>2169</v>
      </c>
      <c r="M673" s="23">
        <v>219</v>
      </c>
      <c r="N673" s="1" t="str">
        <f>+Tabla15[[#This Row],[NOMBRE DE LA CAUSA 2017]]</f>
        <v>SIMULACION</v>
      </c>
    </row>
    <row r="674" spans="1:14">
      <c r="A674" s="1">
        <f>+Tabla15[[#This Row],[1]]</f>
        <v>672</v>
      </c>
      <c r="B674" s="6" t="s">
        <v>2170</v>
      </c>
      <c r="C674" s="1">
        <v>1</v>
      </c>
      <c r="D674" s="1">
        <f>+IF(Tabla15[[#This Row],[NOMBRE DE LA CAUSA 2018]]=0,0,1)</f>
        <v>1</v>
      </c>
      <c r="E674" s="1">
        <f>+E673+Tabla15[[#This Row],[NOMBRE DE LA CAUSA 2019]]</f>
        <v>672</v>
      </c>
      <c r="F674" s="1">
        <f>+Tabla15[[#This Row],[0]]*Tabla15[[#This Row],[NOMBRE DE LA CAUSA 2019]]</f>
        <v>672</v>
      </c>
      <c r="G674" s="6" t="s">
        <v>762</v>
      </c>
      <c r="I674" s="6"/>
      <c r="J674" s="1" t="s">
        <v>763</v>
      </c>
      <c r="K674" s="6" t="s">
        <v>759</v>
      </c>
      <c r="L674" s="7" t="s">
        <v>2171</v>
      </c>
      <c r="M674" s="23">
        <v>420</v>
      </c>
      <c r="N674" s="1" t="str">
        <f>+Tabla15[[#This Row],[NOMBRE DE LA CAUSA 2017]]</f>
        <v>SOLICITUD DE LA DIVISION MATERIAL DE BIEN INMUEBLE</v>
      </c>
    </row>
    <row r="675" spans="1:14">
      <c r="A675" s="1">
        <f>+Tabla15[[#This Row],[1]]</f>
        <v>673</v>
      </c>
      <c r="B675" s="8" t="s">
        <v>2172</v>
      </c>
      <c r="C675" s="1">
        <v>1</v>
      </c>
      <c r="D675" s="1">
        <f>+IF(Tabla15[[#This Row],[NOMBRE DE LA CAUSA 2018]]=0,0,1)</f>
        <v>1</v>
      </c>
      <c r="E675" s="1">
        <f>+E674+Tabla15[[#This Row],[NOMBRE DE LA CAUSA 2019]]</f>
        <v>673</v>
      </c>
      <c r="F675" s="1">
        <f>+Tabla15[[#This Row],[0]]*Tabla15[[#This Row],[NOMBRE DE LA CAUSA 2019]]</f>
        <v>673</v>
      </c>
      <c r="G675" s="8" t="s">
        <v>762</v>
      </c>
      <c r="I675" s="6"/>
      <c r="J675" s="1" t="s">
        <v>763</v>
      </c>
      <c r="K675" s="6" t="s">
        <v>759</v>
      </c>
      <c r="L675" s="10" t="s">
        <v>2173</v>
      </c>
      <c r="M675" s="23">
        <v>2020</v>
      </c>
      <c r="N675" s="1" t="str">
        <f>+Tabla15[[#This Row],[NOMBRE DE LA CAUSA 2017]]</f>
        <v>SUBROGACION DE LOS DERECHOS DEL ASEGURADO POR RESPONSABILIDAD EN SINIESTRO</v>
      </c>
    </row>
    <row r="676" spans="1:14">
      <c r="A676" s="1">
        <f>+Tabla15[[#This Row],[1]]</f>
        <v>674</v>
      </c>
      <c r="B676" s="8" t="s">
        <v>2174</v>
      </c>
      <c r="C676" s="1">
        <v>1</v>
      </c>
      <c r="D676" s="1">
        <f>+IF(Tabla15[[#This Row],[NOMBRE DE LA CAUSA 2018]]=0,0,1)</f>
        <v>1</v>
      </c>
      <c r="E676" s="1">
        <f>+E675+Tabla15[[#This Row],[NOMBRE DE LA CAUSA 2019]]</f>
        <v>674</v>
      </c>
      <c r="F676" s="1">
        <f>+Tabla15[[#This Row],[0]]*Tabla15[[#This Row],[NOMBRE DE LA CAUSA 2019]]</f>
        <v>674</v>
      </c>
      <c r="G676" s="6" t="s">
        <v>757</v>
      </c>
      <c r="I676" s="6"/>
      <c r="K676" s="8" t="s">
        <v>759</v>
      </c>
      <c r="L676" s="10" t="s">
        <v>2175</v>
      </c>
      <c r="M676" s="23">
        <v>2290</v>
      </c>
      <c r="N676" s="1" t="str">
        <f>+Tabla15[[#This Row],[NOMBRE DE LA CAUSA 2017]]</f>
        <v>SUSPENSION DE LICENCIA DE FUNCIONAMIENTO</v>
      </c>
    </row>
    <row r="677" spans="1:14">
      <c r="A677" s="1">
        <f>+Tabla15[[#This Row],[1]]</f>
        <v>675</v>
      </c>
      <c r="B677" s="8" t="s">
        <v>2176</v>
      </c>
      <c r="C677" s="1">
        <v>1</v>
      </c>
      <c r="D677" s="1">
        <f>+IF(Tabla15[[#This Row],[NOMBRE DE LA CAUSA 2018]]=0,0,1)</f>
        <v>1</v>
      </c>
      <c r="E677" s="1">
        <f>+E676+Tabla15[[#This Row],[NOMBRE DE LA CAUSA 2019]]</f>
        <v>675</v>
      </c>
      <c r="F677" s="1">
        <f>+Tabla15[[#This Row],[0]]*Tabla15[[#This Row],[NOMBRE DE LA CAUSA 2019]]</f>
        <v>675</v>
      </c>
      <c r="G677" s="6" t="s">
        <v>798</v>
      </c>
      <c r="H677" s="1" t="s">
        <v>1977</v>
      </c>
      <c r="I677" s="6"/>
      <c r="K677" s="8" t="s">
        <v>759</v>
      </c>
      <c r="L677" s="10" t="s">
        <v>2177</v>
      </c>
      <c r="M677" s="23">
        <v>2289</v>
      </c>
      <c r="N677" s="1" t="str">
        <f>+Tabla15[[#This Row],[NOMBRE DE LA CAUSA 2017]]</f>
        <v>SUSPENSION DE LICENCIAS AMBIENTALES</v>
      </c>
    </row>
    <row r="678" spans="1:14">
      <c r="A678" s="1">
        <f>+Tabla15[[#This Row],[1]]</f>
        <v>676</v>
      </c>
      <c r="B678" s="6" t="s">
        <v>2178</v>
      </c>
      <c r="C678" s="1">
        <v>1</v>
      </c>
      <c r="D678" s="1">
        <f>+IF(Tabla15[[#This Row],[NOMBRE DE LA CAUSA 2018]]=0,0,1)</f>
        <v>1</v>
      </c>
      <c r="E678" s="1">
        <f>+E677+Tabla15[[#This Row],[NOMBRE DE LA CAUSA 2019]]</f>
        <v>676</v>
      </c>
      <c r="F678" s="1">
        <f>+Tabla15[[#This Row],[0]]*Tabla15[[#This Row],[NOMBRE DE LA CAUSA 2019]]</f>
        <v>676</v>
      </c>
      <c r="G678" s="8" t="s">
        <v>762</v>
      </c>
      <c r="I678" s="6"/>
      <c r="J678" s="1" t="s">
        <v>763</v>
      </c>
      <c r="K678" s="6" t="s">
        <v>759</v>
      </c>
      <c r="L678" s="10" t="s">
        <v>2179</v>
      </c>
      <c r="M678" s="23">
        <v>504</v>
      </c>
      <c r="N678" s="1" t="str">
        <f>+Tabla15[[#This Row],[NOMBRE DE LA CAUSA 2017]]</f>
        <v>SUSTITUCION PATRONAL</v>
      </c>
    </row>
    <row r="679" spans="1:14">
      <c r="A679" s="1">
        <f>+Tabla15[[#This Row],[1]]</f>
        <v>677</v>
      </c>
      <c r="B679" s="8" t="s">
        <v>2180</v>
      </c>
      <c r="C679" s="1">
        <v>1</v>
      </c>
      <c r="D679" s="1">
        <f>+IF(Tabla15[[#This Row],[NOMBRE DE LA CAUSA 2018]]=0,0,1)</f>
        <v>1</v>
      </c>
      <c r="E679" s="1">
        <f>+E678+Tabla15[[#This Row],[NOMBRE DE LA CAUSA 2019]]</f>
        <v>677</v>
      </c>
      <c r="F679" s="1">
        <f>+Tabla15[[#This Row],[0]]*Tabla15[[#This Row],[NOMBRE DE LA CAUSA 2019]]</f>
        <v>677</v>
      </c>
      <c r="G679" s="6" t="s">
        <v>757</v>
      </c>
      <c r="I679" s="8" t="s">
        <v>1136</v>
      </c>
      <c r="K679" s="8" t="s">
        <v>759</v>
      </c>
      <c r="L679" s="10" t="s">
        <v>2181</v>
      </c>
      <c r="M679" s="16">
        <v>2339</v>
      </c>
      <c r="N679" s="1" t="str">
        <f>+Tabla15[[#This Row],[NOMBRE DE LA CAUSA 2017]]</f>
        <v>TRANSMISION FORZOSA DEL DERECHO REAL DE DOMINIO PRIVADO SOBRE UN BIEN A FAVOR DEL ESTADO - EXPROPIACION JUDICIAL</v>
      </c>
    </row>
    <row r="680" spans="1:14">
      <c r="A680" s="1">
        <f>+Tabla15[[#This Row],[1]]</f>
        <v>678</v>
      </c>
      <c r="B680" s="8" t="s">
        <v>2182</v>
      </c>
      <c r="C680" s="1">
        <v>1</v>
      </c>
      <c r="D680" s="1">
        <f>+IF(Tabla15[[#This Row],[NOMBRE DE LA CAUSA 2018]]=0,0,1)</f>
        <v>1</v>
      </c>
      <c r="E680" s="1">
        <f>+E679+Tabla15[[#This Row],[NOMBRE DE LA CAUSA 2019]]</f>
        <v>678</v>
      </c>
      <c r="F680" s="1">
        <f>+Tabla15[[#This Row],[0]]*Tabla15[[#This Row],[NOMBRE DE LA CAUSA 2019]]</f>
        <v>678</v>
      </c>
      <c r="G680" s="8" t="s">
        <v>762</v>
      </c>
      <c r="I680" s="6"/>
      <c r="J680" s="1" t="s">
        <v>763</v>
      </c>
      <c r="K680" s="6" t="s">
        <v>759</v>
      </c>
      <c r="L680" s="10" t="s">
        <v>2183</v>
      </c>
      <c r="M680" s="23">
        <v>2000</v>
      </c>
      <c r="N680" s="1" t="str">
        <f>+Tabla15[[#This Row],[NOMBRE DE LA CAUSA 2017]]</f>
        <v>VIA DE HECHO DE LA ADMINISTRACION</v>
      </c>
    </row>
    <row r="681" spans="1:14">
      <c r="A681" s="1">
        <f>+Tabla15[[#This Row],[1]]</f>
        <v>679</v>
      </c>
      <c r="B681" s="6" t="s">
        <v>2184</v>
      </c>
      <c r="C681" s="1">
        <v>1</v>
      </c>
      <c r="D681" s="1">
        <f>+IF(Tabla15[[#This Row],[NOMBRE DE LA CAUSA 2018]]=0,0,1)</f>
        <v>1</v>
      </c>
      <c r="E681" s="1">
        <f>+E680+Tabla15[[#This Row],[NOMBRE DE LA CAUSA 2019]]</f>
        <v>679</v>
      </c>
      <c r="F681" s="1">
        <f>+Tabla15[[#This Row],[0]]*Tabla15[[#This Row],[NOMBRE DE LA CAUSA 2019]]</f>
        <v>679</v>
      </c>
      <c r="G681" s="6" t="s">
        <v>762</v>
      </c>
      <c r="I681" s="6"/>
      <c r="J681" s="1" t="s">
        <v>763</v>
      </c>
      <c r="K681" s="6" t="s">
        <v>759</v>
      </c>
      <c r="L681" s="7" t="s">
        <v>2185</v>
      </c>
      <c r="M681" s="23">
        <v>296</v>
      </c>
      <c r="N681" s="1" t="str">
        <f>+Tabla15[[#This Row],[NOMBRE DE LA CAUSA 2017]]</f>
        <v>VIOLACION A LA PROTECCION DE DATOS PERSONALES</v>
      </c>
    </row>
    <row r="682" spans="1:14">
      <c r="A682" s="1">
        <f>+Tabla15[[#This Row],[1]]</f>
        <v>680</v>
      </c>
      <c r="B682" s="6" t="s">
        <v>2186</v>
      </c>
      <c r="C682" s="1">
        <v>1</v>
      </c>
      <c r="D682" s="1">
        <f>+IF(Tabla15[[#This Row],[NOMBRE DE LA CAUSA 2018]]=0,0,1)</f>
        <v>1</v>
      </c>
      <c r="E682" s="1">
        <f>+E681+Tabla15[[#This Row],[NOMBRE DE LA CAUSA 2019]]</f>
        <v>680</v>
      </c>
      <c r="F682" s="1">
        <f>+Tabla15[[#This Row],[0]]*Tabla15[[#This Row],[NOMBRE DE LA CAUSA 2019]]</f>
        <v>680</v>
      </c>
      <c r="G682" s="6" t="s">
        <v>762</v>
      </c>
      <c r="I682" s="6"/>
      <c r="J682" s="1" t="s">
        <v>763</v>
      </c>
      <c r="K682" s="6" t="s">
        <v>759</v>
      </c>
      <c r="L682" s="7" t="s">
        <v>2187</v>
      </c>
      <c r="M682" s="23">
        <v>56</v>
      </c>
      <c r="N682" s="1" t="str">
        <f>+Tabla15[[#This Row],[NOMBRE DE LA CAUSA 2017]]</f>
        <v>VIOLACION AL DEBIDO PROCESO ADMINISTRATIVO</v>
      </c>
    </row>
    <row r="683" spans="1:14">
      <c r="A683" s="1">
        <f>+Tabla15[[#This Row],[1]]</f>
        <v>681</v>
      </c>
      <c r="B683" s="6" t="s">
        <v>2188</v>
      </c>
      <c r="C683" s="1">
        <v>1</v>
      </c>
      <c r="D683" s="1">
        <f>+IF(Tabla15[[#This Row],[NOMBRE DE LA CAUSA 2018]]=0,0,1)</f>
        <v>1</v>
      </c>
      <c r="E683" s="1">
        <f>+E682+Tabla15[[#This Row],[NOMBRE DE LA CAUSA 2019]]</f>
        <v>681</v>
      </c>
      <c r="F683" s="1">
        <f>+Tabla15[[#This Row],[0]]*Tabla15[[#This Row],[NOMBRE DE LA CAUSA 2019]]</f>
        <v>681</v>
      </c>
      <c r="G683" s="6" t="s">
        <v>762</v>
      </c>
      <c r="I683" s="6"/>
      <c r="J683" s="1" t="s">
        <v>763</v>
      </c>
      <c r="K683" s="6" t="s">
        <v>759</v>
      </c>
      <c r="L683" s="7" t="s">
        <v>2189</v>
      </c>
      <c r="M683" s="23">
        <v>290</v>
      </c>
      <c r="N683" s="1" t="str">
        <f>+Tabla15[[#This Row],[NOMBRE DE LA CAUSA 2017]]</f>
        <v>VIOLACION AL DERECHO DE POSTULACION A UN CARGO DE ELECCION POPULAR</v>
      </c>
    </row>
    <row r="684" spans="1:14">
      <c r="A684" s="1">
        <f>+Tabla15[[#This Row],[1]]</f>
        <v>682</v>
      </c>
      <c r="B684" s="6" t="s">
        <v>2190</v>
      </c>
      <c r="C684" s="1">
        <v>1</v>
      </c>
      <c r="D684" s="1">
        <f>+IF(Tabla15[[#This Row],[NOMBRE DE LA CAUSA 2018]]=0,0,1)</f>
        <v>1</v>
      </c>
      <c r="E684" s="1">
        <f>+E683+Tabla15[[#This Row],[NOMBRE DE LA CAUSA 2019]]</f>
        <v>682</v>
      </c>
      <c r="F684" s="1">
        <f>+Tabla15[[#This Row],[0]]*Tabla15[[#This Row],[NOMBRE DE LA CAUSA 2019]]</f>
        <v>682</v>
      </c>
      <c r="G684" s="6" t="s">
        <v>762</v>
      </c>
      <c r="I684" s="6"/>
      <c r="J684" s="1" t="s">
        <v>763</v>
      </c>
      <c r="K684" s="6" t="s">
        <v>759</v>
      </c>
      <c r="L684" s="7" t="s">
        <v>2191</v>
      </c>
      <c r="M684" s="23">
        <v>231</v>
      </c>
      <c r="N684" s="1" t="str">
        <f>+Tabla15[[#This Row],[NOMBRE DE LA CAUSA 2017]]</f>
        <v>VIOLACION AL REGIMEN JURIDICO DE DERECHOS DE AUTOR</v>
      </c>
    </row>
    <row r="685" spans="1:14">
      <c r="A685" s="1">
        <f>+Tabla15[[#This Row],[1]]</f>
        <v>683</v>
      </c>
      <c r="B685" s="6" t="s">
        <v>2192</v>
      </c>
      <c r="C685" s="1">
        <v>1</v>
      </c>
      <c r="D685" s="1">
        <f>+IF(Tabla15[[#This Row],[NOMBRE DE LA CAUSA 2018]]=0,0,1)</f>
        <v>1</v>
      </c>
      <c r="E685" s="1">
        <f>+E684+Tabla15[[#This Row],[NOMBRE DE LA CAUSA 2019]]</f>
        <v>683</v>
      </c>
      <c r="F685" s="1">
        <f>+Tabla15[[#This Row],[0]]*Tabla15[[#This Row],[NOMBRE DE LA CAUSA 2019]]</f>
        <v>683</v>
      </c>
      <c r="G685" s="6" t="s">
        <v>762</v>
      </c>
      <c r="I685" s="6"/>
      <c r="J685" s="1" t="s">
        <v>763</v>
      </c>
      <c r="K685" s="6" t="s">
        <v>759</v>
      </c>
      <c r="L685" s="7" t="s">
        <v>2193</v>
      </c>
      <c r="M685" s="23">
        <v>235</v>
      </c>
      <c r="N685" s="1" t="str">
        <f>+Tabla15[[#This Row],[NOMBRE DE LA CAUSA 2017]]</f>
        <v>VIOLACION AL REGIMEN JURIDICO DE PROPIEDAD INDUSTRIAL</v>
      </c>
    </row>
    <row r="686" spans="1:14">
      <c r="A686" s="1">
        <f>+Tabla15[[#This Row],[1]]</f>
        <v>684</v>
      </c>
      <c r="B686" s="8" t="s">
        <v>2194</v>
      </c>
      <c r="C686" s="1">
        <v>1</v>
      </c>
      <c r="D686" s="1">
        <f>+IF(Tabla15[[#This Row],[NOMBRE DE LA CAUSA 2018]]=0,0,1)</f>
        <v>1</v>
      </c>
      <c r="E686" s="1">
        <f>+E685+Tabla15[[#This Row],[NOMBRE DE LA CAUSA 2019]]</f>
        <v>684</v>
      </c>
      <c r="F686" s="1">
        <f>+Tabla15[[#This Row],[0]]*Tabla15[[#This Row],[NOMBRE DE LA CAUSA 2019]]</f>
        <v>684</v>
      </c>
      <c r="G686" s="8" t="s">
        <v>762</v>
      </c>
      <c r="I686" s="6"/>
      <c r="J686" s="1" t="s">
        <v>763</v>
      </c>
      <c r="K686" s="6" t="s">
        <v>759</v>
      </c>
      <c r="L686" s="10" t="s">
        <v>2195</v>
      </c>
      <c r="M686" s="23">
        <v>1878</v>
      </c>
      <c r="N686" s="1" t="str">
        <f>+Tabla15[[#This Row],[NOMBRE DE LA CAUSA 2017]]</f>
        <v>VIOLACION AL REGIMEN LEGAL DE INHABILIDADES E INCOMPATIBILIDADES PARA ACCEDER A CARGO DE ELECCION POPULAR</v>
      </c>
    </row>
    <row r="687" spans="1:14">
      <c r="A687" s="1">
        <f>+Tabla15[[#This Row],[1]]</f>
        <v>685</v>
      </c>
      <c r="B687" s="6" t="s">
        <v>2196</v>
      </c>
      <c r="C687" s="1">
        <v>1</v>
      </c>
      <c r="D687" s="1">
        <f>+IF(Tabla15[[#This Row],[NOMBRE DE LA CAUSA 2018]]=0,0,1)</f>
        <v>1</v>
      </c>
      <c r="E687" s="1">
        <f>+E686+Tabla15[[#This Row],[NOMBRE DE LA CAUSA 2019]]</f>
        <v>685</v>
      </c>
      <c r="F687" s="1">
        <f>+Tabla15[[#This Row],[0]]*Tabla15[[#This Row],[NOMBRE DE LA CAUSA 2019]]</f>
        <v>685</v>
      </c>
      <c r="G687" s="6" t="s">
        <v>762</v>
      </c>
      <c r="I687" s="6"/>
      <c r="J687" s="1" t="s">
        <v>763</v>
      </c>
      <c r="K687" s="6" t="s">
        <v>759</v>
      </c>
      <c r="L687" s="7" t="s">
        <v>2197</v>
      </c>
      <c r="M687" s="23">
        <v>159</v>
      </c>
      <c r="N687" s="1" t="str">
        <f>+Tabla15[[#This Row],[NOMBRE DE LA CAUSA 2017]]</f>
        <v>VIOLACION O AMENAZA A LA LIBRE COMPETENCIA ECONOMICA</v>
      </c>
    </row>
    <row r="688" spans="1:14">
      <c r="A688" s="1">
        <f>+Tabla15[[#This Row],[1]]</f>
        <v>686</v>
      </c>
      <c r="B688" s="6" t="s">
        <v>2198</v>
      </c>
      <c r="C688" s="1">
        <v>1</v>
      </c>
      <c r="D688" s="1">
        <f>+IF(Tabla15[[#This Row],[NOMBRE DE LA CAUSA 2018]]=0,0,1)</f>
        <v>1</v>
      </c>
      <c r="E688" s="1">
        <f>+E687+Tabla15[[#This Row],[NOMBRE DE LA CAUSA 2019]]</f>
        <v>686</v>
      </c>
      <c r="F688" s="1">
        <f>+Tabla15[[#This Row],[0]]*Tabla15[[#This Row],[NOMBRE DE LA CAUSA 2019]]</f>
        <v>686</v>
      </c>
      <c r="G688" s="6" t="s">
        <v>762</v>
      </c>
      <c r="I688" s="6"/>
      <c r="J688" s="1" t="s">
        <v>763</v>
      </c>
      <c r="K688" s="6" t="s">
        <v>759</v>
      </c>
      <c r="L688" s="7" t="s">
        <v>2199</v>
      </c>
      <c r="M688" s="23">
        <v>161</v>
      </c>
      <c r="N688" s="1" t="str">
        <f>+Tabla15[[#This Row],[NOMBRE DE LA CAUSA 2017]]</f>
        <v>VIOLACION O AMENAZA A LA MORALIDAD ADMINISTRATIVA</v>
      </c>
    </row>
    <row r="689" spans="1:14">
      <c r="A689" s="1">
        <f>+Tabla15[[#This Row],[1]]</f>
        <v>687</v>
      </c>
      <c r="B689" s="6" t="s">
        <v>2200</v>
      </c>
      <c r="C689" s="1">
        <v>1</v>
      </c>
      <c r="D689" s="1">
        <f>+IF(Tabla15[[#This Row],[NOMBRE DE LA CAUSA 2018]]=0,0,1)</f>
        <v>1</v>
      </c>
      <c r="E689" s="1">
        <f>+E688+Tabla15[[#This Row],[NOMBRE DE LA CAUSA 2019]]</f>
        <v>687</v>
      </c>
      <c r="F689" s="1">
        <f>+Tabla15[[#This Row],[0]]*Tabla15[[#This Row],[NOMBRE DE LA CAUSA 2019]]</f>
        <v>687</v>
      </c>
      <c r="G689" s="6" t="s">
        <v>762</v>
      </c>
      <c r="I689" s="6"/>
      <c r="J689" s="1" t="s">
        <v>763</v>
      </c>
      <c r="K689" s="6" t="s">
        <v>759</v>
      </c>
      <c r="L689" s="7" t="s">
        <v>2201</v>
      </c>
      <c r="M689" s="23">
        <v>179</v>
      </c>
      <c r="N689" s="1" t="str">
        <f>+Tabla15[[#This Row],[NOMBRE DE LA CAUSA 2017]]</f>
        <v>VIOLACION O AMENAZA A LA SEGURIDAD Y SALUBRIDAD PUBLICAS</v>
      </c>
    </row>
    <row r="690" spans="1:14">
      <c r="A690" s="1">
        <f>+Tabla15[[#This Row],[1]]</f>
        <v>688</v>
      </c>
      <c r="B690" s="6" t="s">
        <v>2202</v>
      </c>
      <c r="C690" s="1">
        <v>1</v>
      </c>
      <c r="D690" s="1">
        <f>+IF(Tabla15[[#This Row],[NOMBRE DE LA CAUSA 2018]]=0,0,1)</f>
        <v>1</v>
      </c>
      <c r="E690" s="1">
        <f>+E689+Tabla15[[#This Row],[NOMBRE DE LA CAUSA 2019]]</f>
        <v>688</v>
      </c>
      <c r="F690" s="1">
        <f>+Tabla15[[#This Row],[0]]*Tabla15[[#This Row],[NOMBRE DE LA CAUSA 2019]]</f>
        <v>688</v>
      </c>
      <c r="G690" s="6" t="s">
        <v>762</v>
      </c>
      <c r="I690" s="6"/>
      <c r="J690" s="1" t="s">
        <v>763</v>
      </c>
      <c r="K690" s="6" t="s">
        <v>759</v>
      </c>
      <c r="L690" s="7" t="s">
        <v>2203</v>
      </c>
      <c r="M690" s="23">
        <v>260</v>
      </c>
      <c r="N690" s="1" t="str">
        <f>+Tabla15[[#This Row],[NOMBRE DE LA CAUSA 2017]]</f>
        <v>VIOLACION O AMENAZA A LOS DERECHOS DE LOS CONSUMIDORES Y USUARIOS</v>
      </c>
    </row>
    <row r="691" spans="1:14">
      <c r="A691" s="1">
        <f>+Tabla15[[#This Row],[1]]</f>
        <v>689</v>
      </c>
      <c r="B691" s="6" t="s">
        <v>2204</v>
      </c>
      <c r="C691" s="1">
        <v>1</v>
      </c>
      <c r="D691" s="1">
        <f>+IF(Tabla15[[#This Row],[NOMBRE DE LA CAUSA 2018]]=0,0,1)</f>
        <v>1</v>
      </c>
      <c r="E691" s="1">
        <f>+E690+Tabla15[[#This Row],[NOMBRE DE LA CAUSA 2019]]</f>
        <v>689</v>
      </c>
      <c r="F691" s="1">
        <f>+Tabla15[[#This Row],[0]]*Tabla15[[#This Row],[NOMBRE DE LA CAUSA 2019]]</f>
        <v>689</v>
      </c>
      <c r="G691" s="6" t="s">
        <v>762</v>
      </c>
      <c r="I691" s="6"/>
      <c r="J691" s="1" t="s">
        <v>763</v>
      </c>
      <c r="K691" s="6" t="s">
        <v>759</v>
      </c>
      <c r="L691" s="7" t="s">
        <v>2205</v>
      </c>
      <c r="M691" s="23">
        <v>1978</v>
      </c>
      <c r="N691" s="1" t="str">
        <f>+Tabla15[[#This Row],[NOMBRE DE LA CAUSA 2017]]</f>
        <v>VIOLACION O AMENAZA AL GOCE DE UN AMBIENTE SANO</v>
      </c>
    </row>
    <row r="692" spans="1:14">
      <c r="A692" s="1">
        <f>+Tabla15[[#This Row],[1]]</f>
        <v>690</v>
      </c>
      <c r="B692" s="6" t="s">
        <v>2206</v>
      </c>
      <c r="C692" s="1">
        <v>1</v>
      </c>
      <c r="D692" s="1">
        <f>+IF(Tabla15[[#This Row],[NOMBRE DE LA CAUSA 2018]]=0,0,1)</f>
        <v>1</v>
      </c>
      <c r="E692" s="1">
        <f>+E691+Tabla15[[#This Row],[NOMBRE DE LA CAUSA 2019]]</f>
        <v>690</v>
      </c>
      <c r="F692" s="1">
        <f>+Tabla15[[#This Row],[0]]*Tabla15[[#This Row],[NOMBRE DE LA CAUSA 2019]]</f>
        <v>690</v>
      </c>
      <c r="G692" s="6" t="s">
        <v>762</v>
      </c>
      <c r="I692" s="6"/>
      <c r="J692" s="1" t="s">
        <v>763</v>
      </c>
      <c r="K692" s="6" t="s">
        <v>759</v>
      </c>
      <c r="L692" s="7" t="s">
        <v>2207</v>
      </c>
      <c r="M692" s="23">
        <v>368</v>
      </c>
      <c r="N692" s="1" t="str">
        <f>+Tabla15[[#This Row],[NOMBRE DE LA CAUSA 2017]]</f>
        <v>VIOLACION O AMENAZA AL GOCE DEL ESPACIO PUBLICO Y A LA UTILIZACION Y DEFENSA DE BIENES DE USO PUBLICO</v>
      </c>
    </row>
    <row r="693" spans="1:14">
      <c r="A693" s="1">
        <f>+Tabla15[[#This Row],[1]]</f>
        <v>691</v>
      </c>
      <c r="B693" s="6" t="s">
        <v>2208</v>
      </c>
      <c r="C693" s="1">
        <v>1</v>
      </c>
      <c r="D693" s="1">
        <f>+IF(Tabla15[[#This Row],[NOMBRE DE LA CAUSA 2018]]=0,0,1)</f>
        <v>1</v>
      </c>
      <c r="E693" s="1">
        <f>+E692+Tabla15[[#This Row],[NOMBRE DE LA CAUSA 2019]]</f>
        <v>691</v>
      </c>
      <c r="F693" s="1">
        <f>+Tabla15[[#This Row],[0]]*Tabla15[[#This Row],[NOMBRE DE LA CAUSA 2019]]</f>
        <v>691</v>
      </c>
      <c r="G693" s="6" t="s">
        <v>762</v>
      </c>
      <c r="I693" s="6"/>
      <c r="J693" s="1" t="s">
        <v>763</v>
      </c>
      <c r="K693" s="6" t="s">
        <v>759</v>
      </c>
      <c r="L693" s="7" t="s">
        <v>2209</v>
      </c>
      <c r="M693" s="23">
        <v>373</v>
      </c>
      <c r="N693" s="1" t="str">
        <f>+Tabla15[[#This Row],[NOMBRE DE LA CAUSA 2017]]</f>
        <v>VIOLACION O AMENAZA AL PATRIMONIO CULTURAL DE LA NACION</v>
      </c>
    </row>
    <row r="694" spans="1:14">
      <c r="A694" s="1">
        <f>+Tabla15[[#This Row],[1]]</f>
        <v>692</v>
      </c>
      <c r="B694" s="6" t="s">
        <v>2210</v>
      </c>
      <c r="C694" s="1">
        <v>1</v>
      </c>
      <c r="D694" s="1">
        <f>+IF(Tabla15[[#This Row],[NOMBRE DE LA CAUSA 2018]]=0,0,1)</f>
        <v>1</v>
      </c>
      <c r="E694" s="1">
        <f>+E693+Tabla15[[#This Row],[NOMBRE DE LA CAUSA 2019]]</f>
        <v>692</v>
      </c>
      <c r="F694" s="1">
        <f>+Tabla15[[#This Row],[0]]*Tabla15[[#This Row],[NOMBRE DE LA CAUSA 2019]]</f>
        <v>692</v>
      </c>
      <c r="G694" s="6" t="s">
        <v>762</v>
      </c>
      <c r="I694" s="6"/>
      <c r="J694" s="1" t="s">
        <v>763</v>
      </c>
      <c r="K694" s="6" t="s">
        <v>759</v>
      </c>
      <c r="L694" s="7" t="s">
        <v>2211</v>
      </c>
      <c r="M694" s="23">
        <v>169</v>
      </c>
      <c r="N694" s="1" t="str">
        <f>+Tabla15[[#This Row],[NOMBRE DE LA CAUSA 2017]]</f>
        <v>VIOLACION O AMENAZA AL PATRIMONIO PUBLICO</v>
      </c>
    </row>
    <row r="695" spans="1:14">
      <c r="A695" s="1">
        <f>+Tabla15[[#This Row],[1]]</f>
        <v>693</v>
      </c>
      <c r="B695" s="6" t="s">
        <v>2212</v>
      </c>
      <c r="C695" s="1">
        <v>1</v>
      </c>
      <c r="D695" s="1">
        <f>+IF(Tabla15[[#This Row],[NOMBRE DE LA CAUSA 2018]]=0,0,1)</f>
        <v>1</v>
      </c>
      <c r="E695" s="1">
        <f>+E694+Tabla15[[#This Row],[NOMBRE DE LA CAUSA 2019]]</f>
        <v>693</v>
      </c>
      <c r="F695" s="1">
        <f>+Tabla15[[#This Row],[0]]*Tabla15[[#This Row],[NOMBRE DE LA CAUSA 2019]]</f>
        <v>693</v>
      </c>
      <c r="G695" s="6" t="s">
        <v>762</v>
      </c>
      <c r="H695" s="6"/>
      <c r="I695" s="6"/>
      <c r="J695" s="6" t="s">
        <v>763</v>
      </c>
      <c r="K695" s="6" t="s">
        <v>759</v>
      </c>
      <c r="L695" s="7" t="s">
        <v>2213</v>
      </c>
      <c r="M695" s="23">
        <v>842</v>
      </c>
      <c r="N695" s="1" t="str">
        <f>+Tabla15[[#This Row],[NOMBRE DE LA CAUSA 2017]]</f>
        <v>VOCACION HEREDITARIA DE BIENES</v>
      </c>
    </row>
    <row r="698" spans="1:14">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14" sqref="B14"/>
    </sheetView>
  </sheetViews>
  <sheetFormatPr defaultColWidth="11.42578125" defaultRowHeight="14.1"/>
  <cols>
    <col min="1" max="1" width="5.7109375" style="44" customWidth="1"/>
    <col min="2" max="6" width="25.7109375" style="44" customWidth="1"/>
    <col min="7" max="16384" width="11.42578125" style="44"/>
  </cols>
  <sheetData>
    <row r="1" spans="2:6" ht="15.95">
      <c r="B1" s="48"/>
    </row>
    <row r="3" spans="2:6" ht="18">
      <c r="B3" s="147" t="s">
        <v>557</v>
      </c>
      <c r="C3" s="147"/>
      <c r="D3" s="147"/>
      <c r="E3" s="147"/>
      <c r="F3" s="147"/>
    </row>
    <row r="5" spans="2:6" ht="15.95">
      <c r="B5" s="148" t="s">
        <v>560</v>
      </c>
      <c r="C5" s="149"/>
      <c r="D5" s="149"/>
      <c r="E5" s="149"/>
      <c r="F5" s="149"/>
    </row>
    <row r="7" spans="2:6">
      <c r="B7" s="150" t="s">
        <v>561</v>
      </c>
      <c r="C7" s="150"/>
      <c r="D7" s="150"/>
      <c r="E7" s="150"/>
      <c r="F7" s="150"/>
    </row>
    <row r="8" spans="2:6">
      <c r="B8" s="150"/>
      <c r="C8" s="150"/>
      <c r="D8" s="150"/>
      <c r="E8" s="150"/>
      <c r="F8" s="150"/>
    </row>
    <row r="9" spans="2:6">
      <c r="B9" s="150"/>
      <c r="C9" s="150"/>
      <c r="D9" s="150"/>
      <c r="E9" s="150"/>
      <c r="F9" s="150"/>
    </row>
    <row r="10" spans="2:6">
      <c r="B10" s="150"/>
      <c r="C10" s="150"/>
      <c r="D10" s="150"/>
      <c r="E10" s="150"/>
      <c r="F10" s="150"/>
    </row>
    <row r="11" spans="2:6">
      <c r="B11" s="150"/>
      <c r="C11" s="150"/>
      <c r="D11" s="150"/>
      <c r="E11" s="150"/>
      <c r="F11" s="150"/>
    </row>
    <row r="13" spans="2:6" ht="57.95" customHeight="1">
      <c r="B13" s="148" t="s">
        <v>562</v>
      </c>
      <c r="C13" s="149"/>
      <c r="D13" s="149"/>
      <c r="E13" s="149"/>
      <c r="F13" s="149"/>
    </row>
    <row r="15" spans="2:6">
      <c r="B15" s="151"/>
      <c r="C15" s="151"/>
      <c r="D15" s="151"/>
      <c r="E15" s="151"/>
      <c r="F15" s="151"/>
    </row>
    <row r="16" spans="2:6">
      <c r="B16" s="151"/>
      <c r="C16" s="151"/>
      <c r="D16" s="151"/>
      <c r="E16" s="151"/>
      <c r="F16" s="151"/>
    </row>
    <row r="17" spans="2:6">
      <c r="B17" s="151"/>
      <c r="C17" s="151"/>
      <c r="D17" s="151"/>
      <c r="E17" s="151"/>
      <c r="F17" s="151"/>
    </row>
    <row r="18" spans="2:6">
      <c r="B18" s="151"/>
      <c r="C18" s="151"/>
      <c r="D18" s="151"/>
      <c r="E18" s="151"/>
      <c r="F18" s="151"/>
    </row>
    <row r="19" spans="2:6">
      <c r="B19" s="151"/>
      <c r="C19" s="151"/>
      <c r="D19" s="151"/>
      <c r="E19" s="151"/>
      <c r="F19" s="151"/>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election activeCell="P25" sqref="P25"/>
    </sheetView>
  </sheetViews>
  <sheetFormatPr defaultColWidth="11.42578125" defaultRowHeight="15"/>
  <cols>
    <col min="1" max="1" width="5.7109375" customWidth="1"/>
    <col min="2" max="12" width="12.7109375" customWidth="1"/>
    <col min="13" max="13" width="5.85546875" customWidth="1"/>
  </cols>
  <sheetData>
    <row r="1" spans="2:12" ht="21.95">
      <c r="B1" s="154"/>
      <c r="C1" s="154"/>
    </row>
    <row r="3" spans="2:12" ht="23.1">
      <c r="B3" s="155" t="s">
        <v>563</v>
      </c>
      <c r="C3" s="153"/>
      <c r="D3" s="153"/>
      <c r="E3" s="153"/>
      <c r="F3" s="153"/>
      <c r="G3" s="153"/>
      <c r="H3" s="153"/>
      <c r="I3" s="153"/>
      <c r="J3" s="153"/>
      <c r="K3" s="153"/>
      <c r="L3" s="153"/>
    </row>
    <row r="4" spans="2:12" ht="18">
      <c r="B4" s="152" t="s">
        <v>564</v>
      </c>
      <c r="C4" s="153"/>
      <c r="D4" s="153"/>
      <c r="E4" s="153"/>
      <c r="F4" s="153"/>
      <c r="G4" s="153"/>
      <c r="H4" s="153"/>
      <c r="I4" s="153"/>
      <c r="J4" s="153"/>
      <c r="K4" s="153"/>
      <c r="L4" s="153"/>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defaultColWidth="11.42578125" defaultRowHeight="14.1"/>
  <cols>
    <col min="1" max="1" width="5.7109375" style="44" customWidth="1"/>
    <col min="2" max="5" width="30.7109375" style="44" customWidth="1"/>
    <col min="6" max="16384" width="11.42578125" style="44"/>
  </cols>
  <sheetData>
    <row r="1" spans="2:9" ht="18">
      <c r="B1" s="49"/>
      <c r="C1" s="50"/>
    </row>
    <row r="3" spans="2:9">
      <c r="B3" s="156" t="s">
        <v>565</v>
      </c>
      <c r="C3" s="156"/>
      <c r="D3" s="156"/>
      <c r="E3" s="156"/>
      <c r="F3" s="157"/>
      <c r="G3" s="157"/>
      <c r="H3" s="157"/>
      <c r="I3" s="157"/>
    </row>
    <row r="4" spans="2:9">
      <c r="B4" s="156"/>
      <c r="C4" s="156"/>
      <c r="D4" s="156"/>
      <c r="E4" s="156"/>
      <c r="F4" s="157"/>
      <c r="G4" s="157"/>
      <c r="H4" s="157"/>
      <c r="I4" s="157"/>
    </row>
    <row r="5" spans="2:9">
      <c r="B5" s="158" t="s">
        <v>566</v>
      </c>
      <c r="C5" s="158"/>
      <c r="D5" s="158"/>
      <c r="E5" s="158"/>
      <c r="F5" s="158"/>
      <c r="G5" s="158"/>
      <c r="H5" s="158"/>
      <c r="I5" s="158"/>
    </row>
    <row r="6" spans="2:9">
      <c r="B6" s="158"/>
      <c r="C6" s="158"/>
      <c r="D6" s="158"/>
      <c r="E6" s="158"/>
      <c r="F6" s="158"/>
      <c r="G6" s="158"/>
      <c r="H6" s="158"/>
      <c r="I6" s="158"/>
    </row>
    <row r="7" spans="2:9">
      <c r="B7" s="158"/>
      <c r="C7" s="158"/>
      <c r="D7" s="158"/>
      <c r="E7" s="158"/>
      <c r="F7" s="158"/>
      <c r="G7" s="158"/>
      <c r="H7" s="158"/>
      <c r="I7" s="158"/>
    </row>
    <row r="8" spans="2:9">
      <c r="B8" s="158"/>
      <c r="C8" s="158"/>
      <c r="D8" s="158"/>
      <c r="E8" s="158"/>
      <c r="F8" s="158"/>
      <c r="G8" s="158"/>
      <c r="H8" s="158"/>
      <c r="I8" s="158"/>
    </row>
    <row r="9" spans="2:9">
      <c r="B9" s="158"/>
      <c r="C9" s="158"/>
      <c r="D9" s="158"/>
      <c r="E9" s="158"/>
      <c r="F9" s="158"/>
      <c r="G9" s="158"/>
      <c r="H9" s="158"/>
      <c r="I9" s="158"/>
    </row>
    <row r="10" spans="2:9">
      <c r="B10" s="158"/>
      <c r="C10" s="158"/>
      <c r="D10" s="158"/>
      <c r="E10" s="158"/>
      <c r="F10" s="158"/>
      <c r="G10" s="158"/>
      <c r="H10" s="158"/>
      <c r="I10" s="158"/>
    </row>
    <row r="11" spans="2:9">
      <c r="B11" s="158"/>
      <c r="C11" s="158"/>
      <c r="D11" s="158"/>
      <c r="E11" s="158"/>
      <c r="F11" s="158"/>
      <c r="G11" s="158"/>
      <c r="H11" s="158"/>
      <c r="I11" s="158"/>
    </row>
    <row r="12" spans="2:9">
      <c r="B12" s="158"/>
      <c r="C12" s="158"/>
      <c r="D12" s="158"/>
      <c r="E12" s="158"/>
      <c r="F12" s="158"/>
      <c r="G12" s="158"/>
      <c r="H12" s="158"/>
      <c r="I12" s="158"/>
    </row>
    <row r="13" spans="2:9">
      <c r="B13" s="158"/>
      <c r="C13" s="158"/>
      <c r="D13" s="158"/>
      <c r="E13" s="158"/>
      <c r="F13" s="158"/>
      <c r="G13" s="158"/>
      <c r="H13" s="158"/>
      <c r="I13" s="158"/>
    </row>
    <row r="14" spans="2:9">
      <c r="B14" s="158"/>
      <c r="C14" s="158"/>
      <c r="D14" s="158"/>
      <c r="E14" s="158"/>
      <c r="F14" s="158"/>
      <c r="G14" s="158"/>
      <c r="H14" s="158"/>
      <c r="I14" s="158"/>
    </row>
    <row r="15" spans="2:9">
      <c r="B15" s="158"/>
      <c r="C15" s="158"/>
      <c r="D15" s="158"/>
      <c r="E15" s="158"/>
      <c r="F15" s="158"/>
      <c r="G15" s="158"/>
      <c r="H15" s="158"/>
      <c r="I15" s="158"/>
    </row>
    <row r="16" spans="2:9">
      <c r="B16" s="158"/>
      <c r="C16" s="158"/>
      <c r="D16" s="158"/>
      <c r="E16" s="158"/>
      <c r="F16" s="158"/>
      <c r="G16" s="158"/>
      <c r="H16" s="158"/>
      <c r="I16" s="158"/>
    </row>
    <row r="17" spans="2:9">
      <c r="B17" s="158"/>
      <c r="C17" s="158"/>
      <c r="D17" s="158"/>
      <c r="E17" s="158"/>
      <c r="F17" s="158"/>
      <c r="G17" s="158"/>
      <c r="H17" s="158"/>
      <c r="I17" s="158"/>
    </row>
    <row r="18" spans="2:9">
      <c r="B18" s="158"/>
      <c r="C18" s="158"/>
      <c r="D18" s="158"/>
      <c r="E18" s="158"/>
      <c r="F18" s="158"/>
      <c r="G18" s="158"/>
      <c r="H18" s="158"/>
      <c r="I18" s="158"/>
    </row>
    <row r="19" spans="2:9">
      <c r="B19" s="233"/>
      <c r="C19" s="233"/>
      <c r="D19" s="233"/>
      <c r="E19" s="233"/>
      <c r="F19" s="233"/>
      <c r="G19" s="233"/>
      <c r="H19" s="233"/>
      <c r="I19" s="233"/>
    </row>
    <row r="20" spans="2:9">
      <c r="B20" s="233"/>
      <c r="C20" s="233"/>
      <c r="D20" s="233"/>
      <c r="E20" s="233"/>
      <c r="F20" s="233"/>
      <c r="G20" s="233"/>
      <c r="H20" s="233"/>
      <c r="I20" s="233"/>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zoomScaleNormal="100" workbookViewId="0"/>
  </sheetViews>
  <sheetFormatPr defaultColWidth="11.42578125" defaultRowHeight="14.1"/>
  <cols>
    <col min="1" max="1" width="5.7109375" style="44" customWidth="1"/>
    <col min="2" max="10" width="17.7109375" style="44" customWidth="1"/>
    <col min="11" max="16384" width="11.42578125" style="44"/>
  </cols>
  <sheetData>
    <row r="3" spans="2:10" ht="23.1">
      <c r="B3" s="159" t="s">
        <v>567</v>
      </c>
      <c r="C3" s="159"/>
      <c r="D3" s="159"/>
      <c r="E3" s="159"/>
      <c r="F3" s="159"/>
      <c r="G3" s="234"/>
      <c r="H3" s="234"/>
      <c r="I3" s="234"/>
      <c r="J3" s="234"/>
    </row>
    <row r="5" spans="2:10">
      <c r="B5" s="163" t="s">
        <v>568</v>
      </c>
      <c r="C5" s="163"/>
      <c r="D5" s="163"/>
      <c r="E5" s="163"/>
      <c r="F5" s="163"/>
      <c r="G5" s="164"/>
      <c r="H5" s="164"/>
      <c r="I5" s="164"/>
      <c r="J5" s="164"/>
    </row>
    <row r="6" spans="2:10">
      <c r="B6" s="163"/>
      <c r="C6" s="163"/>
      <c r="D6" s="163"/>
      <c r="E6" s="163"/>
      <c r="F6" s="163"/>
      <c r="G6" s="164"/>
      <c r="H6" s="164"/>
      <c r="I6" s="164"/>
      <c r="J6" s="164"/>
    </row>
    <row r="7" spans="2:10">
      <c r="B7" s="163"/>
      <c r="C7" s="163"/>
      <c r="D7" s="163"/>
      <c r="E7" s="163"/>
      <c r="F7" s="163"/>
      <c r="G7" s="164"/>
      <c r="H7" s="164"/>
      <c r="I7" s="164"/>
      <c r="J7" s="164"/>
    </row>
    <row r="8" spans="2:10">
      <c r="B8" s="163"/>
      <c r="C8" s="163"/>
      <c r="D8" s="163"/>
      <c r="E8" s="163"/>
      <c r="F8" s="163"/>
      <c r="G8" s="164"/>
      <c r="H8" s="164"/>
      <c r="I8" s="164"/>
      <c r="J8" s="164"/>
    </row>
    <row r="9" spans="2:10">
      <c r="B9" s="164"/>
      <c r="C9" s="164"/>
      <c r="D9" s="164"/>
      <c r="E9" s="164"/>
      <c r="F9" s="164"/>
      <c r="G9" s="164"/>
      <c r="H9" s="164"/>
      <c r="I9" s="164"/>
      <c r="J9" s="164"/>
    </row>
    <row r="10" spans="2:10">
      <c r="B10" s="164"/>
      <c r="C10" s="164"/>
      <c r="D10" s="164"/>
      <c r="E10" s="164"/>
      <c r="F10" s="164"/>
      <c r="G10" s="164"/>
      <c r="H10" s="164"/>
      <c r="I10" s="164"/>
      <c r="J10" s="164"/>
    </row>
    <row r="20" spans="2:10">
      <c r="B20" s="75" t="s">
        <v>569</v>
      </c>
    </row>
    <row r="22" spans="2:10">
      <c r="B22" s="160" t="s">
        <v>570</v>
      </c>
      <c r="C22" s="161"/>
      <c r="D22" s="235"/>
      <c r="E22" s="235"/>
      <c r="F22" s="235"/>
      <c r="G22" s="160" t="s">
        <v>571</v>
      </c>
      <c r="H22" s="161"/>
      <c r="I22" s="161"/>
      <c r="J22" s="235"/>
    </row>
    <row r="23" spans="2:10">
      <c r="B23" s="167" t="s">
        <v>572</v>
      </c>
      <c r="C23" s="168"/>
      <c r="D23" s="235"/>
      <c r="E23" s="235"/>
      <c r="F23" s="235"/>
      <c r="G23" s="162" t="s">
        <v>573</v>
      </c>
      <c r="H23" s="153"/>
      <c r="I23" s="153"/>
      <c r="J23" s="235"/>
    </row>
    <row r="24" spans="2:10">
      <c r="B24" s="169" t="s">
        <v>574</v>
      </c>
      <c r="C24" s="170"/>
      <c r="D24" s="235"/>
      <c r="E24" s="235"/>
      <c r="F24" s="235"/>
      <c r="G24" s="165" t="s">
        <v>575</v>
      </c>
      <c r="H24" s="166"/>
      <c r="I24" s="166"/>
      <c r="J24" s="235"/>
    </row>
    <row r="25" spans="2:10">
      <c r="B25" s="167" t="s">
        <v>576</v>
      </c>
      <c r="C25" s="168"/>
      <c r="D25" s="168"/>
      <c r="E25" s="168"/>
      <c r="F25" s="171"/>
      <c r="G25" s="162" t="s">
        <v>577</v>
      </c>
      <c r="H25" s="153"/>
      <c r="I25" s="153"/>
      <c r="J25" s="153"/>
    </row>
    <row r="26" spans="2:10">
      <c r="B26" s="169" t="s">
        <v>578</v>
      </c>
      <c r="C26" s="170"/>
      <c r="D26" s="235"/>
      <c r="E26" s="235"/>
      <c r="F26" s="235"/>
      <c r="G26" s="165" t="s">
        <v>579</v>
      </c>
      <c r="H26" s="166"/>
      <c r="I26" s="166"/>
      <c r="J26" s="235"/>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tabSelected="1" topLeftCell="A11" zoomScale="110" zoomScaleNormal="100" workbookViewId="0">
      <selection activeCell="E19" sqref="E19"/>
    </sheetView>
  </sheetViews>
  <sheetFormatPr defaultColWidth="11.42578125" defaultRowHeight="14.1"/>
  <cols>
    <col min="1" max="1" width="5.7109375" style="44" customWidth="1"/>
    <col min="2" max="2" width="30.42578125" style="44" customWidth="1"/>
    <col min="3" max="3" width="36.85546875" style="44" customWidth="1"/>
    <col min="4" max="4" width="34.28515625" style="44" bestFit="1" customWidth="1"/>
    <col min="5" max="5" width="38" style="44" bestFit="1" customWidth="1"/>
    <col min="6" max="6" width="10.85546875" style="44" bestFit="1" customWidth="1"/>
    <col min="7" max="7" width="22.7109375" style="44" customWidth="1"/>
    <col min="8" max="8" width="12.7109375" style="44" hidden="1" customWidth="1"/>
    <col min="9" max="9" width="24.28515625" style="44" bestFit="1" customWidth="1"/>
    <col min="10" max="11" width="12.140625" style="44" bestFit="1" customWidth="1"/>
    <col min="12" max="12" width="11.7109375" style="44" bestFit="1" customWidth="1"/>
    <col min="13" max="13" width="20.7109375" style="44" bestFit="1" customWidth="1"/>
    <col min="14" max="14" width="16.7109375" style="44" hidden="1" customWidth="1"/>
    <col min="15" max="15" width="23" style="44" customWidth="1"/>
    <col min="16" max="16" width="22.85546875" style="44" customWidth="1"/>
    <col min="17" max="17" width="21.85546875" style="43" bestFit="1" customWidth="1"/>
    <col min="18" max="16384" width="11.42578125" style="44"/>
  </cols>
  <sheetData>
    <row r="1" spans="2:17">
      <c r="Q1" s="44"/>
    </row>
    <row r="2" spans="2:17">
      <c r="Q2" s="44"/>
    </row>
    <row r="3" spans="2:17">
      <c r="Q3" s="44"/>
    </row>
    <row r="4" spans="2:17" ht="23.1">
      <c r="B4" s="182" t="s">
        <v>580</v>
      </c>
      <c r="C4" s="183"/>
      <c r="D4" s="183"/>
      <c r="E4" s="59"/>
      <c r="F4" s="59"/>
      <c r="G4" s="60"/>
      <c r="H4" s="48"/>
      <c r="I4" s="48"/>
      <c r="L4" s="61"/>
      <c r="Q4" s="44"/>
    </row>
    <row r="5" spans="2:17" ht="23.1">
      <c r="B5" s="59"/>
      <c r="C5" s="59"/>
      <c r="D5" s="59"/>
      <c r="E5" s="59"/>
      <c r="F5" s="59"/>
      <c r="G5" s="60"/>
      <c r="H5" s="48"/>
      <c r="I5" s="48"/>
      <c r="L5" s="61"/>
      <c r="Q5" s="44"/>
    </row>
    <row r="6" spans="2:17" ht="23.1">
      <c r="B6" s="62" t="s">
        <v>581</v>
      </c>
      <c r="C6" s="61"/>
      <c r="D6" s="61"/>
      <c r="E6" s="61"/>
      <c r="F6" s="61"/>
      <c r="G6" s="61"/>
      <c r="L6" s="61"/>
      <c r="Q6" s="44"/>
    </row>
    <row r="7" spans="2:17">
      <c r="B7" s="184" t="s">
        <v>3</v>
      </c>
      <c r="C7" s="173" t="s">
        <v>582</v>
      </c>
      <c r="D7" s="172" t="s">
        <v>583</v>
      </c>
      <c r="E7" s="173" t="s">
        <v>584</v>
      </c>
      <c r="F7" s="172" t="s">
        <v>585</v>
      </c>
      <c r="G7" s="173" t="s">
        <v>586</v>
      </c>
      <c r="H7" s="178" t="s">
        <v>587</v>
      </c>
      <c r="I7" s="178" t="s">
        <v>588</v>
      </c>
      <c r="J7" s="179" t="s">
        <v>589</v>
      </c>
      <c r="K7" s="180"/>
      <c r="L7" s="172" t="s">
        <v>590</v>
      </c>
      <c r="M7" s="172" t="s">
        <v>591</v>
      </c>
      <c r="N7" s="178" t="s">
        <v>592</v>
      </c>
      <c r="O7" s="172" t="s">
        <v>593</v>
      </c>
      <c r="P7" s="174" t="s">
        <v>594</v>
      </c>
      <c r="Q7" s="172" t="s">
        <v>4</v>
      </c>
    </row>
    <row r="8" spans="2:17" ht="15">
      <c r="B8" s="180"/>
      <c r="C8" s="177"/>
      <c r="D8" s="173"/>
      <c r="E8" s="177"/>
      <c r="F8" s="173"/>
      <c r="G8" s="177"/>
      <c r="H8" s="178"/>
      <c r="I8" s="178"/>
      <c r="J8" s="64" t="s">
        <v>595</v>
      </c>
      <c r="K8" s="64" t="s">
        <v>596</v>
      </c>
      <c r="L8" s="173"/>
      <c r="M8" s="173"/>
      <c r="N8" s="181"/>
      <c r="O8" s="173"/>
      <c r="P8" s="174"/>
      <c r="Q8" s="173"/>
    </row>
    <row r="9" spans="2:17" ht="15">
      <c r="B9" s="65" t="s">
        <v>597</v>
      </c>
      <c r="C9" s="66" t="s">
        <v>597</v>
      </c>
      <c r="D9" s="66" t="s">
        <v>597</v>
      </c>
      <c r="E9" s="66" t="s">
        <v>597</v>
      </c>
      <c r="F9" s="66" t="s">
        <v>597</v>
      </c>
      <c r="G9" s="66" t="s">
        <v>597</v>
      </c>
      <c r="H9" s="66" t="s">
        <v>597</v>
      </c>
      <c r="I9" s="66" t="s">
        <v>597</v>
      </c>
      <c r="J9" s="175" t="s">
        <v>597</v>
      </c>
      <c r="K9" s="176"/>
      <c r="L9" s="66"/>
      <c r="M9" s="66" t="s">
        <v>597</v>
      </c>
      <c r="N9" s="66" t="s">
        <v>597</v>
      </c>
      <c r="O9" s="66" t="s">
        <v>597</v>
      </c>
      <c r="P9" s="66" t="s">
        <v>597</v>
      </c>
      <c r="Q9" s="66" t="s">
        <v>597</v>
      </c>
    </row>
    <row r="10" spans="2:17" ht="270">
      <c r="B10" s="67" t="s">
        <v>35</v>
      </c>
      <c r="C10" s="68" t="s">
        <v>598</v>
      </c>
      <c r="D10" s="118" t="s">
        <v>599</v>
      </c>
      <c r="E10" s="118" t="s">
        <v>600</v>
      </c>
      <c r="F10" s="69">
        <v>1</v>
      </c>
      <c r="G10" s="68" t="s">
        <v>5</v>
      </c>
      <c r="H10" s="68"/>
      <c r="I10" s="77" t="s">
        <v>601</v>
      </c>
      <c r="J10" s="78">
        <v>45292</v>
      </c>
      <c r="K10" s="78">
        <v>46022</v>
      </c>
      <c r="L10" s="70">
        <v>1</v>
      </c>
      <c r="M10" s="67" t="s">
        <v>6</v>
      </c>
      <c r="N10" s="68"/>
      <c r="O10" s="68" t="s">
        <v>602</v>
      </c>
      <c r="P10" s="71" t="s">
        <v>603</v>
      </c>
      <c r="Q10" s="72" t="s">
        <v>10</v>
      </c>
    </row>
    <row r="11" spans="2:17" ht="369.95">
      <c r="B11" s="67" t="s">
        <v>9</v>
      </c>
      <c r="C11" s="68" t="s">
        <v>604</v>
      </c>
      <c r="D11" s="118" t="s">
        <v>605</v>
      </c>
      <c r="E11" s="68" t="s">
        <v>606</v>
      </c>
      <c r="F11" s="69">
        <v>1</v>
      </c>
      <c r="G11" s="68" t="s">
        <v>30</v>
      </c>
      <c r="H11" s="68"/>
      <c r="I11" s="77" t="s">
        <v>607</v>
      </c>
      <c r="J11" s="78">
        <v>45292</v>
      </c>
      <c r="K11" s="78">
        <v>46022</v>
      </c>
      <c r="L11" s="70">
        <v>1</v>
      </c>
      <c r="M11" s="67" t="s">
        <v>12</v>
      </c>
      <c r="N11" s="68"/>
      <c r="O11" s="68" t="s">
        <v>608</v>
      </c>
      <c r="P11" s="71" t="s">
        <v>609</v>
      </c>
      <c r="Q11" s="72" t="s">
        <v>10</v>
      </c>
    </row>
    <row r="12" spans="2:17">
      <c r="B12" s="67"/>
      <c r="C12" s="68"/>
      <c r="D12" s="68"/>
      <c r="E12" s="68"/>
      <c r="F12" s="69"/>
      <c r="G12" s="68"/>
      <c r="H12" s="68"/>
      <c r="I12" s="77"/>
      <c r="J12" s="78"/>
      <c r="K12" s="78"/>
      <c r="L12" s="70"/>
      <c r="M12" s="67"/>
      <c r="N12" s="68"/>
      <c r="O12" s="68"/>
      <c r="P12" s="71"/>
      <c r="Q12" s="72"/>
    </row>
    <row r="13" spans="2:17">
      <c r="B13" s="67"/>
      <c r="C13" s="68"/>
      <c r="D13" s="68"/>
      <c r="E13" s="68"/>
      <c r="F13" s="69"/>
      <c r="G13" s="68"/>
      <c r="H13" s="68"/>
      <c r="I13" s="77"/>
      <c r="J13" s="78"/>
      <c r="K13" s="78"/>
      <c r="L13" s="70"/>
      <c r="M13" s="67"/>
      <c r="N13" s="68"/>
      <c r="O13" s="68"/>
      <c r="P13" s="71"/>
      <c r="Q13" s="72"/>
    </row>
    <row r="14" spans="2:17">
      <c r="B14" s="67"/>
      <c r="C14" s="68"/>
      <c r="D14" s="68"/>
      <c r="E14" s="68"/>
      <c r="F14" s="69"/>
      <c r="G14" s="68"/>
      <c r="H14" s="68"/>
      <c r="I14" s="77"/>
      <c r="J14" s="78"/>
      <c r="K14" s="78"/>
      <c r="L14" s="70"/>
      <c r="M14" s="67"/>
      <c r="N14" s="68"/>
      <c r="O14" s="68"/>
      <c r="P14" s="71"/>
      <c r="Q14" s="72"/>
    </row>
    <row r="15" spans="2:17">
      <c r="B15" s="67"/>
      <c r="C15" s="68"/>
      <c r="D15" s="68"/>
      <c r="E15" s="68"/>
      <c r="F15" s="69"/>
      <c r="G15" s="68"/>
      <c r="H15" s="68"/>
      <c r="I15" s="77"/>
      <c r="J15" s="78"/>
      <c r="K15" s="78"/>
      <c r="L15" s="70"/>
      <c r="M15" s="67"/>
      <c r="N15" s="68"/>
      <c r="O15" s="68"/>
      <c r="P15" s="71"/>
      <c r="Q15" s="72"/>
    </row>
    <row r="16" spans="2:17">
      <c r="B16" s="67"/>
      <c r="C16" s="68"/>
      <c r="D16" s="68"/>
      <c r="E16" s="68"/>
      <c r="F16" s="69"/>
      <c r="G16" s="68"/>
      <c r="H16" s="68"/>
      <c r="I16" s="77"/>
      <c r="J16" s="78"/>
      <c r="K16" s="78"/>
      <c r="L16" s="70"/>
      <c r="M16" s="67"/>
      <c r="N16" s="68"/>
      <c r="O16" s="68"/>
      <c r="P16" s="71"/>
      <c r="Q16" s="72"/>
    </row>
    <row r="17" spans="2:17">
      <c r="B17" s="67"/>
      <c r="C17" s="68"/>
      <c r="D17" s="68"/>
      <c r="E17" s="68"/>
      <c r="F17" s="69"/>
      <c r="G17" s="68"/>
      <c r="H17" s="68"/>
      <c r="I17" s="77"/>
      <c r="J17" s="78"/>
      <c r="K17" s="78"/>
      <c r="L17" s="70"/>
      <c r="M17" s="67"/>
      <c r="N17" s="68"/>
      <c r="O17" s="68"/>
      <c r="P17" s="71"/>
      <c r="Q17" s="72"/>
    </row>
    <row r="18" spans="2:17">
      <c r="B18" s="67"/>
      <c r="C18" s="68"/>
      <c r="D18" s="68"/>
      <c r="E18" s="68"/>
      <c r="F18" s="69"/>
      <c r="G18" s="68"/>
      <c r="H18" s="68"/>
      <c r="I18" s="77"/>
      <c r="J18" s="78"/>
      <c r="K18" s="78"/>
      <c r="L18" s="70"/>
      <c r="M18" s="67"/>
      <c r="N18" s="68"/>
      <c r="O18" s="68"/>
      <c r="P18" s="71"/>
      <c r="Q18" s="72"/>
    </row>
    <row r="19" spans="2:17" ht="14.25">
      <c r="B19" s="67"/>
      <c r="C19" s="68"/>
      <c r="D19" s="68"/>
      <c r="E19" s="68"/>
      <c r="F19" s="69"/>
      <c r="G19" s="68"/>
      <c r="H19" s="68"/>
      <c r="I19" s="77"/>
      <c r="J19" s="78"/>
      <c r="K19" s="78"/>
      <c r="L19" s="70"/>
      <c r="M19" s="67"/>
      <c r="N19" s="68"/>
      <c r="O19" s="68"/>
      <c r="P19" s="71"/>
      <c r="Q19" s="72"/>
    </row>
    <row r="20" spans="2:17">
      <c r="B20" s="67"/>
      <c r="C20" s="68"/>
      <c r="D20" s="68"/>
      <c r="E20" s="68"/>
      <c r="F20" s="69"/>
      <c r="G20" s="68"/>
      <c r="H20" s="68"/>
      <c r="I20" s="77"/>
      <c r="J20" s="78"/>
      <c r="K20" s="78"/>
      <c r="L20" s="70"/>
      <c r="M20" s="67"/>
      <c r="N20" s="68"/>
      <c r="O20" s="68"/>
      <c r="P20" s="71"/>
      <c r="Q20" s="72"/>
    </row>
    <row r="21" spans="2:17">
      <c r="B21" s="67"/>
      <c r="C21" s="68"/>
      <c r="D21" s="68"/>
      <c r="E21" s="68"/>
      <c r="F21" s="69"/>
      <c r="G21" s="68"/>
      <c r="H21" s="68"/>
      <c r="I21" s="77"/>
      <c r="J21" s="78"/>
      <c r="K21" s="78"/>
      <c r="L21" s="70"/>
      <c r="M21" s="67"/>
      <c r="N21" s="68"/>
      <c r="O21" s="68"/>
      <c r="P21" s="71"/>
      <c r="Q21" s="72"/>
    </row>
    <row r="22" spans="2:17">
      <c r="B22" s="67"/>
      <c r="C22" s="68"/>
      <c r="D22" s="68"/>
      <c r="E22" s="68"/>
      <c r="F22" s="69"/>
      <c r="G22" s="68"/>
      <c r="H22" s="68"/>
      <c r="I22" s="77"/>
      <c r="J22" s="78"/>
      <c r="K22" s="78"/>
      <c r="L22" s="70"/>
      <c r="M22" s="67"/>
      <c r="N22" s="68"/>
      <c r="O22" s="68"/>
      <c r="P22" s="71"/>
      <c r="Q22" s="72"/>
    </row>
    <row r="23" spans="2:17">
      <c r="B23" s="67"/>
      <c r="C23" s="68"/>
      <c r="D23" s="68"/>
      <c r="E23" s="68"/>
      <c r="F23" s="69"/>
      <c r="G23" s="68"/>
      <c r="H23" s="68"/>
      <c r="I23" s="77"/>
      <c r="J23" s="78"/>
      <c r="K23" s="78"/>
      <c r="L23" s="70"/>
      <c r="M23" s="67"/>
      <c r="N23" s="68"/>
      <c r="O23" s="68"/>
      <c r="P23" s="71"/>
      <c r="Q23" s="72"/>
    </row>
    <row r="24" spans="2:17">
      <c r="B24" s="67"/>
      <c r="C24" s="68"/>
      <c r="D24" s="68"/>
      <c r="E24" s="68"/>
      <c r="F24" s="69"/>
      <c r="G24" s="68"/>
      <c r="H24" s="68"/>
      <c r="I24" s="77"/>
      <c r="J24" s="78"/>
      <c r="K24" s="78"/>
      <c r="L24" s="70"/>
      <c r="M24" s="67"/>
      <c r="N24" s="68"/>
      <c r="O24" s="68"/>
      <c r="P24" s="71"/>
      <c r="Q24" s="72"/>
    </row>
    <row r="25" spans="2:17">
      <c r="B25" s="67"/>
      <c r="C25" s="68"/>
      <c r="D25" s="68"/>
      <c r="E25" s="68"/>
      <c r="F25" s="69"/>
      <c r="G25" s="68"/>
      <c r="H25" s="68"/>
      <c r="I25" s="77"/>
      <c r="J25" s="78"/>
      <c r="K25" s="78"/>
      <c r="L25" s="70"/>
      <c r="M25" s="67"/>
      <c r="N25" s="68"/>
      <c r="O25" s="68"/>
      <c r="P25" s="71"/>
      <c r="Q25" s="72"/>
    </row>
    <row r="26" spans="2:17">
      <c r="B26" s="67"/>
      <c r="C26" s="68"/>
      <c r="D26" s="68"/>
      <c r="E26" s="68"/>
      <c r="F26" s="69"/>
      <c r="G26" s="68"/>
      <c r="H26" s="68"/>
      <c r="I26" s="77"/>
      <c r="J26" s="78"/>
      <c r="K26" s="78"/>
      <c r="L26" s="70"/>
      <c r="M26" s="67"/>
      <c r="N26" s="68"/>
      <c r="O26" s="68"/>
      <c r="P26" s="71"/>
      <c r="Q26" s="72"/>
    </row>
    <row r="27" spans="2:17">
      <c r="B27" s="67"/>
      <c r="C27" s="68"/>
      <c r="D27" s="68"/>
      <c r="E27" s="68"/>
      <c r="F27" s="69"/>
      <c r="G27" s="68"/>
      <c r="H27" s="68"/>
      <c r="I27" s="77"/>
      <c r="J27" s="78"/>
      <c r="K27" s="78"/>
      <c r="L27" s="70"/>
      <c r="M27" s="67"/>
      <c r="N27" s="68"/>
      <c r="O27" s="68"/>
      <c r="P27" s="71"/>
      <c r="Q27" s="72"/>
    </row>
    <row r="28" spans="2:17">
      <c r="B28" s="67"/>
      <c r="C28" s="68"/>
      <c r="D28" s="68"/>
      <c r="E28" s="68"/>
      <c r="F28" s="69"/>
      <c r="G28" s="68"/>
      <c r="H28" s="68"/>
      <c r="I28" s="77"/>
      <c r="J28" s="78"/>
      <c r="K28" s="78"/>
      <c r="L28" s="70"/>
      <c r="M28" s="67"/>
      <c r="N28" s="68"/>
      <c r="O28" s="68"/>
      <c r="P28" s="71"/>
      <c r="Q28" s="72"/>
    </row>
    <row r="29" spans="2:17">
      <c r="B29" s="67"/>
      <c r="C29" s="68"/>
      <c r="D29" s="68"/>
      <c r="E29" s="68"/>
      <c r="F29" s="69"/>
      <c r="G29" s="68"/>
      <c r="H29" s="68"/>
      <c r="I29" s="77"/>
      <c r="J29" s="78"/>
      <c r="K29" s="78"/>
      <c r="L29" s="70"/>
      <c r="M29" s="67"/>
      <c r="N29" s="68"/>
      <c r="O29" s="68"/>
      <c r="P29" s="71"/>
      <c r="Q29" s="72"/>
    </row>
    <row r="30" spans="2:17">
      <c r="B30" s="67"/>
      <c r="C30" s="68"/>
      <c r="D30" s="68"/>
      <c r="E30" s="68"/>
      <c r="F30" s="69"/>
      <c r="G30" s="68"/>
      <c r="H30" s="68"/>
      <c r="I30" s="77"/>
      <c r="J30" s="78"/>
      <c r="K30" s="78"/>
      <c r="L30" s="70"/>
      <c r="M30" s="67"/>
      <c r="N30" s="68"/>
      <c r="O30" s="68"/>
      <c r="P30" s="71"/>
      <c r="Q30" s="72"/>
    </row>
    <row r="31" spans="2:17">
      <c r="B31" s="67"/>
      <c r="C31" s="68"/>
      <c r="D31" s="68"/>
      <c r="E31" s="68"/>
      <c r="F31" s="69"/>
      <c r="G31" s="68"/>
      <c r="H31" s="68"/>
      <c r="I31" s="77"/>
      <c r="J31" s="78"/>
      <c r="K31" s="78"/>
      <c r="L31" s="70"/>
      <c r="M31" s="67"/>
      <c r="N31" s="68"/>
      <c r="O31" s="68"/>
      <c r="P31" s="71"/>
      <c r="Q31" s="72"/>
    </row>
    <row r="32" spans="2:17">
      <c r="B32" s="67"/>
      <c r="C32" s="68"/>
      <c r="D32" s="68"/>
      <c r="E32" s="68"/>
      <c r="F32" s="69"/>
      <c r="G32" s="68"/>
      <c r="H32" s="68"/>
      <c r="I32" s="77"/>
      <c r="J32" s="78"/>
      <c r="K32" s="78"/>
      <c r="L32" s="70"/>
      <c r="M32" s="67"/>
      <c r="N32" s="68"/>
      <c r="O32" s="68"/>
      <c r="P32" s="71"/>
      <c r="Q32" s="72"/>
    </row>
    <row r="33" spans="2:17">
      <c r="B33" s="67"/>
      <c r="C33" s="68"/>
      <c r="D33" s="68"/>
      <c r="E33" s="68"/>
      <c r="F33" s="69"/>
      <c r="G33" s="68"/>
      <c r="H33" s="68"/>
      <c r="I33" s="77"/>
      <c r="J33" s="78"/>
      <c r="K33" s="78"/>
      <c r="L33" s="70"/>
      <c r="M33" s="67"/>
      <c r="N33" s="68"/>
      <c r="O33" s="68"/>
      <c r="P33" s="71"/>
      <c r="Q33" s="72"/>
    </row>
    <row r="34" spans="2:17">
      <c r="B34" s="67"/>
      <c r="C34" s="68"/>
      <c r="D34" s="68"/>
      <c r="E34" s="68"/>
      <c r="F34" s="69"/>
      <c r="G34" s="68"/>
      <c r="H34" s="68"/>
      <c r="I34" s="77"/>
      <c r="J34" s="78"/>
      <c r="K34" s="78"/>
      <c r="L34" s="70"/>
      <c r="M34" s="67"/>
      <c r="N34" s="68"/>
      <c r="O34" s="68"/>
      <c r="P34" s="71"/>
      <c r="Q34" s="72"/>
    </row>
    <row r="35" spans="2:17">
      <c r="B35" s="67"/>
      <c r="C35" s="68"/>
      <c r="D35" s="68"/>
      <c r="E35" s="68"/>
      <c r="F35" s="69"/>
      <c r="G35" s="68"/>
      <c r="H35" s="68"/>
      <c r="I35" s="77"/>
      <c r="J35" s="78"/>
      <c r="K35" s="78"/>
      <c r="L35" s="70"/>
      <c r="M35" s="67"/>
      <c r="N35" s="68"/>
      <c r="O35" s="68"/>
      <c r="P35" s="71"/>
      <c r="Q35" s="72"/>
    </row>
    <row r="36" spans="2:17">
      <c r="B36" s="67"/>
      <c r="C36" s="68"/>
      <c r="D36" s="68"/>
      <c r="E36" s="68"/>
      <c r="F36" s="69"/>
      <c r="G36" s="68"/>
      <c r="H36" s="68"/>
      <c r="I36" s="77"/>
      <c r="J36" s="78"/>
      <c r="K36" s="78"/>
      <c r="L36" s="70"/>
      <c r="M36" s="67"/>
      <c r="N36" s="68"/>
      <c r="O36" s="68"/>
      <c r="P36" s="71"/>
      <c r="Q36" s="72"/>
    </row>
    <row r="37" spans="2:17">
      <c r="B37" s="67"/>
      <c r="C37" s="68"/>
      <c r="D37" s="68"/>
      <c r="E37" s="68"/>
      <c r="F37" s="69"/>
      <c r="G37" s="68"/>
      <c r="H37" s="68"/>
      <c r="I37" s="77"/>
      <c r="J37" s="78"/>
      <c r="K37" s="78"/>
      <c r="L37" s="70"/>
      <c r="M37" s="67"/>
      <c r="N37" s="68"/>
      <c r="O37" s="68"/>
      <c r="P37" s="71"/>
      <c r="Q37" s="72"/>
    </row>
    <row r="38" spans="2:17">
      <c r="B38" s="67"/>
      <c r="C38" s="68"/>
      <c r="D38" s="68"/>
      <c r="E38" s="68"/>
      <c r="F38" s="69"/>
      <c r="G38" s="68"/>
      <c r="H38" s="68"/>
      <c r="I38" s="77"/>
      <c r="J38" s="78"/>
      <c r="K38" s="78"/>
      <c r="L38" s="70"/>
      <c r="M38" s="67"/>
      <c r="N38" s="68"/>
      <c r="O38" s="68"/>
      <c r="P38" s="71"/>
      <c r="Q38" s="72"/>
    </row>
    <row r="39" spans="2:17">
      <c r="B39" s="67"/>
      <c r="C39" s="68"/>
      <c r="D39" s="68"/>
      <c r="E39" s="68"/>
      <c r="F39" s="69"/>
      <c r="G39" s="68"/>
      <c r="H39" s="68"/>
      <c r="I39" s="77"/>
      <c r="J39" s="78"/>
      <c r="K39" s="78"/>
      <c r="L39" s="70"/>
      <c r="M39" s="67"/>
      <c r="N39" s="68"/>
      <c r="O39" s="68"/>
      <c r="P39" s="71"/>
      <c r="Q39" s="72"/>
    </row>
    <row r="40" spans="2:17">
      <c r="B40" s="73"/>
      <c r="C40" s="73"/>
      <c r="D40" s="73"/>
      <c r="E40" s="73"/>
      <c r="F40" s="73"/>
      <c r="G40" s="73"/>
      <c r="H40" s="73"/>
      <c r="I40" s="73"/>
      <c r="J40" s="73"/>
      <c r="K40" s="73"/>
      <c r="L40" s="73"/>
      <c r="M40" s="73"/>
      <c r="N40" s="73"/>
      <c r="O40" s="73"/>
      <c r="P40" s="73"/>
      <c r="Q40" s="74"/>
    </row>
    <row r="41" spans="2:17">
      <c r="B41" s="73"/>
      <c r="C41" s="73"/>
      <c r="D41" s="73"/>
      <c r="E41" s="73"/>
      <c r="F41" s="73"/>
      <c r="G41" s="73"/>
      <c r="H41" s="73"/>
      <c r="I41" s="73"/>
      <c r="J41" s="73"/>
      <c r="K41" s="73"/>
      <c r="L41" s="73"/>
      <c r="M41" s="73"/>
      <c r="N41" s="73"/>
      <c r="O41" s="73"/>
      <c r="P41" s="73"/>
      <c r="Q41" s="74"/>
    </row>
    <row r="42" spans="2:17">
      <c r="B42" s="73"/>
      <c r="C42" s="73"/>
      <c r="D42" s="73"/>
      <c r="E42" s="73"/>
      <c r="F42" s="73"/>
      <c r="G42" s="73"/>
      <c r="H42" s="73"/>
      <c r="I42" s="73"/>
      <c r="J42" s="73"/>
      <c r="K42" s="73"/>
      <c r="L42" s="73"/>
      <c r="M42" s="73"/>
      <c r="N42" s="73"/>
      <c r="O42" s="73"/>
      <c r="P42" s="73"/>
      <c r="Q42" s="74"/>
    </row>
    <row r="43" spans="2:17">
      <c r="B43" s="73"/>
      <c r="C43" s="73"/>
      <c r="D43" s="73"/>
      <c r="E43" s="73"/>
      <c r="F43" s="73"/>
      <c r="G43" s="73"/>
      <c r="H43" s="73"/>
      <c r="I43" s="73"/>
      <c r="J43" s="73"/>
      <c r="K43" s="73"/>
      <c r="L43" s="73"/>
      <c r="M43" s="73"/>
      <c r="N43" s="73"/>
      <c r="O43" s="73"/>
      <c r="P43" s="73"/>
      <c r="Q43" s="74"/>
    </row>
    <row r="44" spans="2:17">
      <c r="B44" s="73"/>
      <c r="C44" s="73"/>
      <c r="D44" s="73"/>
      <c r="E44" s="73"/>
      <c r="F44" s="73"/>
      <c r="G44" s="73"/>
      <c r="H44" s="73"/>
      <c r="I44" s="73"/>
      <c r="J44" s="73"/>
      <c r="K44" s="73"/>
      <c r="L44" s="73"/>
      <c r="M44" s="73"/>
      <c r="N44" s="73"/>
      <c r="O44" s="73"/>
      <c r="P44" s="73"/>
      <c r="Q44" s="74"/>
    </row>
    <row r="45" spans="2:17">
      <c r="B45" s="73"/>
      <c r="C45" s="73"/>
      <c r="D45" s="73"/>
      <c r="E45" s="73"/>
      <c r="F45" s="73"/>
      <c r="G45" s="73"/>
      <c r="H45" s="73"/>
      <c r="I45" s="73"/>
      <c r="J45" s="73"/>
      <c r="K45" s="73"/>
      <c r="L45" s="73"/>
      <c r="M45" s="73"/>
      <c r="N45" s="73"/>
      <c r="O45" s="73"/>
      <c r="P45" s="73"/>
      <c r="Q45" s="74"/>
    </row>
    <row r="46" spans="2:17">
      <c r="B46" s="73"/>
      <c r="C46" s="73"/>
      <c r="D46" s="73"/>
      <c r="E46" s="73"/>
      <c r="F46" s="73"/>
      <c r="G46" s="73"/>
      <c r="H46" s="73"/>
      <c r="I46" s="73"/>
      <c r="J46" s="73"/>
      <c r="K46" s="73"/>
      <c r="L46" s="73"/>
      <c r="M46" s="73"/>
      <c r="N46" s="73"/>
      <c r="O46" s="73"/>
      <c r="P46" s="73"/>
      <c r="Q46" s="74"/>
    </row>
    <row r="47" spans="2:17">
      <c r="B47" s="73"/>
      <c r="C47" s="73"/>
      <c r="D47" s="73"/>
      <c r="E47" s="73"/>
      <c r="F47" s="73"/>
      <c r="G47" s="73"/>
      <c r="H47" s="73"/>
      <c r="I47" s="73"/>
      <c r="J47" s="73"/>
      <c r="K47" s="73"/>
      <c r="L47" s="73"/>
      <c r="M47" s="73"/>
      <c r="N47" s="73"/>
      <c r="O47" s="73"/>
      <c r="P47" s="73"/>
      <c r="Q47" s="74"/>
    </row>
    <row r="48" spans="2:17">
      <c r="B48" s="73"/>
      <c r="C48" s="73"/>
      <c r="D48" s="73"/>
      <c r="E48" s="73"/>
      <c r="F48" s="73"/>
      <c r="G48" s="73"/>
      <c r="H48" s="73"/>
      <c r="I48" s="73"/>
      <c r="J48" s="73"/>
      <c r="K48" s="73"/>
      <c r="L48" s="73"/>
      <c r="M48" s="73"/>
      <c r="N48" s="73"/>
      <c r="O48" s="73"/>
      <c r="P48" s="73"/>
      <c r="Q48" s="74"/>
    </row>
    <row r="49" spans="2:17">
      <c r="B49" s="73"/>
      <c r="C49" s="73"/>
      <c r="D49" s="73"/>
      <c r="E49" s="73"/>
      <c r="F49" s="73"/>
      <c r="G49" s="73"/>
      <c r="H49" s="73"/>
      <c r="I49" s="73"/>
      <c r="J49" s="73"/>
      <c r="K49" s="73"/>
      <c r="L49" s="73"/>
      <c r="M49" s="73"/>
      <c r="N49" s="73"/>
      <c r="O49" s="73"/>
      <c r="P49" s="73"/>
      <c r="Q49" s="74"/>
    </row>
    <row r="50" spans="2:17">
      <c r="B50" s="73"/>
      <c r="C50" s="73"/>
      <c r="D50" s="73"/>
      <c r="E50" s="73"/>
      <c r="F50" s="73"/>
      <c r="G50" s="73"/>
      <c r="H50" s="73"/>
      <c r="I50" s="73"/>
      <c r="J50" s="73"/>
      <c r="K50" s="73"/>
      <c r="L50" s="73"/>
      <c r="M50" s="73"/>
      <c r="N50" s="73"/>
      <c r="O50" s="73"/>
      <c r="P50" s="73"/>
      <c r="Q50" s="74"/>
    </row>
    <row r="51" spans="2:17">
      <c r="B51" s="73"/>
      <c r="C51" s="73"/>
      <c r="D51" s="73"/>
      <c r="E51" s="73"/>
      <c r="F51" s="73"/>
      <c r="G51" s="73"/>
      <c r="H51" s="73"/>
      <c r="I51" s="73"/>
      <c r="J51" s="73"/>
      <c r="K51" s="73"/>
      <c r="L51" s="73"/>
      <c r="M51" s="73"/>
      <c r="N51" s="73"/>
      <c r="O51" s="73"/>
      <c r="P51" s="73"/>
      <c r="Q51" s="74"/>
    </row>
    <row r="52" spans="2:17">
      <c r="B52" s="73"/>
      <c r="C52" s="73"/>
      <c r="D52" s="73"/>
      <c r="E52" s="73"/>
      <c r="F52" s="73"/>
      <c r="G52" s="73"/>
      <c r="H52" s="73"/>
      <c r="I52" s="73"/>
      <c r="J52" s="73"/>
      <c r="K52" s="73"/>
      <c r="L52" s="73"/>
      <c r="M52" s="73"/>
      <c r="N52" s="73"/>
      <c r="O52" s="73"/>
      <c r="P52" s="73"/>
      <c r="Q52" s="74"/>
    </row>
    <row r="53" spans="2:17">
      <c r="B53" s="73"/>
      <c r="C53" s="73"/>
      <c r="D53" s="73"/>
      <c r="E53" s="73"/>
      <c r="F53" s="73"/>
      <c r="G53" s="73"/>
      <c r="H53" s="73"/>
      <c r="I53" s="73"/>
      <c r="J53" s="73"/>
      <c r="K53" s="73"/>
      <c r="L53" s="73"/>
      <c r="M53" s="73"/>
      <c r="N53" s="73"/>
      <c r="O53" s="73"/>
      <c r="P53" s="73"/>
      <c r="Q53" s="74"/>
    </row>
  </sheetData>
  <sheetProtection formatCells="0"/>
  <mergeCells count="17">
    <mergeCell ref="B4:D4"/>
    <mergeCell ref="B7:B8"/>
    <mergeCell ref="C7:C8"/>
    <mergeCell ref="D7:D8"/>
    <mergeCell ref="E7:E8"/>
    <mergeCell ref="F7:F8"/>
    <mergeCell ref="O7:O8"/>
    <mergeCell ref="P7:P8"/>
    <mergeCell ref="Q7:Q8"/>
    <mergeCell ref="J9:K9"/>
    <mergeCell ref="G7:G8"/>
    <mergeCell ref="H7:H8"/>
    <mergeCell ref="J7:K7"/>
    <mergeCell ref="L7:L8"/>
    <mergeCell ref="M7:M8"/>
    <mergeCell ref="N7:N8"/>
    <mergeCell ref="I7:I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A1" display="Ayuda" xr:uid="{055B603C-B090-42A8-AD88-83E6FFE1C65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K12:K39 J10:J39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K10:K11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sheetPr>
    <tabColor rgb="FF00B0F0"/>
  </sheetPr>
  <dimension ref="B1:O53"/>
  <sheetViews>
    <sheetView showGridLines="0" topLeftCell="E11" zoomScale="75" zoomScaleNormal="100" workbookViewId="0">
      <selection activeCell="B10" sqref="B10:O11"/>
    </sheetView>
  </sheetViews>
  <sheetFormatPr defaultColWidth="11.42578125" defaultRowHeight="14.1"/>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c r="O1" s="44"/>
    </row>
    <row r="2" spans="2:15">
      <c r="O2" s="44"/>
    </row>
    <row r="3" spans="2:15">
      <c r="O3" s="44"/>
    </row>
    <row r="4" spans="2:15" ht="23.1">
      <c r="B4" s="182" t="s">
        <v>580</v>
      </c>
      <c r="C4" s="183"/>
      <c r="D4" s="183"/>
      <c r="E4" s="59"/>
      <c r="F4" s="59"/>
      <c r="G4" s="60"/>
      <c r="H4" s="48"/>
      <c r="I4" s="48"/>
      <c r="J4" s="61"/>
      <c r="O4" s="44"/>
    </row>
    <row r="5" spans="2:15" ht="23.1">
      <c r="B5" s="59"/>
      <c r="C5" s="59"/>
      <c r="D5" s="59"/>
      <c r="E5" s="59"/>
      <c r="F5" s="59"/>
      <c r="G5" s="60"/>
      <c r="H5" s="48"/>
      <c r="I5" s="48"/>
      <c r="J5" s="61"/>
      <c r="O5" s="44"/>
    </row>
    <row r="6" spans="2:15" ht="23.1">
      <c r="B6" s="62" t="s">
        <v>581</v>
      </c>
      <c r="C6" s="61"/>
      <c r="D6" s="61"/>
      <c r="E6" s="61"/>
      <c r="F6" s="61"/>
      <c r="G6" s="61"/>
      <c r="J6" s="61"/>
      <c r="O6" s="44"/>
    </row>
    <row r="7" spans="2:15">
      <c r="B7" s="184" t="s">
        <v>3</v>
      </c>
      <c r="C7" s="173" t="s">
        <v>610</v>
      </c>
      <c r="D7" s="172" t="s">
        <v>583</v>
      </c>
      <c r="E7" s="173" t="s">
        <v>584</v>
      </c>
      <c r="F7" s="172" t="s">
        <v>585</v>
      </c>
      <c r="G7" s="173" t="s">
        <v>586</v>
      </c>
      <c r="H7" s="178" t="s">
        <v>587</v>
      </c>
      <c r="I7" s="178" t="s">
        <v>588</v>
      </c>
      <c r="J7" s="172" t="s">
        <v>590</v>
      </c>
      <c r="K7" s="172" t="s">
        <v>591</v>
      </c>
      <c r="L7" s="178" t="s">
        <v>592</v>
      </c>
      <c r="M7" s="172" t="s">
        <v>593</v>
      </c>
      <c r="N7" s="174" t="s">
        <v>594</v>
      </c>
      <c r="O7" s="172" t="s">
        <v>4</v>
      </c>
    </row>
    <row r="8" spans="2:15">
      <c r="B8" s="180"/>
      <c r="C8" s="177"/>
      <c r="D8" s="173"/>
      <c r="E8" s="177"/>
      <c r="F8" s="173"/>
      <c r="G8" s="177"/>
      <c r="H8" s="178"/>
      <c r="I8" s="178"/>
      <c r="J8" s="173"/>
      <c r="K8" s="173"/>
      <c r="L8" s="181"/>
      <c r="M8" s="173"/>
      <c r="N8" s="174"/>
      <c r="O8" s="173"/>
    </row>
    <row r="9" spans="2:15" ht="15.95">
      <c r="B9" s="65" t="s">
        <v>597</v>
      </c>
      <c r="C9" s="65" t="s">
        <v>597</v>
      </c>
      <c r="D9" s="66" t="s">
        <v>597</v>
      </c>
      <c r="E9" s="66" t="s">
        <v>597</v>
      </c>
      <c r="F9" s="66" t="s">
        <v>597</v>
      </c>
      <c r="G9" s="66" t="s">
        <v>597</v>
      </c>
      <c r="H9" s="66" t="s">
        <v>597</v>
      </c>
      <c r="I9" s="41" t="s">
        <v>597</v>
      </c>
      <c r="J9" s="66"/>
      <c r="K9" s="66" t="s">
        <v>597</v>
      </c>
      <c r="L9" s="66" t="s">
        <v>597</v>
      </c>
      <c r="M9" s="66" t="s">
        <v>597</v>
      </c>
      <c r="N9" s="66" t="s">
        <v>597</v>
      </c>
      <c r="O9" s="66" t="s">
        <v>597</v>
      </c>
    </row>
    <row r="10" spans="2:15" ht="285">
      <c r="B10" s="119" t="s">
        <v>35</v>
      </c>
      <c r="C10" s="119" t="s">
        <v>598</v>
      </c>
      <c r="D10" s="120" t="s">
        <v>599</v>
      </c>
      <c r="E10" s="120" t="s">
        <v>600</v>
      </c>
      <c r="F10" s="121">
        <v>1</v>
      </c>
      <c r="G10" s="122" t="s">
        <v>5</v>
      </c>
      <c r="H10" s="123" t="s">
        <v>601</v>
      </c>
      <c r="I10" s="124">
        <v>45292</v>
      </c>
      <c r="J10" s="124">
        <v>46022</v>
      </c>
      <c r="K10" s="125">
        <v>1</v>
      </c>
      <c r="L10" s="119" t="s">
        <v>6</v>
      </c>
      <c r="M10" s="119" t="s">
        <v>602</v>
      </c>
      <c r="N10" s="126" t="s">
        <v>603</v>
      </c>
      <c r="O10" s="127" t="s">
        <v>10</v>
      </c>
    </row>
    <row r="11" spans="2:15" ht="409.6">
      <c r="B11" s="126" t="s">
        <v>9</v>
      </c>
      <c r="C11" s="126" t="s">
        <v>604</v>
      </c>
      <c r="D11" s="128" t="s">
        <v>605</v>
      </c>
      <c r="E11" s="126" t="s">
        <v>606</v>
      </c>
      <c r="F11" s="129">
        <v>1</v>
      </c>
      <c r="G11" s="130" t="s">
        <v>30</v>
      </c>
      <c r="H11" s="131" t="s">
        <v>607</v>
      </c>
      <c r="I11" s="132">
        <v>45292</v>
      </c>
      <c r="J11" s="132">
        <v>46022</v>
      </c>
      <c r="K11" s="133">
        <v>1</v>
      </c>
      <c r="L11" s="126" t="s">
        <v>12</v>
      </c>
      <c r="M11" s="126" t="s">
        <v>608</v>
      </c>
      <c r="N11" s="126" t="s">
        <v>609</v>
      </c>
      <c r="O11" s="134" t="s">
        <v>10</v>
      </c>
    </row>
    <row r="12" spans="2:15">
      <c r="B12" s="67"/>
      <c r="C12" s="68"/>
      <c r="D12" s="68"/>
      <c r="E12" s="68"/>
      <c r="F12" s="69"/>
      <c r="G12" s="68"/>
      <c r="H12" s="68"/>
      <c r="I12" s="77"/>
      <c r="J12" s="70"/>
      <c r="K12" s="67"/>
      <c r="L12" s="68"/>
      <c r="M12" s="68"/>
      <c r="N12" s="71"/>
      <c r="O12" s="72"/>
    </row>
    <row r="13" spans="2:15">
      <c r="B13" s="67"/>
      <c r="C13" s="68"/>
      <c r="D13" s="68"/>
      <c r="E13" s="68"/>
      <c r="F13" s="69"/>
      <c r="G13" s="68"/>
      <c r="H13" s="68"/>
      <c r="I13" s="77"/>
      <c r="J13" s="70"/>
      <c r="K13" s="67"/>
      <c r="L13" s="68"/>
      <c r="M13" s="68"/>
      <c r="N13" s="71"/>
      <c r="O13" s="72"/>
    </row>
    <row r="14" spans="2:15">
      <c r="B14" s="67"/>
      <c r="C14" s="68"/>
      <c r="D14" s="68"/>
      <c r="E14" s="68"/>
      <c r="F14" s="69"/>
      <c r="G14" s="68"/>
      <c r="H14" s="68"/>
      <c r="I14" s="77"/>
      <c r="J14" s="70"/>
      <c r="K14" s="67"/>
      <c r="L14" s="68"/>
      <c r="M14" s="68"/>
      <c r="N14" s="71"/>
      <c r="O14" s="72"/>
    </row>
    <row r="15" spans="2:15">
      <c r="B15" s="67"/>
      <c r="C15" s="68"/>
      <c r="D15" s="68"/>
      <c r="E15" s="68"/>
      <c r="F15" s="69"/>
      <c r="G15" s="68"/>
      <c r="H15" s="68"/>
      <c r="I15" s="77"/>
      <c r="J15" s="70"/>
      <c r="K15" s="67"/>
      <c r="L15" s="68"/>
      <c r="M15" s="68"/>
      <c r="N15" s="71"/>
      <c r="O15" s="72"/>
    </row>
    <row r="16" spans="2:15">
      <c r="B16" s="67"/>
      <c r="C16" s="68"/>
      <c r="D16" s="68"/>
      <c r="E16" s="68"/>
      <c r="F16" s="69"/>
      <c r="G16" s="68"/>
      <c r="H16" s="68"/>
      <c r="I16" s="77"/>
      <c r="J16" s="70"/>
      <c r="K16" s="67"/>
      <c r="L16" s="68"/>
      <c r="M16" s="68"/>
      <c r="N16" s="71"/>
      <c r="O16" s="72"/>
    </row>
    <row r="17" spans="2:15">
      <c r="B17" s="67"/>
      <c r="C17" s="68"/>
      <c r="D17" s="68"/>
      <c r="E17" s="68"/>
      <c r="F17" s="69"/>
      <c r="G17" s="68"/>
      <c r="H17" s="68"/>
      <c r="I17" s="77"/>
      <c r="J17" s="70"/>
      <c r="K17" s="67"/>
      <c r="L17" s="68"/>
      <c r="M17" s="68"/>
      <c r="N17" s="71"/>
      <c r="O17" s="72"/>
    </row>
    <row r="18" spans="2:15">
      <c r="B18" s="67"/>
      <c r="C18" s="68"/>
      <c r="D18" s="68"/>
      <c r="E18" s="68"/>
      <c r="F18" s="69"/>
      <c r="G18" s="68"/>
      <c r="H18" s="68"/>
      <c r="I18" s="77"/>
      <c r="J18" s="70"/>
      <c r="K18" s="67"/>
      <c r="L18" s="68"/>
      <c r="M18" s="68"/>
      <c r="N18" s="71"/>
      <c r="O18" s="72"/>
    </row>
    <row r="19" spans="2:15">
      <c r="B19" s="67"/>
      <c r="C19" s="68"/>
      <c r="D19" s="68"/>
      <c r="E19" s="68"/>
      <c r="F19" s="69"/>
      <c r="G19" s="68"/>
      <c r="H19" s="68"/>
      <c r="I19" s="77"/>
      <c r="J19" s="70"/>
      <c r="K19" s="67"/>
      <c r="L19" s="68"/>
      <c r="M19" s="68"/>
      <c r="N19" s="71"/>
      <c r="O19" s="72"/>
    </row>
    <row r="20" spans="2:15">
      <c r="B20" s="67"/>
      <c r="C20" s="68"/>
      <c r="D20" s="68"/>
      <c r="E20" s="68"/>
      <c r="F20" s="69"/>
      <c r="G20" s="68"/>
      <c r="H20" s="68"/>
      <c r="I20" s="77"/>
      <c r="J20" s="70"/>
      <c r="K20" s="67"/>
      <c r="L20" s="68"/>
      <c r="M20" s="68"/>
      <c r="N20" s="71"/>
      <c r="O20" s="72"/>
    </row>
    <row r="21" spans="2:15">
      <c r="B21" s="67"/>
      <c r="C21" s="68"/>
      <c r="D21" s="68"/>
      <c r="E21" s="68"/>
      <c r="F21" s="69"/>
      <c r="G21" s="68"/>
      <c r="H21" s="68"/>
      <c r="I21" s="77"/>
      <c r="J21" s="70"/>
      <c r="K21" s="67"/>
      <c r="L21" s="68"/>
      <c r="M21" s="68"/>
      <c r="N21" s="71"/>
      <c r="O21" s="72"/>
    </row>
    <row r="22" spans="2:15">
      <c r="B22" s="67"/>
      <c r="C22" s="68"/>
      <c r="D22" s="68"/>
      <c r="E22" s="68"/>
      <c r="F22" s="69"/>
      <c r="G22" s="68"/>
      <c r="H22" s="68"/>
      <c r="I22" s="77"/>
      <c r="J22" s="70"/>
      <c r="K22" s="67"/>
      <c r="L22" s="68"/>
      <c r="M22" s="68"/>
      <c r="N22" s="71"/>
      <c r="O22" s="72"/>
    </row>
    <row r="23" spans="2:15">
      <c r="B23" s="67"/>
      <c r="C23" s="68"/>
      <c r="D23" s="68"/>
      <c r="E23" s="68"/>
      <c r="F23" s="69"/>
      <c r="G23" s="68"/>
      <c r="H23" s="68"/>
      <c r="I23" s="77"/>
      <c r="J23" s="70"/>
      <c r="K23" s="67"/>
      <c r="L23" s="68"/>
      <c r="M23" s="68"/>
      <c r="N23" s="71"/>
      <c r="O23" s="72"/>
    </row>
    <row r="24" spans="2:15">
      <c r="B24" s="67"/>
      <c r="C24" s="68"/>
      <c r="D24" s="68"/>
      <c r="E24" s="68"/>
      <c r="F24" s="69"/>
      <c r="G24" s="68"/>
      <c r="H24" s="68"/>
      <c r="I24" s="77"/>
      <c r="J24" s="70"/>
      <c r="K24" s="67"/>
      <c r="L24" s="68"/>
      <c r="M24" s="68"/>
      <c r="N24" s="71"/>
      <c r="O24" s="72"/>
    </row>
    <row r="25" spans="2:15">
      <c r="B25" s="67"/>
      <c r="C25" s="68"/>
      <c r="D25" s="68"/>
      <c r="E25" s="68"/>
      <c r="F25" s="69"/>
      <c r="G25" s="68"/>
      <c r="H25" s="68"/>
      <c r="I25" s="77"/>
      <c r="J25" s="70"/>
      <c r="K25" s="67"/>
      <c r="L25" s="68"/>
      <c r="M25" s="68"/>
      <c r="N25" s="71"/>
      <c r="O25" s="72"/>
    </row>
    <row r="26" spans="2:15">
      <c r="B26" s="67"/>
      <c r="C26" s="68"/>
      <c r="D26" s="68"/>
      <c r="E26" s="68"/>
      <c r="F26" s="69"/>
      <c r="G26" s="68"/>
      <c r="H26" s="68"/>
      <c r="I26" s="77"/>
      <c r="J26" s="70"/>
      <c r="K26" s="67"/>
      <c r="L26" s="68"/>
      <c r="M26" s="68"/>
      <c r="N26" s="71"/>
      <c r="O26" s="72"/>
    </row>
    <row r="27" spans="2:15">
      <c r="B27" s="67"/>
      <c r="C27" s="68"/>
      <c r="D27" s="68"/>
      <c r="E27" s="68"/>
      <c r="F27" s="69"/>
      <c r="G27" s="68"/>
      <c r="H27" s="68"/>
      <c r="I27" s="77"/>
      <c r="J27" s="70"/>
      <c r="K27" s="67"/>
      <c r="L27" s="68"/>
      <c r="M27" s="68"/>
      <c r="N27" s="71"/>
      <c r="O27" s="72"/>
    </row>
    <row r="28" spans="2:15">
      <c r="B28" s="67"/>
      <c r="C28" s="68"/>
      <c r="D28" s="68"/>
      <c r="E28" s="68"/>
      <c r="F28" s="69"/>
      <c r="G28" s="68"/>
      <c r="H28" s="68"/>
      <c r="I28" s="77"/>
      <c r="J28" s="70"/>
      <c r="K28" s="67"/>
      <c r="L28" s="68"/>
      <c r="M28" s="68"/>
      <c r="N28" s="71"/>
      <c r="O28" s="72"/>
    </row>
    <row r="29" spans="2:15">
      <c r="B29" s="67"/>
      <c r="C29" s="68"/>
      <c r="D29" s="68"/>
      <c r="E29" s="68"/>
      <c r="F29" s="69"/>
      <c r="G29" s="68"/>
      <c r="H29" s="68"/>
      <c r="I29" s="77"/>
      <c r="J29" s="70"/>
      <c r="K29" s="67"/>
      <c r="L29" s="68"/>
      <c r="M29" s="68"/>
      <c r="N29" s="71"/>
      <c r="O29" s="72"/>
    </row>
    <row r="30" spans="2:15">
      <c r="B30" s="67"/>
      <c r="C30" s="68"/>
      <c r="D30" s="68"/>
      <c r="E30" s="68"/>
      <c r="F30" s="69"/>
      <c r="G30" s="68"/>
      <c r="H30" s="68"/>
      <c r="I30" s="77"/>
      <c r="J30" s="70"/>
      <c r="K30" s="67"/>
      <c r="L30" s="68"/>
      <c r="M30" s="68"/>
      <c r="N30" s="71"/>
      <c r="O30" s="72"/>
    </row>
    <row r="31" spans="2:15">
      <c r="B31" s="67"/>
      <c r="C31" s="68"/>
      <c r="D31" s="68"/>
      <c r="E31" s="68"/>
      <c r="F31" s="69"/>
      <c r="G31" s="68"/>
      <c r="H31" s="68"/>
      <c r="I31" s="77"/>
      <c r="J31" s="70"/>
      <c r="K31" s="67"/>
      <c r="L31" s="68"/>
      <c r="M31" s="68"/>
      <c r="N31" s="71"/>
      <c r="O31" s="72"/>
    </row>
    <row r="32" spans="2:15">
      <c r="B32" s="67"/>
      <c r="C32" s="68"/>
      <c r="D32" s="68"/>
      <c r="E32" s="68"/>
      <c r="F32" s="69"/>
      <c r="G32" s="68"/>
      <c r="H32" s="68"/>
      <c r="I32" s="77"/>
      <c r="J32" s="70"/>
      <c r="K32" s="67"/>
      <c r="L32" s="68"/>
      <c r="M32" s="68"/>
      <c r="N32" s="71"/>
      <c r="O32" s="72"/>
    </row>
    <row r="33" spans="2:15">
      <c r="B33" s="67"/>
      <c r="C33" s="68"/>
      <c r="D33" s="68"/>
      <c r="E33" s="68"/>
      <c r="F33" s="69"/>
      <c r="G33" s="68"/>
      <c r="H33" s="68"/>
      <c r="I33" s="77"/>
      <c r="J33" s="70"/>
      <c r="K33" s="67"/>
      <c r="L33" s="68"/>
      <c r="M33" s="68"/>
      <c r="N33" s="71"/>
      <c r="O33" s="72"/>
    </row>
    <row r="34" spans="2:15">
      <c r="B34" s="67"/>
      <c r="C34" s="68"/>
      <c r="D34" s="68"/>
      <c r="E34" s="68"/>
      <c r="F34" s="69"/>
      <c r="G34" s="68"/>
      <c r="H34" s="68"/>
      <c r="I34" s="77"/>
      <c r="J34" s="70"/>
      <c r="K34" s="67"/>
      <c r="L34" s="68"/>
      <c r="M34" s="68"/>
      <c r="N34" s="71"/>
      <c r="O34" s="72"/>
    </row>
    <row r="35" spans="2:15">
      <c r="B35" s="67"/>
      <c r="C35" s="68"/>
      <c r="D35" s="68"/>
      <c r="E35" s="68"/>
      <c r="F35" s="69"/>
      <c r="G35" s="68"/>
      <c r="H35" s="68"/>
      <c r="I35" s="77"/>
      <c r="J35" s="70"/>
      <c r="K35" s="67"/>
      <c r="L35" s="68"/>
      <c r="M35" s="68"/>
      <c r="N35" s="71"/>
      <c r="O35" s="72"/>
    </row>
    <row r="36" spans="2:15">
      <c r="B36" s="67"/>
      <c r="C36" s="68"/>
      <c r="D36" s="68"/>
      <c r="E36" s="68"/>
      <c r="F36" s="69"/>
      <c r="G36" s="68"/>
      <c r="H36" s="68"/>
      <c r="I36" s="77"/>
      <c r="J36" s="70"/>
      <c r="K36" s="67"/>
      <c r="L36" s="68"/>
      <c r="M36" s="68"/>
      <c r="N36" s="71"/>
      <c r="O36" s="72"/>
    </row>
    <row r="37" spans="2:15">
      <c r="B37" s="67"/>
      <c r="C37" s="68"/>
      <c r="D37" s="68"/>
      <c r="E37" s="68"/>
      <c r="F37" s="69"/>
      <c r="G37" s="68"/>
      <c r="H37" s="68"/>
      <c r="I37" s="77"/>
      <c r="J37" s="70"/>
      <c r="K37" s="67"/>
      <c r="L37" s="68"/>
      <c r="M37" s="68"/>
      <c r="N37" s="71"/>
      <c r="O37" s="72"/>
    </row>
    <row r="38" spans="2:15">
      <c r="B38" s="67"/>
      <c r="C38" s="68"/>
      <c r="D38" s="68"/>
      <c r="E38" s="68"/>
      <c r="F38" s="69"/>
      <c r="G38" s="68"/>
      <c r="H38" s="68"/>
      <c r="I38" s="77"/>
      <c r="J38" s="70"/>
      <c r="K38" s="67"/>
      <c r="L38" s="68"/>
      <c r="M38" s="68"/>
      <c r="N38" s="71"/>
      <c r="O38" s="72"/>
    </row>
    <row r="39" spans="2:15">
      <c r="B39" s="67"/>
      <c r="C39" s="68"/>
      <c r="D39" s="68"/>
      <c r="E39" s="68"/>
      <c r="F39" s="69"/>
      <c r="G39" s="68"/>
      <c r="H39" s="68"/>
      <c r="I39" s="77"/>
      <c r="J39" s="70"/>
      <c r="K39" s="67"/>
      <c r="L39" s="68"/>
      <c r="M39" s="68"/>
      <c r="N39" s="71"/>
      <c r="O39" s="72"/>
    </row>
    <row r="40" spans="2:15">
      <c r="B40" s="73"/>
      <c r="C40" s="73"/>
      <c r="D40" s="73"/>
      <c r="E40" s="73"/>
      <c r="F40" s="73"/>
      <c r="G40" s="73"/>
      <c r="H40" s="73"/>
      <c r="I40" s="73"/>
      <c r="J40" s="73"/>
      <c r="K40" s="73"/>
      <c r="L40" s="73"/>
      <c r="M40" s="73"/>
      <c r="N40" s="73"/>
      <c r="O40" s="74"/>
    </row>
    <row r="41" spans="2:15">
      <c r="B41" s="73"/>
      <c r="C41" s="73"/>
      <c r="D41" s="73"/>
      <c r="E41" s="73"/>
      <c r="F41" s="73"/>
      <c r="G41" s="73"/>
      <c r="H41" s="73"/>
      <c r="I41" s="73"/>
      <c r="J41" s="73"/>
      <c r="K41" s="73"/>
      <c r="L41" s="73"/>
      <c r="M41" s="73"/>
      <c r="N41" s="73"/>
      <c r="O41" s="74"/>
    </row>
    <row r="42" spans="2:15">
      <c r="B42" s="73"/>
      <c r="C42" s="73"/>
      <c r="D42" s="73"/>
      <c r="E42" s="73"/>
      <c r="F42" s="73"/>
      <c r="G42" s="73"/>
      <c r="H42" s="73"/>
      <c r="I42" s="73"/>
      <c r="J42" s="73"/>
      <c r="K42" s="73"/>
      <c r="L42" s="73"/>
      <c r="M42" s="73"/>
      <c r="N42" s="73"/>
      <c r="O42" s="74"/>
    </row>
    <row r="43" spans="2:15">
      <c r="B43" s="73"/>
      <c r="C43" s="73"/>
      <c r="D43" s="73"/>
      <c r="E43" s="73"/>
      <c r="F43" s="73"/>
      <c r="G43" s="73"/>
      <c r="H43" s="73"/>
      <c r="I43" s="73"/>
      <c r="J43" s="73"/>
      <c r="K43" s="73"/>
      <c r="L43" s="73"/>
      <c r="M43" s="73"/>
      <c r="N43" s="73"/>
      <c r="O43" s="74"/>
    </row>
    <row r="44" spans="2:15">
      <c r="B44" s="73"/>
      <c r="C44" s="73"/>
      <c r="D44" s="73"/>
      <c r="E44" s="73"/>
      <c r="F44" s="73"/>
      <c r="G44" s="73"/>
      <c r="H44" s="73"/>
      <c r="I44" s="73"/>
      <c r="J44" s="73"/>
      <c r="K44" s="73"/>
      <c r="L44" s="73"/>
      <c r="M44" s="73"/>
      <c r="N44" s="73"/>
      <c r="O44" s="74"/>
    </row>
    <row r="45" spans="2:15">
      <c r="B45" s="73"/>
      <c r="C45" s="73"/>
      <c r="D45" s="73"/>
      <c r="E45" s="73"/>
      <c r="F45" s="73"/>
      <c r="G45" s="73"/>
      <c r="H45" s="73"/>
      <c r="I45" s="73"/>
      <c r="J45" s="73"/>
      <c r="K45" s="73"/>
      <c r="L45" s="73"/>
      <c r="M45" s="73"/>
      <c r="N45" s="73"/>
      <c r="O45" s="74"/>
    </row>
    <row r="46" spans="2:15">
      <c r="B46" s="73"/>
      <c r="C46" s="73"/>
      <c r="D46" s="73"/>
      <c r="E46" s="73"/>
      <c r="F46" s="73"/>
      <c r="G46" s="73"/>
      <c r="H46" s="73"/>
      <c r="I46" s="73"/>
      <c r="J46" s="73"/>
      <c r="K46" s="73"/>
      <c r="L46" s="73"/>
      <c r="M46" s="73"/>
      <c r="N46" s="73"/>
      <c r="O46" s="74"/>
    </row>
    <row r="47" spans="2:15">
      <c r="B47" s="73"/>
      <c r="C47" s="73"/>
      <c r="D47" s="73"/>
      <c r="E47" s="73"/>
      <c r="F47" s="73"/>
      <c r="G47" s="73"/>
      <c r="H47" s="73"/>
      <c r="I47" s="73"/>
      <c r="J47" s="73"/>
      <c r="K47" s="73"/>
      <c r="L47" s="73"/>
      <c r="M47" s="73"/>
      <c r="N47" s="73"/>
      <c r="O47" s="74"/>
    </row>
    <row r="48" spans="2:15">
      <c r="B48" s="73"/>
      <c r="C48" s="73"/>
      <c r="D48" s="73"/>
      <c r="E48" s="73"/>
      <c r="F48" s="73"/>
      <c r="G48" s="73"/>
      <c r="H48" s="73"/>
      <c r="I48" s="73"/>
      <c r="J48" s="73"/>
      <c r="K48" s="73"/>
      <c r="L48" s="73"/>
      <c r="M48" s="73"/>
      <c r="N48" s="73"/>
      <c r="O48" s="74"/>
    </row>
    <row r="49" spans="2:15">
      <c r="B49" s="73"/>
      <c r="C49" s="73"/>
      <c r="D49" s="73"/>
      <c r="E49" s="73"/>
      <c r="F49" s="73"/>
      <c r="G49" s="73"/>
      <c r="H49" s="73"/>
      <c r="I49" s="73"/>
      <c r="J49" s="73"/>
      <c r="K49" s="73"/>
      <c r="L49" s="73"/>
      <c r="M49" s="73"/>
      <c r="N49" s="73"/>
      <c r="O49" s="74"/>
    </row>
    <row r="50" spans="2:15">
      <c r="B50" s="73"/>
      <c r="C50" s="73"/>
      <c r="D50" s="73"/>
      <c r="E50" s="73"/>
      <c r="F50" s="73"/>
      <c r="G50" s="73"/>
      <c r="H50" s="73"/>
      <c r="I50" s="73"/>
      <c r="J50" s="73"/>
      <c r="K50" s="73"/>
      <c r="L50" s="73"/>
      <c r="M50" s="73"/>
      <c r="N50" s="73"/>
      <c r="O50" s="74"/>
    </row>
    <row r="51" spans="2:15">
      <c r="B51" s="73"/>
      <c r="C51" s="73"/>
      <c r="D51" s="73"/>
      <c r="E51" s="73"/>
      <c r="F51" s="73"/>
      <c r="G51" s="73"/>
      <c r="H51" s="73"/>
      <c r="I51" s="73"/>
      <c r="J51" s="73"/>
      <c r="K51" s="73"/>
      <c r="L51" s="73"/>
      <c r="M51" s="73"/>
      <c r="N51" s="73"/>
      <c r="O51" s="74"/>
    </row>
    <row r="52" spans="2:15">
      <c r="B52" s="73"/>
      <c r="C52" s="73"/>
      <c r="D52" s="73"/>
      <c r="E52" s="73"/>
      <c r="F52" s="73"/>
      <c r="G52" s="73"/>
      <c r="H52" s="73"/>
      <c r="I52" s="73"/>
      <c r="J52" s="73"/>
      <c r="K52" s="73"/>
      <c r="L52" s="73"/>
      <c r="M52" s="73"/>
      <c r="N52" s="73"/>
      <c r="O52" s="74"/>
    </row>
    <row r="53" spans="2:15">
      <c r="B53" s="73"/>
      <c r="C53" s="73"/>
      <c r="D53" s="73"/>
      <c r="E53" s="73"/>
      <c r="F53" s="73"/>
      <c r="G53" s="73"/>
      <c r="H53" s="73"/>
      <c r="I53" s="73"/>
      <c r="J53" s="73"/>
      <c r="K53" s="73"/>
      <c r="L53" s="73"/>
      <c r="M53" s="73"/>
      <c r="N53" s="73"/>
      <c r="O53" s="74"/>
    </row>
  </sheetData>
  <sheetProtection formatCells="0"/>
  <mergeCells count="15">
    <mergeCell ref="F7:F8"/>
    <mergeCell ref="B4:D4"/>
    <mergeCell ref="B7:B8"/>
    <mergeCell ref="C7:C8"/>
    <mergeCell ref="D7:D8"/>
    <mergeCell ref="E7:E8"/>
    <mergeCell ref="M7:M8"/>
    <mergeCell ref="N7:N8"/>
    <mergeCell ref="O7:O8"/>
    <mergeCell ref="G7:G8"/>
    <mergeCell ref="H7:H8"/>
    <mergeCell ref="J7:J8"/>
    <mergeCell ref="K7:K8"/>
    <mergeCell ref="L7:L8"/>
    <mergeCell ref="I7:I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2: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2:D39" xr:uid="{DFCC38D5-2D23-42D3-A29C-2A929C63A66B}"/>
    <dataValidation type="custom" allowBlank="1" showInputMessage="1" showErrorMessage="1" prompt="Si marco otro mecanismo, escríbalo" sqref="L12:L39" xr:uid="{1B205B6A-0D82-42A7-8D63-293A21A62EBB}">
      <formula1>K12="Otro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2:I39" xr:uid="{71D9ADB1-835F-41DB-A386-9A12D778B44C}">
      <formula1>G12="Otra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J12:J39</xm:sqref>
        </x14:dataValidation>
        <x14:dataValidation type="list" allowBlank="1" showInputMessage="1" showErrorMessage="1" error="Seleccione un número" prompt="Enumere la medida a tomar para cada subcausa." xr:uid="{6D202CE1-D272-452F-95E1-A8801DDACE66}">
          <x14:formula1>
            <xm:f>LISTAS!$D$2:$D$11</xm:f>
          </x14:formula1>
          <xm:sqref>F12:F39</xm:sqref>
        </x14:dataValidation>
        <x14:dataValidation type="list" showInputMessage="1" showErrorMessage="1" prompt="Seleccione la medida" xr:uid="{E62FE946-6C17-4131-9BC2-C8298279BC3B}">
          <x14:formula1>
            <xm:f>LISTAS!$E$2:$E$8</xm:f>
          </x14:formula1>
          <xm:sqref>G12:G39</xm:sqref>
        </x14:dataValidation>
        <x14:dataValidation type="list" allowBlank="1" showInputMessage="1" showErrorMessage="1" prompt="Seleccione el mecanismo" xr:uid="{87A2995B-0D98-465B-B95F-4F13F1369E92}">
          <x14:formula1>
            <xm:f>LISTAS!$F$2:$F$8</xm:f>
          </x14:formula1>
          <xm:sqref>K12:K39</xm:sqref>
        </x14:dataValidation>
        <x14:dataValidation type="list" allowBlank="1" showInputMessage="1" showErrorMessage="1" prompt="¿Como realizará la divulagacion de la PPDA la interior de la entidad? " xr:uid="{FCB1E150-B956-4893-9CB4-494502548DC8}">
          <x14:formula1>
            <xm:f>LISTAS!$K$2:$K$7</xm:f>
          </x14:formula1>
          <xm:sqref>O12:O39</xm:sqref>
        </x14:dataValidation>
        <x14:dataValidation type="list" allowBlank="1" showInputMessage="1" showErrorMessage="1" xr:uid="{CD611DCB-F5C5-4048-8053-95B9888B50C0}">
          <x14:formula1>
            <xm:f>LISTAS!$J$2:$J$9</xm:f>
          </x14:formula1>
          <xm:sqref>B12:B39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58E1E-2FDF-4AF1-B0CE-FBCB95467F1B}"/>
</file>

<file path=customXml/itemProps2.xml><?xml version="1.0" encoding="utf-8"?>
<ds:datastoreItem xmlns:ds="http://schemas.openxmlformats.org/officeDocument/2006/customXml" ds:itemID="{BCB6B2E8-899A-4C3F-A24A-4758A86A87A7}"/>
</file>

<file path=customXml/itemProps3.xml><?xml version="1.0" encoding="utf-8"?>
<ds:datastoreItem xmlns:ds="http://schemas.openxmlformats.org/officeDocument/2006/customXml" ds:itemID="{AE54AD85-86D4-4181-AFAE-058C149811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Jackson Sadith Martinez Lozano</cp:lastModifiedBy>
  <cp:revision/>
  <dcterms:created xsi:type="dcterms:W3CDTF">2019-04-08T20:16:01Z</dcterms:created>
  <dcterms:modified xsi:type="dcterms:W3CDTF">2024-02-01T20:31:39Z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