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adrgov-my.sharepoint.com/personal/tania_peralta_adr_gov_co/Documents/Documentos/1. ADR/Auditorias/2024/03. Control Interno Contable/C- COMUNICACIÓN/C03 Anexos/"/>
    </mc:Choice>
  </mc:AlternateContent>
  <xr:revisionPtr revIDLastSave="122" documentId="11_B17F97B783B0DC03F3D1144050E8956AD2AF14B7" xr6:coauthVersionLast="47" xr6:coauthVersionMax="47" xr10:uidLastSave="{CB090596-9356-4158-875A-05F45C0F5822}"/>
  <bookViews>
    <workbookView xWindow="-108" yWindow="-108" windowWidth="23256" windowHeight="12456" xr2:uid="{00000000-000D-0000-FFFF-FFFF00000000}"/>
  </bookViews>
  <sheets>
    <sheet name="Formulario 2023" sheetId="1" r:id="rId1"/>
    <sheet name="Cualitativo" sheetId="2" r:id="rId2"/>
  </sheets>
  <definedNames>
    <definedName name="_xlnm._FilterDatabase" localSheetId="0" hidden="1">'Formulario 2023'!$B$8:$J$130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F16" i="1"/>
  <c r="F125" i="1"/>
  <c r="G125" i="1" s="1"/>
  <c r="F124" i="1"/>
  <c r="G124" i="1" s="1"/>
  <c r="G123" i="1"/>
  <c r="H123" i="1" s="1"/>
  <c r="F123" i="1"/>
  <c r="F122" i="1"/>
  <c r="G122" i="1" s="1"/>
  <c r="H122" i="1" s="1"/>
  <c r="G121" i="1"/>
  <c r="H121" i="1" s="1"/>
  <c r="F121" i="1"/>
  <c r="F120" i="1"/>
  <c r="G120" i="1" s="1"/>
  <c r="F119" i="1"/>
  <c r="G119" i="1" s="1"/>
  <c r="F118" i="1"/>
  <c r="G118" i="1" s="1"/>
  <c r="F117" i="1"/>
  <c r="G117" i="1" s="1"/>
  <c r="G116" i="1"/>
  <c r="H116" i="1" s="1"/>
  <c r="F116" i="1"/>
  <c r="F115" i="1"/>
  <c r="G115" i="1" s="1"/>
  <c r="H115" i="1" s="1"/>
  <c r="G114" i="1"/>
  <c r="H114" i="1" s="1"/>
  <c r="F114" i="1"/>
  <c r="F112" i="1"/>
  <c r="G112" i="1" s="1"/>
  <c r="F111" i="1"/>
  <c r="G111" i="1" s="1"/>
  <c r="G110" i="1"/>
  <c r="H110" i="1" s="1"/>
  <c r="F110" i="1"/>
  <c r="F108" i="1"/>
  <c r="G108" i="1" s="1"/>
  <c r="F107" i="1"/>
  <c r="G107" i="1" s="1"/>
  <c r="F106" i="1"/>
  <c r="G106" i="1" s="1"/>
  <c r="F105" i="1"/>
  <c r="G105" i="1" s="1"/>
  <c r="F104" i="1"/>
  <c r="G104" i="1" s="1"/>
  <c r="G103" i="1"/>
  <c r="H103" i="1" s="1"/>
  <c r="F103" i="1"/>
  <c r="F102" i="1"/>
  <c r="G102" i="1" s="1"/>
  <c r="F101" i="1"/>
  <c r="G101" i="1" s="1"/>
  <c r="G100" i="1"/>
  <c r="H100" i="1" s="1"/>
  <c r="F100" i="1"/>
  <c r="F99" i="1"/>
  <c r="G99" i="1" s="1"/>
  <c r="H99" i="1" s="1"/>
  <c r="G98" i="1"/>
  <c r="H98" i="1" s="1"/>
  <c r="F98" i="1"/>
  <c r="F97" i="1"/>
  <c r="G97" i="1" s="1"/>
  <c r="F96" i="1"/>
  <c r="G96" i="1" s="1"/>
  <c r="F95" i="1"/>
  <c r="G95" i="1" s="1"/>
  <c r="F94" i="1"/>
  <c r="G94" i="1" s="1"/>
  <c r="G93" i="1"/>
  <c r="H93" i="1" s="1"/>
  <c r="F93" i="1"/>
  <c r="F91" i="1"/>
  <c r="G91" i="1" s="1"/>
  <c r="F90" i="1"/>
  <c r="G90" i="1" s="1"/>
  <c r="F89" i="1"/>
  <c r="G89" i="1" s="1"/>
  <c r="F88" i="1"/>
  <c r="G88" i="1" s="1"/>
  <c r="F87" i="1"/>
  <c r="G87" i="1" s="1"/>
  <c r="G86" i="1"/>
  <c r="H86" i="1" s="1"/>
  <c r="F86" i="1"/>
  <c r="F85" i="1"/>
  <c r="G85" i="1" s="1"/>
  <c r="F84" i="1"/>
  <c r="G84" i="1" s="1"/>
  <c r="F83" i="1"/>
  <c r="G83" i="1" s="1"/>
  <c r="G82" i="1"/>
  <c r="H82" i="1" s="1"/>
  <c r="F82" i="1"/>
  <c r="F80" i="1"/>
  <c r="G80" i="1" s="1"/>
  <c r="F79" i="1"/>
  <c r="G79" i="1" s="1"/>
  <c r="G78" i="1"/>
  <c r="H78" i="1" s="1"/>
  <c r="F78" i="1"/>
  <c r="F76" i="1"/>
  <c r="G76" i="1" s="1"/>
  <c r="F75" i="1"/>
  <c r="G75" i="1" s="1"/>
  <c r="G74" i="1"/>
  <c r="H74" i="1" s="1"/>
  <c r="F74" i="1"/>
  <c r="F73" i="1"/>
  <c r="G73" i="1" s="1"/>
  <c r="F72" i="1"/>
  <c r="G72" i="1" s="1"/>
  <c r="G71" i="1"/>
  <c r="H71" i="1" s="1"/>
  <c r="F71" i="1"/>
  <c r="F70" i="1"/>
  <c r="G70" i="1" s="1"/>
  <c r="F69" i="1"/>
  <c r="G69" i="1" s="1"/>
  <c r="G68" i="1"/>
  <c r="H68" i="1" s="1"/>
  <c r="F68" i="1"/>
  <c r="F67" i="1"/>
  <c r="G67" i="1" s="1"/>
  <c r="F66" i="1"/>
  <c r="G66" i="1" s="1"/>
  <c r="G65" i="1"/>
  <c r="H65" i="1" s="1"/>
  <c r="F65" i="1"/>
  <c r="F64" i="1"/>
  <c r="G64" i="1" s="1"/>
  <c r="F63" i="1"/>
  <c r="G63" i="1" s="1"/>
  <c r="G62" i="1"/>
  <c r="H62" i="1" s="1"/>
  <c r="F62" i="1"/>
  <c r="F60" i="1"/>
  <c r="G60" i="1" s="1"/>
  <c r="H60" i="1" s="1"/>
  <c r="G59" i="1"/>
  <c r="H59" i="1" s="1"/>
  <c r="F59" i="1"/>
  <c r="F58" i="1"/>
  <c r="G58" i="1" s="1"/>
  <c r="H58" i="1" s="1"/>
  <c r="G57" i="1"/>
  <c r="H57" i="1" s="1"/>
  <c r="F57" i="1"/>
  <c r="F55" i="1"/>
  <c r="G55" i="1" s="1"/>
  <c r="H55" i="1" s="1"/>
  <c r="G54" i="1"/>
  <c r="H54" i="1" s="1"/>
  <c r="F54" i="1"/>
  <c r="F53" i="1"/>
  <c r="G53" i="1" s="1"/>
  <c r="F52" i="1"/>
  <c r="G52" i="1" s="1"/>
  <c r="G51" i="1"/>
  <c r="H51" i="1" s="1"/>
  <c r="F51" i="1"/>
  <c r="F50" i="1"/>
  <c r="G50" i="1" s="1"/>
  <c r="F49" i="1"/>
  <c r="G49" i="1" s="1"/>
  <c r="G48" i="1"/>
  <c r="H48" i="1" s="1"/>
  <c r="F48" i="1"/>
  <c r="F44" i="1"/>
  <c r="G44" i="1" s="1"/>
  <c r="F43" i="1"/>
  <c r="G43" i="1" s="1"/>
  <c r="F42" i="1"/>
  <c r="G42" i="1" s="1"/>
  <c r="G41" i="1"/>
  <c r="H41" i="1" s="1"/>
  <c r="F41" i="1"/>
  <c r="F40" i="1"/>
  <c r="G40" i="1" s="1"/>
  <c r="F39" i="1"/>
  <c r="G39" i="1" s="1"/>
  <c r="G38" i="1"/>
  <c r="H38" i="1" s="1"/>
  <c r="F38" i="1"/>
  <c r="F37" i="1"/>
  <c r="G37" i="1" s="1"/>
  <c r="F36" i="1"/>
  <c r="G36" i="1" s="1"/>
  <c r="G35" i="1"/>
  <c r="H35" i="1" s="1"/>
  <c r="F35" i="1"/>
  <c r="F34" i="1"/>
  <c r="G34" i="1" s="1"/>
  <c r="F33" i="1"/>
  <c r="G33" i="1" s="1"/>
  <c r="G32" i="1"/>
  <c r="H32" i="1" s="1"/>
  <c r="F32" i="1"/>
  <c r="F31" i="1"/>
  <c r="G31" i="1" s="1"/>
  <c r="F30" i="1"/>
  <c r="G30" i="1" s="1"/>
  <c r="G29" i="1"/>
  <c r="H29" i="1" s="1"/>
  <c r="F29" i="1"/>
  <c r="F28" i="1"/>
  <c r="G28" i="1" s="1"/>
  <c r="F27" i="1"/>
  <c r="G27" i="1" s="1"/>
  <c r="G26" i="1"/>
  <c r="H26" i="1" s="1"/>
  <c r="F26" i="1"/>
  <c r="F25" i="1"/>
  <c r="G25" i="1" s="1"/>
  <c r="F24" i="1"/>
  <c r="G24" i="1" s="1"/>
  <c r="G23" i="1"/>
  <c r="H23" i="1" s="1"/>
  <c r="F23" i="1"/>
  <c r="F22" i="1"/>
  <c r="G22" i="1" s="1"/>
  <c r="F21" i="1"/>
  <c r="G21" i="1" s="1"/>
  <c r="F20" i="1"/>
  <c r="G19" i="1"/>
  <c r="H19" i="1" s="1"/>
  <c r="F19" i="1"/>
  <c r="F18" i="1"/>
  <c r="G18" i="1" s="1"/>
  <c r="F17" i="1"/>
  <c r="G17" i="1" s="1"/>
  <c r="G16" i="1"/>
  <c r="H16" i="1" s="1"/>
  <c r="F15" i="1"/>
  <c r="G15" i="1" s="1"/>
  <c r="F14" i="1"/>
  <c r="G14" i="1" s="1"/>
  <c r="F13" i="1"/>
  <c r="G13" i="1" s="1"/>
  <c r="F12" i="1"/>
  <c r="G12" i="1" s="1"/>
  <c r="G11" i="1"/>
  <c r="H11" i="1" s="1"/>
  <c r="F11" i="1"/>
  <c r="H49" i="1" l="1"/>
  <c r="I48" i="1" s="1"/>
  <c r="H124" i="1"/>
  <c r="H75" i="1"/>
  <c r="I74" i="1" s="1"/>
  <c r="H101" i="1"/>
  <c r="I100" i="1" s="1"/>
  <c r="H17" i="1"/>
  <c r="I16" i="1" s="1"/>
  <c r="H24" i="1"/>
  <c r="I23" i="1" s="1"/>
  <c r="H30" i="1"/>
  <c r="I29" i="1" s="1"/>
  <c r="I121" i="1"/>
  <c r="I57" i="1"/>
  <c r="I114" i="1"/>
  <c r="H94" i="1"/>
  <c r="I93" i="1" s="1"/>
  <c r="H33" i="1"/>
  <c r="I32" i="1" s="1"/>
  <c r="H36" i="1"/>
  <c r="I35" i="1" s="1"/>
  <c r="H52" i="1"/>
  <c r="I51" i="1" s="1"/>
  <c r="I54" i="1"/>
  <c r="H69" i="1"/>
  <c r="I68" i="1" s="1"/>
  <c r="H79" i="1"/>
  <c r="I78" i="1" s="1"/>
  <c r="H117" i="1"/>
  <c r="I116" i="1" s="1"/>
  <c r="H27" i="1"/>
  <c r="I26" i="1" s="1"/>
  <c r="I59" i="1"/>
  <c r="H72" i="1"/>
  <c r="I71" i="1" s="1"/>
  <c r="H20" i="1"/>
  <c r="I19" i="1" s="1"/>
  <c r="H63" i="1"/>
  <c r="I62" i="1" s="1"/>
  <c r="H83" i="1"/>
  <c r="I82" i="1" s="1"/>
  <c r="H104" i="1"/>
  <c r="I103" i="1" s="1"/>
  <c r="H111" i="1"/>
  <c r="I110" i="1" s="1"/>
  <c r="I123" i="1"/>
  <c r="F128" i="1"/>
  <c r="H12" i="1"/>
  <c r="I11" i="1" s="1"/>
  <c r="H87" i="1"/>
  <c r="I86" i="1" s="1"/>
  <c r="H39" i="1"/>
  <c r="I38" i="1" s="1"/>
  <c r="H42" i="1"/>
  <c r="I41" i="1" s="1"/>
  <c r="H66" i="1"/>
  <c r="I65" i="1" s="1"/>
  <c r="I98" i="1"/>
  <c r="I126" i="1" l="1"/>
  <c r="D134" i="1"/>
  <c r="F129" i="1"/>
  <c r="F130" i="1" s="1"/>
  <c r="D135" i="1" s="1"/>
  <c r="D136" i="1" s="1"/>
</calcChain>
</file>

<file path=xl/sharedStrings.xml><?xml version="1.0" encoding="utf-8"?>
<sst xmlns="http://schemas.openxmlformats.org/spreadsheetml/2006/main" count="589" uniqueCount="328">
  <si>
    <t xml:space="preserve"> AGENCIA DE DESARROLLO RURAL </t>
  </si>
  <si>
    <t xml:space="preserve">EVALUACIÓN CONTROL INTERNO CONTABLE </t>
  </si>
  <si>
    <t>ALCANCE: 1 DE ENERO AL 31 DE DICIEMBRE DE 2023</t>
  </si>
  <si>
    <t>CRITERIO DE CONTROL</t>
  </si>
  <si>
    <t>ANÁLISIS CALIFICACIÓN CRITERIO</t>
  </si>
  <si>
    <t>DESCRIPCIÓN OBSERVACIONES</t>
  </si>
  <si>
    <t>MARCO DE REFERENCIA DEL PROCESO CONTABLE / ELEMENTOS DEL MARCO NORMATIVO</t>
  </si>
  <si>
    <t xml:space="preserve">TIPO </t>
  </si>
  <si>
    <t>RESPUESTA</t>
  </si>
  <si>
    <t xml:space="preserve">CALIFICACIÓN </t>
  </si>
  <si>
    <t>CONTROL PONDERACIÓN</t>
  </si>
  <si>
    <t>TOTAL Ex+Ef</t>
  </si>
  <si>
    <t>TOTAL CRITERIO</t>
  </si>
  <si>
    <t>OBSERVACIONES</t>
  </si>
  <si>
    <t>¿La entidad ha definido las políticas contables que debe aplicar para el reconocimiento, medición, revelación y presentación de los hechos económicos de acuerdo con el marco normativo que le corresponde aplicar?</t>
  </si>
  <si>
    <t>Ex</t>
  </si>
  <si>
    <t>SI</t>
  </si>
  <si>
    <t>La entidad tiene definidas las políticas contables para el reconocimiento, medición, revelación y presentación de los hechos económicos, mediante la adopción del Manual de Políticas Contables V3, siendo adoptado mediante la Resolución 024 del 24 de enero del 2023,  el cual fue utilizado durante la vigencia 2023.</t>
  </si>
  <si>
    <t>1.1</t>
  </si>
  <si>
    <t>¿Se socializan las políticas con el personal involucrado en el proceso contable?</t>
  </si>
  <si>
    <t>Ef</t>
  </si>
  <si>
    <t>1.2</t>
  </si>
  <si>
    <t>¿Las políticas establecidas son aplicadas en el desarrollo del proceso contable?</t>
  </si>
  <si>
    <t>1.3</t>
  </si>
  <si>
    <t>¿Las políticas contables responden a la naturaleza y a la actividad de la entidad?</t>
  </si>
  <si>
    <t>Las políticas contables adoptadas responden al marco normativo aplicable a las Entidades de Gobierno. Para el objeto de la Agencia de Desarrollo Rural, se corroboró que las políticas y su contenido abordan los tratamientos particulares de las partidas relacionadas con Cartera, Propiedades Planta y Equipo y, en general las asociadas a Proyectos Integrales de Desarrollo Agropecuario y Rural -PIDAR y Distritos de Adecuación de Tierras - DAT.</t>
  </si>
  <si>
    <t>1.4</t>
  </si>
  <si>
    <t>¿Las políticas contables propenden por la representación fiel de la información financiera?</t>
  </si>
  <si>
    <t>¿Se establecen instrumentos (planes, procedimientos, manuales, reglas de negocio, guías, etc.) para el seguimiento al cumplimiento de los planes de mejoramiento derivados de los hallazgos de auditoría interna o externa?</t>
  </si>
  <si>
    <t>2.1</t>
  </si>
  <si>
    <t>¿Se socializan estos instrumentos de seguimiento con los responsables?</t>
  </si>
  <si>
    <t>PARCIALMENTE</t>
  </si>
  <si>
    <t>2.2</t>
  </si>
  <si>
    <t>¿Se hace seguimiento o monitoreo al cumplimiento de los planes de mejoramiento?</t>
  </si>
  <si>
    <t>¿La entidad cuenta con una política o instrumento (procedimiento, manual, regla de negocio, guía, instructivo, etc.) tendiente a facilitar el flujo de información relativo a los hechos económicos originados en cualquier dependencia?</t>
  </si>
  <si>
    <t>3.1</t>
  </si>
  <si>
    <t>¿Se socializan estas herramientas con el personal involucrado en el proceso?</t>
  </si>
  <si>
    <t>3.2</t>
  </si>
  <si>
    <t>¿Se tienen identificados los documentos idóneos mediante los cuales se informa al área contable?</t>
  </si>
  <si>
    <t>3.3</t>
  </si>
  <si>
    <t>¿Existen procedimientos internos documentados que faciliten la aplicación de la política?</t>
  </si>
  <si>
    <t>¿Se ha implementado una política o instrumento (directriz, procedimiento, guía o lineamiento) sobre la identificación de los bienes físicos en forma individualizada dentro del proceso contable de la entidad?</t>
  </si>
  <si>
    <t>4.1</t>
  </si>
  <si>
    <t>¿Se ha socializado este instrumento con el personal involucrado en el proceso?</t>
  </si>
  <si>
    <t>4.2</t>
  </si>
  <si>
    <t>¿Se verifica la individualización de los bienes físicos?</t>
  </si>
  <si>
    <t>¿Se cuenta con una directriz, guía o procedimiento para realizar las conciliaciones de las partidas más relevantes, a fin de lograr una adecuada identificación y medición?</t>
  </si>
  <si>
    <t>5.1</t>
  </si>
  <si>
    <t>¿Se socializan estas directrices, guías o procedimientos con el personal involucrado en el proceso?</t>
  </si>
  <si>
    <t>5.2</t>
  </si>
  <si>
    <t>¿Se verifica la aplicación de estas directrices, guías o procedimientos?</t>
  </si>
  <si>
    <t>¿Se cuenta con una directriz, guía, lineamiento, procedimiento o instrucción en que se defina la segregación de funciones (autorizaciones, registros y manejos) dentro de los procesos contables?</t>
  </si>
  <si>
    <t>6.1</t>
  </si>
  <si>
    <t>¿Se socializa esta directriz, guía, lineamiento, procedimiento o instrucción con el personal involucrado en el proceso?</t>
  </si>
  <si>
    <t>Si</t>
  </si>
  <si>
    <t>6.2</t>
  </si>
  <si>
    <t>¿Se verifica el cumplimiento de esta directriz, guía, lineamiento, procedimiento o instrucción?</t>
  </si>
  <si>
    <t>¿Se cuenta con una directriz, procedimiento, guía, lineamiento o instrucción para la presentación oportuna de la información financiera?</t>
  </si>
  <si>
    <t>7.1</t>
  </si>
  <si>
    <t>7.2</t>
  </si>
  <si>
    <t>¿Se cumple con la directriz, guía, lineamiento, procedimiento o instrucción?</t>
  </si>
  <si>
    <t>¿Existe un procedimiento para llevar a cabo, en forma adecuada, el cierre integral de la información producida en las áreas o dependencias que generan hechos económicos?</t>
  </si>
  <si>
    <t>8.1</t>
  </si>
  <si>
    <t>¿Se socializa este procedimiento con el personal involucrado en el proceso?</t>
  </si>
  <si>
    <t>8.2</t>
  </si>
  <si>
    <t>¿Se cumple con el procedimiento?</t>
  </si>
  <si>
    <t>¿La entidad tiene implementadas directrices, procedimientos, guías o lineamientos para realizar periódicamente inventarios y cruces de información, que le permitan verificar la existencia de activos y pasivos?</t>
  </si>
  <si>
    <t>9.1</t>
  </si>
  <si>
    <t>¿Se socializan las directrices, procedimientos, guías o lineamientos con el personal involucrado en el proceso?</t>
  </si>
  <si>
    <t>9.2</t>
  </si>
  <si>
    <t>¿Se cumple con estas directrices, procedimientos, guías o lineamientos?</t>
  </si>
  <si>
    <t>10.1</t>
  </si>
  <si>
    <t>¿Se tienen establecidas directrices, procedimientos, instrucciones, o lineamientos sobre análisis, depuración y seguimiento de cuentas para el mejoramiento y sostenibilidad de la calidad de la información?</t>
  </si>
  <si>
    <t>10.2</t>
  </si>
  <si>
    <t>¿Existen mecanismos para verificar el cumplimiento de estas directrices, procedimientos, instrucciones, o lineamientos?</t>
  </si>
  <si>
    <t>10.3</t>
  </si>
  <si>
    <t>¿El análisis, la depuración y el seguimiento de cuentas se realiza permanentemente o por lo menos periódicamente?</t>
  </si>
  <si>
    <t>ETAPAS DEL PROCESO CONTABLE 
RECONOCIMIENTO 
IDENTIFICACIÓN</t>
  </si>
  <si>
    <t>¿Se evidencia por medio de flujogramas, u otra técnica o mecanismo, la forma como circula la información hacia el área contable?</t>
  </si>
  <si>
    <t>11.1</t>
  </si>
  <si>
    <t>¿La entidad ha identificado los proveedores de información dentro del proceso contable?</t>
  </si>
  <si>
    <t>En lo que respecta a la identificación de los proveedores de información, se observa que para cada uno de los seis procesos de Gestión Financiera se cuenta con su respectiva consolidación, así como el insumo respectivo para su trámite o actividad a ejecutar, de igual forma dentro de la caracterización se exponen los proveedores involucrados durante el proceso.</t>
  </si>
  <si>
    <t>11.2</t>
  </si>
  <si>
    <t>¿La entidad ha identificado los receptores de información dentro del proceso contable?</t>
  </si>
  <si>
    <t>En lo que respecta a la identificación de receptores de información, se observa que para cada uno de los seis procesos de Gestión Financiera se cuenta con su respectiva consolidación, así como la identificación de la salida y el cliente al que va dirigido, de igual forma dentro de la caracterización se exponen los receptores involucrados durante el proceso.</t>
  </si>
  <si>
    <t>¿Los derechos y obligaciones se encuentran debidamente individualizados en la contabilidad, bien sea por el área contable, o bien por otras dependencias?</t>
  </si>
  <si>
    <t>12.1</t>
  </si>
  <si>
    <t>¿Los derechos y obligaciones se miden a partir de su individualización?</t>
  </si>
  <si>
    <t>12.2</t>
  </si>
  <si>
    <t>¿La baja en cuentas es factible a partir de la individualización de los derechos y obligaciones?</t>
  </si>
  <si>
    <t>¿Para la identificación de los hechos económicos, se toma como base el marco normativo aplicable a la entidad?</t>
  </si>
  <si>
    <t>13.1</t>
  </si>
  <si>
    <t>¿En el proceso de identificación se tienen en cuenta los criterios para el reconocimiento de los hechos económicos definidos en las normas?</t>
  </si>
  <si>
    <t>CLASIFICACIÓN</t>
  </si>
  <si>
    <t>TIPO</t>
  </si>
  <si>
    <t>CALIFICACIÓN</t>
  </si>
  <si>
    <t>¿Se utiliza la versión actualizada del Catálogo General de Cuentas correspondiente al marco normativo aplicable a la entidad?</t>
  </si>
  <si>
    <t>14.1</t>
  </si>
  <si>
    <t>¿Se realizan revisiones permanentes sobre la vigencia del catálogo de cuentas?</t>
  </si>
  <si>
    <t>¿Se llevan registros individualizados de los hechos económicos ocurridos en la entidad?</t>
  </si>
  <si>
    <t>15.1</t>
  </si>
  <si>
    <t>¿En el proceso de clasificación se consideran los criterios definidos en el marco normativo aplicable a la entidad?</t>
  </si>
  <si>
    <t>REGISTRO</t>
  </si>
  <si>
    <t>¿Los hechos económicos se contabilizan cronológicamente?</t>
  </si>
  <si>
    <t>16.1</t>
  </si>
  <si>
    <t>¿Se verifica el registro contable cronológico de los hechos económicos?</t>
  </si>
  <si>
    <t>16.2</t>
  </si>
  <si>
    <t>¿Se verifica el registro consecutivo de los hechos económicos en los libros de contabilidad?</t>
  </si>
  <si>
    <t>¿Los hechos económicos registrados están respaldados en documentos soporte idóneos?</t>
  </si>
  <si>
    <t>17.1</t>
  </si>
  <si>
    <t>¿Se verifica que los registros contables cuenten con los documentos de origen interno o externo que los soporten?</t>
  </si>
  <si>
    <t>17.2</t>
  </si>
  <si>
    <t>¿Se conservan y custodian los documentos soporte?</t>
  </si>
  <si>
    <t>¿Para el registro de los hechos económicos, se elaboran los respectivos comprobantes de contabilidad?</t>
  </si>
  <si>
    <t>18.1</t>
  </si>
  <si>
    <t>¿Los comprobantes de contabilidad se realizan cronológicamente?</t>
  </si>
  <si>
    <t>18.2</t>
  </si>
  <si>
    <t>¿Los comprobantes de contabilidad se enumeran consecutivamente?</t>
  </si>
  <si>
    <t>¿Los libros de contabilidad se encuentran debidamente soportados en comprobantes de contabilidad?</t>
  </si>
  <si>
    <t>19.1</t>
  </si>
  <si>
    <t>¿La información de los libros de contabilidad coincide con la registrada en los comprobantes de contabilidad?</t>
  </si>
  <si>
    <t>19.2</t>
  </si>
  <si>
    <t>En caso de haber diferencias entre los registros en los libros y los comprobantes de contabilidad, ¿se realizan las conciliaciones y ajustes necesarios?</t>
  </si>
  <si>
    <t>¿Existe algún mecanismo a través del cual se verifique la completitud de los registros contables?</t>
  </si>
  <si>
    <t>20.1</t>
  </si>
  <si>
    <t>¿Dicho mecanismo se aplica de manera permanente o periódica?</t>
  </si>
  <si>
    <t>20.2</t>
  </si>
  <si>
    <t>¿Los libros de contabilidad se encuentran actualizados y sus saldos están de acuerdo con el último informe trimestral transmitido a la Contaduría General de la Nación?</t>
  </si>
  <si>
    <t>MEDICIÓN INICIAL</t>
  </si>
  <si>
    <t>¿Los criterios de medición inicial de los hechos económicos utilizados por la entidad corresponden al marco normativo aplicable a la entidad?</t>
  </si>
  <si>
    <t>De acuerdo con la verificación realizada a las mediciones iniciales de las cuentas mayores que componen el Balance General de la Agencia de Desarrollo Rural, se identifica que estas mantienen correlación con el Marco Normativo de la Contaduría General de la Nación para Entidades de Gobierno, y se encuentran acordes con el Manual de Políticas Contables de la ADR Versión 3.</t>
  </si>
  <si>
    <t>21.1</t>
  </si>
  <si>
    <t>¿Los criterios de medición de los activos, pasivos, ingresos, gastos y costos contenidos en el marco normativo aplicable a la entidad, son de conocimiento del personal involucrado en el proceso contable?</t>
  </si>
  <si>
    <t>21.2</t>
  </si>
  <si>
    <t>¿Los criterios de medición de los activos, pasivos, ingresos, gastos y costos se aplican conforme al marco normativo que le corresponde a la entidad?</t>
  </si>
  <si>
    <t>NO</t>
  </si>
  <si>
    <t>MEDICIÓN POSTERIOR</t>
  </si>
  <si>
    <t>¿Se calculan, de manera adecuada, los valores correspondientes a los procesos de depreciación, amortización, agotamiento y deterioro, según aplique?</t>
  </si>
  <si>
    <t>Se identificó dentro de las Politicas Contables el método de cálculo de los valores correspondientes a los procesos de depreciación, amortización y deterioro, sin embargo, para el proceso de agotamiento no se observó ninguna especificación sobre el método de cálculo dentro de manual de políticas contables de la Agencia de Desarrollo Rural versión 3, dado que dentro de la entidad no se poseen bienes que sean agotables como por ejemplo (los activos biológicos entre otros).</t>
  </si>
  <si>
    <t>22.1</t>
  </si>
  <si>
    <t>¿Los cálculos de depreciación se realizan con base en lo establecido en la política?</t>
  </si>
  <si>
    <t>22.2</t>
  </si>
  <si>
    <t>¿La vida útil de la propiedad, planta y equipo, y la depreciación son objeto de revisión periódica?</t>
  </si>
  <si>
    <t>A partir de las indagaciones realizadas se evidenció que al cierre de cada periodo y en las revelaciones de los Estados Financieros y sus respectivas notas se da revisión de la vida útil de la propiedad, planta y equipo, y su depreciación.</t>
  </si>
  <si>
    <t>22.3</t>
  </si>
  <si>
    <t>¿Se verifican los indicios de deterioro de los activos por lo menos al final del período contable?</t>
  </si>
  <si>
    <t>¿Se encuentran plenamente establecidos los criterios de medición posterior para cada uno de los elementos de los estados financieros?</t>
  </si>
  <si>
    <t>Los criterios de medición posterior se encuentran plenamente establecidos por la ADR en el Manual de Políticas Contables, para las partidas de Efectivo y Equivalentes al Efectivo, Cuentas por Cobrar, Inventarios, Propiedades, Planta y Equipo, Activos Intangibles, Cuentas por Pagar y Pasivos Estimados y Provisiones, Beneficios a los Empleados, Ingresos.</t>
  </si>
  <si>
    <t>23.1</t>
  </si>
  <si>
    <t>¿Los criterios se establecen con base en el marco normativo aplicable a la entidad?</t>
  </si>
  <si>
    <t>23.2</t>
  </si>
  <si>
    <t>¿Se identifican los hechos económicos que deben ser objeto de actualización posterior?</t>
  </si>
  <si>
    <t>23.3</t>
  </si>
  <si>
    <t>¿Se verifica que la medición posterior se efectúa con base en los criterios establecidos en el marco normativo aplicable a la entidad?</t>
  </si>
  <si>
    <t>23.4</t>
  </si>
  <si>
    <t>¿La actualización de los hechos económicos se realiza de manera oportuna?</t>
  </si>
  <si>
    <t>23.5</t>
  </si>
  <si>
    <t>¿Se soportan las mediciones fundamentadas en estimaciones o juicios de profesionales expertos ajenos al proceso contable?</t>
  </si>
  <si>
    <t>Se determinó que para el cálculo de la provisión contable de litigios, la Oficina Jurídica, es la encargada de evaluar la probabilidad de pérdida de un proceso judicial, además de ser la dependencia que remite al área contable su estimación de las pretensiones de los procesos a su cargo, ya sea para que sean registrados en Cuentas de Orden, o para que se reconozca o ajuste la provisión correspondiente, mediante memorando se corrobora dicho flujo de información por lo cual se identifica que las mediciones han sido realizadas por profesionales expertos ajenos al proceso contable.</t>
  </si>
  <si>
    <t>PRESENTACIÓN DE ESTADOS FINANCIEROS</t>
  </si>
  <si>
    <t>¿Se elaboran y presentan oportunamente los estados financieros a los usuarios de la información financiera?</t>
  </si>
  <si>
    <t>24.1</t>
  </si>
  <si>
    <t>¿Se cuenta con una política, directriz, procedimiento, guía o lineamiento para la divulgación de los estados financieros?</t>
  </si>
  <si>
    <t>24.2</t>
  </si>
  <si>
    <t>¿Se cumple la política, directriz, procedimiento, guía o lineamiento establecida para la divulgación de los estados financieros?</t>
  </si>
  <si>
    <t>24.3</t>
  </si>
  <si>
    <t>24.4</t>
  </si>
  <si>
    <t>¿Se elabora el juego completo de estados financieros, con corte al 31 de diciembre?</t>
  </si>
  <si>
    <t>¿Las cifras contenidas en los estados financieros coinciden con los saldos de los libros de contabilidad?</t>
  </si>
  <si>
    <t>25.1</t>
  </si>
  <si>
    <t>¿Se realizan verificaciones de los saldos de las partidas de los estados financieros previo a la presentación de los estados financieros?</t>
  </si>
  <si>
    <t>¿Se utiliza un sistema de indicadores para analizar e interpretar la realidad financiera de la entidad?</t>
  </si>
  <si>
    <t>26.1</t>
  </si>
  <si>
    <t>¿Los indicadores se ajustan a las necesidades de la entidad y del proceso contable?</t>
  </si>
  <si>
    <t>26.2</t>
  </si>
  <si>
    <t>¿Se verifica la fiabilidad de la información utilizada como insumo para la elaboración del indicador?</t>
  </si>
  <si>
    <t>¿La información financiera presenta la suficiente ilustración para su adecuada comprensión por parte de los usuarios?</t>
  </si>
  <si>
    <t>27.1</t>
  </si>
  <si>
    <t>¿Las notas a los estados financieros cumplen con las revelaciones requeridas en las normas para el reconocimiento, medición, revelación y presentación de los hechos económicos del marco normativo aplicable?</t>
  </si>
  <si>
    <t>27.2</t>
  </si>
  <si>
    <t>¿El contenido de las notas a los estados financieros revela en forma suficiente la información de tipo cualitativo y cuantitativo para que sea útil al usuario?</t>
  </si>
  <si>
    <t>27.3</t>
  </si>
  <si>
    <t>¿En las notas a los estados financieros, se hace referencia a las variaciones significativas que se presentan de un periodo a otro?</t>
  </si>
  <si>
    <t>27.4</t>
  </si>
  <si>
    <t>¿Las notas explican la aplicación de metodologías o la aplicación de juicios profesionales en la preparación de la información, cuando a ello hay lugar?</t>
  </si>
  <si>
    <t>27.5</t>
  </si>
  <si>
    <t>¿Se corrobora que la información presentada a los distintos usuarios de la información sea consistente?</t>
  </si>
  <si>
    <t>RENDICIÓN DE CUENTAS E INFORMACIÓN A PARTES INTERESADAS</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</si>
  <si>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</si>
  <si>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</si>
  <si>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¿Se verifica la consistencia de las cifras presentadas en los estados financieros con las presentadas en la rendición de cuentas o la presentada para propósitos específicos?</t>
  </si>
  <si>
    <t>28.2</t>
  </si>
  <si>
    <t>¿Se presentan explicaciones que faciliten a los diferentes usuarios la comprensión de la información financiera presentada?</t>
  </si>
  <si>
    <t>GESTIÓN DEL RIESGO CONTABLE</t>
  </si>
  <si>
    <t>¿Existen mecanismos de identificación y monitoreo de los riesgos de índole contable?</t>
  </si>
  <si>
    <t>29.1</t>
  </si>
  <si>
    <t>¿Se deja evidencia de la aplicación de estos mecanismos?</t>
  </si>
  <si>
    <t>¿Se ha establecido la probabilidad de ocurrencia y el impacto que puede tener, en la entidad, la materialización de los riesgos de índole contable?</t>
  </si>
  <si>
    <t>30.1</t>
  </si>
  <si>
    <t>¿Se analizan y se da un tratamiento adecuado a los riesgos de índole contable en forma permanente?</t>
  </si>
  <si>
    <t>30.2</t>
  </si>
  <si>
    <t>¿Los riesgos identificados se revisan y actualizan periódicamente?</t>
  </si>
  <si>
    <t>30.3</t>
  </si>
  <si>
    <t>¿Se han establecido controles que permitan mitigar o neutralizar la ocurrencia de cada riesgo identificado?</t>
  </si>
  <si>
    <t>30.4</t>
  </si>
  <si>
    <t>¿Se realizan autoevaluaciones periódicas para determinar la eficacia de los controles implementados en cada una de las actividades del proceso contable?</t>
  </si>
  <si>
    <t>¿Los funcionarios involucrados en el proceso contable poseen las habilidades y competencias necesarias para su ejecución?</t>
  </si>
  <si>
    <t>31.1</t>
  </si>
  <si>
    <t>¿Las personas involucradas en el proceso contable están capacitadas para identificar los hechos económicos propios de la entidad que tienen impacto contable?</t>
  </si>
  <si>
    <t>¿Dentro del plan institucional de capacitación se considera el desarrollo de competencias y actualización permanente del personal involucrado en el proceso contable?</t>
  </si>
  <si>
    <t>32.1</t>
  </si>
  <si>
    <t>¿Se verifica la ejecución del plan de capacitación?</t>
  </si>
  <si>
    <t>32.2</t>
  </si>
  <si>
    <t>¿Se verifica que los programas de capacitación desarrollados apuntan al mejoramiento de competencias y habilidades?</t>
  </si>
  <si>
    <t>SUBTOTAL</t>
  </si>
  <si>
    <t>Sumatoria Puntajes</t>
  </si>
  <si>
    <t>Dividir entre total de criterios</t>
  </si>
  <si>
    <t>Multiplicar por 5</t>
  </si>
  <si>
    <t>MÁXIMO A OBTENER</t>
  </si>
  <si>
    <t>TOTAL PREGUNTAS</t>
  </si>
  <si>
    <t>PUNTAJE OBTENIDO</t>
  </si>
  <si>
    <t>Porcentaje obtenido</t>
  </si>
  <si>
    <t>Calificación</t>
  </si>
  <si>
    <t>Existe el Mapa de Riesgos consolidado de la Entidad, donde se encuentran identificados cuatro (4) riesgos de gestión en lo que respecta a la versión 4 asociados al proceso de gestión financiera y ningún riesgo de corrupción, estableciendo la responsabilidad a los funcionarios del proceso de aplicar los controles identificados y reportar la materialización de estos, el monitoreo se realiza desde la segunda línea de defensa, es decir, la Oficina de Planeación.</t>
  </si>
  <si>
    <r>
      <t>Para los riesgos identificados en el proceso Gestión Financiera, se analizan los riesgos determinando el impacto y la probabilidad de ocurrencia para su valoración, mediante la aplicación de la metodología basada en la “</t>
    </r>
    <r>
      <rPr>
        <i/>
        <sz val="10"/>
        <color theme="1"/>
        <rFont val="Verdana"/>
        <family val="2"/>
      </rPr>
      <t>Guía para la administración del riesgo y el diseño de controles en entidades públicas V6 del DAFP</t>
    </r>
    <r>
      <rPr>
        <sz val="10"/>
        <color theme="1"/>
        <rFont val="Verdana"/>
        <family val="2"/>
      </rPr>
      <t>”.</t>
    </r>
  </si>
  <si>
    <t>El equipo de apoyo que hace parte del proceso contable cuenta con las capacidades y conocimientos idóneos para identificar los hechos económicos propios de la Entidad que tienen impacto contable, igualmente cuentan con la preparación y ejecución de las obligaciones contractuales que se identifican dentro del marco normativo.</t>
  </si>
  <si>
    <t>El área de Talento Humano ha comunicado que implementa encuestas dirigidas a los funcionarios y contratistas participantes en las capacitaciones, estas encuestas tienen como objetivo evaluar la pertinencia de los cursos en relación con el desarrollo de sus funciones proporcionando una retroalimentación valiosa de su relevancia y eficacia en el fortalecimiento de las habilidades necesarias para el desempeño laboral.</t>
  </si>
  <si>
    <t xml:space="preserve">Se validó que, para los riesgos identificados se establecieron controles, el propósito del control, causa raíz, responsable de primera línea de defensa, la frecuencia con la que se aplica y las acciones para abordar el riesgo. </t>
  </si>
  <si>
    <t>Durante la vigencia 2023 se expidió la Circular 023 del 27 de abril de 2023 con asunto: Remisión de Información Financiera bajo el nuevo Marco Normativo Contable Vigencia 2023 y siguientes, en la cual se da cumplimiento a lo dispuesto en el Manual de Políticas Contables e indica que las áreas generadoras de información contable deben remitir en medio magnético los informes correspondientes al mes inmediatamente anterior de presentación y socializa por cada una de las dependencias la información que debe remitirse.</t>
  </si>
  <si>
    <t xml:space="preserve">La Agencia de Desarrollo Rural cuenta con un Sistema Integrado de Gestión (ISOLUCIÓN) en el cual se encuentra debidamente publicado el Manual de Políticas Contables y los procedimientos de la Dirección Financiera, el cual permite a los funcionarios y contratistas consultarlos permanentemente. Las circulares que emitieron instrucciones para la vigencia 2023 se comunicaron mediante correo electrónico a las áreas generadoras de información.
</t>
  </si>
  <si>
    <t xml:space="preserve">Mediante la Circular 023 del 27 de abril de 2023 con asunto: Remisión de Información Financiera bajo el nuevo Marco Normativo Contable se indica a cada una de las áreas generadoras de información contable en la Agencia de Desarrollo Rural como lo son la Vicepresidencia de Gestión Contractual, Vicepresidencia de Integración Productiva, Vicepresidencia de Integración Productiva Dirección de Adecuación de Tierras Grupo cartera, Vicepresidencia de Integración Productiva Dirección de Adecuación de Tierras, Unidades Técnicas Territoriales Distritos de Adecuación de Tierras administrados por terceros, Oficina Jurídica, Oficina de Tecnología de la Información, Secretaría General – Dirección de Talento Humano, Secretaría General – Dirección Administrativa, y Secretaría General – Tesorería específicamente en qué medio y qué información debe remitir cada una. </t>
  </si>
  <si>
    <t>El procedimiento de Gestión Contable se encuentra en el Sistema Integrado de Gestión ISOLUCIÓN para consulta permanente de funcionarios y contratistas.</t>
  </si>
  <si>
    <t>Para la construcción de los Estados Financieros 2023 se realizan y archivan las conciliaciones que son necesarias con las dependencias generadoras de dicha información, esta Oficina pudo validar las conciliaciones con corte marzo, junio y septiembre de las áreas de Intangible, seguros, jurídica y Almacén, esta última evidenció una desviación que fue reportada en el Hallazgo No 2 Inconsistencias en las conciliaciones elaboradas para la construcción de Estados Financieros del Informe OCI-2023-030.</t>
  </si>
  <si>
    <t>Los procedimientos del proceso de Gestión Financiera establecen los responsables de las actividades. Se evidenció que se tienen definidas las funciones dentro de las operaciones del ciclo contable asignadas a los funcionarios y contratistas del área para su reconocimiento y registro correspondiente, se distribuyen las tareas por temas de acuerdo con el perfil asignado en SIIF Nación y sobre los cuales cada uno tiene responsabilidades.</t>
  </si>
  <si>
    <t>Los procedimientos pertenecientes a la Dirección Financiera se encuentran debidamente aprobados y publicados en el Sistema Integrado de Gestión para consulta permanente de funcionarios y contratistas.</t>
  </si>
  <si>
    <t>La circular 023 del 27 de abril de 2023 fue socializada vía correo electrónico en el mes de abril de 2023, de igual manera, el Manual de Políticas Contables V3 esta disponible en ISOLUCIÓN para la consulta permanente por parte de funcionarios y contratistas de la Agencia.</t>
  </si>
  <si>
    <t xml:space="preserve">La transmisión de la información financiera fue enviada a la CGN a través del CHIP, dentro de las fechas establecidas en el Art. 16 Plazos para el reporte de la información a la Contaduría General de la Nación de la Resolución 706 de 2016. </t>
  </si>
  <si>
    <t>El procedimiento de Gestión Contable PR-FIN-001 se encuentra disponible permanentemente en el Sistema Integrado de Gestión ISOLUCIÓN y las circulares emitidas fueron socializadas vía correo electrónico.</t>
  </si>
  <si>
    <t>La Dirección Financiera cuenta con un control en Excel donde se identifica el número de radicado o correo electrónico y la fecha en la que se recibió la información por medio del cual se identificó que no siempre la información fue entregada en el plazo establecido en la Resolución 023 del 27 de abril de 2023 (10 primeros días hábiles del mes siguiente).</t>
  </si>
  <si>
    <t>Las políticas definidas en el Manual de Políticas Contables determinado por la Agencia de Desarrollo Rural se encuentran acorde a lo establecido en la norma en cuento al reconocimiento de los hechos ecónomicos.</t>
  </si>
  <si>
    <t xml:space="preserve">En los procesos de identificación de partidas se evalúan sus cuantías y se reconocen conforme a las políticas contables en los respectivos grupos de cuentas, de acuerdo con el cumplimiento al Catalogo de Cuentas vigente. </t>
  </si>
  <si>
    <t xml:space="preserve">De acuerdo con lo indicado por la Dirección Financiera se realizan validaciones periódicas sobre las expediciones de normas y demás información publicada por la Contaduría General de la Nación, de igual manera no se identificaron desviaciones entre las cuentas utilizadas por la entidad y el Catalogo de Cuentas vigente para el 2023. </t>
  </si>
  <si>
    <t xml:space="preserve">Se identificó en el Manual de Políticas Contables de la Agencia de Desarrollo Rural lineamientos de clasificación para cuentas por cobrar y cuentas por pagar siguiendo el marco normativo, de igual manera se validó que la entidad durante el 2023 utilizó la clasificación y cuentas descritas en el Catalogo de cuentas aplicable a la vigencia. </t>
  </si>
  <si>
    <t xml:space="preserve">Teniendo en cuenta lo indicado anteriormente, los comprobantes manuales los cuales son mayormente suceptibles a errores son revisados y aprobados por el Contador de la entidad, revisión en la cual también se verifica el registro cronológico de estos. </t>
  </si>
  <si>
    <t>El aplicativo SIIF Nación asigna automaticamente el número de consecutivo a los comprobantes contables, es importante mencionar que ni el área contable ni la coordinadora SIIF tiene injerencia en esta asignación.</t>
  </si>
  <si>
    <t xml:space="preserve">Tal como se indicó anteriormente el consecutivo y numeración de los comprobantes son asignados automaticamente por el aplicativo SIIF Nación. </t>
  </si>
  <si>
    <t xml:space="preserve">la Dirección Financiera remite a esta Oficina el libro diario con corte 31 de diciembre de 2023, de igual manera y de acuerdo con la verificación realizada en la prueba 04 Clasificación y 06 Registro, se pudo evidenciar que los libros de contabilidad se encuentran debidamente soportados en comprobantes de contabilidad. Es importante precisar que la entidad cuenta con el aplicativo SIIF Nación en el cual reposa toda la información contable y el cual genera los reportes de acuerdo con la información disponible. </t>
  </si>
  <si>
    <t xml:space="preserve">Tal como se indició en la pregunta anterior, la entidad cuenta con el aplicativo SIIF Nación en el cual se registran los hechos económicos y por ende los comprobantes de contabilidad son el insumo fundamental de los libros de contabilidad. </t>
  </si>
  <si>
    <t xml:space="preserve">De acuerdo con lo indicado desde la Dirección financiera no se deben presentar diferencias pues los comprobantes contables son parte del insumo para generar los libros de contabilidad. </t>
  </si>
  <si>
    <t xml:space="preserve">De acuerdo con lo indicado por la Dirección Financiera se utiliza una Lista de chequeo para revisar los Estados Financieros con sus notas (F-FIN-015) y una herramienta para preparación de estados financieros la cual se concilia con el balance de prueba de SIIF, con el fin de que las cifras reportadas sean iguales a las disponibles en el aplicativo SIIF Nación. </t>
  </si>
  <si>
    <t>Dichas herramientas de revisión se utilizan trimestralmente, de acuerdo con la elaboración y presentación de los Estados Financieros.</t>
  </si>
  <si>
    <t>La Oficina de Control Interno realizó la validación a los Estados Financieros con corte 31 de marzo, 30 de junio y 30 de septiembre frente a los libros de dichos cortes sin obtener desviaciones para el I y III trimestre de 2023, cabe resaltar que para el II trimestre se evidenció una diferencia de doce mil pesos ($12.000) en la cuenta 1685 correspondiente a Depreciación acumulada de propiedades, planta y equipo (cr), la cual de acuerdo con las indagaciones realizadas corresponde a "diferencia por error de comprobante manual ajustado en julio", dicha situación fue mencionada en la evaluación independiente a la Gestión Financiera OCI-2023-030, sin embargo, y teniendo en cuenta que la desviación es inmaterial no afecta la razonabilidad de los Estados Financieros.</t>
  </si>
  <si>
    <t>El Manual de Políticas Contables de la Agencia de Desarrollo Rural – ADR, bajo el Marco Conceptual y Normativo para entidades de Gobierno (MO-FIN-001) Versión 3 la Entidad debe elaborar y publicar los Estados Financieros de manera mensual, tal como lo indica en su numeral “1.3.5 Estados Financieros Mensuales
La Agencia de Desarrollo Rural prepara y publica informes financieros y contables de forma mensual de acuerdo con lo establecido por la CGN en la Resolución N° 182 de 2017 y el numeral 36 del artículo 34 de la Ley 734 de 2002. 
Los informes financieros y contables mensuales que se deben preparar y publicar corresponden a: 
a) Un estado de situación financiera 
b) Un estado de resultados o un estado del resultado integral, de acuerdo con el marco normativo aplicable a la entidad. 
c) Las notas a los informes financieros y contables mensuales”
Cabe resaltar que dicha indicación se encuentra desactualizada, tal como fue informado en la Auditoría Independiente Gestión Financiera OCI-2023-030.</t>
  </si>
  <si>
    <t>¿Se tienen en cuenta los estados financieros para la toma de decisiones en la gestión de la entidad?</t>
  </si>
  <si>
    <t>La entidad no cuenta con indicadores para el proceso contable.</t>
  </si>
  <si>
    <t xml:space="preserve">Se lograron identificar en las Notas a los Estados Financieros a 31 de diciembre de 2022 la existencia de las revelaciones requeridas en el anexo 1 de de la Resolución 193 de 2020. </t>
  </si>
  <si>
    <t xml:space="preserve">Teniendo en cuenta lo evidenciado en la respuesta anterior, se entiende que la información es útil al usuario al cumplir los lineamientos normativos. </t>
  </si>
  <si>
    <t xml:space="preserve">Mediante el informe CGR-CDSA No. 00967 de junio de 2023 la Contraloría manifestó mediante el hallazgo No. 3 Nota explicativa 7.3.1 Cálculo del deterioro de la Cartera – tasas (A), en el cual se indica una inconsistencia en dicha nota frente a los balances entregados, lo que denotaría falta de seguimiento del área contable en la revelación de la información entregada por la entidad. </t>
  </si>
  <si>
    <t xml:space="preserve">Se indica en su nota 3. Juicios, estimaciones, riesgos y corrección de errores contables en la cual se indica que no se han presentado cambios significativos en las estimaciones y juicios contables utilizados para la preparación de los Estados Financieros, de igual manera determina estimaciones y supuestos, metodología para el cálculo de la Provisión Contable, correcciones contables y riesgos asociados a los instrumentos financieros. </t>
  </si>
  <si>
    <t>El Manual de Políticas Contables está disponible en la plataforma ISOLUCION, siendo esta herramienta el medio por el cual se comparte de  manera formalizada los documentos dentro de la entidad y ademas de encontrarse de forma accesible para el personal relacionado con el proceso contable, así como para los funcionarios y contratistas de la entidad.</t>
  </si>
  <si>
    <t>Se observó la implementación de las políticas determinadas en los estados financieros emitidos en la vigencia 2023, los cuales siguen la estructura definida para asegurar el registro, reconocimiento, medición y divulgación adecuados de los hechos económicos.</t>
  </si>
  <si>
    <r>
      <t>En varios apartes del Manual de Políticas Contables Versión 3, se observó la descripción de la determinación de representación fiel de información financiera de la entidad, en la Introducción se indica, “</t>
    </r>
    <r>
      <rPr>
        <i/>
        <sz val="10"/>
        <color rgb="FF000000"/>
        <rFont val="Verdana"/>
        <family val="2"/>
      </rPr>
      <t>El Manual de Políticas Contables, permite de manera clara y objetiva guiar el adecuado tratamiento contable de los hechos económicos propios de la ADR de acuerdo con las normas establecidas por el ente regulador para contribuir a la preparación y presentación de Información Financiera que cumpla con las características fundamentales de representación fiel y relevancia.”</t>
    </r>
  </si>
  <si>
    <t>Se identificó la existencia de directrices, procedimientos, instrucciones, o lineamientos  para realizar los análisis, depuración y seguimiento de cuentas para el mejoramiento y sostenibilidad de la calidad de la información mediante la validación del Manual de Políticas Contables V3 el cual establecen actividades tendientes a determinar la existencia real de bienes, derechos y obligaciones en pro de la mejora continua y sostenibilidad de la información financiera.
De igual manera se identificó la existencia de Comité Técnico de sostenibilidad financiera en la entidad de acuerdo a la Resolución 1419 de 2017, así como su comunicación bajo la Circular 147 del 20 de octubre del 2017, documento que formaliza su existencia y debido cumplimiento.</t>
  </si>
  <si>
    <t>Se identificó que existen políticas, directrices, lineamientos formales que propenden por la depuración contable permanente y la sostenibilidad de la calidad de la información.
El procedimiento Gestión Contable indica en su numeral 6, actividad 1: Las dependencias de la entidad en cumplimiento de lo dispuesto en el Manual de Políticas  Contables y, con el propósito de garantizar la relevancia, verificabilidad, comprensibilidad y razonabilidad de la información financiera de la ADR, entre otras características cualitativas, entregan información financiera bajo el nuevo marco normativo, y también define el flujo de la información contable junto con los responsables de cada área relacionada. Adicionalmente, la caracterización del proceso Gestión Financiera da cuenta de las entradas y salidas de cada actividad del proceso.</t>
  </si>
  <si>
    <t>Durante el año 2023, el Comité Técnico de Sostenibilidad del Sistema de Información Financiera sesionó una vez, en el contenido del acta se evidenció la participación de personal responsable del proceso Gestión Financiera, en la que se identificaron desarrollo de propuestas correspondientes a las funciones del Comité.</t>
  </si>
  <si>
    <t xml:space="preserve">Dentro de los procedimientos pertenecientes al proceso de Gestión Financiera, se identifica el desarrollo de actividades, acompañado del flujograma que permite la identificación adecuada de la etapa del proceso, su línea y sentido de información; así mismo dentro de su caracterización se identifica la circulación de información la cual se encuentra establecida desde el proveedor de la información, el insumo o información que se recibe de éste catalogándolo como entradas, el tratamiento que se le da o la actividad que se ejecuta con la información, el producto que se genera catalogado como salida y el cliente. </t>
  </si>
  <si>
    <t>De acuerdo con la información remitida el 26 de enero de 2024, se indicó que los derechos y obligaciones se encuentran detallados por terceros individualizados en los auxiliares o reportes generados por los aplicativos que soportan cada concepto la Dirección Administrativa cuenta con el aplicativo Apoteosys en el cual durante la vigencia 2023 se registró la información correspondiente a la Propiedad Planta y Equipo de la entidad y en la cual se lleva el cálculo de depreciación individualmente por cada bien, de igual manera las obligaciones derivadas de procesos litigiosos se manejan a través de las actuaciones realizadas por los apoderados correspondientes, quienes a través de su perfil en la plataforma eKOGUI registran las eventuales variaciones en las pretensiones según la evolución de cada caso, el área de cartera cuenta con el aplicativo Dynamics. 
Cabe aclarar que en SIIF la cartera se encuentra registrada por cada uno de los distritos para tasas, Recuperación de la Inversión por Asociación y transferencia por tercero, el proceso de nómina por parametrización de SIIF Nación no maneja tercero y es administrado por el equipo de nómina a través del aplicativo SIGEP Nómina.</t>
  </si>
  <si>
    <t>Se evidencia el Acta No. 001 Primera sesión ordinaria (Vigencia 2023) del Comité para la Gerencia y Administración de bienes e Inmuebles de la ADR del 15 de mayo de 2023, punto 3. Aprobación de los bienes con solicitud de baja.</t>
  </si>
  <si>
    <t>La verificación realizada determina que las Políticas Contables de la entidad se encuentran alineadas con lo establecido en el Marco Normativo aplicable de la Contaduría General de la Nación y que sus criterios de medición posterior son congruentes con lo establecido.</t>
  </si>
  <si>
    <t>Mensualmente el área contable solicita a las Dependencias generadoras de hechos económicos la información requerida para imputar contablemente en cada periodo. No obstante, como se indicó anteriormente, no todas las áreas cumplieron con el envío de la información según la Circular 023 de 2023, por tanto, es posible que no se puedan registrar oportunamente la generación de algunos hechos económicos.</t>
  </si>
  <si>
    <t xml:space="preserve">Si bien el proceso de Gestión Financiero realiza el seguimiento de los planes de mejoramiento mediante los instrumentos establecidos por la CGR y la Oficina de Control Interno, tanto de los hallazgos identificados por el ente externo como interno, estos no se encuentran documentados ni debidamente publicados en ISOLUCIÓN. </t>
  </si>
  <si>
    <t xml:space="preserve">Si bien, de acuerdo con las indagaciones se socializan los planes de mejoramiento suscritos al interior de la Dirección Financiera no se cuenta con la evidencia respectiva de estas actividades, y como se indicó anteriormente no se cuenta actualmente con instrumentos para este ítem. </t>
  </si>
  <si>
    <t>La entidad cuenta dentro del Manual de Políticas Contables V3, en su numeral 3., con una política para Propiedades, planta y equipo donde se establecen los lineamientos para su reconocimiento, clasificación, valoración y baja respecto a la de la vida útil de los activos, adicional cuenta con el procedimiento Inventario de Bienes Devolutivos V6 (PR-GAD-005) y el procedimiento Baja de Bienes Devolutivos y Solicitud de Depuración de los Valores Contables V2 (PR-GAD-008).</t>
  </si>
  <si>
    <t>Los procedimientos están publicados en el aplicativo ISOLUCION, herramienta a través de la cual se socializan a funcionarios y contratistas, los instrumentos adoptados por la ADR y se mantienen disponibles para consulta de los involucrados e interesados.</t>
  </si>
  <si>
    <t xml:space="preserve">En respuesta a la solicitud de evidencias que dieran cuenta de la existencia de los bienes físicos y bienes pendientes de identificar, desenglobar y/o individualizar con corte a diciembre de 2023, se suministró el archivo del aplicativo Apoteosys donde se reflejan los bienes de los Distritos y Proyectos Estratégicos pertenecientes a la ADR. </t>
  </si>
  <si>
    <t>La Agencia cuenta con el Manual de Políticas Contables V3, Procedimiento Inventario de Bienes Devolutivos V6 (PR-GAD-005), que imparten instrucciones para realizar las conciliaciones, cruces de información y tomas físicas, para garantizar el registro físico y contable de los bienes muebles e inmuebles de la entidad, además se cuentan con lineamientos establecidos que propenden por la depuración contable permanente y la sostenibilidad de la calidad de la información.</t>
  </si>
  <si>
    <r>
      <t xml:space="preserve">De acuerdo con el Procedimiento Inventario de Bienes Devolutivos V6 (PR-GAD-005) se indica </t>
    </r>
    <r>
      <rPr>
        <i/>
        <sz val="10"/>
        <color theme="1"/>
        <rFont val="Verdana"/>
        <family val="2"/>
      </rPr>
      <t xml:space="preserve">"El inventario general se realiza a todos los centros de manera anual y de manera aleatoria por lo menos al 50% de los cetros de costos donde se debe tener en cuenta, realizar (1) uno de la sede central, UTT, y DAT (...)" </t>
    </r>
    <r>
      <rPr>
        <sz val="10"/>
        <color theme="1"/>
        <rFont val="Verdana"/>
        <family val="2"/>
      </rPr>
      <t>teniendo en cuenta lo anterior no fue posible cumplir en su totalidad el lineamiento de la realización del Inventario General a todos los centros de manera anual ni se cubrió con el cincuenta por ciento de los centros de costos , dado que solo se evidencio el levantamiento de 3 Actas correspondientes a Rio Frio, Zulia y Unidad Técnica Territorial de Cúcuta; sin embargo, en lo que respecta a las conciliaciones se identificó la verificación realizada de los saldos de los bienes de propiedad, planta y equipo en lo que respecta a costo y depreciación y los saldos contables del Estado de situación financiera – SIIF, en la que se identificó la Conciliación de bienes devolutivos de enero, febrero, marzo, abril, mayo, junio, julio, agosto y septiembre del 2023.</t>
    </r>
  </si>
  <si>
    <t>De acuerdo con lo informado por la Dirección financiera el 26 de enero de 2024, los saldos de las partidas de los Estados Financieros son validados previo a su presentación mediante la herramienta para preparación de Estados Financieros y hojas de trabajo de cada cuenta auxiliar.</t>
  </si>
  <si>
    <t xml:space="preserve">De acuerdo con la respuesta dada desde la Dirección Financiera el 26 de enero de 2024, la Agencia de Desarrollo Rural no cuenta con un sistema de indicadores para analizar e interpretar la realidad financiera de la entidad, los indicadores de la Gestión Financiera de la entidad son: 
1.Gestión del PAC para gastos de inversiones, gastos generales y gastos de personal. 
2.Ejecución de la reserva presupuestal de inversión, funcionamiento y general. </t>
  </si>
  <si>
    <t xml:space="preserve">La ADR cuenta con fecha límite de presentación de información contable Publica – convergencia (ICPC): estados financieros con sus notas del periodo comprendido entre el 1 de enero y 31 de diciembre de 2023 hasta el 28 de febrero del 2024, de acuerdo a la Resolución No. 411 del 2023 en lo que respecta al Artículo 11°. Plazos para el reporte de la información a la CGN, por lo cual a la fecha de esta evaluación, la Entidad aún no cuenta con el documento aludido, sin embargo, la Oficina de Control Interno validó el Informe Posterior a la Audiencia Pública de Rendición de Cuentas 2022 en la cual no se evidenció que los Estados Financieros fueron presentados en la Rendición de cuentas realizada el 28 de septiembre de 2023. </t>
  </si>
  <si>
    <t xml:space="preserve">Teniendo en cuenta que en el Informe Posterior a la Audiencia Pública de Rendición de Cuentas 2022 no se evidenció la presentación de los Estados Financieros, esta Oficina no pudo validar este ítem. </t>
  </si>
  <si>
    <t xml:space="preserve">De acuerdo con la revisión elaborada por la Oficina de Control Interno, en la cual se tomó el último balance disponible y transmitido a la CGN correspondiente al corte 30 de septiembre de 2023 y la versión CGC 2015.16 actualizado según las Resoluciones 321 y 340 de 2022 aplicable para el 2023 sin obtener desviaciones. </t>
  </si>
  <si>
    <t>CONTROL INTERNO CONTABLE 2023</t>
  </si>
  <si>
    <t>FORTALEZAS</t>
  </si>
  <si>
    <t>DEBILIDADES</t>
  </si>
  <si>
    <t>AVANCES Y MEJORAS DEL CONTROL INTERNO CONTABLE</t>
  </si>
  <si>
    <t>RECOMENDACIONES</t>
  </si>
  <si>
    <t>Si bien la entidad realizó la publicación de los Estados Financieros de forma trimestral en cumplimiento con la Resolución No. 356 del 30 de diciembre de 2022 aplicable a la vigencia 2023,esta oficina evidenció que el lineamiento interno se encuentra desactualizado, pues este indica que los Estados Financieros serán publicados mensuales, dicha observación fue informada mediante el Informe Auditoría Interna al Proceso Gestión Financiera OCI-2023-030.</t>
  </si>
  <si>
    <r>
      <t xml:space="preserve">Se realizó el seguimiento de los planes de mejoramiento internos mediante el formato F-EVI-015 Plan de Mejoramiento, el cual fue diligenciado y remitido a la Oficina de Control Interno y en el formato Reporte Semestral que se encuentra en el aplicativo SIRECI </t>
    </r>
    <r>
      <rPr>
        <i/>
        <sz val="10"/>
        <color theme="1"/>
        <rFont val="Verdana"/>
        <family val="2"/>
      </rPr>
      <t>“Formulario F14.1 Planes de Mejoramiento Entidades”,</t>
    </r>
    <r>
      <rPr>
        <sz val="10"/>
        <color theme="1"/>
        <rFont val="Verdana"/>
        <family val="2"/>
      </rPr>
      <t xml:space="preserve"> en cumplimiento a la Resolución Reglamentaria Orgánica REG-0RG-42 de 2020 con periodicidad semestral.</t>
    </r>
  </si>
  <si>
    <r>
      <t>En el procedimiento Gestión Contable V3 PR-FIN-001, se evidenció que las actividades,</t>
    </r>
    <r>
      <rPr>
        <i/>
        <sz val="10"/>
        <color theme="1"/>
        <rFont val="Verdana"/>
        <family val="2"/>
      </rPr>
      <t xml:space="preserve"> “11. Realizar conciliación con las dependencias generadoras de información, 12. Realizar ajustes con los resultados de las conciliaciones, 13. Revisar y aprobar la conciliación y 14. Archivar las conciliaciones”</t>
    </r>
    <r>
      <rPr>
        <sz val="10"/>
        <color theme="1"/>
        <rFont val="Verdana"/>
        <family val="2"/>
      </rPr>
      <t>, establece la directriz para realizar las conciliaciones con las dependencias generadoras de información financiera.</t>
    </r>
  </si>
  <si>
    <t xml:space="preserve">De acuerdo con la validación de veintiseis (26) comprobantes se evidenció que la elaboración y aprobación de estos se dio de acuerdo con lo establecido en los procedimientos, de igual manera se validaron los perfiles y permisos en SIIF Nación con que cuentan los colaboradores, sin identificar perfiles inadecuados. </t>
  </si>
  <si>
    <r>
      <t xml:space="preserve">En el Manual de Políticas Contables V3, en el apartado </t>
    </r>
    <r>
      <rPr>
        <i/>
        <sz val="10"/>
        <rFont val="Verdana"/>
        <family val="2"/>
      </rPr>
      <t>“Políticas Contables”</t>
    </r>
    <r>
      <rPr>
        <sz val="10"/>
        <rFont val="Verdana"/>
        <family val="2"/>
      </rPr>
      <t xml:space="preserve"> se detalla un aparte denominado</t>
    </r>
    <r>
      <rPr>
        <i/>
        <sz val="10"/>
        <rFont val="Verdana"/>
        <family val="2"/>
      </rPr>
      <t xml:space="preserve"> “Cierre Contable”</t>
    </r>
    <r>
      <rPr>
        <sz val="10"/>
        <rFont val="Verdana"/>
        <family val="2"/>
      </rPr>
      <t xml:space="preserve">, en el cual se hace mención que el cierre se realiza de forma mensual a más tardar el día quince (15) del mes calendario siguiente y establecen otras disposiciones al respecto, de igual manera la Circular 023 del 27 de abril de 2023 determinó instrucciones correspondientes a la entrega de información financiera por parte de las áreas responsables. </t>
    </r>
  </si>
  <si>
    <r>
      <t>De acuerdo con el procedimiento de Gestión Contable PR-FIN-001 en las actividades 1</t>
    </r>
    <r>
      <rPr>
        <i/>
        <sz val="10"/>
        <color theme="1"/>
        <rFont val="Verdana"/>
        <family val="2"/>
      </rPr>
      <t xml:space="preserve"> “remitir información financiera”</t>
    </r>
    <r>
      <rPr>
        <sz val="10"/>
        <color theme="1"/>
        <rFont val="Verdana"/>
        <family val="2"/>
      </rPr>
      <t xml:space="preserve">, 2 </t>
    </r>
    <r>
      <rPr>
        <i/>
        <sz val="10"/>
        <color theme="1"/>
        <rFont val="Verdana"/>
        <family val="2"/>
      </rPr>
      <t>“Recibir documentación con la información financiera”</t>
    </r>
    <r>
      <rPr>
        <sz val="10"/>
        <color theme="1"/>
        <rFont val="Verdana"/>
        <family val="2"/>
      </rPr>
      <t xml:space="preserve">, 3 </t>
    </r>
    <r>
      <rPr>
        <i/>
        <sz val="10"/>
        <color theme="1"/>
        <rFont val="Verdana"/>
        <family val="2"/>
      </rPr>
      <t>“Verificar que la información financiera cumpla con lo establecido en el Manual de Políticas Contables de la Entidad”</t>
    </r>
    <r>
      <rPr>
        <sz val="10"/>
        <color theme="1"/>
        <rFont val="Verdana"/>
        <family val="2"/>
      </rPr>
      <t xml:space="preserve"> y 27 </t>
    </r>
    <r>
      <rPr>
        <i/>
        <sz val="10"/>
        <color theme="1"/>
        <rFont val="Verdana"/>
        <family val="2"/>
      </rPr>
      <t xml:space="preserve">“Revelar los Estados Financieros”, </t>
    </r>
    <r>
      <rPr>
        <sz val="10"/>
        <color theme="1"/>
        <rFont val="Verdana"/>
        <family val="2"/>
      </rPr>
      <t xml:space="preserve">se establece el tratamiento y revisión que debe aplicarse a la información financiera proveniente de las dependencias. 
De igual manera la Dirección Financiera expidió la Circular 023 del 27 de abril de 2023 con asunto: Remisión de Información Financiera bajo el Nuevo Marco Normativo Contable Vigencia 2023 y siguientes y la Circular 063 del 23 de noviembre de 2023 con Asunto: Lineamientos para el Cierre presupuestal, contable y de Tesorería vigencia fiscal 2023 y apertura vigencia 2024. </t>
    </r>
  </si>
  <si>
    <t>Los procedimientos están publicados en el aplicativo ISOLUCION, herramienta a través de la cual se socializan a funcionarios y contratistas, los instrumentos adoptados por la ADR y se mantienen disponibles para consulta de los involucrados y partes interesadas.</t>
  </si>
  <si>
    <r>
      <t xml:space="preserve">Se evidencia la ejecución de una única sesión dentro de la vigencia 2023, realizada el 31 de octubre del 2023, trasgrediendo lo establecido en la Resolución 1419 del 2017, lo contemplado en el </t>
    </r>
    <r>
      <rPr>
        <i/>
        <sz val="10"/>
        <rFont val="Verdana"/>
        <family val="2"/>
      </rPr>
      <t>“ARTÍCULO 5°. SESIONES. El Comité Técnico de Sostenibilidad del Sistema de Información Financiera de la Agencia de Desarrollo Rural se reunirá de manera ordinaria por lo menos una (1) vez cada tres (3) meses y de manera extraordinaria cuando las necesidades lo exijan.”</t>
    </r>
  </si>
  <si>
    <r>
      <t xml:space="preserve">De acuerdo con lo evidenciado e indagado con el área cada que existe un comprobante manual, el contador debe aprobarlo para que estos afecten los libros contables, por lo que si se valida la existencia del documento fuente sobre el cual se comparan los datos a ingresar en el comprobante,  de igual manera se indicó mediante correo electrónico el 16 de febrero de 2024: </t>
    </r>
    <r>
      <rPr>
        <i/>
        <sz val="10"/>
        <rFont val="Verdana"/>
        <family val="2"/>
      </rPr>
      <t>"nos permitimos informar que se lleva un control de radicación de proveedores donde se dejan las respectivas solicitudes de subsanaciones al igual que en el aplicativo KLIC se tiene la trazabilidad de las observaciones a radicados de contratistas, para el caso de registros contables se solicitan las respectivas subsanaciones a través de correos electrónicos."</t>
    </r>
  </si>
  <si>
    <r>
      <t>La documentación de la Dirección financiera se encuentra de manera virtud en los aplicativos klic Para el trámite de contratistas proveedores a través del Orfeo y los mismos se tienen en la carpeta Gestion_Contable (</t>
    </r>
    <r>
      <rPr>
        <i/>
        <sz val="10"/>
        <rFont val="Verdana"/>
        <family val="2"/>
      </rPr>
      <t>\\srvfileserver</t>
    </r>
    <r>
      <rPr>
        <sz val="10"/>
        <rFont val="Verdana"/>
        <family val="2"/>
      </rPr>
      <t xml:space="preserve">) creada pro la OTI, esto de acuerdo con lo indicado vía correo electrónico el 16 de febrero de 2024 y lo evidenciado por la Oficina de Control Interno. </t>
    </r>
  </si>
  <si>
    <t xml:space="preserve">La Oficina de Control Interno realizó la validación a los Estados Financieros a 30 de septiembre de 2023 los cuales fueron los últimos reportados a la Contaduría General de la Nación en la vigencia 2023 frente a los saldos extraídos del aplicativo SIIF Nación y entregados por el área de contabilidad el 26 de enero de 2024 sin observar diferencias entre los mismos, por lo que se puede afirmar que los libros de contabilidad se encuentran actualizados. </t>
  </si>
  <si>
    <t>Se identificó la socialización mediante El Manual de Políticas Contables en el que se establece el reconocimiento de los hechos económicos - Efectivo y Equivalente al Efectivo; Cuentas por Cobrar, Inventarios, Activos Intangibles, Propiedad, Planta y Equipo, Beneficios a los Empleados, Cuentas por Pagar y Pasivos Estimados y Provisiones, Ingresos se encuentra disponible para consulta de todos los servidores de la Entidad en el Sistema Integrado de Gestión a disposición de los funcionarios y contratistas en el Aplicativo Isolucion, además de contar para la vigencia 2023 con una capacitación de normas de contabilidad para el sector público, marco normativo para entidades del gobierno.</t>
  </si>
  <si>
    <r>
      <t>De acuerdo con la información remitida el 16 de febrero de 2024 la Dirección financiera indicó:</t>
    </r>
    <r>
      <rPr>
        <i/>
        <sz val="10"/>
        <rFont val="Verdana"/>
        <family val="2"/>
      </rPr>
      <t xml:space="preserve"> “Los hechos económicos se reconocen en el momento en que suceden, con independencia en el instante en que se produce y en cumplimento a lo establecido en el Manual de Políticas contables.”</t>
    </r>
  </si>
  <si>
    <r>
      <t>Esta Oficina identifico en Autoría Interna al Proceso</t>
    </r>
    <r>
      <rPr>
        <i/>
        <sz val="10"/>
        <color theme="1"/>
        <rFont val="Verdana"/>
        <family val="2"/>
      </rPr>
      <t xml:space="preserve"> “Gestión Administrativa” </t>
    </r>
    <r>
      <rPr>
        <sz val="10"/>
        <color theme="1"/>
        <rFont val="Verdana"/>
        <family val="2"/>
      </rPr>
      <t>OCI-2023-029, Inadecuado cálculo de la depreciación contable de los activos de la entidad y ausencia de avalúos en bienes muebles, debido a que por la inadecuada parametrización del aplicativo de control de inventarios y/o al inadecuado registro de los bienes, se está efectuando un errado cálculo de la depreciación de los bienes, así como los períodos de vidas útiles de los activos dispuestos el Manual de Políticas Contables de la Entidad.</t>
    </r>
  </si>
  <si>
    <r>
      <t>La Dirección Administrativa y Financiera manifestó</t>
    </r>
    <r>
      <rPr>
        <i/>
        <sz val="10"/>
        <rFont val="Verdana"/>
        <family val="2"/>
      </rPr>
      <t xml:space="preserve"> “La oficina de gestión y logística de bienes no realizo verificación de deterioro para la vigencia 2023 (…)”  </t>
    </r>
    <r>
      <rPr>
        <sz val="10"/>
        <rFont val="Verdana"/>
        <family val="2"/>
      </rPr>
      <t xml:space="preserve">por tanto, no se identificó los indicios de deterioro de los activos, teniendo en cuenta que estos son reflejados en los Estados Financieros con corte a 31 de diciembre 2023 y sus Notas anuales esta información se encuentran en construcción, por lo que la Oficina no pudo validar fielmente dicha situación. </t>
    </r>
  </si>
  <si>
    <r>
      <t>La Oficina de Control Interno validó las transmisiones realizadas en la vigencia 2023 al Consolidador de Hacienda e información Pública – CHIP:
De acuerdo con el Calendario Contable CGN dispuesto en la Página Web de la Contaduría General de la Nación (</t>
    </r>
    <r>
      <rPr>
        <i/>
        <sz val="10"/>
        <color theme="1"/>
        <rFont val="Verdana"/>
        <family val="2"/>
      </rPr>
      <t>https://www.contaduria.gov.co/calendario-web</t>
    </r>
    <r>
      <rPr>
        <sz val="10"/>
        <color theme="1"/>
        <rFont val="Verdana"/>
        <family val="2"/>
      </rPr>
      <t xml:space="preserve">) sin evidenciar desviaciones, ni envios extemporáneos. </t>
    </r>
  </si>
  <si>
    <r>
      <t xml:space="preserve">Los Estados Financieros se usan para tomar decisiones frente al amparo de bienes muebles e inmuebles, cálculo de excedentes financieros, presupuesto de ingresos propios para el anteproyecto de presupuesto de las siguientes vigencias. 
De igual manera esta oficina validó en las actas del Comité de Coordinación del Sistema de Control Interno obteniendo que en las siguientes reuniones se trataron temas de los EEFF: 
-	Comité del 14 de febrero de 2023, cuyo objetivo fue: </t>
    </r>
    <r>
      <rPr>
        <i/>
        <sz val="10"/>
        <color theme="1"/>
        <rFont val="Verdana"/>
        <family val="2"/>
      </rPr>
      <t>“Revisar la información contenida en los Estados Financieros de la Agencia de Desarrollo Rural (ADR) con corte 31 de diciembre de 2022 y emitir las recomendaciones u observaciones que haya lugar”</t>
    </r>
    <r>
      <rPr>
        <sz val="10"/>
        <color theme="1"/>
        <rFont val="Verdana"/>
        <family val="2"/>
      </rPr>
      <t xml:space="preserve">
-	Comité del 27 de junio de 2023, en la cual el orden del día punto 5 se señaló </t>
    </r>
    <r>
      <rPr>
        <i/>
        <sz val="10"/>
        <color theme="1"/>
        <rFont val="Verdana"/>
        <family val="2"/>
      </rPr>
      <t>“Presentación información contenida en los Estados Financieros de la ADR – Corte 31 de marzo de 2023”</t>
    </r>
    <r>
      <rPr>
        <sz val="10"/>
        <color theme="1"/>
        <rFont val="Verdana"/>
        <family val="2"/>
      </rPr>
      <t xml:space="preserve">
Sin embargo, es importante mencionar que en el Comité de Gestión y Desempeño no se evidenció la presentación de los Estados Financieros y sus respectivas notas, por lo que se recomendará fortalecer estas socializaciones con el fin de que la información presentada sea útil para la toma de decisiones.</t>
    </r>
  </si>
  <si>
    <r>
      <t xml:space="preserve">De acuerdo con el Manual de Políticas Contables de la Agencia de Desarrollo Rural en el Capítulo VI 1.3.5.1 Materialidad, se decreta la materialidad así </t>
    </r>
    <r>
      <rPr>
        <i/>
        <sz val="10"/>
        <color theme="1"/>
        <rFont val="Verdana"/>
        <family val="2"/>
      </rPr>
      <t>“En la preparación y presentación de los Estados Financieros, la materialidad se define en relación con el patrimonio total. Se considera que una partida es material cuando supera el 3% del total del patrimonio en la fecha de presentación. Cuando un hecho económico sea relevante para los usuarios de la información financiera se revelará en las Notas a los Estados Financieros."</t>
    </r>
    <r>
      <rPr>
        <sz val="10"/>
        <color theme="1"/>
        <rFont val="Verdana"/>
        <family val="2"/>
      </rPr>
      <t xml:space="preserve">
La Oficina de Control Interno evidenció en las Notas a los Estados Financieros 2022 que para cada rubro se encontraba tanto su variación absoluta como relativa y en las explicaciones pertinentes cuando hubiera lugar. </t>
    </r>
  </si>
  <si>
    <r>
      <t xml:space="preserve">La identificación y tratamiento de los riesgos está plasmada en la matriz de riesgos del proceso y el monitoreo queda evidenciado en el formato </t>
    </r>
    <r>
      <rPr>
        <i/>
        <sz val="10"/>
        <color theme="1"/>
        <rFont val="Verdana"/>
        <family val="2"/>
      </rPr>
      <t>“Monitoreo Mapa de Riesgos por Proceso V2”</t>
    </r>
    <r>
      <rPr>
        <sz val="10"/>
        <color theme="1"/>
        <rFont val="Verdana"/>
        <family val="2"/>
      </rPr>
      <t xml:space="preserve"> Código F-SIG-003, reporte que debe ser enviado cuatrimestralmente por el Proceso correspondiente.  En la vigencia 2023, el Proceso Gestión Financiera envió el formato mencionado con las evidencias a la Oficina de Planeación con la periodicidad requerida.</t>
    </r>
  </si>
  <si>
    <r>
      <t xml:space="preserve">La periodicidad del monitoreo se realiza cuatrimestralmente con el envío de las evidencias a la Oficina de Planeación, como segunda línea de defensa, y el formato </t>
    </r>
    <r>
      <rPr>
        <i/>
        <sz val="10"/>
        <color theme="1"/>
        <rFont val="Verdana"/>
        <family val="2"/>
      </rPr>
      <t>“Monitoreo de Mapa de Riesgos por Proceso V2”</t>
    </r>
    <r>
      <rPr>
        <sz val="10"/>
        <color theme="1"/>
        <rFont val="Verdana"/>
        <family val="2"/>
      </rPr>
      <t xml:space="preserve"> Código F-SIG-003 diligenciado. Se evidenció seguimiento a diciembre de 2023.</t>
    </r>
  </si>
  <si>
    <r>
      <t>A los riesgos de gestión de índole contable se les hizo seguimiento según formato</t>
    </r>
    <r>
      <rPr>
        <i/>
        <sz val="10"/>
        <color theme="1"/>
        <rFont val="Verdana"/>
        <family val="2"/>
      </rPr>
      <t xml:space="preserve"> "F-SIG-003"</t>
    </r>
    <r>
      <rPr>
        <sz val="10"/>
        <color theme="1"/>
        <rFont val="Verdana"/>
        <family val="2"/>
      </rPr>
      <t>, en donde se indicó tratamiento y acciones para abordar riesgos, además se identificó un control adicional mediante matriz de seguimiento del control de radicación de proveedores y contratistas.</t>
    </r>
  </si>
  <si>
    <t xml:space="preserve">Se validaron las capacitaciones realizadas en el marco de la
Preparación y presentación de información exógena Resolución 1255 de 2022 realizada el 30 de mayo del 2023 con una duración de hora y participación de seis (6) funcionarios; también se realizó capacitación en Actualización reforma tributaria 2023 realizada el 16 de junio del 2023 con una duración de cuatro (4) horas y una participación de seis (6) funcionarios, finalmente se ejecutó una capacitación de normas de contabilidad para el sector público, marco normativo para entidades del gobierno, realizada el 30 de junio y 14 de julio del 2023, con una duración de cinco (5) horas y una participación de cinco (5) funcionarios.
</t>
  </si>
  <si>
    <r>
      <t xml:space="preserve">Se evidenció en el Plan Institucional de Formación y capacitación, que se estableció la realización de tres (3) cursos denominados </t>
    </r>
    <r>
      <rPr>
        <i/>
        <sz val="10"/>
        <rFont val="Verdana"/>
        <family val="2"/>
      </rPr>
      <t>“Actualización de Reforma Tributaria 2023- Actualización en retención en la fuente, Información Exógena DIAN vigencia 2022 y normas de contabilidad para el Sector Público".</t>
    </r>
  </si>
  <si>
    <t>En efecto, la entidad realiza verificación de la ejecución del plan de capacitación. Este proceso se lleva a cabo de manera sistemática y periódica, permitiendo evaluar el cumplimiento de los programas formativos por parte de los funcionarios  y contratistas. A través de un monitoreo detallado, se asegura que las actividades de capacitación se desarrollen conforme a lo planificado, contribuyendo así al fortalecimiento de las habilidades y competencias necesarias para el adecuado desempeño en sus funciones asignadas, de acuerdo a que el reporte de ejecución de capacitaciones lleva correlación con el Plan Institucional de Capacitación V2 de la entidad.</t>
  </si>
  <si>
    <r>
      <t xml:space="preserve">▪Publicación de los Estados Financieros en la Página Web de la entidad fuera de los plazos definidos por la Resolución No. 356 de 2022.
▪Desactualización del Manual MO-FIN-001 </t>
    </r>
    <r>
      <rPr>
        <i/>
        <sz val="10"/>
        <rFont val="Verdana"/>
        <family val="2"/>
      </rPr>
      <t xml:space="preserve">“Manual de Políticas Contables de la Agencia de Desarrollo Rural – ADR – Bajo el Marco Conceptual y Normativo para Entidades de Gobierno” </t>
    </r>
    <r>
      <rPr>
        <sz val="10"/>
        <rFont val="Verdana"/>
        <family val="2"/>
      </rPr>
      <t xml:space="preserve">Versión 3 en lo que respecta a la publicación de Estados Financieros. 
▪Inexistencia de indicadores que permitan analizar e interpretar la realidad financiera de la entidad.
▪Ausencia de los Estados Financieros en la última Audiencia de Rendición de cuentas de la entidad
▪Retrasos en el envío de la información por parte de las áreas generadoras de información financiera. 
▪Falta de documentación sobre la elaboración de conciliaciones con las áreas generadoras de información financiera. 
</t>
    </r>
  </si>
  <si>
    <t>▪La entidad cuenta con seis (6) procedimientos del Proceso de Gestión Financiera donde se considera la normatividad en materia contable y presupuestal para el reconocimiento, medición, revelación y presentación de los hechos económicos. 
▪La Dirección Administrativa y Financiera cuenta con la Tabla de Retención Documental debidamente aprobada en agosto de 2020, la cual se encuentra publicada en la página web bajo el código de dependencia 6100, por medio de la cual se instruyen mecanismos para el almacenamiento y custodia de la información. 
▪Disponibilidad para consulta permanente de las versiones vigentes de los procedimientos de Gestión Financiera y del Manual de Políticas Contables mediante el Sistema de Gestión de la Calidad (ISOLUCIÓN), herramienta a través de la cual se socializan los documentos formalizados al interior de la entidad. 
▪La Dirección Financiera emite una circular en la cual indica a las áreas generadoras de información financiera necesaria (qué y cómo) que deben remitir para la construcción de los Estados Financieros.
▪Los funcionarios asociados al proceso contable cumplen con el perfil y las competencias requeridas en el Manual Específico de Funciones y Competencias Laborales.</t>
  </si>
  <si>
    <t>▪Para la vigencia 2023 esta Oficina evidenció que la entidad ha registrado sus hechos económicos bajo el Catalogo General de Cuentas actualizado según las Resoluciones 321 y 340 de 2022 CGN, efectivamente aplicable al periodo evaluado.
▪La Secretaría General – Dirección Financiera junto con el equipo de Contabilidad, efectuaron gestiones oportunas para la transmisión trimestral de la categoría Información Contable Pública por medio del Sistema Consolidador de Hacienda Pública – CHIP, atendiendo a los vencimientos establecidos por la CGN.
▪Durante a vigencia 2023 se realizó la publicación en la página web del juego completo de Estados Financieros. 
▪Se evidenció que durante la vigencia 2023 se realizaron capacitaciones en temas de preparación y presentación de información exógena resolución 1255 de 2022, actualización de reforma tributaria y capacitación de normas de contabilidad para el sector público.</t>
  </si>
  <si>
    <t>De acuerdo con la verificación realizada a los veintiseis (26) comprobantes en la prueba 06. Registro en custodia de la Oficina de Control Interno, se evidenció que el registro de los hechos económicos ocurridos se lleva de manera individualizada.</t>
  </si>
  <si>
    <t>La Dirección Financiera cuenta con seis (6) procedimientos: Gestión Contable (PR-FIN-001), Gestión de Gastos (PR-FIN-002), Ingresos (PR-FIN-003), Constitución y Ejecución del Rezago Presupuestal (PR-FIN-004), Reconocimiento contable de los Distritos de Adecuación de Tierras administrados, operados y conservados por terceros y de la información financiera generada (PR-FIN-005), y Central de cuentas (PR-FIN-006) los cuales se constituyen en los instrumentos que facilitan el flujo de información de los hechos económicos originados en las diferentes dependencias de la Entidad.</t>
  </si>
  <si>
    <t xml:space="preserve">La entidad contempla para el reconocimiento de los hechos economicos comprobantes manuales y automáticos, de acuerdo con la verificación realizada a veintiseis (26) comprobantes de la vigencia 2023 se evidenció que los hechos económicos son contabilizados cronológicamente, en el entendido que el aplicativo SIIF Nación genera el documento automático en cada uno de los negocios. </t>
  </si>
  <si>
    <t xml:space="preserve">De acuerdo con la verificación realizada a los veintiseis (26) comprobantes se evidenció que el registro de los hechos económicos ocurridos se llevan de manera individualizada. </t>
  </si>
  <si>
    <t xml:space="preserve">De acuerdo con lo evaluado en los veintiseis (26) comprobantes se puede determinar que la totalidad contó con el documento idóneo para su registro. </t>
  </si>
  <si>
    <t xml:space="preserve">De acuerdo con lo validado en los veintiseis (26) comprobantes tomados como muestra, se pudo evidenciar que para cada uno de los hechos económicos se realizadon los respectivos comprobantes de contabilidad. </t>
  </si>
  <si>
    <t xml:space="preserve">De acuerdo con lo evidenciado en los veintiseis (26) comprobantes tomados como muestra, se puede determinar que los comprobantes de contabilidad se realizan cronológicamente. </t>
  </si>
  <si>
    <t xml:space="preserve">En la inspección de la muestra de veintiseis (26) comprobantes contables y sus documentos fuente, se pudo evidenciar que las partidas sujetas a medición posterior, tales como: Deterioro de Cartera, Provisiones por procesos litigiosos, depreciación de Propiedades, Planta y Equipo fueron identificadas para aplicar los registros contables asociados. No obstante es importante mencionar que en la vigencia 2023 no se presentaron mediciones posteriores de hechos económicos, de acuerdo con la información suministrada por la Dirección Financiera. </t>
  </si>
  <si>
    <t xml:space="preserve">Los criterios de medición posterior se encuentran establecidos en el Manual de Políticas Contables V3 para las partidas de Cuentas por Cobrar, Inventarios, Propiedades, Planta y Equipo, Activos Intangibles, Cuentas por Pagar y Pasivos Estimados y Provisiones. La inspección de una muestra de veintiseis (26) comprobantes contables y sus documentos fuente permitió evidenciar que las partidas sujetas a medición posterior, tales como: Deterioro de Cartera, Provisiones por procesos litigiosos, así como Depreciación de Propiedades, Planta y Equipo fueron identificadas para aplicar los registros contables asociados de la medición posterior, concordantes con el Marco Normativo para Entidades de Gobierno, No obstante es importante mencionar que en la vigencia 2023 no se presentaron mediciones posteriores de hechos económicos, de acuerdo con la información suministrada por la Dirección Financiera. </t>
  </si>
  <si>
    <r>
      <t xml:space="preserve">Teniendo en cuenta lo estipulado en el Artículo 11 – Plazos para el reporte de la Información a la CGN de la Resolución 411 del 29 de noviembre de 2023, en la que se indica que el plazo máximo de elaboración y presentación de los Estados Financieros a 31 de diciembre de 2023 es el 28 de febrero de 2024, esta Oficina validó que para los periodos finalizados en 31 de diciembre de 2022, 31 de marzo de 2023, 30 de junio de 2023 y 30 de septiembre de 2023 la Agencia de Desarrollo Rural construyera y revelara el juego completo de Estados Financieros como lo estipula la Resolución 533 del 8 de octubre de 2015 </t>
    </r>
    <r>
      <rPr>
        <i/>
        <sz val="10"/>
        <color theme="1"/>
        <rFont val="Verdana"/>
        <family val="2"/>
      </rPr>
      <t>“Por la cual se incorpora, en el Régimen de Contabilidad Pública, en el marco normativo aplicable a entidades de gobierno y se dictan otras disposiciones”</t>
    </r>
    <r>
      <rPr>
        <sz val="10"/>
        <color theme="1"/>
        <rFont val="Verdana"/>
        <family val="2"/>
      </rPr>
      <t xml:space="preserve">, que determina que las entidades deberán preparar los siguientes Estados Financieros:  
a. Estado de Situación Financiera
b. Estado de Resultados
c. Estado de cambios en el patrimonio
d. Estado de flujo de efectivo
Por lo que esta Oficina validó la existencia de estos reportes en las fechas indicadas anteriormente, observando que el único faltante corresponde al Estado de flujo de efectivo, sin embargo, de acuerdo con lo estipulado en la resolución No. 283 del 11 de octubre de 2022 </t>
    </r>
    <r>
      <rPr>
        <i/>
        <sz val="10"/>
        <color theme="1"/>
        <rFont val="Verdana"/>
        <family val="2"/>
      </rPr>
      <t>“por la cual se modifica el artículo 4° de la Resolución 533 de 2015, en lo relacionado con el plazo de presentación del Estado de Flujos de Efectivo de las Entidades de Gobierno y se deroga la Resolución 036 de 2021”</t>
    </r>
    <r>
      <rPr>
        <sz val="10"/>
        <color theme="1"/>
        <rFont val="Verdana"/>
        <family val="2"/>
      </rPr>
      <t xml:space="preserve"> en donde se establece que </t>
    </r>
    <r>
      <rPr>
        <i/>
        <sz val="10"/>
        <color theme="1"/>
        <rFont val="Verdana"/>
        <family val="2"/>
      </rPr>
      <t xml:space="preserve">“d. La presentación des estado de flujo de efectivo bajo el Marco Normativo para entidades de Gobierno se aplaza de forma indefinida”. </t>
    </r>
  </si>
  <si>
    <t>No se definen indicadores para los Estados Financieros de la Agencia de Desarrollo Rural.</t>
  </si>
  <si>
    <t>Es importante recalcar que a la fecha de la evaluación aún no habían sido socializadas las notas a los Estados Financieros 2023, por lo que se evaluaron las notas de 2022, identificando que éstas cumplen con lo requerido normativamente, por lo que se infiere que cuenta con la suficiente ilustración para la adecuada compresión por parte de los usuarios.</t>
  </si>
  <si>
    <t>Para los riesgos identificados se establecieron los controles correspondientes, describiendo el tipo de control, el nivel de mitigación de la causa e indicando la frecuencia con la que se aplican los controles, la periodicidad de actualización se determina desde la segunda línea de defensa, la Oficina de Planeación. Se evidenció ejecución de control mediante actas de conciliación y evidencias.</t>
  </si>
  <si>
    <r>
      <t>▪Durante la evaluación al Informe de Empalme del Representante Legal saliente en la vigencia 2023 se evidenció que este no contiene la totalidad de los criterios establecidos en la Resolución 137 de 2015, por lo que esta Oficina recomienda que los lineamientos establecidos normativamente sean tenidos en cuenta en la elaboración de dichos informes. 
▪Diseñar un cronograma de reuniones en cada vigencia con el fin de cumplir los términos de convocatoria y periodicidad de las reuniones del Comité Técnico de Sostenibilidad del Sistema de Información Financiera de la Agencia de Desarrollo Rural, con el fin de dar cumplimiento a lo determinado en el Articulo No 5 de la Resolución 1419 de 2017, que establece</t>
    </r>
    <r>
      <rPr>
        <i/>
        <sz val="10"/>
        <rFont val="Verdana"/>
        <family val="2"/>
      </rPr>
      <t xml:space="preserve"> “El Comité Técnico de Sostenibilidad del Sistema de Información Financiera de la Agencia de Desarrollo Rural se reunirá de manera ordinaria por lo menos una (1) vez cada tres (3) meses y de manera extraordinaria cuando las necesidades lo exijan”</t>
    </r>
    <r>
      <rPr>
        <sz val="10"/>
        <rFont val="Verdana"/>
        <family val="2"/>
      </rPr>
      <t xml:space="preserve">. (Observación reiterativa de la vigencia anterior)
▪Teniendo en cuenta la verificación de la existencia de políticas, procedimientos de control interno, esta Oficina recomienda validar la oportunidad de incluir dentro de los lineamientos lo establecido en las Políticas de Seguridad de la Seguridad de la Información del SIIF Nación Código: Mis.3.13. Pro.5. Anexo.1 del 22 de agosto de 2019 Versión 2 donde establece en el Numeral 3.5 Segregación de Funciones </t>
    </r>
    <r>
      <rPr>
        <i/>
        <sz val="10"/>
        <rFont val="Verdana"/>
        <family val="2"/>
      </rPr>
      <t>“Se debe contar con una definición clara de los roles, así como del nivel de acceso y los privilegios correspondientes, para el acceso al SIIF NACION y los componentes tecnológicos que soportan su operación con el fin de reducir y evitar el uso no autorizado o modificación de la información.”</t>
    </r>
    <r>
      <rPr>
        <sz val="10"/>
        <rFont val="Verdana"/>
        <family val="2"/>
      </rPr>
      <t xml:space="preserve"> De tal forma que se dé claridad en el cumplimiento de la segregación de funciones y roles.
▪Teniendo en cuenta la validación al Mapa de Riesgos de la entidad V4 para la vigencia 2023, se evidenció que el Proceso Financiero no cuenta con un riesgo de corrupción por lo que esta Oficina recomienda realizar un análisis exhaustivo de los potenciales factores y eventos que pueden constituir una amenaza a las gestiones del proceso e incluirlas en el Mapa de Riesgos, con el fin de implementar las acciones de control a tiempo.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</si>
</sst>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color theme="1"/>
      <name val="Verdana"/>
      <family val="2"/>
    </font>
    <font>
      <b/>
      <sz val="10"/>
      <color theme="1"/>
      <name val="Verdana"/>
      <family val="2"/>
    </font>
    <font>
      <sz val="10"/>
      <name val="Verdana"/>
      <family val="2"/>
    </font>
    <font>
      <b/>
      <sz val="10"/>
      <name val="Verdana"/>
      <family val="2"/>
    </font>
    <font>
      <sz val="10"/>
      <color rgb="FFFF0000"/>
      <name val="Verdana"/>
      <family val="2"/>
    </font>
    <font>
      <sz val="10"/>
      <color rgb="FF000000"/>
      <name val="Verdana"/>
      <family val="2"/>
    </font>
    <font>
      <i/>
      <sz val="10"/>
      <color rgb="FF000000"/>
      <name val="Verdana"/>
      <family val="2"/>
    </font>
    <font>
      <i/>
      <sz val="10"/>
      <color theme="1"/>
      <name val="Verdana"/>
      <family val="2"/>
    </font>
    <font>
      <sz val="10"/>
      <color rgb="FF0D0D0D"/>
      <name val="Verdana"/>
      <family val="2"/>
    </font>
    <font>
      <b/>
      <sz val="10"/>
      <color rgb="FF000000"/>
      <name val="Verdana"/>
      <family val="2"/>
    </font>
    <font>
      <i/>
      <sz val="10"/>
      <name val="Verdana"/>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2" fillId="0" borderId="0" xfId="0" applyFont="1"/>
    <xf numFmtId="0" fontId="2" fillId="0" borderId="0" xfId="0" applyFont="1" applyAlignment="1">
      <alignment vertical="center"/>
    </xf>
    <xf numFmtId="0" fontId="3" fillId="3" borderId="1" xfId="0" applyFont="1" applyFill="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2" fontId="2" fillId="0" borderId="0" xfId="0" applyNumberFormat="1" applyFont="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3" borderId="1" xfId="0" applyFont="1" applyFill="1" applyBorder="1" applyAlignment="1">
      <alignment vertical="center"/>
    </xf>
    <xf numFmtId="0" fontId="6" fillId="0" borderId="0" xfId="0" applyFont="1" applyAlignment="1">
      <alignment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justify" vertical="center"/>
    </xf>
    <xf numFmtId="0" fontId="3" fillId="0" borderId="1" xfId="0" applyFont="1" applyBorder="1" applyAlignment="1">
      <alignment horizontal="justify" vertical="center"/>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5" fillId="0" borderId="1" xfId="0" applyFont="1" applyBorder="1" applyAlignment="1">
      <alignment horizontal="justify" vertical="center" wrapText="1"/>
    </xf>
    <xf numFmtId="16" fontId="4" fillId="0" borderId="1" xfId="0" applyNumberFormat="1" applyFont="1" applyBorder="1" applyAlignment="1">
      <alignment horizontal="center" vertical="center"/>
    </xf>
    <xf numFmtId="0" fontId="4"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2" fillId="0" borderId="1" xfId="0" applyFont="1" applyBorder="1" applyAlignment="1">
      <alignment horizontal="justify" vertical="top"/>
    </xf>
    <xf numFmtId="16" fontId="2" fillId="0" borderId="1" xfId="0" applyNumberFormat="1" applyFont="1" applyBorder="1" applyAlignment="1">
      <alignment horizontal="center" vertical="center"/>
    </xf>
    <xf numFmtId="0" fontId="7" fillId="0" borderId="1" xfId="0" applyFont="1" applyBorder="1" applyAlignment="1">
      <alignment horizontal="justify" vertical="top" wrapText="1"/>
    </xf>
    <xf numFmtId="0" fontId="10" fillId="0" borderId="1" xfId="0" applyFont="1" applyBorder="1" applyAlignment="1">
      <alignment horizontal="left" vertical="center" wrapText="1"/>
    </xf>
    <xf numFmtId="0" fontId="4" fillId="0" borderId="1" xfId="0" applyFont="1" applyBorder="1" applyAlignment="1">
      <alignment horizontal="justify" vertical="top"/>
    </xf>
    <xf numFmtId="0" fontId="11" fillId="0" borderId="1" xfId="0" applyFont="1" applyBorder="1" applyAlignment="1">
      <alignment horizontal="center" vertical="center" wrapText="1"/>
    </xf>
    <xf numFmtId="0" fontId="2" fillId="0" borderId="0" xfId="0" applyFont="1" applyAlignment="1">
      <alignment horizontal="left"/>
    </xf>
    <xf numFmtId="2" fontId="2" fillId="0" borderId="0" xfId="1" applyNumberFormat="1" applyFont="1" applyBorder="1" applyAlignment="1">
      <alignment vertical="center"/>
    </xf>
    <xf numFmtId="0" fontId="4"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2" xfId="0" applyFont="1" applyBorder="1" applyAlignment="1">
      <alignment horizontal="justify" vertical="top"/>
    </xf>
    <xf numFmtId="0" fontId="2" fillId="0" borderId="3" xfId="0" applyFont="1" applyBorder="1" applyAlignment="1">
      <alignment horizontal="justify" vertical="top"/>
    </xf>
    <xf numFmtId="2" fontId="3" fillId="0" borderId="1" xfId="0" applyNumberFormat="1" applyFont="1" applyBorder="1" applyAlignment="1">
      <alignment horizontal="center" vertical="center"/>
    </xf>
    <xf numFmtId="2" fontId="2" fillId="0" borderId="0" xfId="0" applyNumberFormat="1" applyFont="1" applyAlignment="1">
      <alignment horizontal="center" vertical="center"/>
    </xf>
    <xf numFmtId="2" fontId="3"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2" fontId="4"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horizontal="right"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2" fontId="3"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4" fillId="0" borderId="4" xfId="0" applyNumberFormat="1" applyFont="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justify" vertical="center" wrapText="1"/>
    </xf>
    <xf numFmtId="2" fontId="2" fillId="0" borderId="4" xfId="0" applyNumberFormat="1" applyFont="1" applyBorder="1" applyAlignment="1">
      <alignment horizontal="center" vertical="center"/>
    </xf>
    <xf numFmtId="2" fontId="3" fillId="0" borderId="0" xfId="0" applyNumberFormat="1" applyFont="1" applyAlignment="1">
      <alignment horizontal="righ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63500</xdr:colOff>
      <xdr:row>84</xdr:row>
      <xdr:rowOff>338667</xdr:rowOff>
    </xdr:from>
    <xdr:ext cx="184731" cy="264560"/>
    <xdr:sp macro="" textlink="">
      <xdr:nvSpPr>
        <xdr:cNvPr id="2" name="CuadroTexto 1">
          <a:extLst>
            <a:ext uri="{FF2B5EF4-FFF2-40B4-BE49-F238E27FC236}">
              <a16:creationId xmlns:a16="http://schemas.microsoft.com/office/drawing/2014/main" id="{A314B075-69D0-4DB6-8EFA-A03D4A9F2CFE}"/>
            </a:ext>
          </a:extLst>
        </xdr:cNvPr>
        <xdr:cNvSpPr txBox="1"/>
      </xdr:nvSpPr>
      <xdr:spPr>
        <a:xfrm>
          <a:off x="4140200" y="98217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2</xdr:col>
      <xdr:colOff>403860</xdr:colOff>
      <xdr:row>1</xdr:row>
      <xdr:rowOff>76200</xdr:rowOff>
    </xdr:from>
    <xdr:to>
      <xdr:col>2</xdr:col>
      <xdr:colOff>1576070</xdr:colOff>
      <xdr:row>4</xdr:row>
      <xdr:rowOff>1905</xdr:rowOff>
    </xdr:to>
    <xdr:pic>
      <xdr:nvPicPr>
        <xdr:cNvPr id="3" name="0 Imagen">
          <a:extLst>
            <a:ext uri="{FF2B5EF4-FFF2-40B4-BE49-F238E27FC236}">
              <a16:creationId xmlns:a16="http://schemas.microsoft.com/office/drawing/2014/main" id="{ACB184E6-E577-FED0-7BC8-BFC11E648F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740" y="236220"/>
          <a:ext cx="1172210" cy="405765"/>
        </a:xfrm>
        <a:prstGeom prst="rect">
          <a:avLst/>
        </a:prstGeom>
      </xdr:spPr>
    </xdr:pic>
    <xdr:clientData/>
  </xdr:twoCellAnchor>
  <xdr:twoCellAnchor editAs="oneCell">
    <xdr:from>
      <xdr:col>9</xdr:col>
      <xdr:colOff>1463040</xdr:colOff>
      <xdr:row>0</xdr:row>
      <xdr:rowOff>152400</xdr:rowOff>
    </xdr:from>
    <xdr:to>
      <xdr:col>9</xdr:col>
      <xdr:colOff>3215640</xdr:colOff>
      <xdr:row>4</xdr:row>
      <xdr:rowOff>50165</xdr:rowOff>
    </xdr:to>
    <xdr:pic>
      <xdr:nvPicPr>
        <xdr:cNvPr id="4" name="Imagen 3">
          <a:extLst>
            <a:ext uri="{FF2B5EF4-FFF2-40B4-BE49-F238E27FC236}">
              <a16:creationId xmlns:a16="http://schemas.microsoft.com/office/drawing/2014/main" id="{97A7C61E-9294-4F42-3F55-BA1EE254F3E1}"/>
            </a:ext>
          </a:extLst>
        </xdr:cNvPr>
        <xdr:cNvPicPr>
          <a:picLocks noChangeAspect="1"/>
        </xdr:cNvPicPr>
      </xdr:nvPicPr>
      <xdr:blipFill>
        <a:blip xmlns:r="http://schemas.openxmlformats.org/officeDocument/2006/relationships" r:embed="rId2"/>
        <a:stretch>
          <a:fillRect/>
        </a:stretch>
      </xdr:blipFill>
      <xdr:spPr>
        <a:xfrm>
          <a:off x="10226040" y="152400"/>
          <a:ext cx="1752600" cy="5378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39"/>
  <sheetViews>
    <sheetView showGridLines="0" tabSelected="1" zoomScale="91" zoomScaleNormal="91" workbookViewId="0">
      <selection activeCell="G12" sqref="G12"/>
    </sheetView>
  </sheetViews>
  <sheetFormatPr baseColWidth="10" defaultColWidth="8.88671875" defaultRowHeight="12.6" x14ac:dyDescent="0.2"/>
  <cols>
    <col min="1" max="1" width="4.6640625" style="1" customWidth="1"/>
    <col min="2" max="2" width="5" style="2" customWidth="1"/>
    <col min="3" max="3" width="31.6640625" style="2" customWidth="1"/>
    <col min="4" max="4" width="5.6640625" style="2" customWidth="1"/>
    <col min="5" max="5" width="18.6640625" style="2" customWidth="1"/>
    <col min="6" max="6" width="16.6640625" style="8" customWidth="1"/>
    <col min="7" max="7" width="22.109375" style="8" customWidth="1"/>
    <col min="8" max="8" width="12.5546875" style="8" customWidth="1"/>
    <col min="9" max="9" width="13.6640625" style="8" customWidth="1"/>
    <col min="10" max="10" width="67.88671875" style="2" customWidth="1"/>
    <col min="11" max="16384" width="8.88671875" style="1"/>
  </cols>
  <sheetData>
    <row r="2" spans="2:11" x14ac:dyDescent="0.2">
      <c r="B2" s="49" t="s">
        <v>0</v>
      </c>
      <c r="C2" s="49"/>
      <c r="D2" s="49"/>
      <c r="E2" s="49"/>
      <c r="F2" s="49"/>
      <c r="G2" s="49"/>
      <c r="H2" s="49"/>
      <c r="I2" s="49"/>
      <c r="J2" s="49"/>
    </row>
    <row r="3" spans="2:11" x14ac:dyDescent="0.2">
      <c r="B3" s="49" t="s">
        <v>1</v>
      </c>
      <c r="C3" s="49"/>
      <c r="D3" s="49"/>
      <c r="E3" s="49"/>
      <c r="F3" s="49"/>
      <c r="G3" s="49"/>
      <c r="H3" s="49"/>
      <c r="I3" s="49"/>
      <c r="J3" s="49"/>
    </row>
    <row r="4" spans="2:11" x14ac:dyDescent="0.2">
      <c r="B4" s="49" t="s">
        <v>2</v>
      </c>
      <c r="C4" s="49"/>
      <c r="D4" s="49"/>
      <c r="E4" s="49"/>
      <c r="F4" s="49"/>
      <c r="G4" s="49"/>
      <c r="H4" s="49"/>
      <c r="I4" s="49"/>
      <c r="J4" s="49"/>
    </row>
    <row r="5" spans="2:11" x14ac:dyDescent="0.2">
      <c r="B5" s="4"/>
      <c r="C5" s="4"/>
      <c r="D5" s="4"/>
      <c r="E5" s="4"/>
      <c r="F5" s="44"/>
      <c r="G5" s="44"/>
      <c r="H5" s="44"/>
      <c r="I5" s="44"/>
      <c r="J5" s="4"/>
    </row>
    <row r="7" spans="2:11" x14ac:dyDescent="0.2">
      <c r="B7" s="58" t="s">
        <v>3</v>
      </c>
      <c r="C7" s="58"/>
      <c r="D7" s="58" t="s">
        <v>4</v>
      </c>
      <c r="E7" s="58"/>
      <c r="F7" s="58"/>
      <c r="G7" s="58"/>
      <c r="H7" s="58"/>
      <c r="I7" s="58"/>
      <c r="J7" s="5" t="s">
        <v>5</v>
      </c>
    </row>
    <row r="8" spans="2:11" x14ac:dyDescent="0.2">
      <c r="B8" s="51" t="s">
        <v>6</v>
      </c>
      <c r="C8" s="53"/>
      <c r="D8" s="53" t="s">
        <v>7</v>
      </c>
      <c r="E8" s="51" t="s">
        <v>8</v>
      </c>
      <c r="F8" s="55" t="s">
        <v>9</v>
      </c>
      <c r="G8" s="55" t="s">
        <v>10</v>
      </c>
      <c r="H8" s="55" t="s">
        <v>11</v>
      </c>
      <c r="I8" s="55" t="s">
        <v>12</v>
      </c>
      <c r="J8" s="53" t="s">
        <v>13</v>
      </c>
    </row>
    <row r="9" spans="2:11" x14ac:dyDescent="0.2">
      <c r="B9" s="53"/>
      <c r="C9" s="53"/>
      <c r="D9" s="53"/>
      <c r="E9" s="51"/>
      <c r="F9" s="55"/>
      <c r="G9" s="55"/>
      <c r="H9" s="55"/>
      <c r="I9" s="55"/>
      <c r="J9" s="53"/>
    </row>
    <row r="10" spans="2:11" x14ac:dyDescent="0.2">
      <c r="B10" s="53"/>
      <c r="C10" s="53"/>
      <c r="D10" s="53"/>
      <c r="E10" s="51"/>
      <c r="F10" s="55"/>
      <c r="G10" s="55"/>
      <c r="H10" s="55"/>
      <c r="I10" s="55"/>
      <c r="J10" s="53"/>
    </row>
    <row r="11" spans="2:11" ht="113.4" x14ac:dyDescent="0.2">
      <c r="B11" s="16">
        <v>1</v>
      </c>
      <c r="C11" s="17" t="s">
        <v>14</v>
      </c>
      <c r="D11" s="16" t="s">
        <v>15</v>
      </c>
      <c r="E11" s="16" t="s">
        <v>16</v>
      </c>
      <c r="F11" s="19">
        <f>+IF(E11="SI",0.3,IF(E11="PARCIALMENTE",0.18,IF(E11="NO",0.06)))</f>
        <v>0.3</v>
      </c>
      <c r="G11" s="19">
        <f>+IF(D11="Ex",IF(E11="SI",0.3,IF(E11="PARCIALMENTE",0.18,IF(E11="NO",0.06,""))),F11/COUNTIF($D$24:$D$25,"Ef"))</f>
        <v>0.3</v>
      </c>
      <c r="H11" s="19">
        <f>+G11</f>
        <v>0.3</v>
      </c>
      <c r="I11" s="50">
        <f>+H11+H12</f>
        <v>1</v>
      </c>
      <c r="J11" s="15" t="s">
        <v>17</v>
      </c>
      <c r="K11" s="37"/>
    </row>
    <row r="12" spans="2:11" ht="75.599999999999994" x14ac:dyDescent="0.2">
      <c r="B12" s="18" t="s">
        <v>18</v>
      </c>
      <c r="C12" s="20" t="s">
        <v>19</v>
      </c>
      <c r="D12" s="16" t="s">
        <v>20</v>
      </c>
      <c r="E12" s="16" t="s">
        <v>16</v>
      </c>
      <c r="F12" s="19">
        <f>+IF(E12="si",0.7,IF(E12="parcialmente",0.42,IF(E12="no",0.14)))</f>
        <v>0.7</v>
      </c>
      <c r="G12" s="19">
        <f>+IF(D12="Ex",0.3,F12/COUNTIF($D$11:$D$15,"Ef"))</f>
        <v>0.17499999999999999</v>
      </c>
      <c r="H12" s="50">
        <f>+SUM(G12:G15)</f>
        <v>0.7</v>
      </c>
      <c r="I12" s="50"/>
      <c r="J12" s="39" t="s">
        <v>259</v>
      </c>
    </row>
    <row r="13" spans="2:11" ht="60" customHeight="1" x14ac:dyDescent="0.2">
      <c r="B13" s="18" t="s">
        <v>21</v>
      </c>
      <c r="C13" s="20" t="s">
        <v>22</v>
      </c>
      <c r="D13" s="16" t="s">
        <v>20</v>
      </c>
      <c r="E13" s="16" t="s">
        <v>16</v>
      </c>
      <c r="F13" s="19">
        <f>+IF(E13="si",0.7,IF(E13="parcialmente",0.42,IF(E13="no",0.14)))</f>
        <v>0.7</v>
      </c>
      <c r="G13" s="19">
        <f>+IF(D13="Ex",0.3,F13/COUNTIF($D$11:$D$15,"Ef"))</f>
        <v>0.17499999999999999</v>
      </c>
      <c r="H13" s="50"/>
      <c r="I13" s="50"/>
      <c r="J13" s="39" t="s">
        <v>260</v>
      </c>
    </row>
    <row r="14" spans="2:11" ht="99" customHeight="1" x14ac:dyDescent="0.2">
      <c r="B14" s="18" t="s">
        <v>23</v>
      </c>
      <c r="C14" s="20" t="s">
        <v>24</v>
      </c>
      <c r="D14" s="16" t="s">
        <v>20</v>
      </c>
      <c r="E14" s="16" t="s">
        <v>16</v>
      </c>
      <c r="F14" s="19">
        <f>+IF(E14="si",0.7,IF(E14="parcialmente",0.42,IF(E14="no",0.14)))</f>
        <v>0.7</v>
      </c>
      <c r="G14" s="19">
        <f>+IF(D14="Ex",0.3,F14/COUNTIF($D$11:$D$15,"Ef"))</f>
        <v>0.17499999999999999</v>
      </c>
      <c r="H14" s="50"/>
      <c r="I14" s="50"/>
      <c r="J14" s="39" t="s">
        <v>25</v>
      </c>
    </row>
    <row r="15" spans="2:11" ht="113.4" x14ac:dyDescent="0.2">
      <c r="B15" s="18" t="s">
        <v>26</v>
      </c>
      <c r="C15" s="20" t="s">
        <v>27</v>
      </c>
      <c r="D15" s="16" t="s">
        <v>20</v>
      </c>
      <c r="E15" s="25" t="s">
        <v>16</v>
      </c>
      <c r="F15" s="19">
        <f>+IF(E15="si",0.7,IF(E15="parcialmente",0.42,IF(E15="no",0.14)))</f>
        <v>0.7</v>
      </c>
      <c r="G15" s="19">
        <f>+IF(D15="Ex",0.3,F15/COUNTIF($D$11:$D$15,"Ef"))</f>
        <v>0.17499999999999999</v>
      </c>
      <c r="H15" s="50"/>
      <c r="I15" s="50"/>
      <c r="J15" s="33" t="s">
        <v>261</v>
      </c>
    </row>
    <row r="16" spans="2:11" ht="113.4" x14ac:dyDescent="0.2">
      <c r="B16" s="7">
        <v>2</v>
      </c>
      <c r="C16" s="21" t="s">
        <v>28</v>
      </c>
      <c r="D16" s="7" t="s">
        <v>15</v>
      </c>
      <c r="E16" s="16" t="s">
        <v>31</v>
      </c>
      <c r="F16" s="14">
        <f>+IF(E16="SI",0.3,IF(E16="PARCIALMENTE",0.18,IF(E16="NO",0.06)))</f>
        <v>0.18</v>
      </c>
      <c r="G16" s="14">
        <f>+IF(D16="Ex",IF(E16="SI",0.3,IF(E16="PARCIALMENTE",0.18,IF(E16="NO",0.06,""))),F16/COUNTIF($D$24:$D$25,"Ef"))</f>
        <v>0.18</v>
      </c>
      <c r="H16" s="14">
        <f>+G16</f>
        <v>0.18</v>
      </c>
      <c r="I16" s="47">
        <f>+H16+H17</f>
        <v>0.74</v>
      </c>
      <c r="J16" s="22" t="s">
        <v>270</v>
      </c>
    </row>
    <row r="17" spans="2:10" ht="102.75" customHeight="1" x14ac:dyDescent="0.2">
      <c r="B17" s="13" t="s">
        <v>29</v>
      </c>
      <c r="C17" s="23" t="s">
        <v>30</v>
      </c>
      <c r="D17" s="7" t="s">
        <v>20</v>
      </c>
      <c r="E17" s="16" t="s">
        <v>31</v>
      </c>
      <c r="F17" s="14">
        <f>+IF(E17="si",0.7,IF(E17="parcialmente",0.42,IF(E17="no",0.14)))</f>
        <v>0.42</v>
      </c>
      <c r="G17" s="14">
        <f>+IF(D17="Ex",0.3,F17/COUNTIF($D$16:$D$18,"Ef"))</f>
        <v>0.21</v>
      </c>
      <c r="H17" s="47">
        <f>+SUM(G17:G18)</f>
        <v>0.55999999999999994</v>
      </c>
      <c r="I17" s="47"/>
      <c r="J17" s="22" t="s">
        <v>271</v>
      </c>
    </row>
    <row r="18" spans="2:10" ht="104.25" customHeight="1" x14ac:dyDescent="0.2">
      <c r="B18" s="13" t="s">
        <v>32</v>
      </c>
      <c r="C18" s="23" t="s">
        <v>33</v>
      </c>
      <c r="D18" s="7" t="s">
        <v>20</v>
      </c>
      <c r="E18" s="7" t="s">
        <v>16</v>
      </c>
      <c r="F18" s="14">
        <f>+IF(E18="si",0.7,IF(E18="parcialmente",0.42,IF(E18="no",0.14)))</f>
        <v>0.7</v>
      </c>
      <c r="G18" s="14">
        <f>+IF(D18="Ex",0.3,F18/COUNTIF($D$16:$D$18,"Ef"))</f>
        <v>0.35</v>
      </c>
      <c r="H18" s="47"/>
      <c r="I18" s="47"/>
      <c r="J18" s="22" t="s">
        <v>288</v>
      </c>
    </row>
    <row r="19" spans="2:10" ht="126" x14ac:dyDescent="0.2">
      <c r="B19" s="16">
        <v>3</v>
      </c>
      <c r="C19" s="17" t="s">
        <v>34</v>
      </c>
      <c r="D19" s="16" t="s">
        <v>15</v>
      </c>
      <c r="E19" s="16" t="s">
        <v>16</v>
      </c>
      <c r="F19" s="19">
        <f>+IF(E19="SI",0.3,IF(E19="PARCIALMENTE",0.18,IF(E19="NO",0.06)))</f>
        <v>0.3</v>
      </c>
      <c r="G19" s="19">
        <f>+IF(D19="Ex",IF(E19="SI",0.3,IF(E19="PARCIALMENTE",0.18,IF(E19="NO",0.06,""))),F19/COUNTIF($D$24:$D$25,"Ef"))</f>
        <v>0.3</v>
      </c>
      <c r="H19" s="19">
        <f>+G19</f>
        <v>0.3</v>
      </c>
      <c r="I19" s="47">
        <f>+H19+H20</f>
        <v>0.99</v>
      </c>
      <c r="J19" s="15" t="s">
        <v>228</v>
      </c>
    </row>
    <row r="20" spans="2:10" ht="100.8" x14ac:dyDescent="0.2">
      <c r="B20" s="18" t="s">
        <v>35</v>
      </c>
      <c r="C20" s="20" t="s">
        <v>36</v>
      </c>
      <c r="D20" s="16" t="s">
        <v>20</v>
      </c>
      <c r="E20" s="16" t="s">
        <v>16</v>
      </c>
      <c r="F20" s="19">
        <f>+IF(E20="si",0.7,IF(E20="parcialmente",0.42,IF(E20="no",0.14)))</f>
        <v>0.7</v>
      </c>
      <c r="G20" s="19">
        <f>+ROUND(IF(D20="Ex",0.3,F20/COUNTIF($D$20:$D$22,"Ef")),2)</f>
        <v>0.23</v>
      </c>
      <c r="H20" s="47">
        <f>+SUM(G20:G22)</f>
        <v>0.69000000000000006</v>
      </c>
      <c r="I20" s="47"/>
      <c r="J20" s="39" t="s">
        <v>229</v>
      </c>
    </row>
    <row r="21" spans="2:10" ht="176.4" x14ac:dyDescent="0.2">
      <c r="B21" s="18" t="s">
        <v>37</v>
      </c>
      <c r="C21" s="20" t="s">
        <v>38</v>
      </c>
      <c r="D21" s="16" t="s">
        <v>20</v>
      </c>
      <c r="E21" s="25" t="s">
        <v>16</v>
      </c>
      <c r="F21" s="19">
        <f>+IF(E21="si",0.7,IF(E21="parcialmente",0.42,IF(E21="no",0.14)))</f>
        <v>0.7</v>
      </c>
      <c r="G21" s="19">
        <f>+ROUND(IF(D21="Ex",0.3,F21/COUNTIF($D$20:$D$22,"Ef")),2)</f>
        <v>0.23</v>
      </c>
      <c r="H21" s="47"/>
      <c r="I21" s="47"/>
      <c r="J21" s="39" t="s">
        <v>230</v>
      </c>
    </row>
    <row r="22" spans="2:10" ht="126" x14ac:dyDescent="0.2">
      <c r="B22" s="18" t="s">
        <v>39</v>
      </c>
      <c r="C22" s="20" t="s">
        <v>40</v>
      </c>
      <c r="D22" s="16" t="s">
        <v>20</v>
      </c>
      <c r="E22" s="25" t="s">
        <v>16</v>
      </c>
      <c r="F22" s="19">
        <f>+IF(E22="si",0.7,IF(E22="parcialmente",0.42,IF(E22="no",0.14)))</f>
        <v>0.7</v>
      </c>
      <c r="G22" s="19">
        <f>ROUND(IF(D22="Ex",0.3,F22/COUNTIF($D$20:$D$22,"Ef")),2)</f>
        <v>0.23</v>
      </c>
      <c r="H22" s="47"/>
      <c r="I22" s="47"/>
      <c r="J22" s="39" t="s">
        <v>315</v>
      </c>
    </row>
    <row r="23" spans="2:10" ht="113.4" x14ac:dyDescent="0.2">
      <c r="B23" s="7">
        <v>4</v>
      </c>
      <c r="C23" s="21" t="s">
        <v>41</v>
      </c>
      <c r="D23" s="7" t="s">
        <v>15</v>
      </c>
      <c r="E23" s="30" t="s">
        <v>16</v>
      </c>
      <c r="F23" s="14">
        <f>+IF(E23="SI",0.3,IF(E23="PARCIALMENTE",0.18,IF(E23="NO",0.06)))</f>
        <v>0.3</v>
      </c>
      <c r="G23" s="14">
        <f>+IF(D23="Ex",IF(E23="SI",0.3,IF(E23="PARCIALMENTE",0.18,IF(E23="NO",0.06,""))),F23/COUNTIF($D$24:$D$25,"Ef"))</f>
        <v>0.3</v>
      </c>
      <c r="H23" s="14">
        <f>+G23</f>
        <v>0.3</v>
      </c>
      <c r="I23" s="47">
        <f>+H23+H24</f>
        <v>1</v>
      </c>
      <c r="J23" s="22" t="s">
        <v>272</v>
      </c>
    </row>
    <row r="24" spans="2:10" ht="50.4" x14ac:dyDescent="0.2">
      <c r="B24" s="13" t="s">
        <v>42</v>
      </c>
      <c r="C24" s="23" t="s">
        <v>43</v>
      </c>
      <c r="D24" s="7" t="s">
        <v>20</v>
      </c>
      <c r="E24" s="7" t="s">
        <v>16</v>
      </c>
      <c r="F24" s="14">
        <f>+IF(E24="si",0.7,IF(E24="parcialmente",0.42,IF(E24="no",0.14)))</f>
        <v>0.7</v>
      </c>
      <c r="G24" s="14">
        <f>+IF(D24="Ex",0.3,F24/COUNTIF($D$24:$D$25,"Ef"))</f>
        <v>0.35</v>
      </c>
      <c r="H24" s="47">
        <f>+SUM(G24:G25)</f>
        <v>0.7</v>
      </c>
      <c r="I24" s="47"/>
      <c r="J24" s="40" t="s">
        <v>273</v>
      </c>
    </row>
    <row r="25" spans="2:10" ht="83.4" customHeight="1" x14ac:dyDescent="0.2">
      <c r="B25" s="13" t="s">
        <v>44</v>
      </c>
      <c r="C25" s="23" t="s">
        <v>45</v>
      </c>
      <c r="D25" s="7" t="s">
        <v>20</v>
      </c>
      <c r="E25" s="30" t="s">
        <v>16</v>
      </c>
      <c r="F25" s="14">
        <f>+IF(E25="si",0.7,IF(E25="parcialmente",0.42,IF(E25="no",0.14)))</f>
        <v>0.7</v>
      </c>
      <c r="G25" s="14">
        <f>+IF(D25="Ex",0.3,F25/COUNTIF($D$24:$D$25,"Ef"))</f>
        <v>0.35</v>
      </c>
      <c r="H25" s="47"/>
      <c r="I25" s="47"/>
      <c r="J25" s="22" t="s">
        <v>274</v>
      </c>
    </row>
    <row r="26" spans="2:10" ht="88.2" x14ac:dyDescent="0.2">
      <c r="B26" s="7">
        <v>5</v>
      </c>
      <c r="C26" s="21" t="s">
        <v>46</v>
      </c>
      <c r="D26" s="7" t="s">
        <v>15</v>
      </c>
      <c r="E26" s="30" t="s">
        <v>16</v>
      </c>
      <c r="F26" s="14">
        <f>+IF(E26="SI",0.3,IF(E26="PARCIALMENTE",0.18,IF(E26="NO",0.06)))</f>
        <v>0.3</v>
      </c>
      <c r="G26" s="14">
        <f>+IF(D26="Ex",IF(E26="SI",0.3,IF(E26="PARCIALMENTE",0.18,IF(E26="NO",0.06,""))),F26/COUNTIF($D$24:$D$25,"Ef"))</f>
        <v>0.3</v>
      </c>
      <c r="H26" s="19">
        <f>+G26</f>
        <v>0.3</v>
      </c>
      <c r="I26" s="47">
        <f>+H26+H27</f>
        <v>0.85999999999999988</v>
      </c>
      <c r="J26" s="40" t="s">
        <v>289</v>
      </c>
    </row>
    <row r="27" spans="2:10" ht="50.4" x14ac:dyDescent="0.2">
      <c r="B27" s="13" t="s">
        <v>47</v>
      </c>
      <c r="C27" s="23" t="s">
        <v>48</v>
      </c>
      <c r="D27" s="7" t="s">
        <v>20</v>
      </c>
      <c r="E27" s="7" t="s">
        <v>16</v>
      </c>
      <c r="F27" s="14">
        <f>+IF(E27="si",0.7,IF(E27="parcialmente",0.42,IF(E27="no",0.14)))</f>
        <v>0.7</v>
      </c>
      <c r="G27" s="14">
        <f>+IF(D27="Ex",0.3,F27/COUNTIF($D$27:$D$28,"Ef"))</f>
        <v>0.35</v>
      </c>
      <c r="H27" s="47">
        <f>+SUM(G27:G28)</f>
        <v>0.55999999999999994</v>
      </c>
      <c r="I27" s="47"/>
      <c r="J27" s="24" t="s">
        <v>231</v>
      </c>
    </row>
    <row r="28" spans="2:10" ht="100.8" x14ac:dyDescent="0.2">
      <c r="B28" s="13" t="s">
        <v>49</v>
      </c>
      <c r="C28" s="23" t="s">
        <v>50</v>
      </c>
      <c r="D28" s="7" t="s">
        <v>20</v>
      </c>
      <c r="E28" s="25" t="s">
        <v>31</v>
      </c>
      <c r="F28" s="14">
        <f>+IF(E28="si",0.7,IF(E28="parcialmente",0.42,IF(E28="no",0.14)))</f>
        <v>0.42</v>
      </c>
      <c r="G28" s="14">
        <f>+IF(D28="Ex",0.3,F28/COUNTIF($D$27:$D$28,"Ef"))</f>
        <v>0.21</v>
      </c>
      <c r="H28" s="47"/>
      <c r="I28" s="47"/>
      <c r="J28" s="40" t="s">
        <v>232</v>
      </c>
    </row>
    <row r="29" spans="2:10" ht="100.8" x14ac:dyDescent="0.2">
      <c r="B29" s="7">
        <v>6</v>
      </c>
      <c r="C29" s="21" t="s">
        <v>51</v>
      </c>
      <c r="D29" s="7" t="s">
        <v>15</v>
      </c>
      <c r="E29" s="30" t="s">
        <v>16</v>
      </c>
      <c r="F29" s="14">
        <f>+IF(E29="SI",0.3,IF(E29="PARCIALMENTE",0.18,IF(E29="NO",0.06)))</f>
        <v>0.3</v>
      </c>
      <c r="G29" s="14">
        <f>+IF(D29="Ex",IF(E29="SI",0.3,IF(E29="PARCIALMENTE",0.18,IF(E29="NO",0.06,""))),F29/COUNTIF($D$24:$D$25,"Ef"))</f>
        <v>0.3</v>
      </c>
      <c r="H29" s="19">
        <f>+G29</f>
        <v>0.3</v>
      </c>
      <c r="I29" s="47">
        <f>+H29+H30</f>
        <v>1</v>
      </c>
      <c r="J29" s="22" t="s">
        <v>233</v>
      </c>
    </row>
    <row r="30" spans="2:10" ht="63" x14ac:dyDescent="0.2">
      <c r="B30" s="13" t="s">
        <v>52</v>
      </c>
      <c r="C30" s="23" t="s">
        <v>53</v>
      </c>
      <c r="D30" s="7" t="s">
        <v>20</v>
      </c>
      <c r="E30" s="30" t="s">
        <v>54</v>
      </c>
      <c r="F30" s="14">
        <f>+IF(E30="si",0.7,IF(E30="parcialmente",0.42,IF(E30="no",0.14)))</f>
        <v>0.7</v>
      </c>
      <c r="G30" s="14">
        <f>+IF(D30="Ex",0.3,F30/COUNTIF($D$30:$D$31,"Ef"))</f>
        <v>0.35</v>
      </c>
      <c r="H30" s="47">
        <f>+SUM(G30:G31)</f>
        <v>0.7</v>
      </c>
      <c r="I30" s="47"/>
      <c r="J30" s="23" t="s">
        <v>234</v>
      </c>
    </row>
    <row r="31" spans="2:10" ht="63" x14ac:dyDescent="0.2">
      <c r="B31" s="13" t="s">
        <v>55</v>
      </c>
      <c r="C31" s="23" t="s">
        <v>56</v>
      </c>
      <c r="D31" s="7" t="s">
        <v>20</v>
      </c>
      <c r="E31" s="30" t="s">
        <v>16</v>
      </c>
      <c r="F31" s="14">
        <f>+IF(E31="si",0.7,IF(E31="parcialmente",0.42,IF(E31="no",0.14)))</f>
        <v>0.7</v>
      </c>
      <c r="G31" s="14">
        <f>+IF(D31="Ex",0.3,F31/COUNTIF($D$30:$D$31,"Ef"))</f>
        <v>0.35</v>
      </c>
      <c r="H31" s="47"/>
      <c r="I31" s="47"/>
      <c r="J31" s="31" t="s">
        <v>290</v>
      </c>
    </row>
    <row r="32" spans="2:10" ht="100.8" x14ac:dyDescent="0.2">
      <c r="B32" s="16">
        <v>7</v>
      </c>
      <c r="C32" s="17" t="s">
        <v>57</v>
      </c>
      <c r="D32" s="16" t="s">
        <v>15</v>
      </c>
      <c r="E32" s="16" t="s">
        <v>16</v>
      </c>
      <c r="F32" s="19">
        <f>+IF(E32="SI",0.3,IF(E32="PARCIALMENTE",0.18,IF(E32="NO",0.06)))</f>
        <v>0.3</v>
      </c>
      <c r="G32" s="19">
        <f>+IF(D32="Ex",IF(E32="SI",0.3,IF(E32="PARCIALMENTE",0.18,IF(E32="NO",0.06,""))),F32/COUNTIF($D$24:$D$25,"Ef"))</f>
        <v>0.3</v>
      </c>
      <c r="H32" s="19">
        <f>+G32</f>
        <v>0.3</v>
      </c>
      <c r="I32" s="50">
        <f>+H32+H33</f>
        <v>1</v>
      </c>
      <c r="J32" s="39" t="s">
        <v>291</v>
      </c>
    </row>
    <row r="33" spans="2:10" ht="63" x14ac:dyDescent="0.2">
      <c r="B33" s="18" t="s">
        <v>58</v>
      </c>
      <c r="C33" s="20" t="s">
        <v>53</v>
      </c>
      <c r="D33" s="16" t="s">
        <v>20</v>
      </c>
      <c r="E33" s="16" t="s">
        <v>16</v>
      </c>
      <c r="F33" s="19">
        <f>+IF(E33="si",0.7,IF(E33="parcialmente",0.42,IF(E33="no",0.14)))</f>
        <v>0.7</v>
      </c>
      <c r="G33" s="19">
        <f>+IF(D33="Ex",0.3,F33/COUNTIF($D$33:$D$34,"Ef"))</f>
        <v>0.35</v>
      </c>
      <c r="H33" s="50">
        <f>+SUM(G33:G34)</f>
        <v>0.7</v>
      </c>
      <c r="I33" s="50"/>
      <c r="J33" s="15" t="s">
        <v>235</v>
      </c>
    </row>
    <row r="34" spans="2:10" ht="50.4" x14ac:dyDescent="0.2">
      <c r="B34" s="18" t="s">
        <v>59</v>
      </c>
      <c r="C34" s="20" t="s">
        <v>60</v>
      </c>
      <c r="D34" s="16" t="s">
        <v>20</v>
      </c>
      <c r="E34" s="25" t="s">
        <v>16</v>
      </c>
      <c r="F34" s="19">
        <f>+IF(E34="si",0.7,IF(E34="parcialmente",0.42,IF(E34="no",0.14)))</f>
        <v>0.7</v>
      </c>
      <c r="G34" s="19">
        <f>+IF(D34="Ex",0.3,F34/COUNTIF($D$33:$D$34,"Ef"))</f>
        <v>0.35</v>
      </c>
      <c r="H34" s="50"/>
      <c r="I34" s="50"/>
      <c r="J34" s="15" t="s">
        <v>236</v>
      </c>
    </row>
    <row r="35" spans="2:10" ht="176.4" x14ac:dyDescent="0.2">
      <c r="B35" s="7">
        <v>8</v>
      </c>
      <c r="C35" s="21" t="s">
        <v>61</v>
      </c>
      <c r="D35" s="7" t="s">
        <v>15</v>
      </c>
      <c r="E35" s="7" t="s">
        <v>16</v>
      </c>
      <c r="F35" s="14">
        <f>+IF(E35="SI",0.3,IF(E35="PARCIALMENTE",0.18,IF(E35="NO",0.06)))</f>
        <v>0.3</v>
      </c>
      <c r="G35" s="14">
        <f>+IF(D35="Ex",IF(E35="SI",0.3,IF(E35="PARCIALMENTE",0.18,IF(E35="NO",0.06,""))),F35/COUNTIF($D$24:$D$25,"Ef"))</f>
        <v>0.3</v>
      </c>
      <c r="H35" s="14">
        <f>+G35</f>
        <v>0.3</v>
      </c>
      <c r="I35" s="47">
        <f>+H35+H36</f>
        <v>0.85999999999999988</v>
      </c>
      <c r="J35" s="22" t="s">
        <v>292</v>
      </c>
    </row>
    <row r="36" spans="2:10" ht="50.4" x14ac:dyDescent="0.2">
      <c r="B36" s="13" t="s">
        <v>62</v>
      </c>
      <c r="C36" s="23" t="s">
        <v>63</v>
      </c>
      <c r="D36" s="7" t="s">
        <v>20</v>
      </c>
      <c r="E36" s="16" t="s">
        <v>16</v>
      </c>
      <c r="F36" s="14">
        <f>+IF(E36="si",0.7,IF(E36="parcialmente",0.42,IF(E36="no",0.14)))</f>
        <v>0.7</v>
      </c>
      <c r="G36" s="14">
        <f>+IF(D36="Ex",0.3,F36/COUNTIF($D$36:$D$37,"Ef"))</f>
        <v>0.35</v>
      </c>
      <c r="H36" s="47">
        <f>+SUM(G36:G37)</f>
        <v>0.55999999999999994</v>
      </c>
      <c r="I36" s="47"/>
      <c r="J36" s="22" t="s">
        <v>237</v>
      </c>
    </row>
    <row r="37" spans="2:10" ht="75.599999999999994" x14ac:dyDescent="0.2">
      <c r="B37" s="13" t="s">
        <v>64</v>
      </c>
      <c r="C37" s="23" t="s">
        <v>65</v>
      </c>
      <c r="D37" s="7" t="s">
        <v>20</v>
      </c>
      <c r="E37" s="25" t="s">
        <v>31</v>
      </c>
      <c r="F37" s="14">
        <f>+IF(E37="si",0.7,IF(E37="parcialmente",0.42,IF(E37="no",0.14)))</f>
        <v>0.42</v>
      </c>
      <c r="G37" s="14">
        <f>+IF(D37="Ex",0.3,F37/COUNTIF($D$36:$D$37,"Ef"))</f>
        <v>0.21</v>
      </c>
      <c r="H37" s="47"/>
      <c r="I37" s="47"/>
      <c r="J37" s="22" t="s">
        <v>238</v>
      </c>
    </row>
    <row r="38" spans="2:10" ht="113.4" x14ac:dyDescent="0.2">
      <c r="B38" s="7">
        <v>9</v>
      </c>
      <c r="C38" s="21" t="s">
        <v>66</v>
      </c>
      <c r="D38" s="7" t="s">
        <v>15</v>
      </c>
      <c r="E38" s="7" t="s">
        <v>16</v>
      </c>
      <c r="F38" s="14">
        <f>+IF(E38="SI",0.3,IF(E38="PARCIALMENTE",0.18,IF(E38="NO",0.06)))</f>
        <v>0.3</v>
      </c>
      <c r="G38" s="14">
        <f>+IF(D38="Ex",IF(E38="SI",0.3,IF(E38="PARCIALMENTE",0.18,IF(E38="NO",0.06,""))),F38/COUNTIF($D$24:$D$25,"Ef"))</f>
        <v>0.3</v>
      </c>
      <c r="H38" s="14">
        <f>+G38</f>
        <v>0.3</v>
      </c>
      <c r="I38" s="47">
        <f>+H38+H39</f>
        <v>0.85999999999999988</v>
      </c>
      <c r="J38" s="22" t="s">
        <v>275</v>
      </c>
    </row>
    <row r="39" spans="2:10" ht="50.4" x14ac:dyDescent="0.2">
      <c r="B39" s="13" t="s">
        <v>67</v>
      </c>
      <c r="C39" s="23" t="s">
        <v>68</v>
      </c>
      <c r="D39" s="7" t="s">
        <v>20</v>
      </c>
      <c r="E39" s="7" t="s">
        <v>16</v>
      </c>
      <c r="F39" s="14">
        <f>+IF(E39="si",0.7,IF(E39="parcialmente",0.42,IF(E39="no",0.14)))</f>
        <v>0.7</v>
      </c>
      <c r="G39" s="14">
        <f>+IF(D39="Ex",0.3,F39/COUNTIF($D$39:$D$40,"Ef"))</f>
        <v>0.35</v>
      </c>
      <c r="H39" s="47">
        <f>+SUM(G39:G40)</f>
        <v>0.55999999999999994</v>
      </c>
      <c r="I39" s="47"/>
      <c r="J39" s="40" t="s">
        <v>293</v>
      </c>
    </row>
    <row r="40" spans="2:10" ht="214.2" x14ac:dyDescent="0.2">
      <c r="B40" s="13" t="s">
        <v>69</v>
      </c>
      <c r="C40" s="23" t="s">
        <v>70</v>
      </c>
      <c r="D40" s="7" t="s">
        <v>20</v>
      </c>
      <c r="E40" s="25" t="s">
        <v>31</v>
      </c>
      <c r="F40" s="14">
        <f>+IF(E40="si",0.7,IF(E40="parcialmente",0.42,IF(E40="no",0.14)))</f>
        <v>0.42</v>
      </c>
      <c r="G40" s="14">
        <f>+IF(D40="Ex",0.3,F40/COUNTIF($D$39:$D$40,"Ef"))</f>
        <v>0.21</v>
      </c>
      <c r="H40" s="47"/>
      <c r="I40" s="47"/>
      <c r="J40" s="26" t="s">
        <v>276</v>
      </c>
    </row>
    <row r="41" spans="2:10" ht="163.80000000000001" x14ac:dyDescent="0.2">
      <c r="B41" s="16">
        <v>10</v>
      </c>
      <c r="C41" s="27" t="s">
        <v>72</v>
      </c>
      <c r="D41" s="16" t="s">
        <v>15</v>
      </c>
      <c r="E41" s="16" t="s">
        <v>16</v>
      </c>
      <c r="F41" s="19">
        <f>+IF(E41="SI",0.3,IF(E41="PARCIALMENTE",0.18,IF(E41="NO",0.06)))</f>
        <v>0.3</v>
      </c>
      <c r="G41" s="19">
        <f>+IF(D41="Ex",IF(E41="SI",0.3,IF(E41="PARCIALMENTE",0.18,IF(E41="NO",0.06,""))),F41/COUNTIF($D$24:$D$25,"Ef"))</f>
        <v>0.3</v>
      </c>
      <c r="H41" s="19">
        <f>+G41</f>
        <v>0.3</v>
      </c>
      <c r="I41" s="57">
        <f>+H41+H42</f>
        <v>0.89999999999999991</v>
      </c>
      <c r="J41" s="15" t="s">
        <v>263</v>
      </c>
    </row>
    <row r="42" spans="2:10" ht="176.4" x14ac:dyDescent="0.2">
      <c r="B42" s="28" t="s">
        <v>71</v>
      </c>
      <c r="C42" s="20" t="s">
        <v>72</v>
      </c>
      <c r="D42" s="16" t="s">
        <v>20</v>
      </c>
      <c r="E42" s="16" t="s">
        <v>16</v>
      </c>
      <c r="F42" s="19">
        <f>+IF(E42="si",0.7,IF(E42="parcialmente",0.42,IF(E42="no",0.14)))</f>
        <v>0.7</v>
      </c>
      <c r="G42" s="19">
        <f>+ROUND(IF(D42="Ex",0.3,F42/COUNTIF($D$42:$D$44,"Ef")),2)</f>
        <v>0.23</v>
      </c>
      <c r="H42" s="50">
        <f>+SUM(G42:G44)</f>
        <v>0.6</v>
      </c>
      <c r="I42" s="50"/>
      <c r="J42" s="29" t="s">
        <v>262</v>
      </c>
    </row>
    <row r="43" spans="2:10" ht="63" x14ac:dyDescent="0.2">
      <c r="B43" s="18" t="s">
        <v>73</v>
      </c>
      <c r="C43" s="20" t="s">
        <v>74</v>
      </c>
      <c r="D43" s="16" t="s">
        <v>20</v>
      </c>
      <c r="E43" s="16" t="s">
        <v>16</v>
      </c>
      <c r="F43" s="19">
        <f>+IF(E43="si",0.7,IF(E43="parcialmente",0.42,IF(E43="no",0.14)))</f>
        <v>0.7</v>
      </c>
      <c r="G43" s="19">
        <f>+ROUND(IF(D43="Ex",0.3,F43/COUNTIF($D$42:$D$44,"Ef")),2)</f>
        <v>0.23</v>
      </c>
      <c r="H43" s="50"/>
      <c r="I43" s="50"/>
      <c r="J43" s="39" t="s">
        <v>264</v>
      </c>
    </row>
    <row r="44" spans="2:10" ht="100.8" x14ac:dyDescent="0.2">
      <c r="B44" s="18" t="s">
        <v>75</v>
      </c>
      <c r="C44" s="20" t="s">
        <v>76</v>
      </c>
      <c r="D44" s="16" t="s">
        <v>20</v>
      </c>
      <c r="E44" s="25" t="s">
        <v>31</v>
      </c>
      <c r="F44" s="19">
        <f>+IF(E44="si",0.7,IF(E44="parcialmente",0.42,IF(E44="no",0.14)))</f>
        <v>0.42</v>
      </c>
      <c r="G44" s="19">
        <f>+IF(D44="Ex",0.3,F44/COUNTIF($D$42:$D$44,"Ef"))</f>
        <v>0.13999999999999999</v>
      </c>
      <c r="H44" s="50"/>
      <c r="I44" s="50"/>
      <c r="J44" s="15" t="s">
        <v>294</v>
      </c>
    </row>
    <row r="45" spans="2:10" x14ac:dyDescent="0.2">
      <c r="B45" s="51" t="s">
        <v>77</v>
      </c>
      <c r="C45" s="53"/>
      <c r="D45" s="53" t="s">
        <v>7</v>
      </c>
      <c r="E45" s="51" t="s">
        <v>8</v>
      </c>
      <c r="F45" s="55" t="s">
        <v>9</v>
      </c>
      <c r="G45" s="55" t="s">
        <v>10</v>
      </c>
      <c r="H45" s="55" t="s">
        <v>11</v>
      </c>
      <c r="I45" s="55" t="s">
        <v>12</v>
      </c>
      <c r="J45" s="53" t="s">
        <v>13</v>
      </c>
    </row>
    <row r="46" spans="2:10" x14ac:dyDescent="0.2">
      <c r="B46" s="48"/>
      <c r="C46" s="48"/>
      <c r="D46" s="48"/>
      <c r="E46" s="54"/>
      <c r="F46" s="56"/>
      <c r="G46" s="56"/>
      <c r="H46" s="56"/>
      <c r="I46" s="56"/>
      <c r="J46" s="48"/>
    </row>
    <row r="47" spans="2:10" x14ac:dyDescent="0.2">
      <c r="B47" s="48"/>
      <c r="C47" s="48"/>
      <c r="D47" s="48"/>
      <c r="E47" s="54"/>
      <c r="F47" s="56"/>
      <c r="G47" s="56"/>
      <c r="H47" s="56"/>
      <c r="I47" s="56"/>
      <c r="J47" s="48"/>
    </row>
    <row r="48" spans="2:10" ht="126" x14ac:dyDescent="0.2">
      <c r="B48" s="16">
        <v>11</v>
      </c>
      <c r="C48" s="17" t="s">
        <v>78</v>
      </c>
      <c r="D48" s="16" t="s">
        <v>15</v>
      </c>
      <c r="E48" s="16" t="s">
        <v>16</v>
      </c>
      <c r="F48" s="19">
        <f>+IF(E48="SI",0.3,IF(E48="PARCIALMENTE",0.18,IF(E48="NO",0.06)))</f>
        <v>0.3</v>
      </c>
      <c r="G48" s="19">
        <f>+IF(D48="Ex",IF(E48="SI",0.3,IF(E48="PARCIALMENTE",0.18,IF(E48="NO",0.06,""))),F48/COUNTIF($D$24:$D$25,"Ef"))</f>
        <v>0.3</v>
      </c>
      <c r="H48" s="19">
        <f>+G48</f>
        <v>0.3</v>
      </c>
      <c r="I48" s="50">
        <f>+H48+H49</f>
        <v>1</v>
      </c>
      <c r="J48" s="39" t="s">
        <v>265</v>
      </c>
    </row>
    <row r="49" spans="2:10" ht="75.599999999999994" x14ac:dyDescent="0.2">
      <c r="B49" s="18" t="s">
        <v>79</v>
      </c>
      <c r="C49" s="20" t="s">
        <v>80</v>
      </c>
      <c r="D49" s="16" t="s">
        <v>20</v>
      </c>
      <c r="E49" s="16" t="s">
        <v>16</v>
      </c>
      <c r="F49" s="19">
        <f>+IF(E49="si",0.7,IF(E49="parcialmente",0.42,IF(E49="no",0.14)))</f>
        <v>0.7</v>
      </c>
      <c r="G49" s="19">
        <f>+IF(D49="Ex",0.3,F49/COUNTIF($D$49:$D$50,"Ef"))</f>
        <v>0.35</v>
      </c>
      <c r="H49" s="50">
        <f>+SUM(G49:G50)</f>
        <v>0.7</v>
      </c>
      <c r="I49" s="50"/>
      <c r="J49" s="35" t="s">
        <v>81</v>
      </c>
    </row>
    <row r="50" spans="2:10" ht="75.599999999999994" x14ac:dyDescent="0.2">
      <c r="B50" s="18" t="s">
        <v>82</v>
      </c>
      <c r="C50" s="20" t="s">
        <v>83</v>
      </c>
      <c r="D50" s="16" t="s">
        <v>20</v>
      </c>
      <c r="E50" s="16" t="s">
        <v>16</v>
      </c>
      <c r="F50" s="19">
        <f>+IF(E50="si",0.7,IF(E50="parcialmente",0.42,IF(E50="no",0.14)))</f>
        <v>0.7</v>
      </c>
      <c r="G50" s="19">
        <f>+IF(D50="Ex",0.3,F50/COUNTIF($D$49:$D$50,"Ef"))</f>
        <v>0.35</v>
      </c>
      <c r="H50" s="50"/>
      <c r="I50" s="50"/>
      <c r="J50" s="35" t="s">
        <v>84</v>
      </c>
    </row>
    <row r="51" spans="2:10" ht="88.2" x14ac:dyDescent="0.2">
      <c r="B51" s="16">
        <v>12</v>
      </c>
      <c r="C51" s="17" t="s">
        <v>85</v>
      </c>
      <c r="D51" s="16" t="s">
        <v>15</v>
      </c>
      <c r="E51" s="25" t="s">
        <v>16</v>
      </c>
      <c r="F51" s="19">
        <f>+IF(E51="SI",0.3,IF(E51="PARCIALMENTE",0.18,IF(E51="NO",0.06)))</f>
        <v>0.3</v>
      </c>
      <c r="G51" s="19">
        <f>+IF(D51="Ex",IF(E51="SI",0.3,IF(E51="PARCIALMENTE",0.18,IF(E51="NO",0.06,""))),F51/COUNTIF($D$24:$D$25,"Ef"))</f>
        <v>0.3</v>
      </c>
      <c r="H51" s="19">
        <f>+G51</f>
        <v>0.3</v>
      </c>
      <c r="I51" s="50">
        <f>+H51+H52</f>
        <v>1</v>
      </c>
      <c r="J51" s="15" t="s">
        <v>314</v>
      </c>
    </row>
    <row r="52" spans="2:10" ht="246" customHeight="1" x14ac:dyDescent="0.2">
      <c r="B52" s="18" t="s">
        <v>86</v>
      </c>
      <c r="C52" s="20" t="s">
        <v>87</v>
      </c>
      <c r="D52" s="16" t="s">
        <v>20</v>
      </c>
      <c r="E52" s="25" t="s">
        <v>16</v>
      </c>
      <c r="F52" s="19">
        <f>+IF(E52="si",0.7,IF(E52="parcialmente",0.42,IF(E52="no",0.14)))</f>
        <v>0.7</v>
      </c>
      <c r="G52" s="19">
        <f>+IF(D52="Ex",0.3,F52/COUNTIF($D$51:$D$53,"Ef"))</f>
        <v>0.35</v>
      </c>
      <c r="H52" s="50">
        <f>+SUM(G52:G53)</f>
        <v>0.7</v>
      </c>
      <c r="I52" s="50"/>
      <c r="J52" s="39" t="s">
        <v>266</v>
      </c>
    </row>
    <row r="53" spans="2:10" ht="50.4" x14ac:dyDescent="0.2">
      <c r="B53" s="18" t="s">
        <v>88</v>
      </c>
      <c r="C53" s="20" t="s">
        <v>89</v>
      </c>
      <c r="D53" s="16" t="s">
        <v>20</v>
      </c>
      <c r="E53" s="25" t="s">
        <v>16</v>
      </c>
      <c r="F53" s="19">
        <f>+IF(E53="si",0.7,IF(E53="parcialmente",0.42,IF(E53="no",0.14)))</f>
        <v>0.7</v>
      </c>
      <c r="G53" s="19">
        <f>+IF(D53="Ex",0.3,F53/COUNTIF($D$51:$D$53,"Ef"))</f>
        <v>0.35</v>
      </c>
      <c r="H53" s="50"/>
      <c r="I53" s="50"/>
      <c r="J53" s="39" t="s">
        <v>267</v>
      </c>
    </row>
    <row r="54" spans="2:10" ht="63" x14ac:dyDescent="0.2">
      <c r="B54" s="16">
        <v>13</v>
      </c>
      <c r="C54" s="17" t="s">
        <v>90</v>
      </c>
      <c r="D54" s="16" t="s">
        <v>15</v>
      </c>
      <c r="E54" s="16" t="s">
        <v>16</v>
      </c>
      <c r="F54" s="19">
        <f>+IF(E54="SI",0.3,IF(E54="PARCIALMENTE",0.18,IF(E54="NO",0.06)))</f>
        <v>0.3</v>
      </c>
      <c r="G54" s="19">
        <f>+IF(D54="Ex",IF(E54="SI",0.3,IF(E54="PARCIALMENTE",0.18,IF(E54="NO",0.06,""))),F54/COUNTIF($D$24:$D$25,"Ef"))</f>
        <v>0.3</v>
      </c>
      <c r="H54" s="19">
        <f>+G54</f>
        <v>0.3</v>
      </c>
      <c r="I54" s="50">
        <f>+H54+H55</f>
        <v>1</v>
      </c>
      <c r="J54" s="20" t="s">
        <v>239</v>
      </c>
    </row>
    <row r="55" spans="2:10" ht="63" x14ac:dyDescent="0.2">
      <c r="B55" s="18" t="s">
        <v>91</v>
      </c>
      <c r="C55" s="20" t="s">
        <v>92</v>
      </c>
      <c r="D55" s="16" t="s">
        <v>20</v>
      </c>
      <c r="E55" s="16" t="s">
        <v>16</v>
      </c>
      <c r="F55" s="19">
        <f>+IF(E55="si",0.7,IF(E55="parcialmente",0.42,IF(E55="no",0.14)))</f>
        <v>0.7</v>
      </c>
      <c r="G55" s="19">
        <f>+IF(D55="Ex",0.3,F55/COUNTIF($D$54:$D$55,"Ef"))</f>
        <v>0.7</v>
      </c>
      <c r="H55" s="19">
        <f>+G55</f>
        <v>0.7</v>
      </c>
      <c r="I55" s="50"/>
      <c r="J55" s="20" t="s">
        <v>240</v>
      </c>
    </row>
    <row r="56" spans="2:10" ht="50.4" customHeight="1" x14ac:dyDescent="0.2">
      <c r="B56" s="53" t="s">
        <v>93</v>
      </c>
      <c r="C56" s="53"/>
      <c r="D56" s="3" t="s">
        <v>94</v>
      </c>
      <c r="E56" s="6" t="s">
        <v>8</v>
      </c>
      <c r="F56" s="45" t="s">
        <v>95</v>
      </c>
      <c r="G56" s="45" t="s">
        <v>10</v>
      </c>
      <c r="H56" s="45" t="s">
        <v>11</v>
      </c>
      <c r="I56" s="45" t="s">
        <v>12</v>
      </c>
      <c r="J56" s="3" t="s">
        <v>13</v>
      </c>
    </row>
    <row r="57" spans="2:10" ht="75.599999999999994" x14ac:dyDescent="0.2">
      <c r="B57" s="16">
        <v>14</v>
      </c>
      <c r="C57" s="17" t="s">
        <v>96</v>
      </c>
      <c r="D57" s="16" t="s">
        <v>15</v>
      </c>
      <c r="E57" s="25" t="s">
        <v>16</v>
      </c>
      <c r="F57" s="19">
        <f>+IF(E57="SI",0.3,IF(E57="PARCIALMENTE",0.18,IF(E57="NO",0.06)))</f>
        <v>0.3</v>
      </c>
      <c r="G57" s="19">
        <f>+IF(D57="Ex",IF(E57="SI",0.3,IF(E57="PARCIALMENTE",0.18,IF(E57="NO",0.06,""))),F57/COUNTIF($D$24:$D$25,"Ef"))</f>
        <v>0.3</v>
      </c>
      <c r="H57" s="19">
        <f>+G57</f>
        <v>0.3</v>
      </c>
      <c r="I57" s="47">
        <f>+H57+H58</f>
        <v>1</v>
      </c>
      <c r="J57" s="20" t="s">
        <v>281</v>
      </c>
    </row>
    <row r="58" spans="2:10" ht="75.599999999999994" x14ac:dyDescent="0.2">
      <c r="B58" s="13" t="s">
        <v>97</v>
      </c>
      <c r="C58" s="23" t="s">
        <v>98</v>
      </c>
      <c r="D58" s="7" t="s">
        <v>20</v>
      </c>
      <c r="E58" s="30" t="s">
        <v>16</v>
      </c>
      <c r="F58" s="14">
        <f>+IF(E58="si",0.7,IF(E58="parcialmente",0.42,IF(E58="no",0.14)))</f>
        <v>0.7</v>
      </c>
      <c r="G58" s="14">
        <f>+IF(D58="Ex",0.3,F58/COUNTIF($D$57:$D$58,"Ef"))</f>
        <v>0.7</v>
      </c>
      <c r="H58" s="14">
        <f>+G58</f>
        <v>0.7</v>
      </c>
      <c r="I58" s="47"/>
      <c r="J58" s="23" t="s">
        <v>241</v>
      </c>
    </row>
    <row r="59" spans="2:10" ht="50.4" x14ac:dyDescent="0.2">
      <c r="B59" s="7">
        <v>15</v>
      </c>
      <c r="C59" s="21" t="s">
        <v>99</v>
      </c>
      <c r="D59" s="7" t="s">
        <v>15</v>
      </c>
      <c r="E59" s="30" t="s">
        <v>16</v>
      </c>
      <c r="F59" s="14">
        <f>+IF(E59="SI",0.3,IF(E59="PARCIALMENTE",0.18,IF(E59="NO",0.06)))</f>
        <v>0.3</v>
      </c>
      <c r="G59" s="14">
        <f>+IF(D59="Ex",IF(E59="SI",0.3,IF(E59="PARCIALMENTE",0.18,IF(E59="NO",0.06,""))),F59/COUNTIF($D$24:$D$25,"Ef"))</f>
        <v>0.3</v>
      </c>
      <c r="H59" s="14">
        <f>+G59</f>
        <v>0.3</v>
      </c>
      <c r="I59" s="47">
        <f>+H59+H60</f>
        <v>1</v>
      </c>
      <c r="J59" s="15" t="s">
        <v>317</v>
      </c>
    </row>
    <row r="60" spans="2:10" ht="75.599999999999994" x14ac:dyDescent="0.2">
      <c r="B60" s="13" t="s">
        <v>100</v>
      </c>
      <c r="C60" s="23" t="s">
        <v>101</v>
      </c>
      <c r="D60" s="7" t="s">
        <v>20</v>
      </c>
      <c r="E60" s="7" t="s">
        <v>16</v>
      </c>
      <c r="F60" s="14">
        <f>+IF(E60="si",0.7,IF(E60="parcialmente",0.42,IF(E60="no",0.14)))</f>
        <v>0.7</v>
      </c>
      <c r="G60" s="14">
        <f>+IF(D60="Ex",0.3,F60/COUNTIF($D$59:$D$60,"Ef"))</f>
        <v>0.7</v>
      </c>
      <c r="H60" s="14">
        <f>+G60</f>
        <v>0.7</v>
      </c>
      <c r="I60" s="47"/>
      <c r="J60" s="31" t="s">
        <v>242</v>
      </c>
    </row>
    <row r="61" spans="2:10" ht="25.2" x14ac:dyDescent="0.2">
      <c r="B61" s="53" t="s">
        <v>102</v>
      </c>
      <c r="C61" s="53"/>
      <c r="D61" s="3" t="s">
        <v>94</v>
      </c>
      <c r="E61" s="6" t="s">
        <v>8</v>
      </c>
      <c r="F61" s="45" t="s">
        <v>95</v>
      </c>
      <c r="G61" s="45" t="s">
        <v>10</v>
      </c>
      <c r="H61" s="45" t="s">
        <v>11</v>
      </c>
      <c r="I61" s="45" t="s">
        <v>12</v>
      </c>
      <c r="J61" s="3" t="s">
        <v>13</v>
      </c>
    </row>
    <row r="62" spans="2:10" ht="88.2" x14ac:dyDescent="0.2">
      <c r="B62" s="7">
        <v>16</v>
      </c>
      <c r="C62" s="21" t="s">
        <v>103</v>
      </c>
      <c r="D62" s="7" t="s">
        <v>15</v>
      </c>
      <c r="E62" s="25" t="s">
        <v>16</v>
      </c>
      <c r="F62" s="14">
        <f>+IF(E62="SI",0.3,IF(E62="PARCIALMENTE",0.18,IF(E62="NO",0.06)))</f>
        <v>0.3</v>
      </c>
      <c r="G62" s="14">
        <f>+IF(D62="Ex",IF(E62="SI",0.3,IF(E62="PARCIALMENTE",0.18,IF(E62="NO",0.06,""))),F62/COUNTIF($D$24:$D$25,"Ef"))</f>
        <v>0.3</v>
      </c>
      <c r="H62" s="14">
        <f>+G62</f>
        <v>0.3</v>
      </c>
      <c r="I62" s="47">
        <f>+H62+H63</f>
        <v>1</v>
      </c>
      <c r="J62" s="40" t="s">
        <v>316</v>
      </c>
    </row>
    <row r="63" spans="2:10" ht="50.4" x14ac:dyDescent="0.2">
      <c r="B63" s="13" t="s">
        <v>104</v>
      </c>
      <c r="C63" s="23" t="s">
        <v>105</v>
      </c>
      <c r="D63" s="7" t="s">
        <v>20</v>
      </c>
      <c r="E63" s="25" t="s">
        <v>16</v>
      </c>
      <c r="F63" s="14">
        <f>+IF(E63="si",0.7,IF(E63="parcialmente",0.42,IF(E63="no",0.14)))</f>
        <v>0.7</v>
      </c>
      <c r="G63" s="14">
        <f>+IF(D63="Ex",0.3,F63/COUNTIF($D$62:$D$64,"Ef"))</f>
        <v>0.35</v>
      </c>
      <c r="H63" s="47">
        <f>+SUM(G63:G64)</f>
        <v>0.7</v>
      </c>
      <c r="I63" s="47"/>
      <c r="J63" s="31" t="s">
        <v>243</v>
      </c>
    </row>
    <row r="64" spans="2:10" ht="50.4" x14ac:dyDescent="0.2">
      <c r="B64" s="13" t="s">
        <v>106</v>
      </c>
      <c r="C64" s="23" t="s">
        <v>107</v>
      </c>
      <c r="D64" s="7" t="s">
        <v>20</v>
      </c>
      <c r="E64" s="30" t="s">
        <v>16</v>
      </c>
      <c r="F64" s="14">
        <f>+IF(E64="si",0.7,IF(E64="parcialmente",0.42,IF(E64="no",0.14)))</f>
        <v>0.7</v>
      </c>
      <c r="G64" s="14">
        <f>+IF(D64="Ex",0.3,F64/COUNTIF($D$62:$D$64,"Ef"))</f>
        <v>0.35</v>
      </c>
      <c r="H64" s="47"/>
      <c r="I64" s="47"/>
      <c r="J64" s="40" t="s">
        <v>244</v>
      </c>
    </row>
    <row r="65" spans="2:10" ht="50.4" x14ac:dyDescent="0.2">
      <c r="B65" s="16">
        <v>17</v>
      </c>
      <c r="C65" s="17" t="s">
        <v>108</v>
      </c>
      <c r="D65" s="16" t="s">
        <v>15</v>
      </c>
      <c r="E65" s="16" t="s">
        <v>16</v>
      </c>
      <c r="F65" s="19">
        <f>+IF(E65="SI",0.3,IF(E65="PARCIALMENTE",0.18,IF(E65="NO",0.06)))</f>
        <v>0.3</v>
      </c>
      <c r="G65" s="19">
        <f>+IF(D65="Ex",IF(E65="SI",0.3,IF(E65="PARCIALMENTE",0.18,IF(E65="NO",0.06,""))),F65/COUNTIF($D$24:$D$25,"Ef"))</f>
        <v>0.3</v>
      </c>
      <c r="H65" s="19">
        <f>+G65</f>
        <v>0.3</v>
      </c>
      <c r="I65" s="50">
        <f>+H65+H66</f>
        <v>1</v>
      </c>
      <c r="J65" s="35" t="s">
        <v>318</v>
      </c>
    </row>
    <row r="66" spans="2:10" ht="151.19999999999999" x14ac:dyDescent="0.2">
      <c r="B66" s="18" t="s">
        <v>109</v>
      </c>
      <c r="C66" s="20" t="s">
        <v>110</v>
      </c>
      <c r="D66" s="16" t="s">
        <v>20</v>
      </c>
      <c r="E66" s="16" t="s">
        <v>16</v>
      </c>
      <c r="F66" s="19">
        <f>+IF(E66="si",0.7,IF(E66="parcialmente",0.42,IF(E66="no",0.14)))</f>
        <v>0.7</v>
      </c>
      <c r="G66" s="19">
        <f>+IF(D66="Ex",0.3,F66/COUNTIF($D$65:$D$67,"Ef"))</f>
        <v>0.35</v>
      </c>
      <c r="H66" s="50">
        <f>+SUM(G66:G67)</f>
        <v>0.7</v>
      </c>
      <c r="I66" s="50"/>
      <c r="J66" s="39" t="s">
        <v>295</v>
      </c>
    </row>
    <row r="67" spans="2:10" ht="75.599999999999994" x14ac:dyDescent="0.2">
      <c r="B67" s="18" t="s">
        <v>111</v>
      </c>
      <c r="C67" s="20" t="s">
        <v>112</v>
      </c>
      <c r="D67" s="16" t="s">
        <v>20</v>
      </c>
      <c r="E67" s="16" t="s">
        <v>16</v>
      </c>
      <c r="F67" s="19">
        <f>+IF(E67="si",0.7,IF(E67="parcialmente",0.42,IF(E67="no",0.14)))</f>
        <v>0.7</v>
      </c>
      <c r="G67" s="19">
        <f>+IF(D67="Ex",0.3,F67/COUNTIF($D$65:$D$67,"Ef"))</f>
        <v>0.35</v>
      </c>
      <c r="H67" s="50"/>
      <c r="I67" s="50"/>
      <c r="J67" s="39" t="s">
        <v>296</v>
      </c>
    </row>
    <row r="68" spans="2:10" ht="63" x14ac:dyDescent="0.2">
      <c r="B68" s="7">
        <v>18</v>
      </c>
      <c r="C68" s="21" t="s">
        <v>113</v>
      </c>
      <c r="D68" s="7" t="s">
        <v>15</v>
      </c>
      <c r="E68" s="7" t="s">
        <v>16</v>
      </c>
      <c r="F68" s="14">
        <f>+IF(E68="SI",0.3,IF(E68="PARCIALMENTE",0.18,IF(E68="NO",0.06)))</f>
        <v>0.3</v>
      </c>
      <c r="G68" s="14">
        <f>+IF(D68="Ex",IF(E68="SI",0.3,IF(E68="PARCIALMENTE",0.18,IF(E68="NO",0.06,""))),F68/COUNTIF($D$24:$D$25,"Ef"))</f>
        <v>0.3</v>
      </c>
      <c r="H68" s="14">
        <f>+G68</f>
        <v>0.3</v>
      </c>
      <c r="I68" s="47">
        <f>+H68+H69</f>
        <v>1</v>
      </c>
      <c r="J68" s="23" t="s">
        <v>319</v>
      </c>
    </row>
    <row r="69" spans="2:10" ht="37.799999999999997" x14ac:dyDescent="0.2">
      <c r="B69" s="13" t="s">
        <v>114</v>
      </c>
      <c r="C69" s="23" t="s">
        <v>115</v>
      </c>
      <c r="D69" s="7" t="s">
        <v>20</v>
      </c>
      <c r="E69" s="30" t="s">
        <v>16</v>
      </c>
      <c r="F69" s="14">
        <f>+IF(E69="si",0.7,IF(E69="parcialmente",0.42,IF(E69="no",0.14)))</f>
        <v>0.7</v>
      </c>
      <c r="G69" s="14">
        <f>+IF(D69="Ex",0.3,F69/COUNTIF($D$68:$D$70,"Ef"))</f>
        <v>0.35</v>
      </c>
      <c r="H69" s="47">
        <f>+SUM(G69:G70)</f>
        <v>0.7</v>
      </c>
      <c r="I69" s="47"/>
      <c r="J69" s="31" t="s">
        <v>320</v>
      </c>
    </row>
    <row r="70" spans="2:10" ht="37.799999999999997" x14ac:dyDescent="0.2">
      <c r="B70" s="13" t="s">
        <v>116</v>
      </c>
      <c r="C70" s="23" t="s">
        <v>117</v>
      </c>
      <c r="D70" s="7" t="s">
        <v>20</v>
      </c>
      <c r="E70" s="30" t="s">
        <v>16</v>
      </c>
      <c r="F70" s="14">
        <f>+IF(E70="si",0.7,IF(E70="parcialmente",0.42,IF(E70="no",0.14)))</f>
        <v>0.7</v>
      </c>
      <c r="G70" s="14">
        <f>+IF(D70="Ex",0.3,F70/COUNTIF($D$68:$D$70,"Ef"))</f>
        <v>0.35</v>
      </c>
      <c r="H70" s="47"/>
      <c r="I70" s="47"/>
      <c r="J70" s="40" t="s">
        <v>245</v>
      </c>
    </row>
    <row r="71" spans="2:10" ht="100.8" x14ac:dyDescent="0.2">
      <c r="B71" s="7">
        <v>19</v>
      </c>
      <c r="C71" s="21" t="s">
        <v>118</v>
      </c>
      <c r="D71" s="7" t="s">
        <v>15</v>
      </c>
      <c r="E71" s="7" t="s">
        <v>16</v>
      </c>
      <c r="F71" s="14">
        <f>+IF(E71="SI",0.3,IF(E71="PARCIALMENTE",0.18,IF(E71="NO",0.06)))</f>
        <v>0.3</v>
      </c>
      <c r="G71" s="14">
        <f>+IF(D71="Ex",IF(E71="SI",0.3,IF(E71="PARCIALMENTE",0.18,IF(E71="NO",0.06,""))),F71/COUNTIF($D$24:$D$25,"Ef"))</f>
        <v>0.3</v>
      </c>
      <c r="H71" s="14">
        <f>+G71</f>
        <v>0.3</v>
      </c>
      <c r="I71" s="47">
        <f>+H71+H72</f>
        <v>1</v>
      </c>
      <c r="J71" s="40" t="s">
        <v>246</v>
      </c>
    </row>
    <row r="72" spans="2:10" ht="50.4" x14ac:dyDescent="0.2">
      <c r="B72" s="13" t="s">
        <v>119</v>
      </c>
      <c r="C72" s="23" t="s">
        <v>120</v>
      </c>
      <c r="D72" s="7" t="s">
        <v>20</v>
      </c>
      <c r="E72" s="7" t="s">
        <v>16</v>
      </c>
      <c r="F72" s="14">
        <f>+IF(E72="si",0.7,IF(E72="parcialmente",0.42,IF(E72="no",0.14)))</f>
        <v>0.7</v>
      </c>
      <c r="G72" s="14">
        <f>+IF(D72="Ex",0.3,F72/COUNTIF($D$71:$D$73,"Ef"))</f>
        <v>0.35</v>
      </c>
      <c r="H72" s="47">
        <f>+SUM(G72:G73)</f>
        <v>0.7</v>
      </c>
      <c r="I72" s="47"/>
      <c r="J72" s="31" t="s">
        <v>247</v>
      </c>
    </row>
    <row r="73" spans="2:10" ht="75.599999999999994" x14ac:dyDescent="0.2">
      <c r="B73" s="13" t="s">
        <v>121</v>
      </c>
      <c r="C73" s="23" t="s">
        <v>122</v>
      </c>
      <c r="D73" s="16" t="s">
        <v>20</v>
      </c>
      <c r="E73" s="7" t="s">
        <v>16</v>
      </c>
      <c r="F73" s="19">
        <f>+IF(E73="si",0.7,IF(E73="parcialmente",0.42,IF(E73="no",0.14)))</f>
        <v>0.7</v>
      </c>
      <c r="G73" s="14">
        <f>+IF(D73="Ex",0.3,F73/COUNTIF($D$71:$D$73,"Ef"))</f>
        <v>0.35</v>
      </c>
      <c r="H73" s="47"/>
      <c r="I73" s="47"/>
      <c r="J73" s="23" t="s">
        <v>248</v>
      </c>
    </row>
    <row r="74" spans="2:10" ht="75.599999999999994" x14ac:dyDescent="0.2">
      <c r="B74" s="7">
        <v>20</v>
      </c>
      <c r="C74" s="21" t="s">
        <v>123</v>
      </c>
      <c r="D74" s="7" t="s">
        <v>15</v>
      </c>
      <c r="E74" s="30" t="s">
        <v>16</v>
      </c>
      <c r="F74" s="14">
        <f>+IF(E74="SI",0.3,IF(E74="PARCIALMENTE",0.18,IF(E74="NO",0.06)))</f>
        <v>0.3</v>
      </c>
      <c r="G74" s="14">
        <f>+IF(D74="Ex",IF(E74="SI",0.3,IF(E74="PARCIALMENTE",0.18,IF(E74="NO",0.06,""))),F74/COUNTIF($D$24:$D$25,"Ef"))</f>
        <v>0.3</v>
      </c>
      <c r="H74" s="14">
        <f>+G74</f>
        <v>0.3</v>
      </c>
      <c r="I74" s="47">
        <f>+H74+H75</f>
        <v>1</v>
      </c>
      <c r="J74" s="40" t="s">
        <v>249</v>
      </c>
    </row>
    <row r="75" spans="2:10" ht="37.799999999999997" x14ac:dyDescent="0.2">
      <c r="B75" s="13" t="s">
        <v>124</v>
      </c>
      <c r="C75" s="23" t="s">
        <v>125</v>
      </c>
      <c r="D75" s="7" t="s">
        <v>20</v>
      </c>
      <c r="E75" s="30" t="s">
        <v>16</v>
      </c>
      <c r="F75" s="14">
        <f>+IF(E75="si",0.7,IF(E75="parcialmente",0.42,IF(E75="no",0.14)))</f>
        <v>0.7</v>
      </c>
      <c r="G75" s="14">
        <f>+IF(D75="Ex",0.3,F75/COUNTIF($D$74:$D$76,"Ef"))</f>
        <v>0.35</v>
      </c>
      <c r="H75" s="47">
        <f>+SUM(G75:G76)</f>
        <v>0.7</v>
      </c>
      <c r="I75" s="47"/>
      <c r="J75" s="31" t="s">
        <v>250</v>
      </c>
    </row>
    <row r="76" spans="2:10" ht="88.2" x14ac:dyDescent="0.2">
      <c r="B76" s="13" t="s">
        <v>126</v>
      </c>
      <c r="C76" s="20" t="s">
        <v>127</v>
      </c>
      <c r="D76" s="7" t="s">
        <v>20</v>
      </c>
      <c r="E76" s="7" t="s">
        <v>16</v>
      </c>
      <c r="F76" s="14">
        <f>+IF(E76="si",0.7,IF(E76="parcialmente",0.42,IF(E76="no",0.14)))</f>
        <v>0.7</v>
      </c>
      <c r="G76" s="14">
        <f>+IF(D76="Ex",0.3,F76/COUNTIF($D$74:$D$76,"Ef"))</f>
        <v>0.35</v>
      </c>
      <c r="H76" s="47"/>
      <c r="I76" s="47"/>
      <c r="J76" s="40" t="s">
        <v>297</v>
      </c>
    </row>
    <row r="77" spans="2:10" ht="25.2" x14ac:dyDescent="0.2">
      <c r="B77" s="53" t="s">
        <v>128</v>
      </c>
      <c r="C77" s="53"/>
      <c r="D77" s="3" t="s">
        <v>94</v>
      </c>
      <c r="E77" s="6" t="s">
        <v>8</v>
      </c>
      <c r="F77" s="45" t="s">
        <v>95</v>
      </c>
      <c r="G77" s="45" t="s">
        <v>10</v>
      </c>
      <c r="H77" s="45" t="s">
        <v>11</v>
      </c>
      <c r="I77" s="45" t="s">
        <v>12</v>
      </c>
      <c r="J77" s="3" t="s">
        <v>13</v>
      </c>
    </row>
    <row r="78" spans="2:10" ht="87.6" customHeight="1" x14ac:dyDescent="0.2">
      <c r="B78" s="7">
        <v>21</v>
      </c>
      <c r="C78" s="21" t="s">
        <v>129</v>
      </c>
      <c r="D78" s="7" t="s">
        <v>15</v>
      </c>
      <c r="E78" s="7" t="s">
        <v>16</v>
      </c>
      <c r="F78" s="14">
        <f>+IF(E78="SI",0.3,IF(E78="PARCIALMENTE",0.18,IF(E78="NO",0.06)))</f>
        <v>0.3</v>
      </c>
      <c r="G78" s="14">
        <f>+IF(D78="Ex",IF(E78="SI",0.3,IF(E78="PARCIALMENTE",0.18,IF(E78="NO",0.06,""))),F78/COUNTIF($D$24:$D$25,"Ef"))</f>
        <v>0.3</v>
      </c>
      <c r="H78" s="14">
        <f>+G78</f>
        <v>0.3</v>
      </c>
      <c r="I78" s="47">
        <f>+H78+H79</f>
        <v>1</v>
      </c>
      <c r="J78" s="15" t="s">
        <v>130</v>
      </c>
    </row>
    <row r="79" spans="2:10" ht="138.6" x14ac:dyDescent="0.2">
      <c r="B79" s="13" t="s">
        <v>131</v>
      </c>
      <c r="C79" s="23" t="s">
        <v>132</v>
      </c>
      <c r="D79" s="7" t="s">
        <v>20</v>
      </c>
      <c r="E79" s="7" t="s">
        <v>16</v>
      </c>
      <c r="F79" s="14">
        <f>+IF(E79="si",0.7,IF(E79="parcialmente",0.42,IF(E79="no",0.14)))</f>
        <v>0.7</v>
      </c>
      <c r="G79" s="14">
        <f>+IF(D79="Ex",0.3,F79/COUNTIF($D$78:$D$80,"Ef"))</f>
        <v>0.35</v>
      </c>
      <c r="H79" s="47">
        <f>+SUM(G79:G80)</f>
        <v>0.7</v>
      </c>
      <c r="I79" s="47"/>
      <c r="J79" s="31" t="s">
        <v>298</v>
      </c>
    </row>
    <row r="80" spans="2:10" ht="76.5" customHeight="1" x14ac:dyDescent="0.2">
      <c r="B80" s="13" t="s">
        <v>133</v>
      </c>
      <c r="C80" s="23" t="s">
        <v>134</v>
      </c>
      <c r="D80" s="7" t="s">
        <v>20</v>
      </c>
      <c r="E80" s="7" t="s">
        <v>16</v>
      </c>
      <c r="F80" s="14">
        <f>+IF(E80="si",0.7,IF(E80="parcialmente",0.42,IF(E80="no",0.14)))</f>
        <v>0.7</v>
      </c>
      <c r="G80" s="14">
        <f>+IF(D80="Ex",0.3,F80/COUNTIF($D$78:$D$80,"Ef"))</f>
        <v>0.35</v>
      </c>
      <c r="H80" s="47"/>
      <c r="I80" s="47"/>
      <c r="J80" s="20" t="s">
        <v>299</v>
      </c>
    </row>
    <row r="81" spans="2:10" ht="25.2" x14ac:dyDescent="0.2">
      <c r="B81" s="53" t="s">
        <v>136</v>
      </c>
      <c r="C81" s="53"/>
      <c r="D81" s="3" t="s">
        <v>94</v>
      </c>
      <c r="E81" s="6" t="s">
        <v>8</v>
      </c>
      <c r="F81" s="45" t="s">
        <v>95</v>
      </c>
      <c r="G81" s="45" t="s">
        <v>10</v>
      </c>
      <c r="H81" s="45" t="s">
        <v>11</v>
      </c>
      <c r="I81" s="45" t="s">
        <v>12</v>
      </c>
      <c r="J81" s="3" t="s">
        <v>13</v>
      </c>
    </row>
    <row r="82" spans="2:10" ht="100.8" x14ac:dyDescent="0.2">
      <c r="B82" s="7">
        <v>22</v>
      </c>
      <c r="C82" s="21" t="s">
        <v>137</v>
      </c>
      <c r="D82" s="7" t="s">
        <v>15</v>
      </c>
      <c r="E82" s="30" t="s">
        <v>16</v>
      </c>
      <c r="F82" s="14">
        <f>+IF(E82="SI",0.3,IF(E82="PARCIALMENTE",0.18,IF(E82="NO",0.06)))</f>
        <v>0.3</v>
      </c>
      <c r="G82" s="14">
        <f>+IF(D82="Ex",IF(E82="SI",0.3,IF(E82="PARCIALMENTE",0.18,IF(E82="NO",0.06,""))),F82/COUNTIF($D$24:$D$25,"Ef"))</f>
        <v>0.3</v>
      </c>
      <c r="H82" s="14">
        <f>+G82</f>
        <v>0.3</v>
      </c>
      <c r="I82" s="47">
        <f>+H82+H83</f>
        <v>0.72</v>
      </c>
      <c r="J82" s="40" t="s">
        <v>138</v>
      </c>
    </row>
    <row r="83" spans="2:10" ht="113.4" x14ac:dyDescent="0.2">
      <c r="B83" s="32" t="s">
        <v>139</v>
      </c>
      <c r="C83" s="23" t="s">
        <v>140</v>
      </c>
      <c r="D83" s="7" t="s">
        <v>20</v>
      </c>
      <c r="E83" s="16" t="s">
        <v>31</v>
      </c>
      <c r="F83" s="14">
        <f>+IF(E83="si",0.7,IF(E83="parcialmente",0.42,IF(E83="no",0.14)))</f>
        <v>0.42</v>
      </c>
      <c r="G83" s="14">
        <f>+IF(D83="Ex",0.3,F83/COUNTIF($D$82:$D$85,"Ef"))</f>
        <v>0.13999999999999999</v>
      </c>
      <c r="H83" s="47">
        <f>+SUM(G83:G85)</f>
        <v>0.42</v>
      </c>
      <c r="I83" s="47"/>
      <c r="J83" s="40" t="s">
        <v>300</v>
      </c>
    </row>
    <row r="84" spans="2:10" ht="50.4" x14ac:dyDescent="0.2">
      <c r="B84" s="13" t="s">
        <v>141</v>
      </c>
      <c r="C84" s="23" t="s">
        <v>142</v>
      </c>
      <c r="D84" s="7" t="s">
        <v>20</v>
      </c>
      <c r="E84" s="36" t="s">
        <v>16</v>
      </c>
      <c r="F84" s="14">
        <f>+IF(E84="si",0.7,IF(E84="parcialmente",0.42,IF(E84="no",0.14)))</f>
        <v>0.7</v>
      </c>
      <c r="G84" s="14">
        <f>+ROUND(IF(D84="Ex",0.3,F84/COUNTIF($D$82:$D$85,"Ef")),2)</f>
        <v>0.23</v>
      </c>
      <c r="H84" s="47"/>
      <c r="I84" s="47"/>
      <c r="J84" s="33" t="s">
        <v>143</v>
      </c>
    </row>
    <row r="85" spans="2:10" ht="100.8" x14ac:dyDescent="0.2">
      <c r="B85" s="13" t="s">
        <v>144</v>
      </c>
      <c r="C85" s="23" t="s">
        <v>145</v>
      </c>
      <c r="D85" s="7" t="s">
        <v>20</v>
      </c>
      <c r="E85" s="16" t="s">
        <v>135</v>
      </c>
      <c r="F85" s="14">
        <f>+IF(E85="si",0.7,IF(E85="parcialmente",0.42,IF(E85="no",0.14)))</f>
        <v>0.14000000000000001</v>
      </c>
      <c r="G85" s="14">
        <f>+ROUND(IF(D85="Ex",0.3,F85/COUNTIF($D$82:$D$85,"Ef")),2)</f>
        <v>0.05</v>
      </c>
      <c r="H85" s="47"/>
      <c r="I85" s="47"/>
      <c r="J85" s="35" t="s">
        <v>301</v>
      </c>
    </row>
    <row r="86" spans="2:10" ht="75.599999999999994" x14ac:dyDescent="0.2">
      <c r="B86" s="7">
        <v>23</v>
      </c>
      <c r="C86" s="17" t="s">
        <v>146</v>
      </c>
      <c r="D86" s="16" t="s">
        <v>15</v>
      </c>
      <c r="E86" s="16" t="s">
        <v>16</v>
      </c>
      <c r="F86" s="14">
        <f>+IF(E86="SI",0.3,IF(E86="PARCIALMENTE",0.18,IF(E86="NO",0.06)))</f>
        <v>0.3</v>
      </c>
      <c r="G86" s="14">
        <f>+IF(D86="Ex",IF(E86="SI",0.3,IF(E86="PARCIALMENTE",0.18,IF(E86="NO",0.06,""))),F86/COUNTIF($D$24:$D$25,"Ef"))</f>
        <v>0.3</v>
      </c>
      <c r="H86" s="14">
        <f>+G86</f>
        <v>0.3</v>
      </c>
      <c r="I86" s="47">
        <f>+H86+H87</f>
        <v>0.94399999999999995</v>
      </c>
      <c r="J86" s="35" t="s">
        <v>147</v>
      </c>
    </row>
    <row r="87" spans="2:10" ht="63" x14ac:dyDescent="0.2">
      <c r="B87" s="13" t="s">
        <v>148</v>
      </c>
      <c r="C87" s="20" t="s">
        <v>149</v>
      </c>
      <c r="D87" s="16" t="s">
        <v>20</v>
      </c>
      <c r="E87" s="16" t="s">
        <v>16</v>
      </c>
      <c r="F87" s="14">
        <f>+IF(E87="si",0.7,IF(E87="parcialmente",0.42,IF(E87="no",0.14)))</f>
        <v>0.7</v>
      </c>
      <c r="G87" s="14">
        <f>+IF(D87="Ex",0.3,F87/COUNTIF($D$86:$D$91,"Ef"))</f>
        <v>0.13999999999999999</v>
      </c>
      <c r="H87" s="47">
        <f>+SUM(G87:G91)</f>
        <v>0.64399999999999991</v>
      </c>
      <c r="I87" s="47"/>
      <c r="J87" s="41" t="s">
        <v>268</v>
      </c>
    </row>
    <row r="88" spans="2:10" ht="113.4" x14ac:dyDescent="0.2">
      <c r="B88" s="13" t="s">
        <v>150</v>
      </c>
      <c r="C88" s="23" t="s">
        <v>151</v>
      </c>
      <c r="D88" s="7" t="s">
        <v>20</v>
      </c>
      <c r="E88" s="30" t="s">
        <v>16</v>
      </c>
      <c r="F88" s="14">
        <f>+IF(E88="si",0.7,IF(E88="parcialmente",0.42,IF(E88="no",0.14)))</f>
        <v>0.7</v>
      </c>
      <c r="G88" s="14">
        <f>+IF(D88="Ex",0.3,F88/COUNTIF($D$86:$D$91,"Ef"))</f>
        <v>0.13999999999999999</v>
      </c>
      <c r="H88" s="47"/>
      <c r="I88" s="60"/>
      <c r="J88" s="40" t="s">
        <v>321</v>
      </c>
    </row>
    <row r="89" spans="2:10" ht="176.4" x14ac:dyDescent="0.2">
      <c r="B89" s="13" t="s">
        <v>152</v>
      </c>
      <c r="C89" s="23" t="s">
        <v>153</v>
      </c>
      <c r="D89" s="7" t="s">
        <v>20</v>
      </c>
      <c r="E89" s="30" t="s">
        <v>16</v>
      </c>
      <c r="F89" s="14">
        <f>+IF(E89="si",0.7,IF(E89="parcialmente",0.42,IF(E89="no",0.14)))</f>
        <v>0.7</v>
      </c>
      <c r="G89" s="14">
        <f>+IF(D89="Ex",0.3,F89/COUNTIF($D$86:$D$91,"Ef"))</f>
        <v>0.13999999999999999</v>
      </c>
      <c r="H89" s="47"/>
      <c r="I89" s="60"/>
      <c r="J89" s="31" t="s">
        <v>322</v>
      </c>
    </row>
    <row r="90" spans="2:10" ht="88.2" x14ac:dyDescent="0.2">
      <c r="B90" s="13" t="s">
        <v>154</v>
      </c>
      <c r="C90" s="23" t="s">
        <v>155</v>
      </c>
      <c r="D90" s="7" t="s">
        <v>20</v>
      </c>
      <c r="E90" s="25" t="s">
        <v>31</v>
      </c>
      <c r="F90" s="14">
        <f>+IF(E90="si",0.7,IF(E90="parcialmente",0.42,IF(E90="no",0.14)))</f>
        <v>0.42</v>
      </c>
      <c r="G90" s="14">
        <f>+IF(D90="Ex",0.3,F90/COUNTIF($D$86:$D$91,"Ef"))</f>
        <v>8.3999999999999991E-2</v>
      </c>
      <c r="H90" s="47"/>
      <c r="I90" s="60"/>
      <c r="J90" s="40" t="s">
        <v>269</v>
      </c>
    </row>
    <row r="91" spans="2:10" ht="113.4" x14ac:dyDescent="0.2">
      <c r="B91" s="13" t="s">
        <v>156</v>
      </c>
      <c r="C91" s="23" t="s">
        <v>157</v>
      </c>
      <c r="D91" s="7" t="s">
        <v>20</v>
      </c>
      <c r="E91" s="7" t="s">
        <v>16</v>
      </c>
      <c r="F91" s="14">
        <f>+IF(E91="si",0.7,IF(E91="parcialmente",0.42,IF(E91="no",0.14)))</f>
        <v>0.7</v>
      </c>
      <c r="G91" s="14">
        <f>+IF(D91="Ex",0.3,F91/COUNTIF($D$86:$D$91,"Ef"))</f>
        <v>0.13999999999999999</v>
      </c>
      <c r="H91" s="47"/>
      <c r="I91" s="47"/>
      <c r="J91" s="42" t="s">
        <v>158</v>
      </c>
    </row>
    <row r="92" spans="2:10" ht="25.2" x14ac:dyDescent="0.2">
      <c r="B92" s="51" t="s">
        <v>159</v>
      </c>
      <c r="C92" s="51"/>
      <c r="D92" s="3" t="s">
        <v>94</v>
      </c>
      <c r="E92" s="6" t="s">
        <v>8</v>
      </c>
      <c r="F92" s="45" t="s">
        <v>95</v>
      </c>
      <c r="G92" s="45" t="s">
        <v>10</v>
      </c>
      <c r="H92" s="45" t="s">
        <v>11</v>
      </c>
      <c r="I92" s="45" t="s">
        <v>12</v>
      </c>
      <c r="J92" s="3" t="s">
        <v>13</v>
      </c>
    </row>
    <row r="93" spans="2:10" ht="88.2" x14ac:dyDescent="0.2">
      <c r="B93" s="7">
        <v>24</v>
      </c>
      <c r="C93" s="21" t="s">
        <v>160</v>
      </c>
      <c r="D93" s="7" t="s">
        <v>15</v>
      </c>
      <c r="E93" s="30" t="s">
        <v>16</v>
      </c>
      <c r="F93" s="14">
        <f>+IF(E93="SI",0.3,IF(E93="PARCIALMENTE",0.18,IF(E93="NO",0.06)))</f>
        <v>0.3</v>
      </c>
      <c r="G93" s="14">
        <f>+IF(D93="Ex",IF(E93="SI",0.3,IF(E93="PARCIALMENTE",0.18,IF(E93="NO",0.06,""))),F93/COUNTIF($D$24:$D$25,"Ef"))</f>
        <v>0.3</v>
      </c>
      <c r="H93" s="14">
        <f>+G93</f>
        <v>0.3</v>
      </c>
      <c r="I93" s="47">
        <f>+H93+H94</f>
        <v>0.92999999999999994</v>
      </c>
      <c r="J93" s="22" t="s">
        <v>302</v>
      </c>
    </row>
    <row r="94" spans="2:10" ht="226.8" x14ac:dyDescent="0.2">
      <c r="B94" s="13" t="s">
        <v>161</v>
      </c>
      <c r="C94" s="23" t="s">
        <v>162</v>
      </c>
      <c r="D94" s="7" t="s">
        <v>20</v>
      </c>
      <c r="E94" s="7" t="s">
        <v>16</v>
      </c>
      <c r="F94" s="14">
        <f>+IF(E94="si",0.7,IF(E94="parcialmente",0.42,IF(E94="no",0.14)))</f>
        <v>0.7</v>
      </c>
      <c r="G94" s="14">
        <f>+IF(D94="Ex",0.3,F94/COUNTIF($D$93:$D$97,"Ef"))</f>
        <v>0.17499999999999999</v>
      </c>
      <c r="H94" s="47">
        <f>+SUM(G94:G97)</f>
        <v>0.62999999999999989</v>
      </c>
      <c r="I94" s="47"/>
      <c r="J94" s="22" t="s">
        <v>252</v>
      </c>
    </row>
    <row r="95" spans="2:10" ht="88.2" x14ac:dyDescent="0.2">
      <c r="B95" s="13" t="s">
        <v>163</v>
      </c>
      <c r="C95" s="23" t="s">
        <v>164</v>
      </c>
      <c r="D95" s="7" t="s">
        <v>20</v>
      </c>
      <c r="E95" s="25" t="s">
        <v>31</v>
      </c>
      <c r="F95" s="14">
        <f>+IF(E95="si",0.7,IF(E95="parcialmente",0.42,IF(E95="no",0.14)))</f>
        <v>0.42</v>
      </c>
      <c r="G95" s="14">
        <f>+IF(D95="Ex",0.3,F95/COUNTIF($D$93:$D$97,"Ef"))</f>
        <v>0.105</v>
      </c>
      <c r="H95" s="47"/>
      <c r="I95" s="47"/>
      <c r="J95" s="22" t="s">
        <v>287</v>
      </c>
    </row>
    <row r="96" spans="2:10" ht="239.4" x14ac:dyDescent="0.2">
      <c r="B96" s="13" t="s">
        <v>165</v>
      </c>
      <c r="C96" s="23" t="s">
        <v>253</v>
      </c>
      <c r="D96" s="7" t="s">
        <v>20</v>
      </c>
      <c r="E96" s="7" t="s">
        <v>16</v>
      </c>
      <c r="F96" s="14">
        <f>+IF(E96="si",0.7,IF(E96="parcialmente",0.42,IF(E96="no",0.14)))</f>
        <v>0.7</v>
      </c>
      <c r="G96" s="14">
        <f>+IF(D96="Ex",0.3,F96/COUNTIF($D$93:$D$97,"Ef"))</f>
        <v>0.17499999999999999</v>
      </c>
      <c r="H96" s="47"/>
      <c r="I96" s="47"/>
      <c r="J96" s="22" t="s">
        <v>303</v>
      </c>
    </row>
    <row r="97" spans="2:10" ht="365.4" x14ac:dyDescent="0.2">
      <c r="B97" s="13" t="s">
        <v>166</v>
      </c>
      <c r="C97" s="23" t="s">
        <v>167</v>
      </c>
      <c r="D97" s="7" t="s">
        <v>20</v>
      </c>
      <c r="E97" s="30" t="s">
        <v>16</v>
      </c>
      <c r="F97" s="14">
        <f>+IF(E97="si",0.7,IF(E97="parcialmente",0.42,IF(E97="no",0.14)))</f>
        <v>0.7</v>
      </c>
      <c r="G97" s="14">
        <f>+IF(D97="Ex",0.3,F97/COUNTIF($D$93:$D$97,"Ef"))</f>
        <v>0.17499999999999999</v>
      </c>
      <c r="H97" s="47"/>
      <c r="I97" s="47"/>
      <c r="J97" s="22" t="s">
        <v>323</v>
      </c>
    </row>
    <row r="98" spans="2:10" ht="151.19999999999999" x14ac:dyDescent="0.2">
      <c r="B98" s="7">
        <v>25</v>
      </c>
      <c r="C98" s="21" t="s">
        <v>168</v>
      </c>
      <c r="D98" s="7" t="s">
        <v>15</v>
      </c>
      <c r="E98" s="7" t="s">
        <v>16</v>
      </c>
      <c r="F98" s="14">
        <f>+IF(E98="SI",0.3,IF(E98="PARCIALMENTE",0.18,IF(E98="NO",0.06)))</f>
        <v>0.3</v>
      </c>
      <c r="G98" s="14">
        <f>+IF(D98="Ex",IF(E98="SI",0.3,IF(E98="PARCIALMENTE",0.18,IF(E98="NO",0.06,""))),F98/COUNTIF($D$24:$D$25,"Ef"))</f>
        <v>0.3</v>
      </c>
      <c r="H98" s="14">
        <f>+G98</f>
        <v>0.3</v>
      </c>
      <c r="I98" s="47">
        <f>+H98+H99</f>
        <v>1</v>
      </c>
      <c r="J98" s="23" t="s">
        <v>251</v>
      </c>
    </row>
    <row r="99" spans="2:10" ht="63" x14ac:dyDescent="0.2">
      <c r="B99" s="13" t="s">
        <v>169</v>
      </c>
      <c r="C99" s="23" t="s">
        <v>170</v>
      </c>
      <c r="D99" s="7" t="s">
        <v>20</v>
      </c>
      <c r="E99" s="30" t="s">
        <v>16</v>
      </c>
      <c r="F99" s="14">
        <f>+IF(E99="si",0.7,IF(E99="parcialmente",0.42,IF(E99="no",0.14)))</f>
        <v>0.7</v>
      </c>
      <c r="G99" s="14">
        <f>+IF(D99="Ex",0.3,F99/COUNTIF($D$98:$D$99,"Ef"))</f>
        <v>0.7</v>
      </c>
      <c r="H99" s="14">
        <f>+G99</f>
        <v>0.7</v>
      </c>
      <c r="I99" s="47"/>
      <c r="J99" s="15" t="s">
        <v>277</v>
      </c>
    </row>
    <row r="100" spans="2:10" ht="113.4" x14ac:dyDescent="0.2">
      <c r="B100" s="7">
        <v>26</v>
      </c>
      <c r="C100" s="21" t="s">
        <v>171</v>
      </c>
      <c r="D100" s="7" t="s">
        <v>15</v>
      </c>
      <c r="E100" s="25" t="s">
        <v>135</v>
      </c>
      <c r="F100" s="14">
        <f>+IF(E100="SI",0.3,IF(E100="PARCIALMENTE",0.18,IF(E100="NO",0.06)))</f>
        <v>0.06</v>
      </c>
      <c r="G100" s="14">
        <f>+IF(D100="Ex",IF(E100="SI",0.3,IF(E100="PARCIALMENTE",0.18,IF(E100="NO",0.06,""))),F100/COUNTIF($D$24:$D$25,"Ef"))</f>
        <v>0.06</v>
      </c>
      <c r="H100" s="14">
        <f>+G100</f>
        <v>0.06</v>
      </c>
      <c r="I100" s="47">
        <f>+H100+H101</f>
        <v>0.2</v>
      </c>
      <c r="J100" s="22" t="s">
        <v>278</v>
      </c>
    </row>
    <row r="101" spans="2:10" ht="37.799999999999997" x14ac:dyDescent="0.2">
      <c r="B101" s="13" t="s">
        <v>172</v>
      </c>
      <c r="C101" s="23" t="s">
        <v>173</v>
      </c>
      <c r="D101" s="7" t="s">
        <v>20</v>
      </c>
      <c r="E101" s="25" t="s">
        <v>135</v>
      </c>
      <c r="F101" s="14">
        <f>+IF(E101="si",0.7,IF(E101="parcialmente",0.42,IF(E101="no",0.14)))</f>
        <v>0.14000000000000001</v>
      </c>
      <c r="G101" s="14">
        <f>+IF(D101="Ex",0.3,F101/COUNTIF($D$100:$D$102,"Ef"))</f>
        <v>7.0000000000000007E-2</v>
      </c>
      <c r="H101" s="47">
        <f>+SUM(G101:G102)</f>
        <v>0.14000000000000001</v>
      </c>
      <c r="I101" s="47"/>
      <c r="J101" s="23" t="s">
        <v>254</v>
      </c>
    </row>
    <row r="102" spans="2:10" ht="50.4" x14ac:dyDescent="0.2">
      <c r="B102" s="13" t="s">
        <v>174</v>
      </c>
      <c r="C102" s="23" t="s">
        <v>175</v>
      </c>
      <c r="D102" s="7" t="s">
        <v>20</v>
      </c>
      <c r="E102" s="16" t="s">
        <v>135</v>
      </c>
      <c r="F102" s="14">
        <f>+IF(E102="si",0.7,IF(E102="parcialmente",0.42,IF(E102="no",0.14)))</f>
        <v>0.14000000000000001</v>
      </c>
      <c r="G102" s="14">
        <f>+IF(D102="Ex",0.3,F102/COUNTIF($D$100:$D$102,"Ef"))</f>
        <v>7.0000000000000007E-2</v>
      </c>
      <c r="H102" s="47"/>
      <c r="I102" s="47"/>
      <c r="J102" s="23" t="s">
        <v>324</v>
      </c>
    </row>
    <row r="103" spans="2:10" ht="75.599999999999994" x14ac:dyDescent="0.2">
      <c r="B103" s="7">
        <v>27</v>
      </c>
      <c r="C103" s="21" t="s">
        <v>176</v>
      </c>
      <c r="D103" s="7" t="s">
        <v>15</v>
      </c>
      <c r="E103" s="30" t="s">
        <v>16</v>
      </c>
      <c r="F103" s="14">
        <f>+IF(E103="SI",0.3,IF(E103="PARCIALMENTE",0.18,IF(E103="NO",0.06)))</f>
        <v>0.3</v>
      </c>
      <c r="G103" s="14">
        <f>+IF(D103="Ex",IF(E103="SI",0.3,IF(E103="PARCIALMENTE",0.18,IF(E103="NO",0.06,""))),F103/COUNTIF($D$24:$D$25,"Ef"))</f>
        <v>0.3</v>
      </c>
      <c r="H103" s="14">
        <f>+G103</f>
        <v>0.3</v>
      </c>
      <c r="I103" s="47">
        <f>+H103+H104</f>
        <v>0.94399999999999995</v>
      </c>
      <c r="J103" s="22" t="s">
        <v>325</v>
      </c>
    </row>
    <row r="104" spans="2:10" ht="100.8" x14ac:dyDescent="0.2">
      <c r="B104" s="13" t="s">
        <v>177</v>
      </c>
      <c r="C104" s="23" t="s">
        <v>178</v>
      </c>
      <c r="D104" s="7" t="s">
        <v>20</v>
      </c>
      <c r="E104" s="25" t="s">
        <v>16</v>
      </c>
      <c r="F104" s="14">
        <f>+IF(E104="si",0.7,IF(E104="parcialmente",0.42,IF(E104="no",0.14)))</f>
        <v>0.7</v>
      </c>
      <c r="G104" s="14">
        <f>+IF(D104="Ex",0.3,F104/COUNTIF($D$103:$D$108,"Ef"))</f>
        <v>0.13999999999999999</v>
      </c>
      <c r="H104" s="47">
        <f>+SUM(G104:G108)</f>
        <v>0.64399999999999991</v>
      </c>
      <c r="I104" s="47"/>
      <c r="J104" s="22" t="s">
        <v>255</v>
      </c>
    </row>
    <row r="105" spans="2:10" ht="75.599999999999994" x14ac:dyDescent="0.2">
      <c r="B105" s="13" t="s">
        <v>179</v>
      </c>
      <c r="C105" s="20" t="s">
        <v>180</v>
      </c>
      <c r="D105" s="7" t="s">
        <v>20</v>
      </c>
      <c r="E105" s="25" t="s">
        <v>16</v>
      </c>
      <c r="F105" s="14">
        <f>+IF(E105="si",0.7,IF(E105="parcialmente",0.42,IF(E105="no",0.14)))</f>
        <v>0.7</v>
      </c>
      <c r="G105" s="14">
        <f>+IF(D105="Ex",0.3,F105/COUNTIF($D$103:$D$108,"Ef"))</f>
        <v>0.13999999999999999</v>
      </c>
      <c r="H105" s="47"/>
      <c r="I105" s="47"/>
      <c r="J105" s="15" t="s">
        <v>256</v>
      </c>
    </row>
    <row r="106" spans="2:10" ht="163.80000000000001" x14ac:dyDescent="0.2">
      <c r="B106" s="13" t="s">
        <v>181</v>
      </c>
      <c r="C106" s="23" t="s">
        <v>182</v>
      </c>
      <c r="D106" s="7" t="s">
        <v>20</v>
      </c>
      <c r="E106" s="30" t="s">
        <v>16</v>
      </c>
      <c r="F106" s="14">
        <f>+IF(E106="si",0.7,IF(E106="parcialmente",0.42,IF(E106="no",0.14)))</f>
        <v>0.7</v>
      </c>
      <c r="G106" s="14">
        <f>+IF(D106="Ex",0.3,F106/COUNTIF($D$103:$D$108,"Ef"))</f>
        <v>0.13999999999999999</v>
      </c>
      <c r="H106" s="47"/>
      <c r="I106" s="47"/>
      <c r="J106" s="22" t="s">
        <v>304</v>
      </c>
    </row>
    <row r="107" spans="2:10" ht="88.2" x14ac:dyDescent="0.2">
      <c r="B107" s="13" t="s">
        <v>183</v>
      </c>
      <c r="C107" s="23" t="s">
        <v>184</v>
      </c>
      <c r="D107" s="7" t="s">
        <v>20</v>
      </c>
      <c r="E107" s="25" t="s">
        <v>16</v>
      </c>
      <c r="F107" s="14">
        <f>+IF(E107="si",0.7,IF(E107="parcialmente",0.42,IF(E107="no",0.14)))</f>
        <v>0.7</v>
      </c>
      <c r="G107" s="14">
        <f>+IF(D107="Ex",0.3,F107/COUNTIF($D$103:$D$108,"Ef"))</f>
        <v>0.13999999999999999</v>
      </c>
      <c r="H107" s="47"/>
      <c r="I107" s="47"/>
      <c r="J107" s="40" t="s">
        <v>258</v>
      </c>
    </row>
    <row r="108" spans="2:10" ht="75.599999999999994" x14ac:dyDescent="0.2">
      <c r="B108" s="13" t="s">
        <v>185</v>
      </c>
      <c r="C108" s="23" t="s">
        <v>186</v>
      </c>
      <c r="D108" s="7" t="s">
        <v>20</v>
      </c>
      <c r="E108" s="25" t="s">
        <v>31</v>
      </c>
      <c r="F108" s="14">
        <f>+IF(E108="si",0.7,IF(E108="parcialmente",0.42,IF(E108="no",0.14)))</f>
        <v>0.42</v>
      </c>
      <c r="G108" s="14">
        <f>+IF(D108="Ex",0.3,F108/COUNTIF($D$103:$D$108,"Ef"))</f>
        <v>8.3999999999999991E-2</v>
      </c>
      <c r="H108" s="47"/>
      <c r="I108" s="47"/>
      <c r="J108" s="40" t="s">
        <v>257</v>
      </c>
    </row>
    <row r="109" spans="2:10" ht="25.2" x14ac:dyDescent="0.2">
      <c r="B109" s="51" t="s">
        <v>187</v>
      </c>
      <c r="C109" s="51"/>
      <c r="D109" s="3" t="s">
        <v>94</v>
      </c>
      <c r="E109" s="6" t="s">
        <v>8</v>
      </c>
      <c r="F109" s="45" t="s">
        <v>95</v>
      </c>
      <c r="G109" s="45" t="s">
        <v>10</v>
      </c>
      <c r="H109" s="45" t="s">
        <v>11</v>
      </c>
      <c r="I109" s="45" t="s">
        <v>12</v>
      </c>
      <c r="J109" s="3" t="s">
        <v>13</v>
      </c>
    </row>
    <row r="110" spans="2:10" ht="189.75" customHeight="1" x14ac:dyDescent="0.2">
      <c r="B110" s="7">
        <v>28</v>
      </c>
      <c r="C110" s="21" t="s">
        <v>188</v>
      </c>
      <c r="D110" s="7" t="s">
        <v>15</v>
      </c>
      <c r="E110" s="25" t="s">
        <v>135</v>
      </c>
      <c r="F110" s="14">
        <f>+IF(E110="SI",0.3,IF(E110="PARCIALMENTE",0.18,IF(E110="NO",0.06)))</f>
        <v>0.06</v>
      </c>
      <c r="G110" s="14">
        <f>+IF(D110="Ex",IF(E110="SI",0.3,IF(E110="PARCIALMENTE",0.18,IF(E110="NO",0.06,""))),F110/COUNTIF($D$24:$D$25,"Ef"))</f>
        <v>0.06</v>
      </c>
      <c r="H110" s="14">
        <f>+G110</f>
        <v>0.06</v>
      </c>
      <c r="I110" s="47">
        <f>+H110+H111</f>
        <v>0.2</v>
      </c>
      <c r="J110" s="22" t="s">
        <v>279</v>
      </c>
    </row>
    <row r="111" spans="2:10" ht="91.5" customHeight="1" x14ac:dyDescent="0.2">
      <c r="B111" s="13" t="s">
        <v>189</v>
      </c>
      <c r="C111" s="23" t="s">
        <v>190</v>
      </c>
      <c r="D111" s="7" t="s">
        <v>20</v>
      </c>
      <c r="E111" s="25" t="s">
        <v>135</v>
      </c>
      <c r="F111" s="14">
        <f>+IF(E111="si",0.7,IF(E111="parcialmente",0.42,IF(E111="no",0.14)))</f>
        <v>0.14000000000000001</v>
      </c>
      <c r="G111" s="14">
        <f>+IF(D111="Ex",0.3,F111/COUNTIF($D$110:$D$112,"Ef"))</f>
        <v>7.0000000000000007E-2</v>
      </c>
      <c r="H111" s="47">
        <f>+SUM(G111:G112)</f>
        <v>0.14000000000000001</v>
      </c>
      <c r="I111" s="47"/>
      <c r="J111" s="34" t="s">
        <v>280</v>
      </c>
    </row>
    <row r="112" spans="2:10" ht="63" x14ac:dyDescent="0.2">
      <c r="B112" s="13" t="s">
        <v>191</v>
      </c>
      <c r="C112" s="23" t="s">
        <v>192</v>
      </c>
      <c r="D112" s="7" t="s">
        <v>20</v>
      </c>
      <c r="E112" s="25" t="s">
        <v>135</v>
      </c>
      <c r="F112" s="14">
        <f>+IF(E112="si",0.7,IF(E112="parcialmente",0.42,IF(E112="no",0.14)))</f>
        <v>0.14000000000000001</v>
      </c>
      <c r="G112" s="14">
        <f>+IF(D112="Ex",0.3,F112/COUNTIF($D$110:$D$112,"Ef"))</f>
        <v>7.0000000000000007E-2</v>
      </c>
      <c r="H112" s="47"/>
      <c r="I112" s="47"/>
      <c r="J112" s="34" t="s">
        <v>280</v>
      </c>
    </row>
    <row r="113" spans="2:10" ht="25.2" x14ac:dyDescent="0.2">
      <c r="B113" s="51" t="s">
        <v>193</v>
      </c>
      <c r="C113" s="51"/>
      <c r="D113" s="3" t="s">
        <v>94</v>
      </c>
      <c r="E113" s="6" t="s">
        <v>8</v>
      </c>
      <c r="F113" s="45" t="s">
        <v>95</v>
      </c>
      <c r="G113" s="45" t="s">
        <v>10</v>
      </c>
      <c r="H113" s="45" t="s">
        <v>11</v>
      </c>
      <c r="I113" s="45" t="s">
        <v>12</v>
      </c>
      <c r="J113" s="3" t="s">
        <v>13</v>
      </c>
    </row>
    <row r="114" spans="2:10" ht="103.5" customHeight="1" x14ac:dyDescent="0.2">
      <c r="B114" s="7">
        <v>29</v>
      </c>
      <c r="C114" s="21" t="s">
        <v>194</v>
      </c>
      <c r="D114" s="7" t="s">
        <v>15</v>
      </c>
      <c r="E114" s="7" t="s">
        <v>16</v>
      </c>
      <c r="F114" s="14">
        <f>+IF(E114="SI",0.3,IF(E114="PARCIALMENTE",0.18,IF(E114="NO",0.06)))</f>
        <v>0.3</v>
      </c>
      <c r="G114" s="14">
        <f>+IF(D114="Ex",IF(E114="SI",0.3,IF(E114="PARCIALMENTE",0.18,IF(E114="NO",0.06,""))),F114/COUNTIF($D$24:$D$25,"Ef"))</f>
        <v>0.3</v>
      </c>
      <c r="H114" s="14">
        <f>+G114</f>
        <v>0.3</v>
      </c>
      <c r="I114" s="47">
        <f>+H114+H115</f>
        <v>1</v>
      </c>
      <c r="J114" s="22" t="s">
        <v>223</v>
      </c>
    </row>
    <row r="115" spans="2:10" ht="111.75" customHeight="1" x14ac:dyDescent="0.2">
      <c r="B115" s="13" t="s">
        <v>195</v>
      </c>
      <c r="C115" s="23" t="s">
        <v>196</v>
      </c>
      <c r="D115" s="7" t="s">
        <v>20</v>
      </c>
      <c r="E115" s="7" t="s">
        <v>16</v>
      </c>
      <c r="F115" s="14">
        <f>+IF(E115="si",0.7,IF(E115="parcialmente",0.42,IF(E115="no",0.14)))</f>
        <v>0.7</v>
      </c>
      <c r="G115" s="14">
        <f>+IF(D115="Ex",0.3,F115/COUNTIF($D$114:$D$115,"Ef"))</f>
        <v>0.7</v>
      </c>
      <c r="H115" s="14">
        <f>+G115</f>
        <v>0.7</v>
      </c>
      <c r="I115" s="47"/>
      <c r="J115" s="23" t="s">
        <v>305</v>
      </c>
    </row>
    <row r="116" spans="2:10" ht="75.599999999999994" x14ac:dyDescent="0.2">
      <c r="B116" s="7">
        <v>30</v>
      </c>
      <c r="C116" s="21" t="s">
        <v>197</v>
      </c>
      <c r="D116" s="7" t="s">
        <v>15</v>
      </c>
      <c r="E116" s="7" t="s">
        <v>16</v>
      </c>
      <c r="F116" s="14">
        <f>+IF(E116="SI",0.3,IF(E116="PARCIALMENTE",0.18,IF(E116="NO",0.06)))</f>
        <v>0.3</v>
      </c>
      <c r="G116" s="14">
        <f>+IF(D116="Ex",IF(E116="SI",0.3,IF(E116="PARCIALMENTE",0.18,IF(E116="NO",0.06,""))),F116/COUNTIF($D$24:$D$25,"Ef"))</f>
        <v>0.3</v>
      </c>
      <c r="H116" s="14">
        <f>+G116</f>
        <v>0.3</v>
      </c>
      <c r="I116" s="47">
        <f>+H116+H117</f>
        <v>1</v>
      </c>
      <c r="J116" s="22" t="s">
        <v>224</v>
      </c>
    </row>
    <row r="117" spans="2:10" ht="100.5" customHeight="1" x14ac:dyDescent="0.2">
      <c r="B117" s="13" t="s">
        <v>198</v>
      </c>
      <c r="C117" s="23" t="s">
        <v>199</v>
      </c>
      <c r="D117" s="7" t="s">
        <v>20</v>
      </c>
      <c r="E117" s="25" t="s">
        <v>16</v>
      </c>
      <c r="F117" s="14">
        <f>+IF(E117="si",0.7,IF(E117="parcialmente",0.42,IF(E117="no",0.14)))</f>
        <v>0.7</v>
      </c>
      <c r="G117" s="14">
        <f>+IF(D117="Ex",0.3,F117/COUNTIF($D$116:$D$120,"Ef"))</f>
        <v>0.17499999999999999</v>
      </c>
      <c r="H117" s="47">
        <f>+SUM(G117:G120)</f>
        <v>0.7</v>
      </c>
      <c r="I117" s="47"/>
      <c r="J117" s="22" t="s">
        <v>326</v>
      </c>
    </row>
    <row r="118" spans="2:10" ht="78" customHeight="1" x14ac:dyDescent="0.2">
      <c r="B118" s="13" t="s">
        <v>200</v>
      </c>
      <c r="C118" s="20" t="s">
        <v>201</v>
      </c>
      <c r="D118" s="7" t="s">
        <v>20</v>
      </c>
      <c r="E118" s="7" t="s">
        <v>16</v>
      </c>
      <c r="F118" s="14">
        <f>+IF(E118="si",0.7,IF(E118="parcialmente",0.42,IF(E118="no",0.14)))</f>
        <v>0.7</v>
      </c>
      <c r="G118" s="14">
        <f>+IF(D118="Ex",0.3,F118/COUNTIF($D$116:$D$120,"Ef"))</f>
        <v>0.17499999999999999</v>
      </c>
      <c r="H118" s="47"/>
      <c r="I118" s="47"/>
      <c r="J118" s="23" t="s">
        <v>306</v>
      </c>
    </row>
    <row r="119" spans="2:10" ht="96" customHeight="1" x14ac:dyDescent="0.2">
      <c r="B119" s="13" t="s">
        <v>202</v>
      </c>
      <c r="C119" s="23" t="s">
        <v>203</v>
      </c>
      <c r="D119" s="7" t="s">
        <v>20</v>
      </c>
      <c r="E119" s="30" t="s">
        <v>16</v>
      </c>
      <c r="F119" s="14">
        <f>+IF(E119="si",0.7,IF(E119="parcialmente",0.42,IF(E119="no",0.14)))</f>
        <v>0.7</v>
      </c>
      <c r="G119" s="14">
        <f>+IF(D119="Ex",0.3,F119/COUNTIF($D$116:$D$120,"Ef"))</f>
        <v>0.17499999999999999</v>
      </c>
      <c r="H119" s="47"/>
      <c r="I119" s="47"/>
      <c r="J119" s="23" t="s">
        <v>227</v>
      </c>
    </row>
    <row r="120" spans="2:10" ht="75.599999999999994" x14ac:dyDescent="0.2">
      <c r="B120" s="13" t="s">
        <v>204</v>
      </c>
      <c r="C120" s="23" t="s">
        <v>205</v>
      </c>
      <c r="D120" s="7" t="s">
        <v>20</v>
      </c>
      <c r="E120" s="30" t="s">
        <v>16</v>
      </c>
      <c r="F120" s="14">
        <f>+IF(E120="si",0.7,IF(E120="parcialmente",0.42,IF(E120="no",0.14)))</f>
        <v>0.7</v>
      </c>
      <c r="G120" s="14">
        <f>+IF(D120="Ex",0.3,F120/COUNTIF($D$116:$D$120,"Ef"))</f>
        <v>0.17499999999999999</v>
      </c>
      <c r="H120" s="47"/>
      <c r="I120" s="47"/>
      <c r="J120" s="22" t="s">
        <v>307</v>
      </c>
    </row>
    <row r="121" spans="2:10" ht="75.599999999999994" x14ac:dyDescent="0.2">
      <c r="B121" s="16">
        <v>31</v>
      </c>
      <c r="C121" s="17" t="s">
        <v>206</v>
      </c>
      <c r="D121" s="16" t="s">
        <v>15</v>
      </c>
      <c r="E121" s="25" t="s">
        <v>16</v>
      </c>
      <c r="F121" s="19">
        <f>+IF(E121="SI",0.3,IF(E121="PARCIALMENTE",0.18,IF(E121="NO",0.06)))</f>
        <v>0.3</v>
      </c>
      <c r="G121" s="19">
        <f>+IF(D121="Ex",IF(E121="SI",0.3,IF(E121="PARCIALMENTE",0.18,IF(E121="NO",0.06,""))),F121/COUNTIF($D$24:$D$25,"Ef"))</f>
        <v>0.3</v>
      </c>
      <c r="H121" s="19">
        <f>+G121</f>
        <v>0.3</v>
      </c>
      <c r="I121" s="50">
        <f>+H121+H122</f>
        <v>1</v>
      </c>
      <c r="J121" s="15" t="s">
        <v>225</v>
      </c>
    </row>
    <row r="122" spans="2:10" ht="171.75" customHeight="1" x14ac:dyDescent="0.2">
      <c r="B122" s="18" t="s">
        <v>207</v>
      </c>
      <c r="C122" s="20" t="s">
        <v>208</v>
      </c>
      <c r="D122" s="16" t="s">
        <v>20</v>
      </c>
      <c r="E122" s="25" t="s">
        <v>16</v>
      </c>
      <c r="F122" s="19">
        <f>+IF(E122="si",0.7,IF(E122="parcialmente",0.42,IF(E122="no",0.14)))</f>
        <v>0.7</v>
      </c>
      <c r="G122" s="19">
        <f>+IF(D122="Ex",0.3,F122/COUNTIF($D$121:$D$122,"Ef"))</f>
        <v>0.7</v>
      </c>
      <c r="H122" s="19">
        <f>+G122</f>
        <v>0.7</v>
      </c>
      <c r="I122" s="50"/>
      <c r="J122" s="15" t="s">
        <v>308</v>
      </c>
    </row>
    <row r="123" spans="2:10" ht="88.2" x14ac:dyDescent="0.2">
      <c r="B123" s="16">
        <v>32</v>
      </c>
      <c r="C123" s="17" t="s">
        <v>209</v>
      </c>
      <c r="D123" s="16" t="s">
        <v>15</v>
      </c>
      <c r="E123" s="25" t="s">
        <v>16</v>
      </c>
      <c r="F123" s="19">
        <f>+IF(E123="SI",0.3,IF(E123="PARCIALMENTE",0.18,IF(E123="NO",0.06)))</f>
        <v>0.3</v>
      </c>
      <c r="G123" s="19">
        <f>+IF(D123="Ex",IF(E123="SI",0.3,IF(E123="PARCIALMENTE",0.18,IF(E123="NO",0.06,""))),F123/COUNTIF($D$24:$D$25,"Ef"))</f>
        <v>0.3</v>
      </c>
      <c r="H123" s="19">
        <f>+G123</f>
        <v>0.3</v>
      </c>
      <c r="I123" s="50">
        <f>+H123+H124</f>
        <v>1</v>
      </c>
      <c r="J123" s="20" t="s">
        <v>309</v>
      </c>
    </row>
    <row r="124" spans="2:10" ht="88.95" customHeight="1" x14ac:dyDescent="0.2">
      <c r="B124" s="18" t="s">
        <v>210</v>
      </c>
      <c r="C124" s="20" t="s">
        <v>211</v>
      </c>
      <c r="D124" s="16" t="s">
        <v>20</v>
      </c>
      <c r="E124" s="25" t="s">
        <v>16</v>
      </c>
      <c r="F124" s="19">
        <f>+IF(E124="si",0.7,IF(E124="parcialmente",0.42,IF(E124="no",0.14)))</f>
        <v>0.7</v>
      </c>
      <c r="G124" s="19">
        <f>+IF(D124="Ex",0.3,F124/COUNTIF($D$123:$D$125,"Ef"))</f>
        <v>0.35</v>
      </c>
      <c r="H124" s="50">
        <f>+SUM(G124:G125)</f>
        <v>0.7</v>
      </c>
      <c r="I124" s="50"/>
      <c r="J124" s="35" t="s">
        <v>310</v>
      </c>
    </row>
    <row r="125" spans="2:10" ht="88.2" x14ac:dyDescent="0.2">
      <c r="B125" s="18" t="s">
        <v>212</v>
      </c>
      <c r="C125" s="20" t="s">
        <v>213</v>
      </c>
      <c r="D125" s="16" t="s">
        <v>20</v>
      </c>
      <c r="E125" s="25" t="s">
        <v>16</v>
      </c>
      <c r="F125" s="19">
        <f>+IF(E125="si",0.7,IF(E125="parcialmente",0.42,IF(E125="no",0.14)))</f>
        <v>0.7</v>
      </c>
      <c r="G125" s="19">
        <f>+IF(D125="Ex",0.3,F125/COUNTIF($D$123:$D$125,"Ef"))</f>
        <v>0.35</v>
      </c>
      <c r="H125" s="50"/>
      <c r="I125" s="50"/>
      <c r="J125" s="35" t="s">
        <v>226</v>
      </c>
    </row>
    <row r="126" spans="2:10" x14ac:dyDescent="0.2">
      <c r="H126" s="61" t="s">
        <v>214</v>
      </c>
      <c r="I126" s="43">
        <f>+SUM(I11:I125)</f>
        <v>29.147999999999996</v>
      </c>
    </row>
    <row r="128" spans="2:10" x14ac:dyDescent="0.2">
      <c r="B128" s="52" t="s">
        <v>215</v>
      </c>
      <c r="C128" s="52"/>
      <c r="D128" s="52"/>
      <c r="E128" s="52"/>
      <c r="F128" s="8">
        <f>+SUM(G11:G44)+SUM(G48:G55)+SUM(G57:G60)+SUM(G62:G76)+SUM(G78:G80)+SUM(G82:G91)+SUM(G93:G108)+SUM(G110:G112)+SUM(G114:G125)</f>
        <v>29.147999999999996</v>
      </c>
    </row>
    <row r="129" spans="2:7" x14ac:dyDescent="0.2">
      <c r="B129" s="52" t="s">
        <v>216</v>
      </c>
      <c r="C129" s="52"/>
      <c r="D129" s="52"/>
      <c r="E129" s="52"/>
      <c r="F129" s="38">
        <f>+F128/32</f>
        <v>0.91087499999999988</v>
      </c>
      <c r="G129" s="38"/>
    </row>
    <row r="130" spans="2:7" x14ac:dyDescent="0.2">
      <c r="B130" s="52" t="s">
        <v>217</v>
      </c>
      <c r="C130" s="52"/>
      <c r="D130" s="52"/>
      <c r="E130" s="52"/>
      <c r="F130" s="8">
        <f>+F129*5</f>
        <v>4.5543749999999994</v>
      </c>
    </row>
    <row r="132" spans="2:7" x14ac:dyDescent="0.2">
      <c r="C132" s="9" t="s">
        <v>218</v>
      </c>
      <c r="D132" s="46">
        <v>5</v>
      </c>
      <c r="E132" s="46"/>
    </row>
    <row r="133" spans="2:7" x14ac:dyDescent="0.2">
      <c r="C133" s="10" t="s">
        <v>219</v>
      </c>
      <c r="D133" s="47">
        <v>32</v>
      </c>
      <c r="E133" s="47"/>
    </row>
    <row r="134" spans="2:7" x14ac:dyDescent="0.2">
      <c r="C134" s="10" t="s">
        <v>220</v>
      </c>
      <c r="D134" s="47">
        <f>+F128</f>
        <v>29.147999999999996</v>
      </c>
      <c r="E134" s="47"/>
    </row>
    <row r="135" spans="2:7" x14ac:dyDescent="0.2">
      <c r="C135" s="10" t="s">
        <v>221</v>
      </c>
      <c r="D135" s="46">
        <f>+F130</f>
        <v>4.5543749999999994</v>
      </c>
      <c r="E135" s="46"/>
    </row>
    <row r="136" spans="2:7" x14ac:dyDescent="0.2">
      <c r="C136" s="11" t="s">
        <v>222</v>
      </c>
      <c r="D136" s="48" t="str">
        <f>IF(AND(D135&gt;=1,D135&lt;3),"DEFICIENTE",IF(AND(D135&gt;=3,D135&lt;4),"ADECUADO",IF(AND(D135&gt;=4,D135&lt;=5),"EFICIENTE")))</f>
        <v>EFICIENTE</v>
      </c>
      <c r="E136" s="48"/>
    </row>
    <row r="139" spans="2:7" x14ac:dyDescent="0.2">
      <c r="B139" s="12"/>
    </row>
  </sheetData>
  <sheetProtection algorithmName="SHA-512" hashValue="O6+C3+8tMEEar1pkA9V0P1Iz3H1yny07CTsBujt/S0x9+VENeWp3mTkJlKzkIFj1Wj8Gg9QhtmRR/EHgzji1aQ==" saltValue="OWldicOQJw0mImHi5STyAQ==" spinCount="100000" sheet="1" objects="1" scenarios="1"/>
  <autoFilter ref="B8:J130" xr:uid="{00000000-0009-0000-0000-000000000000}">
    <filterColumn colId="0" showButton="0"/>
  </autoFilter>
  <mergeCells count="94">
    <mergeCell ref="J8:J10"/>
    <mergeCell ref="I11:I15"/>
    <mergeCell ref="H12:H15"/>
    <mergeCell ref="I16:I18"/>
    <mergeCell ref="B7:C7"/>
    <mergeCell ref="D7:I7"/>
    <mergeCell ref="B8:C10"/>
    <mergeCell ref="D8:D10"/>
    <mergeCell ref="E8:E10"/>
    <mergeCell ref="F8:F10"/>
    <mergeCell ref="G8:G10"/>
    <mergeCell ref="H8:H10"/>
    <mergeCell ref="I8:I10"/>
    <mergeCell ref="H17:H18"/>
    <mergeCell ref="I23:I25"/>
    <mergeCell ref="H24:H25"/>
    <mergeCell ref="I26:I28"/>
    <mergeCell ref="H27:H28"/>
    <mergeCell ref="I19:I22"/>
    <mergeCell ref="H20:H22"/>
    <mergeCell ref="I29:I31"/>
    <mergeCell ref="H30:H31"/>
    <mergeCell ref="I32:I34"/>
    <mergeCell ref="H33:H34"/>
    <mergeCell ref="I35:I37"/>
    <mergeCell ref="H36:H37"/>
    <mergeCell ref="I38:I40"/>
    <mergeCell ref="H39:H40"/>
    <mergeCell ref="I54:I55"/>
    <mergeCell ref="I41:I44"/>
    <mergeCell ref="H42:H44"/>
    <mergeCell ref="H45:H47"/>
    <mergeCell ref="I45:I47"/>
    <mergeCell ref="B45:C47"/>
    <mergeCell ref="D45:D47"/>
    <mergeCell ref="E45:E47"/>
    <mergeCell ref="F45:F47"/>
    <mergeCell ref="G45:G47"/>
    <mergeCell ref="J45:J47"/>
    <mergeCell ref="I48:I50"/>
    <mergeCell ref="H49:H50"/>
    <mergeCell ref="I51:I53"/>
    <mergeCell ref="H52:H53"/>
    <mergeCell ref="B56:C56"/>
    <mergeCell ref="I57:I58"/>
    <mergeCell ref="I59:I60"/>
    <mergeCell ref="B61:C61"/>
    <mergeCell ref="I62:I64"/>
    <mergeCell ref="H63:H64"/>
    <mergeCell ref="I65:I67"/>
    <mergeCell ref="H66:H67"/>
    <mergeCell ref="I68:I70"/>
    <mergeCell ref="H69:H70"/>
    <mergeCell ref="I71:I73"/>
    <mergeCell ref="H72:H73"/>
    <mergeCell ref="B92:C92"/>
    <mergeCell ref="I93:I97"/>
    <mergeCell ref="H94:H97"/>
    <mergeCell ref="I74:I76"/>
    <mergeCell ref="H75:H76"/>
    <mergeCell ref="B77:C77"/>
    <mergeCell ref="I78:I80"/>
    <mergeCell ref="H79:H80"/>
    <mergeCell ref="B81:C81"/>
    <mergeCell ref="B128:E128"/>
    <mergeCell ref="B129:E129"/>
    <mergeCell ref="B130:E130"/>
    <mergeCell ref="I110:I112"/>
    <mergeCell ref="H111:H112"/>
    <mergeCell ref="B113:C113"/>
    <mergeCell ref="I114:I115"/>
    <mergeCell ref="I116:I120"/>
    <mergeCell ref="H117:H120"/>
    <mergeCell ref="B2:J2"/>
    <mergeCell ref="B3:J3"/>
    <mergeCell ref="B4:J4"/>
    <mergeCell ref="I121:I122"/>
    <mergeCell ref="I123:I125"/>
    <mergeCell ref="H124:H125"/>
    <mergeCell ref="I98:I99"/>
    <mergeCell ref="I100:I102"/>
    <mergeCell ref="H101:H102"/>
    <mergeCell ref="I103:I108"/>
    <mergeCell ref="H104:H108"/>
    <mergeCell ref="B109:C109"/>
    <mergeCell ref="I82:I85"/>
    <mergeCell ref="H83:H85"/>
    <mergeCell ref="I86:I91"/>
    <mergeCell ref="H87:H91"/>
    <mergeCell ref="D132:E132"/>
    <mergeCell ref="D133:E133"/>
    <mergeCell ref="D134:E134"/>
    <mergeCell ref="D135:E135"/>
    <mergeCell ref="D136:E136"/>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104"/>
  <sheetViews>
    <sheetView showGridLines="0" topLeftCell="B37" workbookViewId="0">
      <selection activeCell="B53" sqref="B53:M74"/>
    </sheetView>
  </sheetViews>
  <sheetFormatPr baseColWidth="10" defaultColWidth="11.5546875" defaultRowHeight="12.6" x14ac:dyDescent="0.2"/>
  <cols>
    <col min="1" max="1" width="2.33203125" style="1" customWidth="1"/>
    <col min="2" max="16384" width="11.5546875" style="1"/>
  </cols>
  <sheetData>
    <row r="2" spans="2:13" x14ac:dyDescent="0.2">
      <c r="B2" s="53" t="s">
        <v>282</v>
      </c>
      <c r="C2" s="53"/>
      <c r="D2" s="53"/>
      <c r="E2" s="53"/>
      <c r="F2" s="53"/>
      <c r="G2" s="53"/>
      <c r="H2" s="53"/>
      <c r="I2" s="53"/>
      <c r="J2" s="53"/>
      <c r="K2" s="53"/>
      <c r="L2" s="53"/>
      <c r="M2" s="53"/>
    </row>
    <row r="3" spans="2:13" x14ac:dyDescent="0.2">
      <c r="B3" s="53" t="s">
        <v>283</v>
      </c>
      <c r="C3" s="53"/>
      <c r="D3" s="53"/>
      <c r="E3" s="53"/>
      <c r="F3" s="53"/>
      <c r="G3" s="53"/>
      <c r="H3" s="53"/>
      <c r="I3" s="53"/>
      <c r="J3" s="53"/>
      <c r="K3" s="53"/>
      <c r="L3" s="53"/>
      <c r="M3" s="53"/>
    </row>
    <row r="4" spans="2:13" x14ac:dyDescent="0.2">
      <c r="B4" s="59" t="s">
        <v>312</v>
      </c>
      <c r="C4" s="59"/>
      <c r="D4" s="59"/>
      <c r="E4" s="59"/>
      <c r="F4" s="59"/>
      <c r="G4" s="59"/>
      <c r="H4" s="59"/>
      <c r="I4" s="59"/>
      <c r="J4" s="59"/>
      <c r="K4" s="59"/>
      <c r="L4" s="59"/>
      <c r="M4" s="59"/>
    </row>
    <row r="5" spans="2:13" x14ac:dyDescent="0.2">
      <c r="B5" s="59"/>
      <c r="C5" s="59"/>
      <c r="D5" s="59"/>
      <c r="E5" s="59"/>
      <c r="F5" s="59"/>
      <c r="G5" s="59"/>
      <c r="H5" s="59"/>
      <c r="I5" s="59"/>
      <c r="J5" s="59"/>
      <c r="K5" s="59"/>
      <c r="L5" s="59"/>
      <c r="M5" s="59"/>
    </row>
    <row r="6" spans="2:13" x14ac:dyDescent="0.2">
      <c r="B6" s="59"/>
      <c r="C6" s="59"/>
      <c r="D6" s="59"/>
      <c r="E6" s="59"/>
      <c r="F6" s="59"/>
      <c r="G6" s="59"/>
      <c r="H6" s="59"/>
      <c r="I6" s="59"/>
      <c r="J6" s="59"/>
      <c r="K6" s="59"/>
      <c r="L6" s="59"/>
      <c r="M6" s="59"/>
    </row>
    <row r="7" spans="2:13" x14ac:dyDescent="0.2">
      <c r="B7" s="59"/>
      <c r="C7" s="59"/>
      <c r="D7" s="59"/>
      <c r="E7" s="59"/>
      <c r="F7" s="59"/>
      <c r="G7" s="59"/>
      <c r="H7" s="59"/>
      <c r="I7" s="59"/>
      <c r="J7" s="59"/>
      <c r="K7" s="59"/>
      <c r="L7" s="59"/>
      <c r="M7" s="59"/>
    </row>
    <row r="8" spans="2:13" x14ac:dyDescent="0.2">
      <c r="B8" s="59"/>
      <c r="C8" s="59"/>
      <c r="D8" s="59"/>
      <c r="E8" s="59"/>
      <c r="F8" s="59"/>
      <c r="G8" s="59"/>
      <c r="H8" s="59"/>
      <c r="I8" s="59"/>
      <c r="J8" s="59"/>
      <c r="K8" s="59"/>
      <c r="L8" s="59"/>
      <c r="M8" s="59"/>
    </row>
    <row r="9" spans="2:13" x14ac:dyDescent="0.2">
      <c r="B9" s="59"/>
      <c r="C9" s="59"/>
      <c r="D9" s="59"/>
      <c r="E9" s="59"/>
      <c r="F9" s="59"/>
      <c r="G9" s="59"/>
      <c r="H9" s="59"/>
      <c r="I9" s="59"/>
      <c r="J9" s="59"/>
      <c r="K9" s="59"/>
      <c r="L9" s="59"/>
      <c r="M9" s="59"/>
    </row>
    <row r="10" spans="2:13" x14ac:dyDescent="0.2">
      <c r="B10" s="59"/>
      <c r="C10" s="59"/>
      <c r="D10" s="59"/>
      <c r="E10" s="59"/>
      <c r="F10" s="59"/>
      <c r="G10" s="59"/>
      <c r="H10" s="59"/>
      <c r="I10" s="59"/>
      <c r="J10" s="59"/>
      <c r="K10" s="59"/>
      <c r="L10" s="59"/>
      <c r="M10" s="59"/>
    </row>
    <row r="11" spans="2:13" x14ac:dyDescent="0.2">
      <c r="B11" s="59"/>
      <c r="C11" s="59"/>
      <c r="D11" s="59"/>
      <c r="E11" s="59"/>
      <c r="F11" s="59"/>
      <c r="G11" s="59"/>
      <c r="H11" s="59"/>
      <c r="I11" s="59"/>
      <c r="J11" s="59"/>
      <c r="K11" s="59"/>
      <c r="L11" s="59"/>
      <c r="M11" s="59"/>
    </row>
    <row r="12" spans="2:13" x14ac:dyDescent="0.2">
      <c r="B12" s="59"/>
      <c r="C12" s="59"/>
      <c r="D12" s="59"/>
      <c r="E12" s="59"/>
      <c r="F12" s="59"/>
      <c r="G12" s="59"/>
      <c r="H12" s="59"/>
      <c r="I12" s="59"/>
      <c r="J12" s="59"/>
      <c r="K12" s="59"/>
      <c r="L12" s="59"/>
      <c r="M12" s="59"/>
    </row>
    <row r="13" spans="2:13" x14ac:dyDescent="0.2">
      <c r="B13" s="59"/>
      <c r="C13" s="59"/>
      <c r="D13" s="59"/>
      <c r="E13" s="59"/>
      <c r="F13" s="59"/>
      <c r="G13" s="59"/>
      <c r="H13" s="59"/>
      <c r="I13" s="59"/>
      <c r="J13" s="59"/>
      <c r="K13" s="59"/>
      <c r="L13" s="59"/>
      <c r="M13" s="59"/>
    </row>
    <row r="14" spans="2:13" x14ac:dyDescent="0.2">
      <c r="B14" s="59"/>
      <c r="C14" s="59"/>
      <c r="D14" s="59"/>
      <c r="E14" s="59"/>
      <c r="F14" s="59"/>
      <c r="G14" s="59"/>
      <c r="H14" s="59"/>
      <c r="I14" s="59"/>
      <c r="J14" s="59"/>
      <c r="K14" s="59"/>
      <c r="L14" s="59"/>
      <c r="M14" s="59"/>
    </row>
    <row r="15" spans="2:13" x14ac:dyDescent="0.2">
      <c r="B15" s="59"/>
      <c r="C15" s="59"/>
      <c r="D15" s="59"/>
      <c r="E15" s="59"/>
      <c r="F15" s="59"/>
      <c r="G15" s="59"/>
      <c r="H15" s="59"/>
      <c r="I15" s="59"/>
      <c r="J15" s="59"/>
      <c r="K15" s="59"/>
      <c r="L15" s="59"/>
      <c r="M15" s="59"/>
    </row>
    <row r="16" spans="2:13" x14ac:dyDescent="0.2">
      <c r="B16" s="59"/>
      <c r="C16" s="59"/>
      <c r="D16" s="59"/>
      <c r="E16" s="59"/>
      <c r="F16" s="59"/>
      <c r="G16" s="59"/>
      <c r="H16" s="59"/>
      <c r="I16" s="59"/>
      <c r="J16" s="59"/>
      <c r="K16" s="59"/>
      <c r="L16" s="59"/>
      <c r="M16" s="59"/>
    </row>
    <row r="17" spans="2:13" x14ac:dyDescent="0.2">
      <c r="B17" s="59"/>
      <c r="C17" s="59"/>
      <c r="D17" s="59"/>
      <c r="E17" s="59"/>
      <c r="F17" s="59"/>
      <c r="G17" s="59"/>
      <c r="H17" s="59"/>
      <c r="I17" s="59"/>
      <c r="J17" s="59"/>
      <c r="K17" s="59"/>
      <c r="L17" s="59"/>
      <c r="M17" s="59"/>
    </row>
    <row r="18" spans="2:13" x14ac:dyDescent="0.2">
      <c r="B18" s="59"/>
      <c r="C18" s="59"/>
      <c r="D18" s="59"/>
      <c r="E18" s="59"/>
      <c r="F18" s="59"/>
      <c r="G18" s="59"/>
      <c r="H18" s="59"/>
      <c r="I18" s="59"/>
      <c r="J18" s="59"/>
      <c r="K18" s="59"/>
      <c r="L18" s="59"/>
      <c r="M18" s="59"/>
    </row>
    <row r="19" spans="2:13" x14ac:dyDescent="0.2">
      <c r="B19" s="59"/>
      <c r="C19" s="59"/>
      <c r="D19" s="59"/>
      <c r="E19" s="59"/>
      <c r="F19" s="59"/>
      <c r="G19" s="59"/>
      <c r="H19" s="59"/>
      <c r="I19" s="59"/>
      <c r="J19" s="59"/>
      <c r="K19" s="59"/>
      <c r="L19" s="59"/>
      <c r="M19" s="59"/>
    </row>
    <row r="20" spans="2:13" x14ac:dyDescent="0.2">
      <c r="B20" s="2"/>
      <c r="C20" s="2"/>
      <c r="D20" s="2"/>
      <c r="E20" s="2"/>
      <c r="F20" s="2"/>
      <c r="G20" s="2"/>
      <c r="H20" s="2"/>
      <c r="I20" s="2"/>
      <c r="J20" s="2"/>
      <c r="K20" s="2"/>
      <c r="L20" s="2"/>
      <c r="M20" s="2"/>
    </row>
    <row r="21" spans="2:13" x14ac:dyDescent="0.2">
      <c r="B21" s="53" t="s">
        <v>284</v>
      </c>
      <c r="C21" s="53"/>
      <c r="D21" s="53"/>
      <c r="E21" s="53"/>
      <c r="F21" s="53"/>
      <c r="G21" s="53"/>
      <c r="H21" s="53"/>
      <c r="I21" s="53"/>
      <c r="J21" s="53"/>
      <c r="K21" s="53"/>
      <c r="L21" s="53"/>
      <c r="M21" s="53"/>
    </row>
    <row r="22" spans="2:13" x14ac:dyDescent="0.2">
      <c r="B22" s="59" t="s">
        <v>311</v>
      </c>
      <c r="C22" s="59"/>
      <c r="D22" s="59"/>
      <c r="E22" s="59"/>
      <c r="F22" s="59"/>
      <c r="G22" s="59"/>
      <c r="H22" s="59"/>
      <c r="I22" s="59"/>
      <c r="J22" s="59"/>
      <c r="K22" s="59"/>
      <c r="L22" s="59"/>
      <c r="M22" s="59"/>
    </row>
    <row r="23" spans="2:13" x14ac:dyDescent="0.2">
      <c r="B23" s="59"/>
      <c r="C23" s="59"/>
      <c r="D23" s="59"/>
      <c r="E23" s="59"/>
      <c r="F23" s="59"/>
      <c r="G23" s="59"/>
      <c r="H23" s="59"/>
      <c r="I23" s="59"/>
      <c r="J23" s="59"/>
      <c r="K23" s="59"/>
      <c r="L23" s="59"/>
      <c r="M23" s="59"/>
    </row>
    <row r="24" spans="2:13" x14ac:dyDescent="0.2">
      <c r="B24" s="59"/>
      <c r="C24" s="59"/>
      <c r="D24" s="59"/>
      <c r="E24" s="59"/>
      <c r="F24" s="59"/>
      <c r="G24" s="59"/>
      <c r="H24" s="59"/>
      <c r="I24" s="59"/>
      <c r="J24" s="59"/>
      <c r="K24" s="59"/>
      <c r="L24" s="59"/>
      <c r="M24" s="59"/>
    </row>
    <row r="25" spans="2:13" x14ac:dyDescent="0.2">
      <c r="B25" s="59"/>
      <c r="C25" s="59"/>
      <c r="D25" s="59"/>
      <c r="E25" s="59"/>
      <c r="F25" s="59"/>
      <c r="G25" s="59"/>
      <c r="H25" s="59"/>
      <c r="I25" s="59"/>
      <c r="J25" s="59"/>
      <c r="K25" s="59"/>
      <c r="L25" s="59"/>
      <c r="M25" s="59"/>
    </row>
    <row r="26" spans="2:13" x14ac:dyDescent="0.2">
      <c r="B26" s="59"/>
      <c r="C26" s="59"/>
      <c r="D26" s="59"/>
      <c r="E26" s="59"/>
      <c r="F26" s="59"/>
      <c r="G26" s="59"/>
      <c r="H26" s="59"/>
      <c r="I26" s="59"/>
      <c r="J26" s="59"/>
      <c r="K26" s="59"/>
      <c r="L26" s="59"/>
      <c r="M26" s="59"/>
    </row>
    <row r="27" spans="2:13" x14ac:dyDescent="0.2">
      <c r="B27" s="59"/>
      <c r="C27" s="59"/>
      <c r="D27" s="59"/>
      <c r="E27" s="59"/>
      <c r="F27" s="59"/>
      <c r="G27" s="59"/>
      <c r="H27" s="59"/>
      <c r="I27" s="59"/>
      <c r="J27" s="59"/>
      <c r="K27" s="59"/>
      <c r="L27" s="59"/>
      <c r="M27" s="59"/>
    </row>
    <row r="28" spans="2:13" x14ac:dyDescent="0.2">
      <c r="B28" s="59"/>
      <c r="C28" s="59"/>
      <c r="D28" s="59"/>
      <c r="E28" s="59"/>
      <c r="F28" s="59"/>
      <c r="G28" s="59"/>
      <c r="H28" s="59"/>
      <c r="I28" s="59"/>
      <c r="J28" s="59"/>
      <c r="K28" s="59"/>
      <c r="L28" s="59"/>
      <c r="M28" s="59"/>
    </row>
    <row r="29" spans="2:13" x14ac:dyDescent="0.2">
      <c r="B29" s="59"/>
      <c r="C29" s="59"/>
      <c r="D29" s="59"/>
      <c r="E29" s="59"/>
      <c r="F29" s="59"/>
      <c r="G29" s="59"/>
      <c r="H29" s="59"/>
      <c r="I29" s="59"/>
      <c r="J29" s="59"/>
      <c r="K29" s="59"/>
      <c r="L29" s="59"/>
      <c r="M29" s="59"/>
    </row>
    <row r="30" spans="2:13" x14ac:dyDescent="0.2">
      <c r="B30" s="59"/>
      <c r="C30" s="59"/>
      <c r="D30" s="59"/>
      <c r="E30" s="59"/>
      <c r="F30" s="59"/>
      <c r="G30" s="59"/>
      <c r="H30" s="59"/>
      <c r="I30" s="59"/>
      <c r="J30" s="59"/>
      <c r="K30" s="59"/>
      <c r="L30" s="59"/>
      <c r="M30" s="59"/>
    </row>
    <row r="31" spans="2:13" x14ac:dyDescent="0.2">
      <c r="B31" s="59"/>
      <c r="C31" s="59"/>
      <c r="D31" s="59"/>
      <c r="E31" s="59"/>
      <c r="F31" s="59"/>
      <c r="G31" s="59"/>
      <c r="H31" s="59"/>
      <c r="I31" s="59"/>
      <c r="J31" s="59"/>
      <c r="K31" s="59"/>
      <c r="L31" s="59"/>
      <c r="M31" s="59"/>
    </row>
    <row r="32" spans="2:13" x14ac:dyDescent="0.2">
      <c r="B32" s="59"/>
      <c r="C32" s="59"/>
      <c r="D32" s="59"/>
      <c r="E32" s="59"/>
      <c r="F32" s="59"/>
      <c r="G32" s="59"/>
      <c r="H32" s="59"/>
      <c r="I32" s="59"/>
      <c r="J32" s="59"/>
      <c r="K32" s="59"/>
      <c r="L32" s="59"/>
      <c r="M32" s="59"/>
    </row>
    <row r="33" spans="2:13" x14ac:dyDescent="0.2">
      <c r="B33" s="59"/>
      <c r="C33" s="59"/>
      <c r="D33" s="59"/>
      <c r="E33" s="59"/>
      <c r="F33" s="59"/>
      <c r="G33" s="59"/>
      <c r="H33" s="59"/>
      <c r="I33" s="59"/>
      <c r="J33" s="59"/>
      <c r="K33" s="59"/>
      <c r="L33" s="59"/>
      <c r="M33" s="59"/>
    </row>
    <row r="34" spans="2:13" x14ac:dyDescent="0.2">
      <c r="B34" s="59"/>
      <c r="C34" s="59"/>
      <c r="D34" s="59"/>
      <c r="E34" s="59"/>
      <c r="F34" s="59"/>
      <c r="G34" s="59"/>
      <c r="H34" s="59"/>
      <c r="I34" s="59"/>
      <c r="J34" s="59"/>
      <c r="K34" s="59"/>
      <c r="L34" s="59"/>
      <c r="M34" s="59"/>
    </row>
    <row r="35" spans="2:13" x14ac:dyDescent="0.2">
      <c r="B35" s="2"/>
      <c r="C35" s="2"/>
      <c r="D35" s="2"/>
      <c r="E35" s="2"/>
      <c r="F35" s="2"/>
      <c r="G35" s="2"/>
      <c r="H35" s="2"/>
      <c r="I35" s="2"/>
      <c r="J35" s="2"/>
      <c r="K35" s="2"/>
      <c r="L35" s="2"/>
      <c r="M35" s="2"/>
    </row>
    <row r="36" spans="2:13" x14ac:dyDescent="0.2">
      <c r="B36" s="2"/>
      <c r="C36" s="2"/>
      <c r="D36" s="2"/>
      <c r="E36" s="2"/>
      <c r="F36" s="2"/>
      <c r="G36" s="2"/>
      <c r="H36" s="2"/>
      <c r="I36" s="2"/>
      <c r="J36" s="2"/>
      <c r="K36" s="2"/>
      <c r="L36" s="2"/>
      <c r="M36" s="2"/>
    </row>
    <row r="37" spans="2:13" x14ac:dyDescent="0.2">
      <c r="B37" s="53" t="s">
        <v>285</v>
      </c>
      <c r="C37" s="53"/>
      <c r="D37" s="53"/>
      <c r="E37" s="53"/>
      <c r="F37" s="53"/>
      <c r="G37" s="53"/>
      <c r="H37" s="53"/>
      <c r="I37" s="53"/>
      <c r="J37" s="53"/>
      <c r="K37" s="53"/>
      <c r="L37" s="53"/>
      <c r="M37" s="53"/>
    </row>
    <row r="38" spans="2:13" x14ac:dyDescent="0.2">
      <c r="B38" s="59" t="s">
        <v>313</v>
      </c>
      <c r="C38" s="59"/>
      <c r="D38" s="59"/>
      <c r="E38" s="59"/>
      <c r="F38" s="59"/>
      <c r="G38" s="59"/>
      <c r="H38" s="59"/>
      <c r="I38" s="59"/>
      <c r="J38" s="59"/>
      <c r="K38" s="59"/>
      <c r="L38" s="59"/>
      <c r="M38" s="59"/>
    </row>
    <row r="39" spans="2:13" x14ac:dyDescent="0.2">
      <c r="B39" s="59"/>
      <c r="C39" s="59"/>
      <c r="D39" s="59"/>
      <c r="E39" s="59"/>
      <c r="F39" s="59"/>
      <c r="G39" s="59"/>
      <c r="H39" s="59"/>
      <c r="I39" s="59"/>
      <c r="J39" s="59"/>
      <c r="K39" s="59"/>
      <c r="L39" s="59"/>
      <c r="M39" s="59"/>
    </row>
    <row r="40" spans="2:13" x14ac:dyDescent="0.2">
      <c r="B40" s="59"/>
      <c r="C40" s="59"/>
      <c r="D40" s="59"/>
      <c r="E40" s="59"/>
      <c r="F40" s="59"/>
      <c r="G40" s="59"/>
      <c r="H40" s="59"/>
      <c r="I40" s="59"/>
      <c r="J40" s="59"/>
      <c r="K40" s="59"/>
      <c r="L40" s="59"/>
      <c r="M40" s="59"/>
    </row>
    <row r="41" spans="2:13" x14ac:dyDescent="0.2">
      <c r="B41" s="59"/>
      <c r="C41" s="59"/>
      <c r="D41" s="59"/>
      <c r="E41" s="59"/>
      <c r="F41" s="59"/>
      <c r="G41" s="59"/>
      <c r="H41" s="59"/>
      <c r="I41" s="59"/>
      <c r="J41" s="59"/>
      <c r="K41" s="59"/>
      <c r="L41" s="59"/>
      <c r="M41" s="59"/>
    </row>
    <row r="42" spans="2:13" x14ac:dyDescent="0.2">
      <c r="B42" s="59"/>
      <c r="C42" s="59"/>
      <c r="D42" s="59"/>
      <c r="E42" s="59"/>
      <c r="F42" s="59"/>
      <c r="G42" s="59"/>
      <c r="H42" s="59"/>
      <c r="I42" s="59"/>
      <c r="J42" s="59"/>
      <c r="K42" s="59"/>
      <c r="L42" s="59"/>
      <c r="M42" s="59"/>
    </row>
    <row r="43" spans="2:13" x14ac:dyDescent="0.2">
      <c r="B43" s="59"/>
      <c r="C43" s="59"/>
      <c r="D43" s="59"/>
      <c r="E43" s="59"/>
      <c r="F43" s="59"/>
      <c r="G43" s="59"/>
      <c r="H43" s="59"/>
      <c r="I43" s="59"/>
      <c r="J43" s="59"/>
      <c r="K43" s="59"/>
      <c r="L43" s="59"/>
      <c r="M43" s="59"/>
    </row>
    <row r="44" spans="2:13" x14ac:dyDescent="0.2">
      <c r="B44" s="59"/>
      <c r="C44" s="59"/>
      <c r="D44" s="59"/>
      <c r="E44" s="59"/>
      <c r="F44" s="59"/>
      <c r="G44" s="59"/>
      <c r="H44" s="59"/>
      <c r="I44" s="59"/>
      <c r="J44" s="59"/>
      <c r="K44" s="59"/>
      <c r="L44" s="59"/>
      <c r="M44" s="59"/>
    </row>
    <row r="45" spans="2:13" x14ac:dyDescent="0.2">
      <c r="B45" s="59"/>
      <c r="C45" s="59"/>
      <c r="D45" s="59"/>
      <c r="E45" s="59"/>
      <c r="F45" s="59"/>
      <c r="G45" s="59"/>
      <c r="H45" s="59"/>
      <c r="I45" s="59"/>
      <c r="J45" s="59"/>
      <c r="K45" s="59"/>
      <c r="L45" s="59"/>
      <c r="M45" s="59"/>
    </row>
    <row r="46" spans="2:13" x14ac:dyDescent="0.2">
      <c r="B46" s="59"/>
      <c r="C46" s="59"/>
      <c r="D46" s="59"/>
      <c r="E46" s="59"/>
      <c r="F46" s="59"/>
      <c r="G46" s="59"/>
      <c r="H46" s="59"/>
      <c r="I46" s="59"/>
      <c r="J46" s="59"/>
      <c r="K46" s="59"/>
      <c r="L46" s="59"/>
      <c r="M46" s="59"/>
    </row>
    <row r="47" spans="2:13" x14ac:dyDescent="0.2">
      <c r="B47" s="59"/>
      <c r="C47" s="59"/>
      <c r="D47" s="59"/>
      <c r="E47" s="59"/>
      <c r="F47" s="59"/>
      <c r="G47" s="59"/>
      <c r="H47" s="59"/>
      <c r="I47" s="59"/>
      <c r="J47" s="59"/>
      <c r="K47" s="59"/>
      <c r="L47" s="59"/>
      <c r="M47" s="59"/>
    </row>
    <row r="48" spans="2:13" x14ac:dyDescent="0.2">
      <c r="B48" s="59"/>
      <c r="C48" s="59"/>
      <c r="D48" s="59"/>
      <c r="E48" s="59"/>
      <c r="F48" s="59"/>
      <c r="G48" s="59"/>
      <c r="H48" s="59"/>
      <c r="I48" s="59"/>
      <c r="J48" s="59"/>
      <c r="K48" s="59"/>
      <c r="L48" s="59"/>
      <c r="M48" s="59"/>
    </row>
    <row r="49" spans="2:13" x14ac:dyDescent="0.2">
      <c r="B49" s="59"/>
      <c r="C49" s="59"/>
      <c r="D49" s="59"/>
      <c r="E49" s="59"/>
      <c r="F49" s="59"/>
      <c r="G49" s="59"/>
      <c r="H49" s="59"/>
      <c r="I49" s="59"/>
      <c r="J49" s="59"/>
      <c r="K49" s="59"/>
      <c r="L49" s="59"/>
      <c r="M49" s="59"/>
    </row>
    <row r="50" spans="2:13" x14ac:dyDescent="0.2">
      <c r="B50" s="2"/>
      <c r="C50" s="2"/>
      <c r="D50" s="2"/>
      <c r="E50" s="2"/>
      <c r="F50" s="2"/>
      <c r="G50" s="2"/>
      <c r="H50" s="2"/>
      <c r="I50" s="2"/>
      <c r="J50" s="2"/>
      <c r="K50" s="2"/>
      <c r="L50" s="2"/>
      <c r="M50" s="2"/>
    </row>
    <row r="51" spans="2:13" x14ac:dyDescent="0.2">
      <c r="B51" s="2"/>
      <c r="C51" s="2"/>
      <c r="D51" s="2"/>
      <c r="E51" s="2"/>
      <c r="F51" s="2"/>
      <c r="G51" s="2"/>
      <c r="H51" s="2"/>
      <c r="I51" s="2"/>
      <c r="J51" s="2"/>
      <c r="K51" s="2"/>
      <c r="L51" s="2"/>
      <c r="M51" s="2"/>
    </row>
    <row r="52" spans="2:13" x14ac:dyDescent="0.2">
      <c r="B52" s="53" t="s">
        <v>286</v>
      </c>
      <c r="C52" s="53"/>
      <c r="D52" s="53"/>
      <c r="E52" s="53"/>
      <c r="F52" s="53"/>
      <c r="G52" s="53"/>
      <c r="H52" s="53"/>
      <c r="I52" s="53"/>
      <c r="J52" s="53"/>
      <c r="K52" s="53"/>
      <c r="L52" s="53"/>
      <c r="M52" s="53"/>
    </row>
    <row r="53" spans="2:13" x14ac:dyDescent="0.2">
      <c r="B53" s="59" t="s">
        <v>327</v>
      </c>
      <c r="C53" s="59"/>
      <c r="D53" s="59"/>
      <c r="E53" s="59"/>
      <c r="F53" s="59"/>
      <c r="G53" s="59"/>
      <c r="H53" s="59"/>
      <c r="I53" s="59"/>
      <c r="J53" s="59"/>
      <c r="K53" s="59"/>
      <c r="L53" s="59"/>
      <c r="M53" s="59"/>
    </row>
    <row r="54" spans="2:13" x14ac:dyDescent="0.2">
      <c r="B54" s="59"/>
      <c r="C54" s="59"/>
      <c r="D54" s="59"/>
      <c r="E54" s="59"/>
      <c r="F54" s="59"/>
      <c r="G54" s="59"/>
      <c r="H54" s="59"/>
      <c r="I54" s="59"/>
      <c r="J54" s="59"/>
      <c r="K54" s="59"/>
      <c r="L54" s="59"/>
      <c r="M54" s="59"/>
    </row>
    <row r="55" spans="2:13" x14ac:dyDescent="0.2">
      <c r="B55" s="59"/>
      <c r="C55" s="59"/>
      <c r="D55" s="59"/>
      <c r="E55" s="59"/>
      <c r="F55" s="59"/>
      <c r="G55" s="59"/>
      <c r="H55" s="59"/>
      <c r="I55" s="59"/>
      <c r="J55" s="59"/>
      <c r="K55" s="59"/>
      <c r="L55" s="59"/>
      <c r="M55" s="59"/>
    </row>
    <row r="56" spans="2:13" x14ac:dyDescent="0.2">
      <c r="B56" s="59"/>
      <c r="C56" s="59"/>
      <c r="D56" s="59"/>
      <c r="E56" s="59"/>
      <c r="F56" s="59"/>
      <c r="G56" s="59"/>
      <c r="H56" s="59"/>
      <c r="I56" s="59"/>
      <c r="J56" s="59"/>
      <c r="K56" s="59"/>
      <c r="L56" s="59"/>
      <c r="M56" s="59"/>
    </row>
    <row r="57" spans="2:13" x14ac:dyDescent="0.2">
      <c r="B57" s="59"/>
      <c r="C57" s="59"/>
      <c r="D57" s="59"/>
      <c r="E57" s="59"/>
      <c r="F57" s="59"/>
      <c r="G57" s="59"/>
      <c r="H57" s="59"/>
      <c r="I57" s="59"/>
      <c r="J57" s="59"/>
      <c r="K57" s="59"/>
      <c r="L57" s="59"/>
      <c r="M57" s="59"/>
    </row>
    <row r="58" spans="2:13" x14ac:dyDescent="0.2">
      <c r="B58" s="59"/>
      <c r="C58" s="59"/>
      <c r="D58" s="59"/>
      <c r="E58" s="59"/>
      <c r="F58" s="59"/>
      <c r="G58" s="59"/>
      <c r="H58" s="59"/>
      <c r="I58" s="59"/>
      <c r="J58" s="59"/>
      <c r="K58" s="59"/>
      <c r="L58" s="59"/>
      <c r="M58" s="59"/>
    </row>
    <row r="59" spans="2:13" x14ac:dyDescent="0.2">
      <c r="B59" s="59"/>
      <c r="C59" s="59"/>
      <c r="D59" s="59"/>
      <c r="E59" s="59"/>
      <c r="F59" s="59"/>
      <c r="G59" s="59"/>
      <c r="H59" s="59"/>
      <c r="I59" s="59"/>
      <c r="J59" s="59"/>
      <c r="K59" s="59"/>
      <c r="L59" s="59"/>
      <c r="M59" s="59"/>
    </row>
    <row r="60" spans="2:13" x14ac:dyDescent="0.2">
      <c r="B60" s="59"/>
      <c r="C60" s="59"/>
      <c r="D60" s="59"/>
      <c r="E60" s="59"/>
      <c r="F60" s="59"/>
      <c r="G60" s="59"/>
      <c r="H60" s="59"/>
      <c r="I60" s="59"/>
      <c r="J60" s="59"/>
      <c r="K60" s="59"/>
      <c r="L60" s="59"/>
      <c r="M60" s="59"/>
    </row>
    <row r="61" spans="2:13" x14ac:dyDescent="0.2">
      <c r="B61" s="59"/>
      <c r="C61" s="59"/>
      <c r="D61" s="59"/>
      <c r="E61" s="59"/>
      <c r="F61" s="59"/>
      <c r="G61" s="59"/>
      <c r="H61" s="59"/>
      <c r="I61" s="59"/>
      <c r="J61" s="59"/>
      <c r="K61" s="59"/>
      <c r="L61" s="59"/>
      <c r="M61" s="59"/>
    </row>
    <row r="62" spans="2:13" x14ac:dyDescent="0.2">
      <c r="B62" s="59"/>
      <c r="C62" s="59"/>
      <c r="D62" s="59"/>
      <c r="E62" s="59"/>
      <c r="F62" s="59"/>
      <c r="G62" s="59"/>
      <c r="H62" s="59"/>
      <c r="I62" s="59"/>
      <c r="J62" s="59"/>
      <c r="K62" s="59"/>
      <c r="L62" s="59"/>
      <c r="M62" s="59"/>
    </row>
    <row r="63" spans="2:13" x14ac:dyDescent="0.2">
      <c r="B63" s="59"/>
      <c r="C63" s="59"/>
      <c r="D63" s="59"/>
      <c r="E63" s="59"/>
      <c r="F63" s="59"/>
      <c r="G63" s="59"/>
      <c r="H63" s="59"/>
      <c r="I63" s="59"/>
      <c r="J63" s="59"/>
      <c r="K63" s="59"/>
      <c r="L63" s="59"/>
      <c r="M63" s="59"/>
    </row>
    <row r="64" spans="2:13" x14ac:dyDescent="0.2">
      <c r="B64" s="59"/>
      <c r="C64" s="59"/>
      <c r="D64" s="59"/>
      <c r="E64" s="59"/>
      <c r="F64" s="59"/>
      <c r="G64" s="59"/>
      <c r="H64" s="59"/>
      <c r="I64" s="59"/>
      <c r="J64" s="59"/>
      <c r="K64" s="59"/>
      <c r="L64" s="59"/>
      <c r="M64" s="59"/>
    </row>
    <row r="65" spans="2:13" x14ac:dyDescent="0.2">
      <c r="B65" s="59"/>
      <c r="C65" s="59"/>
      <c r="D65" s="59"/>
      <c r="E65" s="59"/>
      <c r="F65" s="59"/>
      <c r="G65" s="59"/>
      <c r="H65" s="59"/>
      <c r="I65" s="59"/>
      <c r="J65" s="59"/>
      <c r="K65" s="59"/>
      <c r="L65" s="59"/>
      <c r="M65" s="59"/>
    </row>
    <row r="66" spans="2:13" x14ac:dyDescent="0.2">
      <c r="B66" s="59"/>
      <c r="C66" s="59"/>
      <c r="D66" s="59"/>
      <c r="E66" s="59"/>
      <c r="F66" s="59"/>
      <c r="G66" s="59"/>
      <c r="H66" s="59"/>
      <c r="I66" s="59"/>
      <c r="J66" s="59"/>
      <c r="K66" s="59"/>
      <c r="L66" s="59"/>
      <c r="M66" s="59"/>
    </row>
    <row r="67" spans="2:13" x14ac:dyDescent="0.2">
      <c r="B67" s="59"/>
      <c r="C67" s="59"/>
      <c r="D67" s="59"/>
      <c r="E67" s="59"/>
      <c r="F67" s="59"/>
      <c r="G67" s="59"/>
      <c r="H67" s="59"/>
      <c r="I67" s="59"/>
      <c r="J67" s="59"/>
      <c r="K67" s="59"/>
      <c r="L67" s="59"/>
      <c r="M67" s="59"/>
    </row>
    <row r="68" spans="2:13" x14ac:dyDescent="0.2">
      <c r="B68" s="59"/>
      <c r="C68" s="59"/>
      <c r="D68" s="59"/>
      <c r="E68" s="59"/>
      <c r="F68" s="59"/>
      <c r="G68" s="59"/>
      <c r="H68" s="59"/>
      <c r="I68" s="59"/>
      <c r="J68" s="59"/>
      <c r="K68" s="59"/>
      <c r="L68" s="59"/>
      <c r="M68" s="59"/>
    </row>
    <row r="69" spans="2:13" x14ac:dyDescent="0.2">
      <c r="B69" s="59"/>
      <c r="C69" s="59"/>
      <c r="D69" s="59"/>
      <c r="E69" s="59"/>
      <c r="F69" s="59"/>
      <c r="G69" s="59"/>
      <c r="H69" s="59"/>
      <c r="I69" s="59"/>
      <c r="J69" s="59"/>
      <c r="K69" s="59"/>
      <c r="L69" s="59"/>
      <c r="M69" s="59"/>
    </row>
    <row r="70" spans="2:13" x14ac:dyDescent="0.2">
      <c r="B70" s="59"/>
      <c r="C70" s="59"/>
      <c r="D70" s="59"/>
      <c r="E70" s="59"/>
      <c r="F70" s="59"/>
      <c r="G70" s="59"/>
      <c r="H70" s="59"/>
      <c r="I70" s="59"/>
      <c r="J70" s="59"/>
      <c r="K70" s="59"/>
      <c r="L70" s="59"/>
      <c r="M70" s="59"/>
    </row>
    <row r="71" spans="2:13" x14ac:dyDescent="0.2">
      <c r="B71" s="59"/>
      <c r="C71" s="59"/>
      <c r="D71" s="59"/>
      <c r="E71" s="59"/>
      <c r="F71" s="59"/>
      <c r="G71" s="59"/>
      <c r="H71" s="59"/>
      <c r="I71" s="59"/>
      <c r="J71" s="59"/>
      <c r="K71" s="59"/>
      <c r="L71" s="59"/>
      <c r="M71" s="59"/>
    </row>
    <row r="72" spans="2:13" x14ac:dyDescent="0.2">
      <c r="B72" s="59"/>
      <c r="C72" s="59"/>
      <c r="D72" s="59"/>
      <c r="E72" s="59"/>
      <c r="F72" s="59"/>
      <c r="G72" s="59"/>
      <c r="H72" s="59"/>
      <c r="I72" s="59"/>
      <c r="J72" s="59"/>
      <c r="K72" s="59"/>
      <c r="L72" s="59"/>
      <c r="M72" s="59"/>
    </row>
    <row r="73" spans="2:13" x14ac:dyDescent="0.2">
      <c r="B73" s="59"/>
      <c r="C73" s="59"/>
      <c r="D73" s="59"/>
      <c r="E73" s="59"/>
      <c r="F73" s="59"/>
      <c r="G73" s="59"/>
      <c r="H73" s="59"/>
      <c r="I73" s="59"/>
      <c r="J73" s="59"/>
      <c r="K73" s="59"/>
      <c r="L73" s="59"/>
      <c r="M73" s="59"/>
    </row>
    <row r="74" spans="2:13" x14ac:dyDescent="0.2">
      <c r="B74" s="59"/>
      <c r="C74" s="59"/>
      <c r="D74" s="59"/>
      <c r="E74" s="59"/>
      <c r="F74" s="59"/>
      <c r="G74" s="59"/>
      <c r="H74" s="59"/>
      <c r="I74" s="59"/>
      <c r="J74" s="59"/>
      <c r="K74" s="59"/>
      <c r="L74" s="59"/>
      <c r="M74" s="59"/>
    </row>
    <row r="75" spans="2:13" x14ac:dyDescent="0.2">
      <c r="B75" s="2"/>
      <c r="C75" s="2"/>
      <c r="D75" s="2"/>
      <c r="E75" s="2"/>
      <c r="F75" s="2"/>
      <c r="G75" s="2"/>
      <c r="H75" s="2"/>
      <c r="I75" s="2"/>
      <c r="J75" s="2"/>
      <c r="K75" s="2"/>
      <c r="L75" s="2"/>
      <c r="M75" s="2"/>
    </row>
    <row r="76" spans="2:13" x14ac:dyDescent="0.2">
      <c r="B76" s="2"/>
      <c r="C76" s="2"/>
      <c r="D76" s="2"/>
      <c r="E76" s="2"/>
      <c r="F76" s="2"/>
      <c r="G76" s="2"/>
      <c r="H76" s="2"/>
      <c r="I76" s="2"/>
      <c r="J76" s="2"/>
      <c r="K76" s="2"/>
      <c r="L76" s="2"/>
      <c r="M76" s="2"/>
    </row>
    <row r="77" spans="2:13" x14ac:dyDescent="0.2">
      <c r="B77" s="2"/>
      <c r="C77" s="2"/>
      <c r="D77" s="2"/>
      <c r="E77" s="2"/>
      <c r="F77" s="2"/>
      <c r="G77" s="2"/>
      <c r="H77" s="2"/>
      <c r="I77" s="2"/>
      <c r="J77" s="2"/>
      <c r="K77" s="2"/>
      <c r="L77" s="2"/>
      <c r="M77" s="2"/>
    </row>
    <row r="78" spans="2:13" x14ac:dyDescent="0.2">
      <c r="B78" s="2"/>
      <c r="C78" s="2"/>
      <c r="D78" s="2"/>
      <c r="E78" s="2"/>
      <c r="F78" s="2"/>
      <c r="G78" s="2"/>
      <c r="H78" s="2"/>
      <c r="I78" s="2"/>
      <c r="J78" s="2"/>
      <c r="K78" s="2"/>
      <c r="L78" s="2"/>
      <c r="M78" s="2"/>
    </row>
    <row r="79" spans="2:13" x14ac:dyDescent="0.2">
      <c r="B79" s="2"/>
      <c r="C79" s="2"/>
      <c r="D79" s="2"/>
      <c r="E79" s="2"/>
      <c r="F79" s="2"/>
      <c r="G79" s="2"/>
      <c r="H79" s="2"/>
      <c r="I79" s="2"/>
      <c r="J79" s="2"/>
      <c r="K79" s="2"/>
      <c r="L79" s="2"/>
      <c r="M79" s="2"/>
    </row>
    <row r="80" spans="2:13" x14ac:dyDescent="0.2">
      <c r="B80" s="2"/>
      <c r="C80" s="2"/>
      <c r="D80" s="2"/>
      <c r="E80" s="2"/>
      <c r="F80" s="2"/>
      <c r="G80" s="2"/>
      <c r="H80" s="2"/>
      <c r="I80" s="2"/>
      <c r="J80" s="2"/>
      <c r="K80" s="2"/>
      <c r="L80" s="2"/>
      <c r="M80" s="2"/>
    </row>
    <row r="81" spans="2:13" x14ac:dyDescent="0.2">
      <c r="B81" s="2"/>
      <c r="C81" s="2"/>
      <c r="D81" s="2"/>
      <c r="E81" s="2"/>
      <c r="F81" s="2"/>
      <c r="G81" s="2"/>
      <c r="H81" s="2"/>
      <c r="I81" s="2"/>
      <c r="J81" s="2"/>
      <c r="K81" s="2"/>
      <c r="L81" s="2"/>
      <c r="M81" s="2"/>
    </row>
    <row r="82" spans="2:13" x14ac:dyDescent="0.2">
      <c r="B82" s="2"/>
      <c r="C82" s="2"/>
      <c r="D82" s="2"/>
      <c r="E82" s="2"/>
      <c r="F82" s="2"/>
      <c r="G82" s="2"/>
      <c r="H82" s="2"/>
      <c r="I82" s="2"/>
      <c r="J82" s="2"/>
      <c r="K82" s="2"/>
      <c r="L82" s="2"/>
      <c r="M82" s="2"/>
    </row>
    <row r="83" spans="2:13" x14ac:dyDescent="0.2">
      <c r="B83" s="2"/>
      <c r="C83" s="2"/>
      <c r="D83" s="2"/>
      <c r="E83" s="2"/>
      <c r="F83" s="2"/>
      <c r="G83" s="2"/>
      <c r="H83" s="2"/>
      <c r="I83" s="2"/>
      <c r="J83" s="2"/>
      <c r="K83" s="2"/>
      <c r="L83" s="2"/>
      <c r="M83" s="2"/>
    </row>
    <row r="84" spans="2:13" x14ac:dyDescent="0.2">
      <c r="B84" s="2"/>
      <c r="C84" s="2"/>
      <c r="D84" s="2"/>
      <c r="E84" s="2"/>
      <c r="F84" s="2"/>
      <c r="G84" s="2"/>
      <c r="H84" s="2"/>
      <c r="I84" s="2"/>
      <c r="J84" s="2"/>
      <c r="K84" s="2"/>
      <c r="L84" s="2"/>
      <c r="M84" s="2"/>
    </row>
    <row r="85" spans="2:13" x14ac:dyDescent="0.2">
      <c r="B85" s="2"/>
      <c r="C85" s="2"/>
      <c r="D85" s="2"/>
      <c r="E85" s="2"/>
      <c r="F85" s="2"/>
      <c r="G85" s="2"/>
      <c r="H85" s="2"/>
      <c r="I85" s="2"/>
      <c r="J85" s="2"/>
      <c r="K85" s="2"/>
      <c r="L85" s="2"/>
      <c r="M85" s="2"/>
    </row>
    <row r="86" spans="2:13" x14ac:dyDescent="0.2">
      <c r="B86" s="2"/>
      <c r="C86" s="2"/>
      <c r="D86" s="2"/>
      <c r="E86" s="2"/>
      <c r="F86" s="2"/>
      <c r="G86" s="2"/>
      <c r="H86" s="2"/>
      <c r="I86" s="2"/>
      <c r="J86" s="2"/>
      <c r="K86" s="2"/>
      <c r="L86" s="2"/>
      <c r="M86" s="2"/>
    </row>
    <row r="87" spans="2:13" x14ac:dyDescent="0.2">
      <c r="B87" s="2"/>
      <c r="C87" s="2"/>
      <c r="D87" s="2"/>
      <c r="E87" s="2"/>
      <c r="F87" s="2"/>
      <c r="G87" s="2"/>
      <c r="H87" s="2"/>
      <c r="I87" s="2"/>
      <c r="J87" s="2"/>
      <c r="K87" s="2"/>
      <c r="L87" s="2"/>
      <c r="M87" s="2"/>
    </row>
    <row r="88" spans="2:13" x14ac:dyDescent="0.2">
      <c r="B88" s="2"/>
      <c r="C88" s="2"/>
      <c r="D88" s="2"/>
      <c r="E88" s="2"/>
      <c r="F88" s="2"/>
      <c r="G88" s="2"/>
      <c r="H88" s="2"/>
      <c r="I88" s="2"/>
      <c r="J88" s="2"/>
      <c r="K88" s="2"/>
      <c r="L88" s="2"/>
      <c r="M88" s="2"/>
    </row>
    <row r="89" spans="2:13" x14ac:dyDescent="0.2">
      <c r="B89" s="2"/>
      <c r="C89" s="2"/>
      <c r="D89" s="2"/>
      <c r="E89" s="2"/>
      <c r="F89" s="2"/>
      <c r="G89" s="2"/>
      <c r="H89" s="2"/>
      <c r="I89" s="2"/>
      <c r="J89" s="2"/>
      <c r="K89" s="2"/>
      <c r="L89" s="2"/>
      <c r="M89" s="2"/>
    </row>
    <row r="90" spans="2:13" x14ac:dyDescent="0.2">
      <c r="B90" s="2"/>
      <c r="C90" s="2"/>
      <c r="D90" s="2"/>
      <c r="E90" s="2"/>
      <c r="F90" s="2"/>
      <c r="G90" s="2"/>
      <c r="H90" s="2"/>
      <c r="I90" s="2"/>
      <c r="J90" s="2"/>
      <c r="K90" s="2"/>
      <c r="L90" s="2"/>
      <c r="M90" s="2"/>
    </row>
    <row r="91" spans="2:13" x14ac:dyDescent="0.2">
      <c r="B91" s="2"/>
      <c r="C91" s="2"/>
      <c r="D91" s="2"/>
      <c r="E91" s="2"/>
      <c r="F91" s="2"/>
      <c r="G91" s="2"/>
      <c r="H91" s="2"/>
      <c r="I91" s="2"/>
      <c r="J91" s="2"/>
      <c r="K91" s="2"/>
      <c r="L91" s="2"/>
      <c r="M91" s="2"/>
    </row>
    <row r="92" spans="2:13" x14ac:dyDescent="0.2">
      <c r="B92" s="2"/>
      <c r="C92" s="2"/>
      <c r="D92" s="2"/>
      <c r="E92" s="2"/>
      <c r="F92" s="2"/>
      <c r="G92" s="2"/>
      <c r="H92" s="2"/>
      <c r="I92" s="2"/>
      <c r="J92" s="2"/>
      <c r="K92" s="2"/>
      <c r="L92" s="2"/>
      <c r="M92" s="2"/>
    </row>
    <row r="93" spans="2:13" x14ac:dyDescent="0.2">
      <c r="B93" s="2"/>
      <c r="C93" s="2"/>
      <c r="D93" s="2"/>
      <c r="E93" s="2"/>
      <c r="F93" s="2"/>
      <c r="G93" s="2"/>
      <c r="H93" s="2"/>
      <c r="I93" s="2"/>
      <c r="J93" s="2"/>
      <c r="K93" s="2"/>
      <c r="L93" s="2"/>
      <c r="M93" s="2"/>
    </row>
    <row r="94" spans="2:13" x14ac:dyDescent="0.2">
      <c r="B94" s="2"/>
      <c r="C94" s="2"/>
      <c r="D94" s="2"/>
      <c r="E94" s="2"/>
      <c r="F94" s="2"/>
      <c r="G94" s="2"/>
      <c r="H94" s="2"/>
      <c r="I94" s="2"/>
      <c r="J94" s="2"/>
      <c r="K94" s="2"/>
      <c r="L94" s="2"/>
      <c r="M94" s="2"/>
    </row>
    <row r="95" spans="2:13" x14ac:dyDescent="0.2">
      <c r="B95" s="2"/>
      <c r="C95" s="2"/>
      <c r="D95" s="2"/>
      <c r="E95" s="2"/>
      <c r="F95" s="2"/>
      <c r="G95" s="2"/>
      <c r="H95" s="2"/>
      <c r="I95" s="2"/>
      <c r="J95" s="2"/>
      <c r="K95" s="2"/>
      <c r="L95" s="2"/>
      <c r="M95" s="2"/>
    </row>
    <row r="96" spans="2:13" x14ac:dyDescent="0.2">
      <c r="B96" s="2"/>
      <c r="C96" s="2"/>
      <c r="D96" s="2"/>
      <c r="E96" s="2"/>
      <c r="F96" s="2"/>
      <c r="G96" s="2"/>
      <c r="H96" s="2"/>
      <c r="I96" s="2"/>
      <c r="J96" s="2"/>
      <c r="K96" s="2"/>
      <c r="L96" s="2"/>
      <c r="M96" s="2"/>
    </row>
    <row r="97" spans="2:13" x14ac:dyDescent="0.2">
      <c r="B97" s="2"/>
      <c r="C97" s="2"/>
      <c r="D97" s="2"/>
      <c r="E97" s="2"/>
      <c r="F97" s="2"/>
      <c r="G97" s="2"/>
      <c r="H97" s="2"/>
      <c r="I97" s="2"/>
      <c r="J97" s="2"/>
      <c r="K97" s="2"/>
      <c r="L97" s="2"/>
      <c r="M97" s="2"/>
    </row>
    <row r="98" spans="2:13" x14ac:dyDescent="0.2">
      <c r="B98" s="2"/>
      <c r="C98" s="2"/>
      <c r="D98" s="2"/>
      <c r="E98" s="2"/>
      <c r="F98" s="2"/>
      <c r="G98" s="2"/>
      <c r="H98" s="2"/>
      <c r="I98" s="2"/>
      <c r="J98" s="2"/>
      <c r="K98" s="2"/>
      <c r="L98" s="2"/>
      <c r="M98" s="2"/>
    </row>
    <row r="99" spans="2:13" x14ac:dyDescent="0.2">
      <c r="B99" s="2"/>
      <c r="C99" s="2"/>
      <c r="D99" s="2"/>
      <c r="E99" s="2"/>
      <c r="F99" s="2"/>
      <c r="G99" s="2"/>
      <c r="H99" s="2"/>
      <c r="I99" s="2"/>
      <c r="J99" s="2"/>
      <c r="K99" s="2"/>
      <c r="L99" s="2"/>
      <c r="M99" s="2"/>
    </row>
    <row r="100" spans="2:13" x14ac:dyDescent="0.2">
      <c r="B100" s="2"/>
      <c r="C100" s="2"/>
      <c r="D100" s="2"/>
      <c r="E100" s="2"/>
      <c r="F100" s="2"/>
      <c r="G100" s="2"/>
      <c r="H100" s="2"/>
      <c r="I100" s="2"/>
      <c r="J100" s="2"/>
      <c r="K100" s="2"/>
      <c r="L100" s="2"/>
      <c r="M100" s="2"/>
    </row>
    <row r="101" spans="2:13" x14ac:dyDescent="0.2">
      <c r="B101" s="2"/>
      <c r="C101" s="2"/>
      <c r="D101" s="2"/>
      <c r="E101" s="2"/>
      <c r="F101" s="2"/>
      <c r="G101" s="2"/>
      <c r="H101" s="2"/>
      <c r="I101" s="2"/>
      <c r="J101" s="2"/>
      <c r="K101" s="2"/>
      <c r="L101" s="2"/>
      <c r="M101" s="2"/>
    </row>
    <row r="102" spans="2:13" x14ac:dyDescent="0.2">
      <c r="B102" s="2"/>
      <c r="C102" s="2"/>
      <c r="D102" s="2"/>
      <c r="E102" s="2"/>
      <c r="F102" s="2"/>
      <c r="G102" s="2"/>
      <c r="H102" s="2"/>
      <c r="I102" s="2"/>
      <c r="J102" s="2"/>
      <c r="K102" s="2"/>
      <c r="L102" s="2"/>
      <c r="M102" s="2"/>
    </row>
    <row r="103" spans="2:13" x14ac:dyDescent="0.2">
      <c r="B103" s="2"/>
      <c r="C103" s="2"/>
      <c r="D103" s="2"/>
      <c r="E103" s="2"/>
      <c r="F103" s="2"/>
      <c r="G103" s="2"/>
      <c r="H103" s="2"/>
      <c r="I103" s="2"/>
      <c r="J103" s="2"/>
      <c r="K103" s="2"/>
      <c r="L103" s="2"/>
      <c r="M103" s="2"/>
    </row>
    <row r="104" spans="2:13" x14ac:dyDescent="0.2">
      <c r="B104" s="2"/>
      <c r="C104" s="2"/>
      <c r="D104" s="2"/>
      <c r="E104" s="2"/>
      <c r="F104" s="2"/>
      <c r="G104" s="2"/>
      <c r="H104" s="2"/>
      <c r="I104" s="2"/>
      <c r="J104" s="2"/>
      <c r="K104" s="2"/>
      <c r="L104" s="2"/>
      <c r="M104" s="2"/>
    </row>
  </sheetData>
  <sheetProtection algorithmName="SHA-512" hashValue="/4CvyY9E57Q7j4PYOZbafIZnWVONz8rLlXmJmqv3l88ZHWN4Xtq34ViLS0+pVIMyxWOg32gJQvVd0fh3RYVPcw==" saltValue="4en4uoFc/5JeShAlKrekZA==" spinCount="100000" sheet="1" objects="1" scenarios="1"/>
  <mergeCells count="9">
    <mergeCell ref="B38:M49"/>
    <mergeCell ref="B52:M52"/>
    <mergeCell ref="B53:M74"/>
    <mergeCell ref="B2:M2"/>
    <mergeCell ref="B3:M3"/>
    <mergeCell ref="B4:M19"/>
    <mergeCell ref="B21:M21"/>
    <mergeCell ref="B22:M34"/>
    <mergeCell ref="B37:M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Formulario 2023</vt:lpstr>
      <vt:lpstr>Cualitativo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Tania Peralta Bermúdez</dc:creator>
  <cp:keywords/>
  <dc:description/>
  <cp:lastModifiedBy>Tania Valentina Peralta Bermudez</cp:lastModifiedBy>
  <cp:revision/>
  <dcterms:created xsi:type="dcterms:W3CDTF">2015-06-05T18:19:34Z</dcterms:created>
  <dcterms:modified xsi:type="dcterms:W3CDTF">2024-02-27T20:32:28Z</dcterms:modified>
  <cp:category/>
  <cp:contentStatus/>
</cp:coreProperties>
</file>