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ilson.patino\Downloads\"/>
    </mc:Choice>
  </mc:AlternateContent>
  <workbookProtection workbookAlgorithmName="SHA-512" workbookHashValue="vPpjZQjjk/4unpT333eVjxJFItzhouPem/hw2BIli+qAbrvuntk3bQ+Zw8XG9+pt+19Gfe1KrWMSDdQHvhGEiA==" workbookSaltValue="NYc58HBpaCDrZursOgpeVQ==" workbookSpinCount="100000" lockStructure="1"/>
  <bookViews>
    <workbookView xWindow="0" yWindow="0" windowWidth="25125" windowHeight="12135" activeTab="1"/>
  </bookViews>
  <sheets>
    <sheet name="FORMULARIO 2022" sheetId="4" r:id="rId1"/>
    <sheet name="FORMULARIO CUALITATIVO" sheetId="5" r:id="rId2"/>
  </sheets>
  <definedNames>
    <definedName name="_xlnm._FilterDatabase" localSheetId="0" hidden="1">'FORMULARIO 2022'!$A$2:$I$120</definedName>
    <definedName name="_xlnm.Print_Titles" localSheetId="0">'FORMULARIO 2022'!$1:$1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 i="4" l="1"/>
  <c r="E119" i="4" l="1"/>
  <c r="F119" i="4" s="1"/>
  <c r="E118" i="4"/>
  <c r="F118" i="4" s="1"/>
  <c r="F117" i="4"/>
  <c r="G117" i="4" s="1"/>
  <c r="E117" i="4"/>
  <c r="E116" i="4"/>
  <c r="F116" i="4" s="1"/>
  <c r="G116" i="4" s="1"/>
  <c r="F115" i="4"/>
  <c r="G115" i="4" s="1"/>
  <c r="E115" i="4"/>
  <c r="E114" i="4"/>
  <c r="F114" i="4" s="1"/>
  <c r="E113" i="4"/>
  <c r="F113" i="4" s="1"/>
  <c r="E112" i="4"/>
  <c r="F112" i="4" s="1"/>
  <c r="E111" i="4"/>
  <c r="F111" i="4" s="1"/>
  <c r="F110" i="4"/>
  <c r="G110" i="4" s="1"/>
  <c r="E110" i="4"/>
  <c r="E109" i="4"/>
  <c r="F109" i="4" s="1"/>
  <c r="G109" i="4" s="1"/>
  <c r="F108" i="4"/>
  <c r="G108" i="4" s="1"/>
  <c r="E108" i="4"/>
  <c r="E106" i="4"/>
  <c r="F106" i="4" s="1"/>
  <c r="E105" i="4"/>
  <c r="F105" i="4" s="1"/>
  <c r="F104" i="4"/>
  <c r="G104" i="4" s="1"/>
  <c r="E104" i="4"/>
  <c r="E102" i="4"/>
  <c r="F102" i="4" s="1"/>
  <c r="E101" i="4"/>
  <c r="F101" i="4" s="1"/>
  <c r="E100" i="4"/>
  <c r="F100" i="4" s="1"/>
  <c r="E99" i="4"/>
  <c r="F99" i="4" s="1"/>
  <c r="E98" i="4"/>
  <c r="F98" i="4" s="1"/>
  <c r="F97" i="4"/>
  <c r="G97" i="4" s="1"/>
  <c r="E97" i="4"/>
  <c r="E96" i="4"/>
  <c r="F96" i="4" s="1"/>
  <c r="E95" i="4"/>
  <c r="F95" i="4" s="1"/>
  <c r="F94" i="4"/>
  <c r="G94" i="4" s="1"/>
  <c r="E94" i="4"/>
  <c r="E93" i="4"/>
  <c r="F92" i="4"/>
  <c r="G92" i="4" s="1"/>
  <c r="E92" i="4"/>
  <c r="E91" i="4"/>
  <c r="F91" i="4" s="1"/>
  <c r="E90" i="4"/>
  <c r="F90" i="4" s="1"/>
  <c r="E89" i="4"/>
  <c r="F89" i="4" s="1"/>
  <c r="E88" i="4"/>
  <c r="F88" i="4" s="1"/>
  <c r="F87" i="4"/>
  <c r="G87" i="4" s="1"/>
  <c r="E87" i="4"/>
  <c r="E85" i="4"/>
  <c r="F85" i="4" s="1"/>
  <c r="E84" i="4"/>
  <c r="F84" i="4" s="1"/>
  <c r="E83" i="4"/>
  <c r="F83" i="4" s="1"/>
  <c r="E82" i="4"/>
  <c r="F82" i="4" s="1"/>
  <c r="E81" i="4"/>
  <c r="F81" i="4" s="1"/>
  <c r="F80" i="4"/>
  <c r="G80" i="4" s="1"/>
  <c r="E80" i="4"/>
  <c r="E79" i="4"/>
  <c r="F79" i="4" s="1"/>
  <c r="E78" i="4"/>
  <c r="F78" i="4" s="1"/>
  <c r="E77" i="4"/>
  <c r="F77" i="4" s="1"/>
  <c r="F76" i="4"/>
  <c r="G76" i="4" s="1"/>
  <c r="E76" i="4"/>
  <c r="E74" i="4"/>
  <c r="F74" i="4" s="1"/>
  <c r="E73" i="4"/>
  <c r="F73" i="4" s="1"/>
  <c r="F72" i="4"/>
  <c r="G72" i="4" s="1"/>
  <c r="E72" i="4"/>
  <c r="E70" i="4"/>
  <c r="F70" i="4" s="1"/>
  <c r="E69" i="4"/>
  <c r="F69" i="4" s="1"/>
  <c r="F68" i="4"/>
  <c r="G68" i="4" s="1"/>
  <c r="E68" i="4"/>
  <c r="E67" i="4"/>
  <c r="F67" i="4" s="1"/>
  <c r="E66" i="4"/>
  <c r="F66" i="4" s="1"/>
  <c r="F65" i="4"/>
  <c r="G65" i="4" s="1"/>
  <c r="E65" i="4"/>
  <c r="E64" i="4"/>
  <c r="F64" i="4" s="1"/>
  <c r="E63" i="4"/>
  <c r="F63" i="4" s="1"/>
  <c r="F62" i="4"/>
  <c r="G62" i="4" s="1"/>
  <c r="E62" i="4"/>
  <c r="E61" i="4"/>
  <c r="F61" i="4" s="1"/>
  <c r="E60" i="4"/>
  <c r="F60" i="4" s="1"/>
  <c r="F59" i="4"/>
  <c r="G59" i="4" s="1"/>
  <c r="E59" i="4"/>
  <c r="E58" i="4"/>
  <c r="F58" i="4" s="1"/>
  <c r="E57" i="4"/>
  <c r="F57" i="4" s="1"/>
  <c r="F56" i="4"/>
  <c r="G56" i="4" s="1"/>
  <c r="E56" i="4"/>
  <c r="E54" i="4"/>
  <c r="F54" i="4" s="1"/>
  <c r="G54" i="4" s="1"/>
  <c r="F53" i="4"/>
  <c r="G53" i="4" s="1"/>
  <c r="E53" i="4"/>
  <c r="E52" i="4"/>
  <c r="F52" i="4" s="1"/>
  <c r="G52" i="4" s="1"/>
  <c r="F51" i="4"/>
  <c r="G51" i="4" s="1"/>
  <c r="E51" i="4"/>
  <c r="E49" i="4"/>
  <c r="F49" i="4" s="1"/>
  <c r="G49" i="4" s="1"/>
  <c r="F48" i="4"/>
  <c r="G48" i="4" s="1"/>
  <c r="E48" i="4"/>
  <c r="E47" i="4"/>
  <c r="F47" i="4" s="1"/>
  <c r="E46" i="4"/>
  <c r="F46" i="4" s="1"/>
  <c r="F45" i="4"/>
  <c r="G45" i="4" s="1"/>
  <c r="E45" i="4"/>
  <c r="E44" i="4"/>
  <c r="F44" i="4" s="1"/>
  <c r="E43" i="4"/>
  <c r="F43" i="4" s="1"/>
  <c r="F42" i="4"/>
  <c r="G42" i="4" s="1"/>
  <c r="E42" i="4"/>
  <c r="E38" i="4"/>
  <c r="F38" i="4" s="1"/>
  <c r="E37" i="4"/>
  <c r="F37" i="4" s="1"/>
  <c r="E36" i="4"/>
  <c r="F36" i="4" s="1"/>
  <c r="F35" i="4"/>
  <c r="G35" i="4" s="1"/>
  <c r="E35" i="4"/>
  <c r="E34" i="4"/>
  <c r="F34" i="4" s="1"/>
  <c r="E33" i="4"/>
  <c r="F33" i="4" s="1"/>
  <c r="F32" i="4"/>
  <c r="G32" i="4" s="1"/>
  <c r="E32" i="4"/>
  <c r="E31" i="4"/>
  <c r="F31" i="4" s="1"/>
  <c r="E30" i="4"/>
  <c r="F30" i="4" s="1"/>
  <c r="F29" i="4"/>
  <c r="G29" i="4" s="1"/>
  <c r="E29" i="4"/>
  <c r="E28" i="4"/>
  <c r="F28" i="4" s="1"/>
  <c r="E27" i="4"/>
  <c r="F27" i="4" s="1"/>
  <c r="F26" i="4"/>
  <c r="G26" i="4" s="1"/>
  <c r="E26" i="4"/>
  <c r="E25" i="4"/>
  <c r="F25" i="4" s="1"/>
  <c r="E24" i="4"/>
  <c r="F24" i="4" s="1"/>
  <c r="F23" i="4"/>
  <c r="G23" i="4" s="1"/>
  <c r="E23" i="4"/>
  <c r="E22" i="4"/>
  <c r="F22" i="4" s="1"/>
  <c r="E21" i="4"/>
  <c r="F21" i="4" s="1"/>
  <c r="F20" i="4"/>
  <c r="G20" i="4" s="1"/>
  <c r="E20" i="4"/>
  <c r="E19" i="4"/>
  <c r="F19" i="4" s="1"/>
  <c r="E18" i="4"/>
  <c r="F18" i="4" s="1"/>
  <c r="F17" i="4"/>
  <c r="G17" i="4" s="1"/>
  <c r="E17" i="4"/>
  <c r="E16" i="4"/>
  <c r="F16" i="4" s="1"/>
  <c r="E15" i="4"/>
  <c r="F15" i="4" s="1"/>
  <c r="E14" i="4"/>
  <c r="F14" i="4" s="1"/>
  <c r="F13" i="4"/>
  <c r="G13" i="4" s="1"/>
  <c r="E13" i="4"/>
  <c r="E12" i="4"/>
  <c r="F12" i="4" s="1"/>
  <c r="E11" i="4"/>
  <c r="F11" i="4" s="1"/>
  <c r="F10" i="4"/>
  <c r="G10" i="4" s="1"/>
  <c r="E10" i="4"/>
  <c r="E9" i="4"/>
  <c r="F9" i="4" s="1"/>
  <c r="E8" i="4"/>
  <c r="F8" i="4" s="1"/>
  <c r="E7" i="4"/>
  <c r="F7" i="4" s="1"/>
  <c r="E6" i="4"/>
  <c r="F6" i="4" s="1"/>
  <c r="F5" i="4"/>
  <c r="G21" i="4" l="1"/>
  <c r="H20" i="4" s="1"/>
  <c r="F93" i="4"/>
  <c r="E122" i="4" s="1"/>
  <c r="G73" i="4"/>
  <c r="H72" i="4" s="1"/>
  <c r="H53" i="4"/>
  <c r="G11" i="4"/>
  <c r="H10" i="4" s="1"/>
  <c r="G95" i="4"/>
  <c r="H94" i="4" s="1"/>
  <c r="G46" i="4"/>
  <c r="H45" i="4" s="1"/>
  <c r="G105" i="4"/>
  <c r="H104" i="4" s="1"/>
  <c r="H115" i="4"/>
  <c r="G63" i="4"/>
  <c r="H62" i="4" s="1"/>
  <c r="G69" i="4"/>
  <c r="H68" i="4" s="1"/>
  <c r="H108" i="4"/>
  <c r="G118" i="4"/>
  <c r="H117" i="4" s="1"/>
  <c r="G60" i="4"/>
  <c r="H59" i="4" s="1"/>
  <c r="G57" i="4"/>
  <c r="H56" i="4" s="1"/>
  <c r="G66" i="4"/>
  <c r="H65" i="4" s="1"/>
  <c r="G88" i="4"/>
  <c r="H87" i="4" s="1"/>
  <c r="G43" i="4"/>
  <c r="H42" i="4" s="1"/>
  <c r="G14" i="4"/>
  <c r="H13" i="4" s="1"/>
  <c r="G98" i="4"/>
  <c r="H97" i="4" s="1"/>
  <c r="G6" i="4"/>
  <c r="G77" i="4"/>
  <c r="H76" i="4" s="1"/>
  <c r="G111" i="4"/>
  <c r="H110" i="4" s="1"/>
  <c r="G36" i="4"/>
  <c r="H35" i="4" s="1"/>
  <c r="G33" i="4"/>
  <c r="H32" i="4" s="1"/>
  <c r="G24" i="4"/>
  <c r="H23" i="4" s="1"/>
  <c r="H48" i="4"/>
  <c r="G18" i="4"/>
  <c r="H17" i="4" s="1"/>
  <c r="G30" i="4"/>
  <c r="G27" i="4"/>
  <c r="H26" i="4" s="1"/>
  <c r="H51" i="4"/>
  <c r="G81" i="4"/>
  <c r="H80" i="4" s="1"/>
  <c r="G5" i="4"/>
  <c r="G93" i="4" l="1"/>
  <c r="H92" i="4" s="1"/>
  <c r="H5" i="4"/>
  <c r="E123" i="4"/>
  <c r="E124" i="4" s="1"/>
  <c r="C129" i="4" s="1"/>
  <c r="C130" i="4" s="1"/>
  <c r="C128" i="4"/>
  <c r="H120" i="4" l="1"/>
</calcChain>
</file>

<file path=xl/sharedStrings.xml><?xml version="1.0" encoding="utf-8"?>
<sst xmlns="http://schemas.openxmlformats.org/spreadsheetml/2006/main" count="587" uniqueCount="324">
  <si>
    <t xml:space="preserve">TIPO </t>
  </si>
  <si>
    <t>RESPUESTA</t>
  </si>
  <si>
    <t xml:space="preserve">CALIFICACIÓN </t>
  </si>
  <si>
    <t>CONTROL PONDERACIÓN</t>
  </si>
  <si>
    <t>TOTAL Ex+Ef</t>
  </si>
  <si>
    <t>TOTAL CRITERIO</t>
  </si>
  <si>
    <t>OBSERVACIONES</t>
  </si>
  <si>
    <t>¿La entidad ha definido las políticas contables que debe aplicar para el reconocimiento, medición, revelación y presentación de los hechos económicos de acuerdo con el marco normativo que le corresponde aplicar?</t>
  </si>
  <si>
    <t>1.1</t>
  </si>
  <si>
    <t>¿Se socializan las políticas con el personal involucrado en el proceso contable?</t>
  </si>
  <si>
    <t>1.2</t>
  </si>
  <si>
    <t>¿Las políticas establecidas son aplicadas en el desarrollo del proceso contable?</t>
  </si>
  <si>
    <t>1.3</t>
  </si>
  <si>
    <t>¿Las políticas contables responden a la naturaleza y a la actividad de la entidad?</t>
  </si>
  <si>
    <t>1.4</t>
  </si>
  <si>
    <t>¿Las políticas contables propenden por la representación fiel de la información financiera?</t>
  </si>
  <si>
    <t>2.1</t>
  </si>
  <si>
    <t>¿Se socializan estos instrumentos de seguimiento con los responsables?</t>
  </si>
  <si>
    <t>2.2</t>
  </si>
  <si>
    <t>¿Se hace seguimiento o monitoreo al cumplimiento de los planes de mejoramiento?</t>
  </si>
  <si>
    <t>¿La entidad cuenta con una política o instrumento (procedimiento, manual, regla de negocio, guía, instructivo, etc.) tendiente a facilitar el flujo de información relativo a los hechos económicos originados en cualquier dependencia?</t>
  </si>
  <si>
    <t>3.1</t>
  </si>
  <si>
    <t>¿Se socializan estas herramientas con el personal involucrado en el proceso?</t>
  </si>
  <si>
    <t>3.2</t>
  </si>
  <si>
    <t>¿Se tienen identificados los documentos idóneos mediante los cuales se informa al área contable?</t>
  </si>
  <si>
    <t>3.3</t>
  </si>
  <si>
    <t>¿Existen procedimientos internos documentados que faciliten la aplicación de la política?</t>
  </si>
  <si>
    <t>¿Se ha implementado una política o instrumento (directriz, procedimiento, guía o lineamiento) sobre la identificación de los bienes físicos en forma individualizada dentro del proceso contable de la entidad?</t>
  </si>
  <si>
    <t>4.1</t>
  </si>
  <si>
    <t>¿Se ha socializado este instrumento con el personal involucrado en el proceso?</t>
  </si>
  <si>
    <t>4.2</t>
  </si>
  <si>
    <t>¿Se verifica la individualización de los bienes físicos?</t>
  </si>
  <si>
    <t>¿Se cuenta con una directriz, guía o procedimiento para realizar las conciliaciones de las partidas más relevantes, a fin de lograr una adecuada identificación y medición?</t>
  </si>
  <si>
    <t>5.1</t>
  </si>
  <si>
    <t>¿Se socializan estas directrices, guías o procedimientos con el personal involucrado en el proceso?</t>
  </si>
  <si>
    <t>5.2</t>
  </si>
  <si>
    <t>¿Se verifica la aplicación de estas directrices, guías o procedimientos?</t>
  </si>
  <si>
    <t>¿Se cuenta con una directriz, guía, lineamiento, procedimiento o instrucción en que se defina la segregación de funciones (autorizaciones, registros y manejos) dentro de los procesos contables?</t>
  </si>
  <si>
    <t>6.1</t>
  </si>
  <si>
    <t>¿Se socializa esta directriz, guía, lineamiento, procedimiento o instrucción con el personal involucrado en el proceso?</t>
  </si>
  <si>
    <t>6.2</t>
  </si>
  <si>
    <t>¿Se verifica el cumplimiento de esta directriz, guía, lineamiento, procedimiento o instrucción?</t>
  </si>
  <si>
    <t>¿Se cuenta con una directriz, procedimiento, guía, lineamiento o instrucción para la presentación oportuna de la información financiera?</t>
  </si>
  <si>
    <t>7.1</t>
  </si>
  <si>
    <t>7.2</t>
  </si>
  <si>
    <t>¿Se cumple con la directriz, guía, lineamiento, procedimiento o instrucción?</t>
  </si>
  <si>
    <t>¿Existe un procedimiento para llevar a cabo, en forma adecuada, el cierre integral de la información producida en las áreas o dependencias que generan hechos económicos?</t>
  </si>
  <si>
    <t>8.1</t>
  </si>
  <si>
    <t>¿Se socializa este procedimiento con el personal involucrado en el proceso?</t>
  </si>
  <si>
    <t>8.2</t>
  </si>
  <si>
    <t>¿Se cumple con el procedimiento?</t>
  </si>
  <si>
    <t>¿La entidad tiene implementadas directrices, procedimientos, guías o lineamientos para realizar periódicamente inventarios y cruces de información, que le permitan verificar la existencia de activos y pasivos?</t>
  </si>
  <si>
    <t>9.1</t>
  </si>
  <si>
    <t>¿Se socializan las directrices, procedimientos, guías o lineamientos con el personal involucrado en el proceso?</t>
  </si>
  <si>
    <t>9.2</t>
  </si>
  <si>
    <t>¿Se cumple con estas directrices, procedimientos, guías o lineamientos?</t>
  </si>
  <si>
    <t>10.1</t>
  </si>
  <si>
    <t>¿Se tienen establecidas directrices, procedimientos, instrucciones, o lineamientos sobre análisis, depuración y seguimiento de cuentas para el mejoramiento y sostenibilidad de la calidad de la información?</t>
  </si>
  <si>
    <t>10.2</t>
  </si>
  <si>
    <t>¿Existen mecanismos para verificar el cumplimiento de estas directrices, procedimientos, instrucciones, o lineamientos?</t>
  </si>
  <si>
    <t>10.3</t>
  </si>
  <si>
    <t>¿El análisis, la depuración y el seguimiento de cuentas se realiza permanentemente o por lo menos periódicamente?</t>
  </si>
  <si>
    <t>ETAPAS DEL PROCESO CONTABLE 
RECONOCIMIENTO 
IDENTIFICACIÓN</t>
  </si>
  <si>
    <t>¿Se evidencia por medio de flujogramas, u otra técnica o mecanismo, la forma como circula la información hacia el área contable?</t>
  </si>
  <si>
    <t>11.1</t>
  </si>
  <si>
    <t>¿La entidad ha identificado los proveedores de información dentro del proceso contable?</t>
  </si>
  <si>
    <t>11.2</t>
  </si>
  <si>
    <t>¿La entidad ha identificado los receptores de información dentro del proceso contable?</t>
  </si>
  <si>
    <t>¿Los derechos y obligaciones se encuentran debidamente individualizados en la contabilidad, bien sea por el área contable, o bien por otras dependencias?</t>
  </si>
  <si>
    <t>12.1</t>
  </si>
  <si>
    <t>¿Los derechos y obligaciones se miden a partir de su individualización?</t>
  </si>
  <si>
    <t>12.2</t>
  </si>
  <si>
    <t>¿La baja en cuentas es factible a partir de la individualización de los derechos y obligaciones?</t>
  </si>
  <si>
    <t>¿Para la identificación de los hechos económicos, se toma como base el marco normativo aplicable a la entidad?</t>
  </si>
  <si>
    <t>13.1</t>
  </si>
  <si>
    <t>¿En el proceso de identificación se tienen en cuenta los criterios para el reconocimiento de los hechos económicos definidos en las normas?</t>
  </si>
  <si>
    <t>CLASIFICACIÓN</t>
  </si>
  <si>
    <t>CALIFICACIÓN</t>
  </si>
  <si>
    <t>¿Se utiliza la versión actualizada del Catálogo General de Cuentas correspondiente al marco normativo aplicable a la entidad?</t>
  </si>
  <si>
    <t>14.1</t>
  </si>
  <si>
    <t>¿Se realizan revisiones permanentes sobre la vigencia del catálogo de cuentas?</t>
  </si>
  <si>
    <t>¿Se llevan registros individualizados de los hechos económicos ocurridos en la entidad?</t>
  </si>
  <si>
    <t>15.1</t>
  </si>
  <si>
    <t>¿En el proceso de clasificación se consideran los criterios definidos en el marco normativo aplicable a la entidad?</t>
  </si>
  <si>
    <t>REGISTRO</t>
  </si>
  <si>
    <t>¿Los hechos económicos se contabilizan cronológicamente?</t>
  </si>
  <si>
    <t>16.1</t>
  </si>
  <si>
    <t>¿Se verifica el registro contable cronológico de los hechos económicos?</t>
  </si>
  <si>
    <t>16.2</t>
  </si>
  <si>
    <t>¿Se verifica el registro consecutivo de los hechos económicos en los libros de contabilidad?</t>
  </si>
  <si>
    <t>¿Los hechos económicos registrados están respaldados en documentos soporte idóneos?</t>
  </si>
  <si>
    <t>17.1</t>
  </si>
  <si>
    <t>¿Se verifica que los registros contables cuenten con los documentos de origen interno o externo que los soporten?</t>
  </si>
  <si>
    <t>17.2</t>
  </si>
  <si>
    <t>¿Se conservan y custodian los documentos soporte?</t>
  </si>
  <si>
    <t>¿Para el registro de los hechos económicos, se elaboran los respectivos comprobantes de contabilidad?</t>
  </si>
  <si>
    <t>18.1</t>
  </si>
  <si>
    <t>¿Los comprobantes de contabilidad se realizan cronológicamente?</t>
  </si>
  <si>
    <t>18.2</t>
  </si>
  <si>
    <t>¿Los comprobantes de contabilidad se enumeran consecutivamente?</t>
  </si>
  <si>
    <t>¿Los libros de contabilidad se encuentran debidamente soportados en comprobantes de contabilidad?</t>
  </si>
  <si>
    <t>19.1</t>
  </si>
  <si>
    <t>¿La información de los libros de contabilidad coincide con la registrada en los comprobantes de contabilidad?</t>
  </si>
  <si>
    <t>19.2</t>
  </si>
  <si>
    <t>En caso de haber diferencias entre los registros en los libros y los comprobantes de contabilidad, ¿se realizan las conciliaciones y ajustes necesarios?</t>
  </si>
  <si>
    <t>¿Existe algún mecanismo a través del cual se verifique la completitud de los registros contables?</t>
  </si>
  <si>
    <t>20.1</t>
  </si>
  <si>
    <t>¿Dicho mecanismo se aplica de manera permanente o periódica?</t>
  </si>
  <si>
    <t>20.2</t>
  </si>
  <si>
    <t>¿Los libros de contabilidad se encuentran actualizados y sus saldos están de acuerdo con el último informe trimestral transmitido a la Contaduría General de la Nación?</t>
  </si>
  <si>
    <t>MEDICIÓN INICIAL</t>
  </si>
  <si>
    <t>¿Los criterios de medición inicial de los hechos económicos utilizados por la entidad corresponden al marco normativo aplicable a la entidad?</t>
  </si>
  <si>
    <t>21.1</t>
  </si>
  <si>
    <t>¿Los criterios de medición de los activos, pasivos, ingresos, gastos y costos contenidos en el marco normativo aplicable a la entidad, son de conocimiento del personal involucrado en el proceso contable?</t>
  </si>
  <si>
    <t>21.2</t>
  </si>
  <si>
    <t>¿Los criterios de medición de los activos, pasivos, ingresos, gastos y costos se aplican conforme al marco normativo que le corresponde a la entidad?</t>
  </si>
  <si>
    <t>MEDICIÓN POSTERIOR</t>
  </si>
  <si>
    <t>¿Se calculan, de manera adecuada, los valores correspondientes a los procesos de depreciación, amortización, agotamiento y deterioro, según aplique?</t>
  </si>
  <si>
    <t>22.1</t>
  </si>
  <si>
    <t>¿Los cálculos de depreciación se realizan con base en lo establecido en la política?</t>
  </si>
  <si>
    <t>22.2</t>
  </si>
  <si>
    <t>¿La vida útil de la propiedad, planta y equipo, y la depreciación son objeto de revisión periódica?</t>
  </si>
  <si>
    <t>22.3</t>
  </si>
  <si>
    <t>¿Se verifican los indicios de deterioro de los activos por lo menos al final del período contable?</t>
  </si>
  <si>
    <t>23.1</t>
  </si>
  <si>
    <t>23.2</t>
  </si>
  <si>
    <t>¿Se identifican los hechos económicos que deben ser objeto de actualización posterior?</t>
  </si>
  <si>
    <t>23.3</t>
  </si>
  <si>
    <t>¿Se verifica que la medición posterior se efectúa con base en los criterios establecidos en el marco normativo aplicable a la entidad?</t>
  </si>
  <si>
    <t>23.4</t>
  </si>
  <si>
    <t>¿La actualización de los hechos económicos se realiza de manera oportuna?</t>
  </si>
  <si>
    <t>23.5</t>
  </si>
  <si>
    <t>¿Se soportan las mediciones fundamentadas en estimaciones o juicios de profesionales expertos ajenos al proceso contable?</t>
  </si>
  <si>
    <t>PRESENTACIÓN DE ESTADOS FINANCIEROS</t>
  </si>
  <si>
    <t>¿Se elaboran y presentan oportunamente los estados financieros a los usuarios de la información financiera?</t>
  </si>
  <si>
    <t>24.1</t>
  </si>
  <si>
    <t>¿Se cuenta con una política, directriz, procedimiento, guía o lineamiento para la divulgación de los estados financieros?</t>
  </si>
  <si>
    <t>24.2</t>
  </si>
  <si>
    <t>¿Se cumple la política, directriz, procedimiento, guía o lineamiento establecida para la divulgación de los estados financieros?</t>
  </si>
  <si>
    <t>24.3</t>
  </si>
  <si>
    <t>¿Se tienen en cuenta los estados financieros para la toma de decisiones en la gestión de la entidad?</t>
  </si>
  <si>
    <t>24.4</t>
  </si>
  <si>
    <t>¿Se elabora el juego completo de estados financieros, con corte al 31 de diciembre?</t>
  </si>
  <si>
    <t>¿Las cifras contenidas en los estados financieros coinciden con los saldos de los libros de contabilidad?</t>
  </si>
  <si>
    <t>25.1</t>
  </si>
  <si>
    <t>¿Se realizan verificaciones de los saldos de las partidas de los estados financieros previo a la presentación de los estados financieros?</t>
  </si>
  <si>
    <t>¿Se utiliza un sistema de indicadores para analizar e interpretar la realidad financiera de la entidad?</t>
  </si>
  <si>
    <t>26.1</t>
  </si>
  <si>
    <t>¿Los indicadores se ajustan a las necesidades de la entidad y del proceso contable?</t>
  </si>
  <si>
    <t>26.2</t>
  </si>
  <si>
    <t>¿Se verifica la fiabilidad de la información utilizada como insumo para la elaboración del indicador?</t>
  </si>
  <si>
    <t>¿La información financiera presenta la suficiente ilustración para su adecuada comprensión por parte de los usuarios?</t>
  </si>
  <si>
    <t>27.1</t>
  </si>
  <si>
    <t>¿Las notas a los estados financieros cumplen con las revelaciones requeridas en las normas para el reconocimiento, medición, revelación y presentación de los hechos económicos del marco normativo aplicable?</t>
  </si>
  <si>
    <t>27.2</t>
  </si>
  <si>
    <t>27.3</t>
  </si>
  <si>
    <t>¿En las notas a los estados financieros, se hace referencia a las variaciones significativas que se presentan de un periodo a otro?</t>
  </si>
  <si>
    <t>27.4</t>
  </si>
  <si>
    <t>¿Las notas explican la aplicación de metodologías o la aplicación de juicios profesionales en la preparación de la información, cuando a ello hay lugar?</t>
  </si>
  <si>
    <t>27.5</t>
  </si>
  <si>
    <t>¿Se corrobora que la información presentada a los distintos usuarios de la información sea consistente?</t>
  </si>
  <si>
    <t>RENDICIÓN DE CUENTAS E INFORMACIÓN A PARTES INTERESADAS</t>
  </si>
  <si>
    <t>¿Para las entidades obligadas a realizar rendición de cuentas, se presentan los estados financieros en la misma? Si la entidad no está obligada a rendición de cuentas, ¿se prepara información financiera con propósitos específicos que propendan por la transparencia?</t>
  </si>
  <si>
    <t>28.1</t>
  </si>
  <si>
    <t>¿Se verifica la consistencia de las cifras presentadas en los estados financieros con las presentadas en la rendición de cuentas o la presentada para propósitos específicos?</t>
  </si>
  <si>
    <t>28.2</t>
  </si>
  <si>
    <t>¿Se presentan explicaciones que faciliten a los diferentes usuarios la comprensión de la información financiera presentada?</t>
  </si>
  <si>
    <t>GESTIÓN DEL RIESGO CONTABLE</t>
  </si>
  <si>
    <t>¿Existen mecanismos de identificación y monitoreo de los riesgos de índole contable?</t>
  </si>
  <si>
    <t>29.1</t>
  </si>
  <si>
    <t>¿Se deja evidencia de la aplicación de estos mecanismos?</t>
  </si>
  <si>
    <t>¿Se ha establecido la probabilidad de ocurrencia y el impacto que puede tener, en la entidad, la materialización de los riesgos de índole contable?</t>
  </si>
  <si>
    <t>30.1</t>
  </si>
  <si>
    <t>¿Se analizan y se da un tratamiento adecuado a los riesgos de índole contable en forma permanente?</t>
  </si>
  <si>
    <t>30.2</t>
  </si>
  <si>
    <t>¿Los riesgos identificados se revisan y actualizan periódicamente?</t>
  </si>
  <si>
    <t>30.3</t>
  </si>
  <si>
    <t>¿Se han establecido controles que permitan mitigar o neutralizar la ocurrencia de cada riesgo identificado?</t>
  </si>
  <si>
    <t>30.4</t>
  </si>
  <si>
    <t>¿Se realizan autoevaluaciones periódicas para determinar la eficacia de los controles implementados en cada una de las actividades del proceso contable?</t>
  </si>
  <si>
    <t>¿Los funcionarios involucrados en el proceso contable poseen las habilidades y competencias necesarias para su ejecución?</t>
  </si>
  <si>
    <t>31.1</t>
  </si>
  <si>
    <t>¿Las personas involucradas en el proceso contable están capacitadas para identificar los hechos económicos propios de la entidad que tienen impacto contable?</t>
  </si>
  <si>
    <t>¿Dentro del plan institucional de capacitación se considera el desarrollo de competencias y actualización permanente del personal involucrado en el proceso contable?</t>
  </si>
  <si>
    <t>32.1</t>
  </si>
  <si>
    <t>¿Se verifica la ejecución del plan de capacitación?</t>
  </si>
  <si>
    <t>32.2</t>
  </si>
  <si>
    <t>¿Se verifica que los programas de capacitación desarrollados apuntan al mejoramiento de competencias y habilidades?</t>
  </si>
  <si>
    <t>SUBTOTAL</t>
  </si>
  <si>
    <t>Sumatoria Puntajes</t>
  </si>
  <si>
    <t>Dividir entre total de criterios</t>
  </si>
  <si>
    <t>Multiplicar por 5</t>
  </si>
  <si>
    <t>MÁXIMO A OBTENER</t>
  </si>
  <si>
    <t>TOTAL PREGUNTAS</t>
  </si>
  <si>
    <t>PUNTAJE OBTENIDO</t>
  </si>
  <si>
    <t>Porcentaje obtenido</t>
  </si>
  <si>
    <t>Calificación</t>
  </si>
  <si>
    <t>Ex</t>
  </si>
  <si>
    <t>SI</t>
  </si>
  <si>
    <t>TIPO</t>
  </si>
  <si>
    <t>Ef</t>
  </si>
  <si>
    <t>PARCIALMENTE</t>
  </si>
  <si>
    <t>MARCO DE REFERENCIA DEL PROCESO CONTABLE / ELEMENTOS DEL MARCO NORMATIVO</t>
  </si>
  <si>
    <t>¿Se establecen instrumentos (planes, procedimientos, manuales, reglas de negocio, guías, etc.) para el seguimiento al cumplimiento de los planes de mejoramiento derivados de los hallazgos de auditoría interna o externa?</t>
  </si>
  <si>
    <t>¿Se encuentran plenamente establecidos los criterios de medición posterior para cada uno de los elementos de los estados financieros?</t>
  </si>
  <si>
    <t>¿Los criterios se establecen con base en el marco normativo aplicable a la entidad?</t>
  </si>
  <si>
    <t>¿El contenido de las notas a los estados financieros revela en forma suficiente la información de tipo cualitativo y cuantitativo para que sea útil al usuario?</t>
  </si>
  <si>
    <t>En la caracterización del proceso Gestión Financiera la ADR tiene identificados los receptores de información del proceso contable,  al igual que en sus tres procedimientos: Gestión Contable, Gestión de Gastos y Gestión de Ingresos.</t>
  </si>
  <si>
    <t>Las políticas definidas en el Manual de Políticas Contables determinado por la ADR se encuentran acorde a lo establecido en la norma en cuanto al reconocimiento de los hechos económicos.</t>
  </si>
  <si>
    <t>Con la información que el área de contabilidad obtiene de las Dependencias generadoras de hechos económicos, se llevan a cabo el reconocimiento, registro y medición de las transacciones, lo cual es posible a partir de los Reportes que se le entregan, por ejemplo, Pretensiones de los Procesos Litigiosos, Deterioro de Cartera, Depreciaciones de Propiedad, Planta y Equipo, entre otros; por lo tanto, los asientos contables cuentan con documentos internos o externos que soportan las transacciones.</t>
  </si>
  <si>
    <t>El área de contabilidad  suministró la Tabla de Retención Documental, en la cual se identificaron los principales documentos asociados al proceso Gestión Financiera. La oficina productora del documento es la Dirección Administrativa y Financiera. Se presentó una clasificación por códigos de dependencia, series y subseries para cada  tipo de documentos. Se identificaron 52 tipos de documentos dentro de los cuales se encuentran actas, certificaciones, certificados de disponibilidad presupuestal, comprobantes, conciliaciones bancarias, comunicaciones oficiales, cuentas bancarias, declaraciones tributarias, derechos de petición, estados financieros, historial de bienes inmuebles y vehículos, informes instrumentos archivísticos, instrumentos de control, inventarios, legalización de permanencia y viáticos, libros de contabilidad, planes, programas y registros de operaciones de caja menor.  Para cada tipo de documento se establece la retención en años para el archivo de gestión y el archivo central, soporte, disposición final y los procedimientos relacionados con el documento.</t>
  </si>
  <si>
    <t>Los criterios de medición posterior establecidos por la ADR en el Manual de Políticas Contables correspondieron con los determinado en el documento: Normas para el Reconocimiento, Medición, Revelación y Presentación de los Hechos Económicos anexo a la Resolución 425 de 2019 de la Contaduría General de la Nación, aplicable a las Entidades de Gobierno.</t>
  </si>
  <si>
    <t>CRITERIO DE CONTROL</t>
  </si>
  <si>
    <t>ANÁLISIS CALIFICACIÓN CRITERIO</t>
  </si>
  <si>
    <t>DESCRIPCIÓN OBSERVACIONES</t>
  </si>
  <si>
    <t>Si</t>
  </si>
  <si>
    <t xml:space="preserve">Esta Oficina de Control Interno comparó los términos del Manual de Políticas Contables respecto a los criterios de medición de los hechos económicos, frente al documento emitido por la Contaduría General de la Nación, y no identificó diferencias. </t>
  </si>
  <si>
    <t>Dado que la ADR  determinó el umbral o grado de materialidad de las cifras a los estados financieros, se evidenció la inclusión de las cifras comparativas de un período a otro y su variación absoluta y relativa.</t>
  </si>
  <si>
    <t>Para el cálculo de la provisión contable de litigios, la Oficina Jurídica, que es la competente para evaluar la probabilidad de pérdida de un proceso judicial, envía al área contable su estimación de las pretensiones de los procesos a su cargo, ya sea para que sean registrados en Cuentas de Orden, o para que se reconozca o ajuste la provisión correspondiente.</t>
  </si>
  <si>
    <t>Siendo el SIIF Nación el aplicativo utilizado por la Entidad para los registros de las transacciones, y teniendo en cuenta que este requiere para cualquier causación contable la generación del respectivo comprobante de contabilidad, se confirma el cumplimiento de la elaboración de comprobantes contables para los registros de los hechos económicos.</t>
  </si>
  <si>
    <t>FORTALEZAS</t>
  </si>
  <si>
    <t>DEBILIDADES</t>
  </si>
  <si>
    <t>AVANCES Y MEJORAS DEL CONTROL INTERNO CONTABLE</t>
  </si>
  <si>
    <t>RECOMENDACIONES</t>
  </si>
  <si>
    <t>La entidad tiene definidas las políticas contables para el reconocimiento, medición, revelación y presentación de los hechos económicos, mediante la adopción del manual de políticas contables V2, siendo adoptado mediante la Resolución 021 del 12-02-2021, el cual fue utilizado durante la vigencia 2022.</t>
  </si>
  <si>
    <t>Se identificó la aplicación de las políticas establecidas en los estados contables, que guardan la estructura determinada para garantizar el registro contable, reconocimiento, medición y revelación de los hechos económicos.</t>
  </si>
  <si>
    <t>Las políticas contables atendieron el marco normativo aplicable a las Entidades de Gobierno, teniendo en cuenta la misión de Agencia fueron adaptadas a las particularidades y complejidades de la ADR.</t>
  </si>
  <si>
    <t>El Proceso Financiero realiza el autoseguimiento de los planes de mejoramiento mediante los instrumentos establecidos por la CGR y la Oficina de Control Interno, tanto de los hallazgos identificados por el ente externo como interno, así mismo, se tiene el Procedimiento Acciones de Mejoramiento PR-SIG-004.</t>
  </si>
  <si>
    <t>El proceso de Gestión Financiera socializa al interior de la Oficina a los líderes de Gestión Financiera quienes son los responsables de este seguimiento, sin embargo, no cuenta con la evidencia respectiva.</t>
  </si>
  <si>
    <t>La Agencia tiene el Manual de Políticas Contables y cinco procedimientos: Gestión Contable (PR-FIN-001), Gestión de Gastos (PR-FIN-002), Ingresos (PR-FIN-003), Constitución y Ejecución del Rezago Presupuestal (PR-FIN-004), Reconocimiento contable de los Distritos de Adecuación de Tierras administrados, operados y conservados por terceros y de la información financiera generada (PR-FIN-005), los cuales se constituyen en los instrumentos que facilitan el flujo de información de los hechos económicos originados en las diferentes dependencias de la Entidad.</t>
  </si>
  <si>
    <t>El Manual de Políticas Contables y los procedimientos indicados se encuentran publicados en el aplicativo Isolución, el cual permite la consulta permanente por los involucrados. Las circulares que emitieron instrucciones para la vigencia se comunicaron mediante correo electrónico a las áreas generadoras de información.</t>
  </si>
  <si>
    <t>La información contable generada por las áreas que reportan los hechos económicos, se consolidó y presentó mediante plantillas establecidas para cada cuenta significativa del balance de manera digital en libros de Excel.
Desde el proceso se emiten circulares, para que todas las áreas generadoras de información financiera cumplan los procedimientos establecidos, remitan y soporten de manera oportuna la ocurrencia de hechos económicos con el propósito de garantizar la relevancia, verificabilidad, comprensibilidad y razonabilidad.</t>
  </si>
  <si>
    <t xml:space="preserve">El Manual de Políticas Contables (MO-FIN-001) versión 2 de Julio de 2020, los procedimientos Gestión Contable (PR-FIN-001), Gestión de Gastos (PR-FIN-002), Ingresos (PR-FIN-003), Constitución y Ejecución del Rezago Presupuestal (PR-FIN-004), Reconocimiento contable de los Distritos de Adecuación de Tierras administrados, operados y conservados por terceros y de la información financiera generada (PR-FIN-005) y catorce (14) formatos establecidos, relacionan los insumos que se constituyen en fuente de información, registro y reconocimiento contable.   </t>
  </si>
  <si>
    <t>La política No. 3 de Propiedad, Planta y Equipo, contempla los lineamientos respecto de la vida útil de los activos al momento del registro en el aplicativo de inventarios Apoteosis, el Procedimiento Inventario de Bienes Devolutivos V6 (PR-GAD-005) del 15 de junio del 2022, en la Actividad No. 2 contempla el “Ingresar al almacén y registrar la entrada del bien”, donde se describe que se debe “Realizar entrada de almacén, e ingresar los bienes al aplicativo de inventario vigente de la entidad. codificación de inventario y plaquetización”. La identificación de los bienes físicos en forma individualizada dentro del proceso contable de la ADR cuenta con una política contable formalizada e implementada.</t>
  </si>
  <si>
    <t>El Manual de Políticas Contables, el Procedimiento Inventario de Bienes Devolutivos V6 (PR-GAD-005) del 15 de junio del 2022 y el Procedimiento Baja de Bienes Devolutivos y Solicitud de Depuración de los Valores Contables V1 (PR-GAD-008) del 15 de marzo del 2022, se encuentran publicados en el aplicativo Isolución, el cual permite la consulta permanente por los involucrados en el proceso, así mismo, la Circular 020 de 2022 se socializó mediante correo electrónico a todas las área generadoras de información.</t>
  </si>
  <si>
    <t>El procedimiento de identificación individualizada de los bienes se efectuó en cumplimiento del Procedimiento Inventario de Bienes Devolutivos V6 (PR-GAD-005) del 15 de junio del 2022, ingresando al aplicativo Apoteosys los datos de las facturas correspondientes y el sistema automáticamente genera un número de placa que identifica cada bien.</t>
  </si>
  <si>
    <t>En el procedimiento Gestión Contable V3 (PR-FIN-001) del 28-07-2019 del aplicativo isolución, se evidenció que las actividades, “11. Realizar conciliación con las dependencias generadoras de información, 12. Realizar ajustes con los resultados de las conciliaciones, 13. Revisar y aprobar la conciliación y 14. Archivar las conciliaciones” establece la directriz para realizar las conciliaciones con las dependencias generadoras de información financiera.</t>
  </si>
  <si>
    <t>Los procedimientos y formatos están publicados en el aplicativo Isolución, a través de la cual se socializan los instrumentos establecidos por la Agencia y están disponibles para consulta de los involucrados.</t>
  </si>
  <si>
    <t>Los procedimientos del  proceso de Gestión Financiera establecen los responsables de las actividades. Se evidenció que se tienen definidas las funciones dentro de las operaciones del ciclo contable asignadas a los funcionarios y contratistas del área para su reconocimiento y registro correspondiente, se distribuyen las tareas por temas de acuerdo con el perfil asignado en SIIF Nación II y sobre los cuales cada uno tiene responsabilidades.</t>
  </si>
  <si>
    <t xml:space="preserve">Los procedimientos: Gestión Contable (PR-FIN-001), Gestión de Gastos (PR-FIN-002), Ingresos (PR-FIN-003), Constitución y Ejecución del Rezago Presupuestal (PR-FIN-004), Reconocimiento contable de los Distritos de Adecuación de Tierras administrados, operados y conservados por terceros y de la información financiera generada (PR-FIN-005), se encuentran publicados en el aplicativo Isolución, el cual permite la consulta permanente. </t>
  </si>
  <si>
    <t xml:space="preserve">Se evidenció que dentro del proceso contable las tareas son ejecutadas de acuerdo con los perfiles asignados en el SIIF Nación y los comprobantes contables son elaborados por los colaboradores y el contador los revisa y aprueba.  </t>
  </si>
  <si>
    <t>El Manual de Políticas Contables V 002, en el apartado “Políticas Contables” se detalla un aparte denominado “Cierre Contable”, en el cual se hace mención que el cierre se realiza de forma mensual a más tardar el día quince (15) del mes calendario siguiente y establecen otras disposiciones al respecto.  Las circulares 020 de 2022 y 037 de 2022, impartieron instrucciones correspondientes a la información insumo para elaborar los estados contables y el período establecido para la entrega de información, en cumplimiento a las fechas de publicación mensual de los Estados Financieros, de acuerdo con el numeral 37 del Art. 38 (Deberes) de la Ley 1952 de 2019 y la Resolución 182 del 19 de mayo de 2017.</t>
  </si>
  <si>
    <t>Las circulares 020 de 2022 y 037 de 2022 que emitieron instrucciones para la vigencia se comunicaron mediante correo electrónico a las áreas generadoras de información el 7 de marzo y 17 de mayo de 2022, respectivamente.</t>
  </si>
  <si>
    <t>La transmisión de la información financiera fue enviada a la CGN a través del CHIP, dentro de las fechas establecidas en el Art. 16 de la Resolución 706 de 2016, excepto para el III trimestre 2022 que se realizó de forma extemporánea, la fecha del reporte es del 3 de noviembre de 2022 y la fecha establecida era el 31 de octubre de 2022</t>
  </si>
  <si>
    <t xml:space="preserve">Se presentaron retrasos en los tiempos de entrega  de información de cierre de vigencia, de acuerdo con la Circular 070 de 2022 </t>
  </si>
  <si>
    <t>La Agencia cuenta con el Manual de Políticas Contables V002, Procedimiento Inventario de Bienes Devolutivos V6 (PR-GAD-005) y la circular 020  de 2022, que imparten instrucciones para realizar las conciliaciones, cruces de información y tomas físicas, para garantizar el registro físico y contable de los bienes muebles e inmuebles de la entidad, además se cuentan con lineamientos establecidos que propenden por la depuración contable permanente y la sostenibilidad de la calidad de la información.</t>
  </si>
  <si>
    <t>El Manual de Políticas Contables, el Procedimiento Inventario de Bienes Devolutivos V6 (PR-GAD-005) del 15 de junio del 2022, se encuentran publicados en el aplicativo Isolución, el cual permite la consulta permanente por los involucrados en el proceso.</t>
  </si>
  <si>
    <t>Se evidenció la Política de Administración del Riesgo DE-SIG-002, en la aplicación ISOLUCION. Resultado de su ejecución se generó el mapa de Riesgos consolidado de la Entidad, donde se encuentran identificados cuatro (4) riesgos de gestión V1 asociados al proceso de gestión financiera y un (1) riesgo de corrupción, estableciendo la responsabilidad a los funcionarios del proceso de aplicar los controles establecidos y reportar la materialización de estos.</t>
  </si>
  <si>
    <t>La identificación y tratamiento de los riesgos está plasmada en la matriz de riesgos del proceso y el monitoreo queda evidenciado en el formato “Seguimiento Mapa de Riesgos por Proceso V1” Código F-SIG-003, reporte que debe ser enviado cuatrimestralmente por el Proceso correspondiente.  En la vigencia 2022, el Proceso Gestión Financiera envió el formato mencionado con las evidencias a la Oficina de Planeación con la periodicidad requerida.</t>
  </si>
  <si>
    <t>Para los riesgos identificados en el proceso Gestión Financiera, se analizan los riesgos determinando el impacto y la probabilidad de ocurrencia para su valoración, mediante la aplicación de la metodología basada en la “Guía para la administración del riesgo y el diseño de controles en entidades públicas V5 del DAFP”.</t>
  </si>
  <si>
    <t>La periodicidad del monitoreo se realiza cuatrimestralmente con el envío de las evidencias a la Oficina de Planeación, como segunda línea de defensa, y el formato “Seguimiento Mapa de Riesgos por Proceso V1” Código F-SIG-003 diligenciado. Se evidenció seguimiento a diciembre de 2022.</t>
  </si>
  <si>
    <t>Los controles correspondientes para verificar que los funcionarios y contratistas que ingresan a laborar en el proceso de Gestión Financiera están a cargo del área de Talento Humano y de la Vicepresidencia Contractual, que por sus funciones son los responsables de esta gestión</t>
  </si>
  <si>
    <t xml:space="preserve">Se evidenció en el Plan de Capacitación Institucional 2022, que se realizaron dos (2) capacitaciones denominadas “CONTABILIDAD PARA NO FINANCIEROS”, dictada con modalidad virtual en septiembre 2022 y “ACTUALIZACIÓN TRIBUTARIA”, dictada en octubre 2022 con modalidad virtual.  </t>
  </si>
  <si>
    <t>Desde el área de Talento Humano se ejecuta el seguimiento al cumplimiento del Plan de Capacitación.</t>
  </si>
  <si>
    <t>La caracterización del proceso Gestión Financiera detalla la forma como circula la información hacia el área contable, indicando: el proveedor de la información, el insumo o información que se recibe de éste, el tratamiento que se le da o la actividad que se ejecuta con la información, el producto que se genera y el cliente. Así mismo, los cinco procedimientos del proceso Gestión Financiera dan cuenta de las responsabilidades en las actividades financieras para su registro.</t>
  </si>
  <si>
    <t>Los números consecutivos de los comprobantes contables en SIIF Nación son asignados automáticamente por la plataforma. Esta Oficina de Control Interno logró determinar a partir de la consolidación del Reporte del libro diario de la vigencia 2022 que, para algunos tipos de comprobantes se sigue un patrón de numeración.
Se precisa que la coordinadora SIIF no tiene injerencia en la asignación de consecutivos. Se lleva el control manual de los consecutivos a nivel de ajustes manuales.</t>
  </si>
  <si>
    <t>Los números consecutivos de los comprobantes contables en SIIF Nación son asignados automáticamente por la plataforma. Esta Oficina de Control Interno logró determinar a partir de la consolidación del reporte del libro diario de la vigencia 2022 que, aunque existen consecutivos durante el mes, se registran saltos en el cambio de periodo a periodo; no obstante, esta situación obedece a la parametrización de SIIF Nación, pues el Coordinador de la plataforma en la ADR no tiene permisos para alterar los consecutivos y su cronología.</t>
  </si>
  <si>
    <t>Para verificar que los libros de contabilidad estuvieran soportados en comprobantes contables, el área contable entregó a esta Oficina de Control Interno el Libro Diario de enero a noviembre de 2022, en donde se identificó un total de 1453 comprobantes contables. Adicional a esto, se evaluó una muestra de 10 comprobantes contables manuales, corroborando su inclusión en el libro diario.</t>
  </si>
  <si>
    <t>Esta Oficina de Control Interno comparó la totalidad de los registros del libro diario del período comprendido entre el 1 y 30 de noviembre de 2022 frentela información presentada en EEFF y ante el CHIP, y no identificaron diferencias en el valor de la información.</t>
  </si>
  <si>
    <t>Los cierres contables en la Entidad ocurren mensualmente, y por tanto, las actividades relacionadas y antes indicadas se ejecutan con la misma frecuencia.</t>
  </si>
  <si>
    <t>A la fecha de la evaluación realizada por esta Oficina de Control Interno el 20 de febrero de 2022, el área contable transmitió a la Contaduría General de la Nación la información de la categoría Contabilidad Pública - Convergencia el 13 de febrero de 2023, con base a la información certificada de los estados financieros.</t>
  </si>
  <si>
    <t>En la Información suministrada por el área contable se evidenciaron los Estados Financieros correspondientes al 30 de noviembre de 2022. Se observó la transmisión oportuna de los reportes contables a la Contaduría General de la Nación a través del sistema Consolidador de Hacienda e Información Pública - CHIP estipulados en la Resolución 706 de 2016, correspondientes a la categoría Información Contable Pública - Convergencia respecto a los cuatro trimestres de 2022. A excepción del tercer trimestre de 2022 que se evidenció el reporte extemporáneo de este periodo, ya que la fecha máxima era del 31 de octubre de 2022 y se hizo el respectivo reporte el 3 de noviembre 2022.</t>
  </si>
  <si>
    <t>Se usan los estados financieros para tomar decisiones respecto a amparo de bienes muebles e inmuebles, cálculo de excedentes financieros, presupuestos de ingresos propios para el anteproyecto de presupuesto de las siguientes vigencias.
Sin perjuicio de lo anterior, y de acuerdo a que en el Comité de Gestión y Desempeño se abordan situaciones relevantes de la ADR, se evidenció en las actas del mismo no se llevo a cabo la presentación de los Estados Financieros y sus notas de la entidad con un corte específico o anteriormente establecido, para la entidad es importante contar con esta socialización de los Estados Financieros ya que se busca la toma de decisiones a nivel gerencial que contribuyan a la Gestión de la ADR en cuanto a su información financiera</t>
  </si>
  <si>
    <t>Con corte a la emisión de este informe 20 de febrero 2023, se corroboró la elaboración de los Estados Financieros de la ADR publicados en la página web de la entidad hasta el 30 de noviembre 2022, no obstante es importante establecer una limitación en el alcance de revisión de esta prueba ya que a la fecha de revisión de estos criterios no se han emitido los Estados Financieros con corte a 31 de diciembre 2022.</t>
  </si>
  <si>
    <t>Se realizó la verificación de la información disponible de libro mayor frente a Estados Financieros al 30 de noviembre de 2022, y no se identificaron diferencias, por lo que las cifras coinciden.</t>
  </si>
  <si>
    <t>Con la información entregada por el INCODER se estableció el punto de inicio para reconocer la partida y entrega de lo correspondiente, donde la información allegada por esta entidad extinta se encuentra reconocida en una partida nombrada "tercero genérico" donde se corrobora que no se encuentra individualizados los derechos u obligaciones de la entidad.
Las obligaciones derivadas de procesos litigiosos se manejan a través de las actuaciones realizadas por los apoderados correspondientes, quienes a través de su perfil en la plataforma eKOGUI registran las eventuales variaciones en las pretensiones según la evolución de cada caso.</t>
  </si>
  <si>
    <t>La Oficina de Control Interno encontró que, a la fecha de presentación de este informe 20 febrero 2023, se evidenciaron publicados los EEFF de manera mensual junto con sus Notas en la página web de la ADR con corte a 30 de noviembre 2022.
Sin perjuicio de lo anterior, se observó que la numeración y presentación de la información financiera no guarda un orden, tal como se indica en el Anexo de la Resolución 193 de 2020 en los Estados Financieros publicados en la página web de la entidad de los meses Septiembre, Octubre, Noviembre de 2022.</t>
  </si>
  <si>
    <t>Al revisar los requerimientos de revelaciones del documento Normas para el reconocimiento, medición, revelación y presentación de los hechos económicos, frente a las notas a los estados financieros al 30 de noviembre de 2022, se identificó que no cumplieron con todos los requerimientos solicitados, por ejemplo, comportamiento de Cuentas por cobrar, cuentas por pagar, Beneficios a los Empleados.</t>
  </si>
  <si>
    <t>Al revisar las revelaciones en las partidas de los estados financieros, esta Oficina encontró qué: 
a) la partida de cuentas por cobrar no indicó el plazo y vencimiento
b) la partida de cuentas por pagar no especificó el plazo y vencimiento de las mismas y
c) la partida de beneficios a los empleados no reveló la naturaleza y cuantía de las remuneraciones del personal directivo de la Entidad.</t>
  </si>
  <si>
    <t>En la inspección de los Estados Financieros de la entidad esta Oficina encontró errores en asignación de numeración de enlace con las encontradas en las Notas a los Estados Financieros. Así mismo, la Oficina de Control Interno pudo evidenciar que la información financiera publicada en la página web de la entidad correspondió a la reportada a la Contaduría General de la Nación en los cierres trimestrales.</t>
  </si>
  <si>
    <t>El Manual de Políticas Contables se encuentra publicado en el aplicativo Isolución, el cual permite la consulta permanente por los involucrados. La Resolución 1419 del 27 de septiembre de 2017 que creó el Comité Técnico de Sostenibilidad del Sistema de Información Financiera, se encuentra en el enlace https://www.adr.gov.co/transparencia/normativa-de-la-entidad-o-autoridad/resoluciones/resoluciones-2017/</t>
  </si>
  <si>
    <t>A partir de los resultados de la prueba ejecutada se concluye que dentro de las Políticas Contables se cuenta con la descripción del método de cálculo de los valores correspondientes a los procesos de depreciación, amortización, y deterioro, a excepción del proceso de agotamiento, ya que dentro de la entidad no se poseen bienes que sean agotables como por ejemplo (los activos biológicos entre otros).</t>
  </si>
  <si>
    <t xml:space="preserve">De acuerdo con la verificación realizada a los cálculos de depreciación, se observó que la Entidad utiliza el método de línea recta establecido en el Manual de Políticas Contables, y asignó las vidas útiles correspondientes.
Esta Oficina de Control Interno seleccionó para efectos de recálculo la partida significativa de Propiedades, Planta y Equipo, de la cual extrajo una muestra a partir del aplicativo APOTEOSYS con información al 30 de noviembre de 2022, y efectuó el recálculo del gasto por Depreciación, sin obtener diferencias. </t>
  </si>
  <si>
    <t>A partir de las indagaciones realizadas se evidenció que al cierre de cada periodo y en las revelaciones de los Estados Financieros y sus respectivas notas se da revisión de la vida útil de la propiedad, planta y equipo, y su depreciación.</t>
  </si>
  <si>
    <t>Se indicó por parte del proceso que se ejecutan al final del periodo contable, sin embargo, al momento de realizar la verificación se encontraba en desarrollo de acuerdo con los tiempos para su respectivo reporte.</t>
  </si>
  <si>
    <t>Los criterios de medición posterior se encuentran plenamente establecidos por la ADR en el Manual de Políticas Contables, para las partidas de Efectivo y Equivalentes al Efectivo, Cuentas por Cobrar, Inventarios, Propiedades, Planta y Equipo, Activos Intangibles, Cuentas por Pagar y Pasivos Estimados y Provisiones, Beneficios a los Empleados, Ingresos.</t>
  </si>
  <si>
    <t>En la inspección de la muestra de 10 comprobantes contables y sus documentos fuente, se pudo evidenciar que las partidas sujetas a medición posterior, tales como: Deterioro de Cartera, Provisiones por procesos litigiosos, así como Depreciación de Propiedades, Planta y Equipo fueron identificadas para aplicar los registros contables asociados. No obstante es importante mencionar que en la vigencia 2022 no se presentaron mediciones posteriores de hechos económicos.</t>
  </si>
  <si>
    <t>Los criterios de medición posterior se encuentran establecidos en el Manual de Políticas Contables para las partidas de Cuentas por Cobrar, Inventarios, Propiedades, Planta y Equipo, Activos Intangibles, Cuentas por Pagar y Pasivos Estimados y Provisiones. La inspección de una muestra de 10 comprobantes contables y sus documentos fuente permitió evidenciar que las partidas sujetas a medición posterior, tales como: Deterioro de Cartera, Provisiones por procesos litigiosos, así como Depreciación de Propiedades, Planta y Equipo fueron identificadas para aplicar los registros contables asociados de la medición posterior, concordantes con el Marco Normativo para Entidades de Gobierno, No obstante es importante mencionar que en la vigencia 2022 no se presentaron mediciones posteriores de hechos económicos</t>
  </si>
  <si>
    <t>Mensualmente el área contable solicita a las Dependencias generadoras de hechos económicos la información requerida para imputar contablemente en cada periodo. No obstante, como se indicó anteriormente, no todas las áreas cumplieron con el envío de la información según la Circular 020 de 2022, por tanto, no es factible registrar oportunamente la generación de algunos hechos económicos.</t>
  </si>
  <si>
    <t>Existe un sistema de indicadores que permite medir la gestión de la Gestión Financiera de la entidad. 
1.	Gestión del PAC para gastos de inversiones
2.	Gestión del PAC para gastos generales
3.	Gestión del PAC para gastos personales
4.	Ejecución de la reserva presupuestal de Inversión
5.	Ejecución de la reserva presupuestal de funcionamiento
6.	Ejecución de la reserva presupuestal General.</t>
  </si>
  <si>
    <t>Los indicadores se ajustan a las necesidades de la Agencia y como tal del proceso contable, se seleccionaron los de mayor relevancia para su gestión.</t>
  </si>
  <si>
    <t>Se cuenta con un proceso de verificación de la información contable, fuente de información para los indicadores que se encuentra alineado al proceso de gestión.</t>
  </si>
  <si>
    <t>Para los riesgos identificados se establecieron los controles correspondientes, describiendo el tipo de control, el nivel de mitigación de la causa e indicando la frecuencia con la que se aplican los controles, la periodicidad de actualización se determina desde la segunda línea de defensa, la Oficina de Planeación. Se evidenció ejecución de control mediante actas de conciliación.</t>
  </si>
  <si>
    <t>Se establecieron controles en los riesgos identificados para la Gestión Financiera, además, el propósito del control, responsable de primera línea de defensa, la frecuencia con la que se aplica y las acciones para abordar el riesgo. los indicadores de efectividad de los controles presentaron bajos resultados en la medición de los riesgos</t>
  </si>
  <si>
    <r>
      <t xml:space="preserve">La Oficina de Control Interno revisó una muestra de 10 comprobantes contables donde se corroboró que la descripción del comprobante no es clara y coherente con el documento fuente o soporte de la transacción, según lo establecido en las Políticas Contables de la ADR, Página 38, donde menciona que </t>
    </r>
    <r>
      <rPr>
        <i/>
        <sz val="10"/>
        <rFont val="Arial"/>
        <family val="2"/>
      </rPr>
      <t xml:space="preserve">"De acuerdo con los procedimientos definidos para el proceso de Gestión Financiera incorporados en el sistema integrado de gestión a través del proceso de gestión documental implementado en la ADR, los comprobantes de contabilidad deben tener sus soportes los comprobantes de contabilidad se debe hacer referencia a los soportes que sustentan la transacción, con independencia de que estos se adjunten o no a dichos comprobantes". </t>
    </r>
  </si>
  <si>
    <r>
      <t xml:space="preserve">En el Capítulo VI del Manual de Políticas Contables la Entidad tiene dispuestas las Normas para la Presentación de Estados Financieros y Revelaciones, en donde estableció: Numeral 1.3.5 </t>
    </r>
    <r>
      <rPr>
        <i/>
        <sz val="10"/>
        <color theme="1"/>
        <rFont val="Arial"/>
        <family val="2"/>
      </rPr>
      <t>Estados financieros mensuales. La ADR prepara y publica informes financieros y contables de forma mensual de acuerdo con lo establecido por la CGN en la Resolución N° 182 de 2017 y el numeral 36 del artículo 34 de la Ley 734 de 2002."</t>
    </r>
  </si>
  <si>
    <t>El Manual de Políticas Contables se encuentra publicado en el aplicativo ISOLUCION, herramienta a través de la cual se socializan los documentos formalizados al interior de la Entidad, y a la que tiene acceso el personal involucrado en el proceso contable, funcionarios y contratistas de la Entidad..</t>
  </si>
  <si>
    <r>
      <t>En varios apartes del Manual de Políticas Contables versión 2, se observó la descripción de la determinación de representación fiel de información financiera de la entidad, en la Introducción se indica,</t>
    </r>
    <r>
      <rPr>
        <i/>
        <sz val="10"/>
        <rFont val="Arial"/>
        <family val="2"/>
      </rPr>
      <t xml:space="preserve"> “El Manual de Políticas Contables, permite de manera clara y objetiva guiar el adecuado tratamiento contable de los hechos económicos propios de la ADR de acuerdo con las normas establecidas por el ente regulador para contribuir a la preparación y presentación de Información Financiera que cumpla con las características fundamentales de representación fiel y relevancia.”</t>
    </r>
  </si>
  <si>
    <t>En la vigencia 2022 el área de Almacén de la ADR realizó actividades para confirmar la existencia de los activos de su propiedad, los funcionarios del área de Almacén indicaron que realizaron la verificación de lo que existe registrado en el sistema APOTEOSYS, sin embargo, pese a que dijeron que no existían faltantes, en el “Acta No. 002 DAT MOCARI”, se indicaba el faltante de 10 elementos y la interposición de la denuncia correspondiente el día 04/12/2020.  Así mismo, no se realiza una validación documentada entre lo registrado en el aplicativo Apoteosys y la toma de inventario físico, como tampoco existe uniformidad en los formatos utilizados para la toma de inventarios.</t>
  </si>
  <si>
    <t>Se evidenció que cada vez que se hace un registro contable se hace la depuración y el análisis teniendo en cuenta el manual de políticas. El deterioro y la revisión de la vida útil de la propiedad, planta y equipo se realizan anualmente y para esto se suscribió acta con las decisiones tomadas en la reunión que se realizó para determinar las estimaciones y deterioro. En el año se efectuó depuración de la propiedad, planta y equipo mediante la elaboración de resoluciones para dar de baja los bienes a que hubo lugar, no obstante, el comite sesiono una sola vez.</t>
  </si>
  <si>
    <t xml:space="preserve">El Manual de Políticas Contables en el cual la ADR estableció los criterios para el reconocimiento de los hechos económicos - Efectivo y Equivalente al Efectivo, Cuentas por Cobrar, Inventarios, Activos Intangibles, Propiedad, Planta y Equipo, Beneficios a los Empleados, Cuentas por Pagar y Pasivos Estimados y Provisiones, Ingresos se encuentra disponible para consulta de todos los servidores de la Entidad en el Sistema Integrado de Gestión - aplicativo ISOLUCION. </t>
  </si>
  <si>
    <t>El equipo de apoyo y que hace parte del proceso contable cuenta con las capacidades y conocimiento idóneo para identificar los hechos económicos propios de la Entidad que tienen impacto contable.</t>
  </si>
  <si>
    <t>Desde el área de Talento Humano se aplicaron encuestas a los funcionarios y contratistas que asisten a las capacitaciones, sobre la pertinencia del curso para el desarrollo de sus funciones.</t>
  </si>
  <si>
    <t>CONTROL INTERNO CONTABLE 2022</t>
  </si>
  <si>
    <t>La Circular 070 de 2022 fue remitida y socializada el 1 de noviembre 2022, mediante correo electrónico, sin embargo, al no tener el procedimiento que establezca la totalidad de actividades, se cumple parcialmente con el control.</t>
  </si>
  <si>
    <t>Se identificó que existen políticas, directrices, lineamientos formales que propenden por la depuración contable permanente y la sostenibilidad de la calidad de la información
El procedimiento Gestión Contable indica en su numeral 6, actividad 1: Las dependencias de la entidad en cumplimiento de lo dispuesto en el Manual de Políticas  Contables y, con el propósito de garantizar la relevancia, verificabilidad, comprensibilidad y razonabilidad de la información financiera de la ADR, entre otras características cualitativas, entregan información financiera bajo el nuevo marco normativo, y también define el flujo de la información contable junto con los responsables de cada área relacionada. Adicionalmente, la caracterización del proceso Gestión Financiera da cuenta de las entradas y salidas de cada actividad del proceso.</t>
  </si>
  <si>
    <t>El Ministerio de Hacienda y Crédito Público, a través del Sistema Integrado de Información Financiera - SIIF Nación, dispuso para la vigencia 2022 el Catálogo General de Cuentas 2015.15, el cual es cargado por el Administrador SIIF Nación y no por la Entidad Usuaria. En la comparación del catálogo frente al Balance General - Libro Mayor se validó que el código y nombre de las cuentas correspondientes fueran congruentes.</t>
  </si>
  <si>
    <t>Las notas a los estados finacieros poseen la suficiente ilustración para su adecuada comprensión por parte de los usuarios de acuerdo con los criterios, ya que revelan lo necesario para su comprensión., sin embargo, con el fin de fortalecer  la presentación, se recomienda  que la denominación y numeración de las Notas a los Estados Financieros se ajusten a lo establecido en el artículo 2 de la Resolución 193 de 2020, ítem 1 donde se define el ejemplo de la numeración y denominación de la nota.</t>
  </si>
  <si>
    <r>
      <t>Se proyectó en la Estrategia de Rendición de cuentas 2023, la presentación del tema "</t>
    </r>
    <r>
      <rPr>
        <i/>
        <sz val="10"/>
        <color theme="1"/>
        <rFont val="Arial"/>
        <family val="2"/>
      </rPr>
      <t>Presupuesto</t>
    </r>
    <r>
      <rPr>
        <sz val="10"/>
        <color theme="1"/>
        <rFont val="Arial"/>
        <family val="2"/>
      </rPr>
      <t>", aspectos "</t>
    </r>
    <r>
      <rPr>
        <i/>
        <sz val="10"/>
        <color theme="1"/>
        <rFont val="Arial"/>
        <family val="2"/>
      </rPr>
      <t>Ejecución presupuesta</t>
    </r>
    <r>
      <rPr>
        <sz val="10"/>
        <color theme="1"/>
        <rFont val="Arial"/>
        <family val="2"/>
      </rPr>
      <t>l" y contenido "C</t>
    </r>
    <r>
      <rPr>
        <i/>
        <sz val="10"/>
        <color theme="1"/>
        <rFont val="Arial"/>
        <family val="2"/>
      </rPr>
      <t xml:space="preserve">ierre presupuestal 2022 Ejecución presupuestal de los proyectos de inversión 2022 Estado de avance ejecución presupuestal Estados financieros" </t>
    </r>
    <r>
      <rPr>
        <sz val="10"/>
        <color theme="1"/>
        <rFont val="Arial"/>
        <family val="2"/>
      </rPr>
      <t>en el primer semestre de 2023
En cuanto a contenido "</t>
    </r>
    <r>
      <rPr>
        <i/>
        <sz val="10"/>
        <color theme="1"/>
        <rFont val="Arial"/>
        <family val="2"/>
      </rPr>
      <t>De carácter Financiero o Presupuestal:
Ejecución Presupuestal, Presupuesto de ingresos y gastos (funcionamiento e 
inversión) apropiaciones, ingresos, compromisos y obligaciones. Estados 
Financieros de las anteriores vigencias</t>
    </r>
    <r>
      <rPr>
        <sz val="10"/>
        <color theme="1"/>
        <rFont val="Arial"/>
        <family val="2"/>
      </rPr>
      <t>. "</t>
    </r>
  </si>
  <si>
    <t>Anualmente se emite circular interna dando directrices para el cierre, en este sentido se expidió la circular 070 del 1 de noviembre 2022, en la que se dan lineamientos e instrucciones  a seguir para el cierre financiero de la vigencia 2022 y apertura vigencia 2023, no obstante, se identificó la falta de un procedimiento que establezca todas las actividades para realizar el cierre integral de las operaciones que impactan la información financiera de la ADR</t>
  </si>
  <si>
    <t>En cumplimiento al Manual de Políticas Contables V002, se ejecuta la depuración contable a través de las conciliaciones con las áreas generadoras de información, con periodicidad mensual.
En cuanto al Comité Técnico de Sostenibilidad del Sistema de Información Financiera de la ADR, dentro de su primera función “Recomendar las gestiones administrativas que deban ejecutarse para depurar las cifras y demás datos contenidos en los estados, informes y reportes contables de la Agencia de Desarrollo Rural, (…)”, en la reunión llevada a cabo en la vigencia 2022, aprobó la baja de bienes muebles (Actas de fechas, 3 de diciembre 2021, 16 de junio 2022 y  9 de diciembre 2022) y la depuración contable de la bajas de elementos presentados, no obstante, se evidenció incumplimiento frente a lo determinado en el Art. 5 de la Resolución 1419 de 2017, que establece “El Comité Técnico de Sostenibilidad del Sistema de Información Financiera de la Agencia de Desarrollo Rural se reunirá de manera ordinaria por lo menos una (1) vez cada tres (3) meses y de manera extraordinaria cuando las necesidades lo exijan”, dado que durante la vigencia 2022 solamente sesionó una (1) vez el 16 de diciembre de 2022 según Acta No. 012.
En cuanto a la séptima función “Recomendar la adopción de directrices, políticas y procedimientos dirigidos a la ejecución, control y seguimiento del proceso administrativo, financiero y contable en la entidad. (…)”, se aprobó la modificación de política contable de “Materialidad” en el Manual de Política Contable en su versión No. 003 de diciembre de 2022.</t>
  </si>
  <si>
    <t>A la fecha de evaluación no se ha realizado la audiencia pública de rendición de cuentas de la vigencia 2022, No obstante, en la revisión de la rendición del año pasado se concluyó que no se revisan todas las cifras para efectos de ser incluidas.</t>
  </si>
  <si>
    <t>A la fecha de evaluación no se ha realizado la audiencia pública de rendición de cuentas de la vigencia 2022. No obstante, en la revisión de la rendición del año pasado se concluyó que no se revisan todas las cifras para efectos de ser incluidas.</t>
  </si>
  <si>
    <t>De acuerdo al procedimiento de Gestión Contable se detalla la actividad, descripción, responsable y registro del trámite de la información financiera de la entidad dentro de la Dirección Administrativa y Financiera adscrita a la Secretaria General, donde se desglosa cada uno de las actividades a realizar para la gestión y reporte de la información financiera generada por la entidad. Adicionalmente se evidenció la segregación de funciones de los permisos y roles en el SIIF Nacion de cada unos de los colaboradores que pertenecen a esta área.</t>
  </si>
  <si>
    <t>El catálogo de cuentas es cargado directamente por el administrador de SIIF nación por lo cual se encuentra actualizado, sin embargo, es  necesario documentar las revisiones que se realizan del catálogo de cuentas, a medida que se expiden las respectivas modificaciones.</t>
  </si>
  <si>
    <t>De acuerdo con la respuesta a la pregunta anterior, no se identificaron diferencias entre la información de los libros contables y la información presentada en EEFF y ante el CHIP.</t>
  </si>
  <si>
    <t>De acuerdo con las pruebas de auditoría realizadas, se observó que los criterios de medición inicial establecidos por la ADR en el Manual de Políticas Contables para el reconocimiento de los hechos económicos - Efectivo y Equivalente al Efectivo, Cuentas por Cobrar, Inventarios, Propiedades, Planta y Equipo, Intangibles, Beneficios a los Empleados, Cuentas por Pagar y Pasivos Estimados y Provisiones, Ingresos corresponden a los establecidos en el marco técnico normativo para las Entidades de Gobierno expedido por la Contaduría General de la Nación. Sin perjuicio de lo anterior, se corroboró una leve desviación en la medición inicial de la partida Activos intangibles generados internamente respecto con el marco normativo aplicable.</t>
  </si>
  <si>
    <t>Con el fin de validar la coherencia de los libros contables a 30 de noviembre de 2022  y los Estados Financieros a 30 de noviembre se realizó la verificación de los saldos finales y se corroboraron las cifras contenidas para el reporte ante el CHIP y el cierre de la vigencia, por lo anterior se obtuvo evidencia de las validaciones realizadas por el área contable antes de cada cierre de mes o vigencia. Por lo tanto se concluye que los valores contenidos en los estados financieros coinciden con los saldos de los libros de contabilidad con corte a 30 de noviembre 2022.</t>
  </si>
  <si>
    <t>Las autoevaluaciones se realizan con el diligenciamiento del monitoreo a los riesgos que se documenta en el formato “Seguimiento Mapa de Riesgos por Proceso V1” Código F-SIG-003, sin embargo, para el 2022 no aplicó revisión de materialización de riesgos y los indicadores de efectividad de los controles presentaron bajos resultados en la medición de los riesgos.</t>
  </si>
  <si>
    <t>•Anualmente se emite circular interna dando directrices para el cierre, en este sentido se expidió la circular 070 del 1 de noviembre 2022, en la que se dan lineamientos e instrucciones a seguir para el cierre financiero de la vigencia 2022 y apertura vigencia 2023, no obstante, se identificó la falta de un procedimiento que establezca todas las actividades para realizar el cierre integral de las operaciones que impactan la información financiera de la ADR.
•Se evidenció la presentación extemporánea de información financiera correspondiente al tercer trimestre de 2022 a través del CHIP, debido a que el reporte se realizó el 3 de noviembre de 2022 y la fecha establecida en el Artículo No 16. “Plazos para el reporte de la información a la Contaduría General de la Nación” de la Resolución 706 de 2016 de la Contaduría General de la Nación era el 31 de octubre de 2022.
•Se evidenciaron retrasos en el envío de información por parte de las áreas generadoras de acuerdo con los tiempos tiempos definidos en la Circular 037 del 17 de mayo de 2022 y en la Circular 070 del 01 de noviembre de 2022 .
•La Oficina de Control Interno revisó una muestra de diez (10) comprobantes contables donde se corroboró que la descripción del comprobante no es clara y coherente con el documento fuente o soporte de la transacción, generando riesgo de interpretación no idónea de la información.
•La numeración y presentación de la información financiera publicada en la página web de la entidad para los meses septiembre, octubre y noviembre de 2022, no se encuentra acorde con lo establecido en  el Anexo de la Resolución 193 de 2020.
•Las revelaciones en las notas a los estados financieros de algunas partidas no cumplen completamente con los requerimientos mínimos establecidos en el Marco Técnico Normativo para Entidades de Gobierno y Manual de Políticas Contables, por ejemplo: en las cuentas por cobrar y por pagar, el plazo y vencimiento; en los beneficios a empleados la naturaleza y cuantía de las remuneraciones del personal directivo de la Entidad.
•Se evidenció la existencia de cuentas contables en el Catálogo de Cuentas de la ADR, y que no se encuentran referidas en el Marco Técnico Normativo para Entidades de Gobierno, es importante precisar que estas no presentaron movimientos durante la vigencia 2022, sin embargo, se deben hacer los ajustes correspondientes para dar cumplimiento a la normatividad vigente y aplicable a la entidad.</t>
  </si>
  <si>
    <t>•Actualización del manual de políticas contables de acuerdo con la naturaleza y cambios que se dieron en la entidad y directrices de CGN.
•Disponibilidad para consulta permanente, en el aplicativo ISOLUCION, de las versiones vigentes de los procedimientos de Gestión Financiera, Gestión Administrativa y Manual de Políticas Contables</t>
  </si>
  <si>
    <t>•Se recomienda a la Dirección Administrativa y Financiera  analizar la necesidad de implementar dentro del Sistema Integrado de Gestión un procedimiento específico para el cierre periódico e integral de la información financiera, y así fijar reglas, tipo de información necesaria, fechas límite de entrega de información por parte de las dependencias, periodicidad y responsables directos de la entrega oportuna y de calidad de dicha información.
•Es necesario que la Entidad  de acuerdo con los tiempos definidos en la Resolución 706 de 2016, defina un cronograma para publicación de los informes financieros, estimando  fechas de consolidación y revisión anticipadamente con el fin de subsanar cualquier desviación y poder presentarlos oportunamente.
•Realizar reuniones con las áreas generadoras de información contable con el fin de conocer las diferentes causas que generaron los retrasos descritos, después determinar los ajustes y herramientas necesarias que se pueden implementar para mitigar el riesgo y realizar un monitoreo a través de indicadores de gestión que pueden ser llevados por parte de Gestión Financiera.
•Determinar para los comprobantes contables un estándar de información mínima a contener, que sea formalizado en Isolución y que sea socializado a los interesados.
•Generar las revisiones pertinentes para verificar que los estados financieros cumplan a cabalidad con lo definido en  el anexo de la resolución 193 de 2016.
•Continuar con el fortalecimiento de las revelaciones de las partidas de los estados financieros, a fin de lograr cerrar las brechas precitadas. Se recomienda diseñar una proforma (plantilla) de revelación de notas a los estados financieros que contemple, para cada partida de los estados financieros, los requerimientos mínimos de información exigidos según el Marco Técnico Normativo Aplicable a Entidades de Gobierno, de tal manera que, al momento de elaborarlas, el equipo de contabilidad considere todos los puntos sin excepción. Para lograr esto, es necesario igualmente ajustar las solicitudes de información a las Dependencias que generan reportes para efectos contables, con el fin de que no haya dificultades en la construcción de las notas.
•Con relación a las cuentas contables incluidas en el Catálogo de Cuentas de la ADR y que no se encuentran referidas en el Marco Técnico Normativo para Entidades de Gobierno, se recomienda presentar el caso en el Comité Técnico de Sostenibilidad del Sistema de Información Financiera de la ADR con el fin de analizar el tema y tomar los correctivos pertinentes.
•Durante la inspección de las bases contables y el reporte detallado por tercero de partidas contables, esta Oficina de Control Interno identificó un tercero de las cuentas por cobrar imputado a la Agencia de Desarrollo Rural, el cual corresponde a las partidas recibidas del extinto INCODER. Es necesario que se efectúen los ejercicios de depuración para sanear el rubro. (observación reiterativa del periodo anterior).
•Esta Oficina de Control Interno insta a la Dirección Financiera - grupo de contabilidad, a dejar evidencia trazable sobre ajustes, imputaciones y revisiones del momento de la preparación de estados financieros y su transmisión a los entes correspondientes. 
•Diseñar un cronograma de reuniones en cada vigencia con el fin de cumplir los términos de convocatoria y periodicidad de las reuniones del Comité Técnico de Sostenibilidad del Sistema de Información Financiera de la Agencia de Desarrollo Rural, con el fin de dar cumplimiento a lo determinado en el Articulo No 5 de la Resolución 1419 de 2017, que establece “El Comité Técnico de Sostenibilidad del Sistema de Información Financiera de la Agencia de Desarrollo Rural se reunirá de manera ordinaria por lo menos una (1) vez cada tres (3) meses y de manera extraordinaria cuando las necesidades lo exijan”.
•Continuar y fortalecer  la generación de espacios de capacitación y actualización en materia contable, normativa y tributaria para los servidores del área contable en el Plan Institucional de Capacitación de la Entidad y monitorear la asistencia a este tipo de eventos. Para el efecto, deberá evaluarse dentro del Plan de adquisiciones este tipo de necesidades. Así mismo, se sugiere que la Dirección Financiera consulte los procesos de capacitación que eventualmente imparta la Contaduría General de la Nación, con el fin de hacer partícipe a los colaboradores del área contable. 
•Coordinar mesas de trabajo con  la Oficina de Planeación con el fin de revisar y verificar que los controles asociados a los riesgos del proceso cumplan  los lineamientos definidos en  el numeral 3.2.2 de la Guía para la administración del riesgo y el diseño de controles en Entidades Públicas (Versión 4) en lo relacionado con: adecuado diseño de los controles.</t>
  </si>
  <si>
    <t xml:space="preserve">•La Entidad cuenta con un Manual de Políticas Contables actualizado y alineado con los términos del Marco Técnico Normativo aplicable a Entidades de Gobierno. 
•La entidad cuenta con los procedimientos del Proceso de Gestión Financiera donde se considera la normativa en materia contable y presupuestal para el reconocimiento, medición, revelación y presentación de los hechos económicos.
•Disponibilidad para consulta permanente de las versiones vigentes de los procedimientos de Gestión Financiera y del Manual de Políticas Contables, de la Entidad en los documentos del Sistema de Gestión de la Calidad (ISOLUCIÓN), herramienta a través de la cual se socializan los documentos formalizados al interior de la Entidad.
•El área contable ejecuta controles de conciliación mensual aplicados a la información financiera reportada por las diferentes dependencias, con el fin de reflejar razonablemente las cifras en los estados financieros. 
•Los saldos reflejados en los Estados Financieros e informes son concordantes con los saldos de los libros. 
•La ADR cuenta con las tablas de retención documental, aprobadas en agosto de 2020, aplicable al área contable, por medio de la cual se instruyen mecanismos para el almacenamiento y custodia de la información.
•Los funcionarios  asociados al proceso contable cumplen con el perfil y las competencias requeridas en el Manual Específico de Funciones y Competencias Laborales, así mismo, desde octubre de 2022, se incorporaron servidores públicos de carrera administrativa a cargos básicos dentro del área. </t>
  </si>
  <si>
    <t>Se realizó el seguimiento de los planes de mejoramiento internos mediante el formato F-EVI-015 Plan de Mejoramiento, el cual fue diligenciado y remitido a la Oficina de Control Interno y en el formato Reporte Semestral que se encuentra en el aplicativo SIRECI “Formulario F14.1 Planes de Mejoramiento Entidades”, en cumplimiento a la Resolución Reglamentaria Orgánica REG-0RG-42 de 2020, con periodicidad semestral, sin embargo, estos instrumentos no fueron suficientes dado que se presentaron dos actividades vencidas en su desarrollo.</t>
  </si>
  <si>
    <t>Se evidenció conciliaciones realizadas con el área Jurídica (enero a noviembre 2022   -Archivos en Excel: Conciliación con el área de jurídica, Estado de las demandas en contra de la entidad por terceros, Provisión contable de litigios por tercero), los formatos de conciliación se realizan en excel y se incluye el nombre de los que participan, Conciliaciones con el área de Cartera (enero a julio 2022-Acta 001 a 015), debidamente firmadas, y Conciliaciones con Propiedad planta y equipo (enero a noviembre 2022-Bienes devolutivos), debidamente firmadas. Con respecto al área de Nómina (Acta No. 012 del 10 de febrero de 2023)</t>
  </si>
  <si>
    <t>Para verificar la integridad de los registros contables, el Contador de la ADR elaboro y suministro una matriz de chequeo de los comprobantes contables y su completitud.</t>
  </si>
  <si>
    <r>
      <t xml:space="preserve">De acuerdo con  los EEFF con corte a diciembre de 2022 estaban en proceso de elaboración, no es posible corroborar el cumplimiento de esta pregunta del formulario, ya que las Notas a los Estados Financieros con corte a 30 de noviembre 2022 no establece </t>
    </r>
    <r>
      <rPr>
        <i/>
        <sz val="10"/>
        <color theme="1"/>
        <rFont val="Arial"/>
        <family val="2"/>
      </rPr>
      <t xml:space="preserve">JUICIOS, ESTIMACIONES, RIESGOS Y CORRECCIÓN DE ERRORES CONTABLES, </t>
    </r>
    <r>
      <rPr>
        <sz val="10"/>
        <color theme="1"/>
        <rFont val="Arial"/>
        <family val="2"/>
      </rPr>
      <t>no obstante, frente a los estados financieros de la vigencia 2021 publicados en la vigencia 2022 se evidenció la nota 3 - JUICIOS, ESTIMACIONES, RIESGOS Y CORRECCIÓN DE ERRORES CONTABLES, en donde se detallan los supuestos para el cálculo del deterioro de cuentas por cobrar, así como la metodología de cálculo de provisión contable de procesos judiciales</t>
    </r>
  </si>
  <si>
    <t>En los procesos de identificación de partidas se evalúan sus cuantías y se reconocen conforme a las políticas contables en los grupos de cuentas: Cuentas por cobrar, Propiedad, planta y equipo, Intangibles y Cuentas por pagar, así como sus contrapartidas en las cuentas de ingresos y gastos según corresponda, No obstante se evidenciaron cuentas contables manejadas en el SIIF Nacion de la entidad que no se encuentran instadas en el Marco Normativo de la CGN, auque las mismas llevan varias vigencias sin movimiento.</t>
  </si>
  <si>
    <t>En virtud de lo anterior, la cuenta denominada "terceros genericos" al no contar con información desagregada de las Propiedades, Planta y Equipo de los distritos de Adecuación de Tierras, así como de los usuarios en cartera, no resulta factible hacer una baja en cuentas recibidos por el extinto INCODER, sin embargo la baja en cuentas se realiza normalmemte a las demas cuentas que maneja la entidad.</t>
  </si>
  <si>
    <t>En el proceso de clasificación para la totalidad de cuentas que maneja la enrtidad se llevan los registros de acuerdo con la normatividad, a excepcion de la información entregada por el INCODER se estableció el punto de partida para reconocer la partida y entrega de lo correspondiente donde la información allegada por esta entidad extinta se encuentra reconocida en una partida nombrada "tercero genérico" donde se corrobora que no se encuentra individualizados los derechos u obligaciones de la entidad.</t>
  </si>
  <si>
    <t xml:space="preserve">Los hechos economicos si se registran cronologicamente, sin embargo, se encontro  que algunos hechos económicos estaban registrados en fechas que no eran congruentes con el número de consecutivo, debido a las fechas de cierre de los modulos del SIIF Nacion.                                        </t>
  </si>
  <si>
    <t>En concordancia con la respuesta a la pregunta anterior, se concluye razonablemente que en todos los casos se realiza la verificación de la cronología de los registros contables frente a su número de comprobante.</t>
  </si>
  <si>
    <t>Para verificar el orden cronológico de los comprobantes contables, se extrajo del archivo Reporte consolidado Libro Diario el número consecutivo de éstos y sus fechas de imputación asociadas econtrando que algunos hechos económicos reflejaban fechas que no eran congruentes con el número de consecutivo contabilizado, esta situación obedece a la parametrización de SIIF Nación, pues el Coordinador de la plataforma en la ADR no tiene permisos para alterar los consecutivos y su cronología.</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</si>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</sst>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FF0000"/>
      <name val="Calibri"/>
      <family val="2"/>
      <scheme val="minor"/>
    </font>
    <font>
      <b/>
      <sz val="10"/>
      <color theme="1"/>
      <name val="Arial"/>
      <family val="2"/>
    </font>
    <font>
      <b/>
      <sz val="10"/>
      <name val="Arial"/>
      <family val="2"/>
    </font>
    <font>
      <sz val="10"/>
      <name val="Arial"/>
      <family val="2"/>
    </font>
    <font>
      <sz val="10"/>
      <color theme="1"/>
      <name val="Arial"/>
      <family val="2"/>
    </font>
    <font>
      <i/>
      <sz val="10"/>
      <name val="Arial"/>
      <family val="2"/>
    </font>
    <font>
      <i/>
      <sz val="10"/>
      <color theme="1"/>
      <name val="Arial"/>
      <family val="2"/>
    </font>
    <font>
      <sz val="10"/>
      <color rgb="FFFF0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1" tint="0.499984740745262"/>
        <bgColor indexed="64"/>
      </patternFill>
    </fill>
    <fill>
      <patternFill patternType="solid">
        <fgColor theme="8" tint="0.39997558519241921"/>
        <bgColor indexed="64"/>
      </patternFill>
    </fill>
    <fill>
      <patternFill patternType="solid">
        <fgColor theme="4" tint="0.59999389629810485"/>
        <bgColor indexed="64"/>
      </patternFill>
    </fill>
  </fills>
  <borders count="21">
    <border>
      <left/>
      <right/>
      <top/>
      <bottom/>
      <diagonal/>
    </border>
    <border>
      <left style="medium">
        <color theme="8" tint="-0.24994659260841701"/>
      </left>
      <right style="medium">
        <color theme="8" tint="-0.24994659260841701"/>
      </right>
      <top style="thin">
        <color indexed="64"/>
      </top>
      <bottom/>
      <diagonal/>
    </border>
    <border>
      <left style="medium">
        <color theme="8" tint="-0.24994659260841701"/>
      </left>
      <right style="medium">
        <color theme="8" tint="-0.24994659260841701"/>
      </right>
      <top style="medium">
        <color theme="8" tint="-0.24994659260841701"/>
      </top>
      <bottom style="medium">
        <color theme="8" tint="-0.24994659260841701"/>
      </bottom>
      <diagonal/>
    </border>
    <border>
      <left style="thin">
        <color indexed="64"/>
      </left>
      <right/>
      <top/>
      <bottom/>
      <diagonal/>
    </border>
    <border>
      <left/>
      <right style="medium">
        <color theme="8" tint="-0.24994659260841701"/>
      </right>
      <top/>
      <bottom/>
      <diagonal/>
    </border>
    <border>
      <left style="medium">
        <color theme="8" tint="-0.24994659260841701"/>
      </left>
      <right style="medium">
        <color theme="8" tint="-0.24994659260841701"/>
      </right>
      <top/>
      <bottom/>
      <diagonal/>
    </border>
    <border>
      <left style="thin">
        <color indexed="64"/>
      </left>
      <right/>
      <top/>
      <bottom style="medium">
        <color theme="8" tint="-0.24994659260841701"/>
      </bottom>
      <diagonal/>
    </border>
    <border>
      <left/>
      <right style="medium">
        <color theme="8" tint="-0.24994659260841701"/>
      </right>
      <top/>
      <bottom style="medium">
        <color theme="8" tint="-0.24994659260841701"/>
      </bottom>
      <diagonal/>
    </border>
    <border>
      <left style="medium">
        <color theme="8" tint="-0.24994659260841701"/>
      </left>
      <right style="medium">
        <color theme="8" tint="-0.24994659260841701"/>
      </right>
      <top/>
      <bottom style="medium">
        <color theme="8" tint="-0.24994659260841701"/>
      </bottom>
      <diagonal/>
    </border>
    <border>
      <left style="thin">
        <color indexed="64"/>
      </left>
      <right style="medium">
        <color theme="8" tint="-0.24994659260841701"/>
      </right>
      <top style="medium">
        <color theme="8" tint="-0.24994659260841701"/>
      </top>
      <bottom style="medium">
        <color theme="8" tint="-0.24994659260841701"/>
      </bottom>
      <diagonal/>
    </border>
    <border>
      <left style="medium">
        <color theme="8" tint="-0.24994659260841701"/>
      </left>
      <right style="medium">
        <color theme="8" tint="-0.24994659260841701"/>
      </right>
      <top style="medium">
        <color theme="8" tint="-0.24994659260841701"/>
      </top>
      <bottom/>
      <diagonal/>
    </border>
    <border>
      <left style="medium">
        <color theme="8" tint="-0.24994659260841701"/>
      </left>
      <right/>
      <top style="medium">
        <color theme="8" tint="-0.24994659260841701"/>
      </top>
      <bottom style="medium">
        <color theme="8" tint="-0.24994659260841701"/>
      </bottom>
      <diagonal/>
    </border>
    <border>
      <left style="medium">
        <color theme="8" tint="-0.24994659260841701"/>
      </left>
      <right style="medium">
        <color theme="8" tint="-0.24994659260841701"/>
      </right>
      <top style="thin">
        <color indexed="64"/>
      </top>
      <bottom style="thin">
        <color indexed="64"/>
      </bottom>
      <diagonal/>
    </border>
    <border>
      <left style="thin">
        <color indexed="64"/>
      </left>
      <right/>
      <top style="medium">
        <color theme="8" tint="-0.24994659260841701"/>
      </top>
      <bottom/>
      <diagonal/>
    </border>
    <border>
      <left/>
      <right style="medium">
        <color theme="8" tint="-0.24994659260841701"/>
      </right>
      <top style="medium">
        <color theme="8" tint="-0.24994659260841701"/>
      </top>
      <bottom/>
      <diagonal/>
    </border>
    <border>
      <left style="medium">
        <color theme="8" tint="-0.24994659260841701"/>
      </left>
      <right style="thin">
        <color indexed="64"/>
      </right>
      <top style="medium">
        <color theme="8" tint="-0.24994659260841701"/>
      </top>
      <bottom style="medium">
        <color theme="8" tint="-0.24994659260841701"/>
      </bottom>
      <diagonal/>
    </border>
    <border>
      <left style="thin">
        <color indexed="64"/>
      </left>
      <right style="thin">
        <color indexed="64"/>
      </right>
      <top style="thin">
        <color indexed="64"/>
      </top>
      <bottom style="thin">
        <color indexed="64"/>
      </bottom>
      <diagonal/>
    </border>
    <border>
      <left style="medium">
        <color theme="8" tint="-0.24994659260841701"/>
      </left>
      <right style="thin">
        <color indexed="64"/>
      </right>
      <top/>
      <bottom/>
      <diagonal/>
    </border>
    <border>
      <left style="medium">
        <color rgb="FF0070C0"/>
      </left>
      <right style="medium">
        <color rgb="FF0070C0"/>
      </right>
      <top style="medium">
        <color rgb="FF0070C0"/>
      </top>
      <bottom style="medium">
        <color rgb="FF0070C0"/>
      </bottom>
      <diagonal/>
    </border>
    <border>
      <left style="medium">
        <color theme="8" tint="-0.24994659260841701"/>
      </left>
      <right style="thin">
        <color indexed="64"/>
      </right>
      <top/>
      <bottom style="medium">
        <color theme="8" tint="-0.24994659260841701"/>
      </bottom>
      <diagonal/>
    </border>
    <border>
      <left style="medium">
        <color theme="8" tint="-0.24994659260841701"/>
      </left>
      <right style="thin">
        <color indexed="64"/>
      </right>
      <top style="medium">
        <color theme="8" tint="-0.24994659260841701"/>
      </top>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0" fillId="0" borderId="0" xfId="0" applyAlignment="1">
      <alignment vertical="center"/>
    </xf>
    <xf numFmtId="0" fontId="3" fillId="0" borderId="0" xfId="0" applyFont="1" applyAlignment="1">
      <alignment vertical="center"/>
    </xf>
    <xf numFmtId="0" fontId="0" fillId="0" borderId="0" xfId="0"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center" vertical="center"/>
    </xf>
    <xf numFmtId="0" fontId="6" fillId="4" borderId="1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9" xfId="0" applyFont="1" applyBorder="1" applyAlignment="1">
      <alignment horizontal="center" vertical="center"/>
    </xf>
    <xf numFmtId="0" fontId="7" fillId="0" borderId="2" xfId="0" applyFont="1" applyBorder="1" applyAlignment="1">
      <alignment horizontal="justify"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2" fontId="8" fillId="0" borderId="2" xfId="0" applyNumberFormat="1"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justify" vertical="center"/>
    </xf>
    <xf numFmtId="0" fontId="8" fillId="0" borderId="10" xfId="0" applyFont="1" applyBorder="1" applyAlignment="1">
      <alignment horizontal="justify" vertical="center" wrapText="1"/>
    </xf>
    <xf numFmtId="0" fontId="8" fillId="0" borderId="2" xfId="0" applyFont="1" applyBorder="1" applyAlignment="1">
      <alignment horizontal="center" vertical="center" wrapText="1"/>
    </xf>
    <xf numFmtId="0" fontId="6" fillId="0" borderId="9" xfId="0" applyFont="1" applyBorder="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horizontal="center" vertical="center"/>
    </xf>
    <xf numFmtId="0" fontId="9" fillId="0" borderId="2" xfId="0" applyFont="1" applyBorder="1" applyAlignment="1">
      <alignment horizontal="center" vertical="center"/>
    </xf>
    <xf numFmtId="2" fontId="9" fillId="0" borderId="2" xfId="0" applyNumberFormat="1" applyFont="1" applyBorder="1" applyAlignment="1">
      <alignment horizontal="center" vertical="center"/>
    </xf>
    <xf numFmtId="0" fontId="9" fillId="0" borderId="10" xfId="0" applyFont="1" applyBorder="1" applyAlignment="1">
      <alignment horizontal="justify" vertical="center" wrapText="1"/>
    </xf>
    <xf numFmtId="0" fontId="9" fillId="0" borderId="9" xfId="0" applyFont="1" applyBorder="1" applyAlignment="1">
      <alignment horizontal="center" vertical="center"/>
    </xf>
    <xf numFmtId="0" fontId="9" fillId="0" borderId="2" xfId="0" applyFont="1" applyBorder="1" applyAlignment="1">
      <alignment horizontal="justify" vertical="center"/>
    </xf>
    <xf numFmtId="0" fontId="9" fillId="0" borderId="2" xfId="0" applyFont="1" applyBorder="1" applyAlignment="1">
      <alignment horizontal="justify" vertical="center" wrapText="1"/>
    </xf>
    <xf numFmtId="0" fontId="8" fillId="0" borderId="2" xfId="0" applyFont="1" applyBorder="1" applyAlignment="1">
      <alignment horizontal="justify" vertical="center" wrapText="1"/>
    </xf>
    <xf numFmtId="0" fontId="8" fillId="0" borderId="12"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12" xfId="0" applyFont="1" applyBorder="1" applyAlignment="1">
      <alignment horizontal="justify" vertical="center" wrapText="1"/>
    </xf>
    <xf numFmtId="0" fontId="7" fillId="0" borderId="2" xfId="0" applyFont="1" applyBorder="1" applyAlignment="1">
      <alignment horizontal="justify" vertical="center" wrapText="1"/>
    </xf>
    <xf numFmtId="16" fontId="8" fillId="0" borderId="9" xfId="0" applyNumberFormat="1" applyFont="1" applyBorder="1" applyAlignment="1">
      <alignment horizontal="center" vertical="center"/>
    </xf>
    <xf numFmtId="0" fontId="6" fillId="2" borderId="17" xfId="0" applyFont="1" applyFill="1" applyBorder="1" applyAlignment="1">
      <alignment horizontal="center" vertical="center"/>
    </xf>
    <xf numFmtId="0" fontId="8" fillId="0" borderId="15" xfId="0" applyFont="1" applyBorder="1" applyAlignment="1">
      <alignment horizontal="justify" vertical="center" wrapText="1"/>
    </xf>
    <xf numFmtId="0" fontId="8" fillId="0" borderId="15" xfId="0" applyFont="1" applyBorder="1" applyAlignment="1">
      <alignment horizontal="justify" vertical="center"/>
    </xf>
    <xf numFmtId="0" fontId="9" fillId="0" borderId="15" xfId="0" applyFont="1" applyBorder="1" applyAlignment="1">
      <alignment horizontal="justify" vertical="center"/>
    </xf>
    <xf numFmtId="0" fontId="9" fillId="0" borderId="15" xfId="0" applyFont="1" applyBorder="1" applyAlignment="1">
      <alignment horizontal="justify" vertical="center" wrapText="1"/>
    </xf>
    <xf numFmtId="16" fontId="9" fillId="0" borderId="9" xfId="0" applyNumberFormat="1" applyFont="1" applyBorder="1" applyAlignment="1">
      <alignment horizontal="center" vertical="center"/>
    </xf>
    <xf numFmtId="0" fontId="9" fillId="0" borderId="0" xfId="0" applyFont="1" applyAlignment="1">
      <alignment vertical="center"/>
    </xf>
    <xf numFmtId="0" fontId="6" fillId="0" borderId="14" xfId="0" applyFont="1" applyBorder="1" applyAlignment="1">
      <alignment horizontal="right" vertical="center"/>
    </xf>
    <xf numFmtId="2" fontId="9" fillId="0" borderId="0" xfId="0" applyNumberFormat="1" applyFont="1" applyAlignment="1">
      <alignment vertical="center"/>
    </xf>
    <xf numFmtId="164" fontId="9" fillId="0" borderId="0" xfId="0" applyNumberFormat="1" applyFont="1" applyAlignment="1">
      <alignment vertical="center"/>
    </xf>
    <xf numFmtId="0" fontId="9" fillId="0" borderId="0" xfId="1" applyNumberFormat="1" applyFont="1" applyBorder="1" applyAlignment="1">
      <alignment vertical="center"/>
    </xf>
    <xf numFmtId="0" fontId="6" fillId="0" borderId="16" xfId="0" applyFont="1" applyBorder="1" applyAlignment="1">
      <alignment vertical="center"/>
    </xf>
    <xf numFmtId="0" fontId="9" fillId="0" borderId="16" xfId="0" applyFont="1" applyBorder="1" applyAlignment="1">
      <alignment vertical="center"/>
    </xf>
    <xf numFmtId="0" fontId="6" fillId="3" borderId="16" xfId="0" applyFont="1" applyFill="1" applyBorder="1" applyAlignment="1">
      <alignment vertical="center"/>
    </xf>
    <xf numFmtId="0" fontId="12" fillId="0" borderId="0" xfId="0" applyFont="1" applyAlignment="1">
      <alignment vertical="center"/>
    </xf>
    <xf numFmtId="0" fontId="4" fillId="0" borderId="2" xfId="0" applyFont="1" applyBorder="1" applyAlignment="1">
      <alignment horizontal="justify" vertical="center"/>
    </xf>
    <xf numFmtId="0" fontId="6" fillId="4" borderId="18"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xf>
    <xf numFmtId="2" fontId="8" fillId="0" borderId="2" xfId="0" applyNumberFormat="1" applyFont="1" applyBorder="1" applyAlignment="1">
      <alignment horizontal="center" vertical="center"/>
    </xf>
    <xf numFmtId="0" fontId="8" fillId="0" borderId="11" xfId="0" applyFont="1" applyBorder="1" applyAlignment="1">
      <alignment horizontal="center" vertical="center"/>
    </xf>
    <xf numFmtId="2" fontId="9"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11" xfId="0" applyFont="1" applyBorder="1" applyAlignment="1">
      <alignment horizontal="center" vertical="center"/>
    </xf>
    <xf numFmtId="0" fontId="8" fillId="0" borderId="2" xfId="0" applyFont="1" applyBorder="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0" xfId="0" applyFont="1" applyFill="1" applyBorder="1" applyAlignment="1">
      <alignment horizontal="center" vertical="center"/>
    </xf>
    <xf numFmtId="0" fontId="6" fillId="2" borderId="17" xfId="0" applyFont="1" applyFill="1" applyBorder="1" applyAlignment="1">
      <alignment horizontal="center" vertical="center"/>
    </xf>
    <xf numFmtId="2" fontId="8" fillId="0" borderId="11" xfId="0" applyNumberFormat="1" applyFont="1" applyBorder="1" applyAlignment="1">
      <alignment horizontal="center" vertical="center"/>
    </xf>
    <xf numFmtId="0" fontId="6" fillId="2" borderId="9" xfId="0" applyFont="1" applyFill="1" applyBorder="1" applyAlignment="1">
      <alignment horizontal="center" vertical="center"/>
    </xf>
    <xf numFmtId="2" fontId="9" fillId="0" borderId="11" xfId="0" applyNumberFormat="1" applyFont="1" applyBorder="1" applyAlignment="1">
      <alignment horizontal="center" vertical="center"/>
    </xf>
    <xf numFmtId="0" fontId="6" fillId="2" borderId="9" xfId="0" applyFont="1" applyFill="1" applyBorder="1" applyAlignment="1">
      <alignment horizontal="center" vertical="center" wrapText="1"/>
    </xf>
    <xf numFmtId="2" fontId="9" fillId="0" borderId="10" xfId="0" applyNumberFormat="1" applyFont="1" applyBorder="1" applyAlignment="1">
      <alignment horizontal="center" vertical="center"/>
    </xf>
    <xf numFmtId="2" fontId="9" fillId="0" borderId="5" xfId="0" applyNumberFormat="1" applyFont="1" applyBorder="1" applyAlignment="1">
      <alignment horizontal="center" vertical="center"/>
    </xf>
    <xf numFmtId="2" fontId="9" fillId="0" borderId="8" xfId="0" applyNumberFormat="1" applyFont="1" applyBorder="1" applyAlignment="1">
      <alignment horizontal="center" vertical="center"/>
    </xf>
    <xf numFmtId="0" fontId="6" fillId="0" borderId="0" xfId="0" applyFont="1" applyAlignment="1">
      <alignment horizontal="right" vertical="center"/>
    </xf>
    <xf numFmtId="2" fontId="8" fillId="0" borderId="1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8" xfId="0" applyNumberFormat="1" applyFont="1" applyBorder="1" applyAlignment="1">
      <alignment horizontal="center" vertical="center"/>
    </xf>
    <xf numFmtId="0" fontId="6" fillId="0" borderId="16" xfId="0" applyFont="1" applyBorder="1" applyAlignment="1">
      <alignment horizontal="center" vertical="center"/>
    </xf>
    <xf numFmtId="0" fontId="9" fillId="0" borderId="16" xfId="0" applyFont="1" applyBorder="1" applyAlignment="1">
      <alignment horizontal="center" vertical="center"/>
    </xf>
    <xf numFmtId="2" fontId="9" fillId="0" borderId="16" xfId="0" applyNumberFormat="1" applyFont="1" applyBorder="1" applyAlignment="1">
      <alignment horizontal="center" vertical="center"/>
    </xf>
    <xf numFmtId="0" fontId="4" fillId="0" borderId="16" xfId="0" applyFont="1" applyBorder="1" applyAlignment="1">
      <alignment horizontal="justify" vertical="center" wrapText="1"/>
    </xf>
    <xf numFmtId="0" fontId="2" fillId="5" borderId="16"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4</xdr:col>
      <xdr:colOff>63500</xdr:colOff>
      <xdr:row>78</xdr:row>
      <xdr:rowOff>338667</xdr:rowOff>
    </xdr:from>
    <xdr:ext cx="184731" cy="264560"/>
    <xdr:sp macro="" textlink="">
      <xdr:nvSpPr>
        <xdr:cNvPr id="10" name="CuadroTexto 9">
          <a:extLst>
            <a:ext uri="{FF2B5EF4-FFF2-40B4-BE49-F238E27FC236}">
              <a16:creationId xmlns:a16="http://schemas.microsoft.com/office/drawing/2014/main" xmlns="" id="{FBD93894-EC6E-8471-8575-7DB129B14DA3}"/>
            </a:ext>
          </a:extLst>
        </xdr:cNvPr>
        <xdr:cNvSpPr txBox="1"/>
      </xdr:nvSpPr>
      <xdr:spPr>
        <a:xfrm>
          <a:off x="4042833" y="10798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3"/>
  <sheetViews>
    <sheetView showGridLines="0" topLeftCell="A43" zoomScale="85" zoomScaleNormal="85" workbookViewId="0">
      <selection activeCell="I46" sqref="I46"/>
    </sheetView>
  </sheetViews>
  <sheetFormatPr baseColWidth="10" defaultColWidth="11.42578125" defaultRowHeight="15" x14ac:dyDescent="0.25"/>
  <cols>
    <col min="1" max="1" width="5" style="42" customWidth="1"/>
    <col min="2" max="2" width="31.7109375" style="42" customWidth="1"/>
    <col min="3" max="3" width="5.7109375" style="42" customWidth="1"/>
    <col min="4" max="4" width="17.140625" style="42" bestFit="1" customWidth="1"/>
    <col min="5" max="5" width="8.5703125" style="42" customWidth="1"/>
    <col min="6" max="6" width="9.7109375" style="42" customWidth="1"/>
    <col min="7" max="7" width="7" style="42" customWidth="1"/>
    <col min="8" max="8" width="8.85546875" style="42" customWidth="1"/>
    <col min="9" max="9" width="67.85546875" style="42" customWidth="1"/>
    <col min="10" max="10" width="6.28515625" style="1" customWidth="1"/>
    <col min="11" max="11" width="20.5703125" style="2" customWidth="1"/>
    <col min="12" max="13" width="11.42578125" style="2"/>
    <col min="14" max="16384" width="11.42578125" style="1"/>
  </cols>
  <sheetData>
    <row r="1" spans="1:11" ht="36" customHeight="1" thickBot="1" x14ac:dyDescent="0.3">
      <c r="A1" s="52" t="s">
        <v>212</v>
      </c>
      <c r="B1" s="52"/>
      <c r="C1" s="52" t="s">
        <v>213</v>
      </c>
      <c r="D1" s="52"/>
      <c r="E1" s="52"/>
      <c r="F1" s="52"/>
      <c r="G1" s="52"/>
      <c r="H1" s="52"/>
      <c r="I1" s="9" t="s">
        <v>214</v>
      </c>
    </row>
    <row r="2" spans="1:11" ht="13.5" customHeight="1" thickBot="1" x14ac:dyDescent="0.3">
      <c r="A2" s="53" t="s">
        <v>202</v>
      </c>
      <c r="B2" s="54"/>
      <c r="C2" s="58" t="s">
        <v>0</v>
      </c>
      <c r="D2" s="60" t="s">
        <v>1</v>
      </c>
      <c r="E2" s="60" t="s">
        <v>2</v>
      </c>
      <c r="F2" s="62" t="s">
        <v>3</v>
      </c>
      <c r="G2" s="62" t="s">
        <v>4</v>
      </c>
      <c r="H2" s="60" t="s">
        <v>5</v>
      </c>
      <c r="I2" s="63" t="s">
        <v>6</v>
      </c>
    </row>
    <row r="3" spans="1:11" ht="15.75" thickBot="1" x14ac:dyDescent="0.3">
      <c r="A3" s="55"/>
      <c r="B3" s="54"/>
      <c r="C3" s="59"/>
      <c r="D3" s="61"/>
      <c r="E3" s="61"/>
      <c r="F3" s="62"/>
      <c r="G3" s="62"/>
      <c r="H3" s="61"/>
      <c r="I3" s="64"/>
    </row>
    <row r="4" spans="1:11" ht="15.75" thickBot="1" x14ac:dyDescent="0.3">
      <c r="A4" s="56"/>
      <c r="B4" s="57"/>
      <c r="C4" s="59"/>
      <c r="D4" s="61"/>
      <c r="E4" s="61"/>
      <c r="F4" s="60"/>
      <c r="G4" s="60"/>
      <c r="H4" s="61"/>
      <c r="I4" s="64"/>
    </row>
    <row r="5" spans="1:11" s="4" customFormat="1" ht="123.75" customHeight="1" thickBot="1" x14ac:dyDescent="0.3">
      <c r="A5" s="12">
        <v>1</v>
      </c>
      <c r="B5" s="13" t="s">
        <v>7</v>
      </c>
      <c r="C5" s="14" t="s">
        <v>197</v>
      </c>
      <c r="D5" s="15" t="s">
        <v>198</v>
      </c>
      <c r="E5" s="16">
        <f>+IF(D5="SI",0.3,IF(D5="PARCIALMENTE",0.18,IF(D5="NO",0.06)))</f>
        <v>0.3</v>
      </c>
      <c r="F5" s="16">
        <f>+IF(C5="Ex",IF(D5="SI",0.3,IF(D5="PARCIALMENTE",0.18,IF(D5="NO",0.06,""))),E5/COUNTIF($C$18:$C$19,"Ef"))</f>
        <v>0.3</v>
      </c>
      <c r="G5" s="16">
        <f>+F5</f>
        <v>0.3</v>
      </c>
      <c r="H5" s="65">
        <f>+G5+G6</f>
        <v>1</v>
      </c>
      <c r="I5" s="19" t="s">
        <v>224</v>
      </c>
    </row>
    <row r="6" spans="1:11" s="4" customFormat="1" ht="75.75" customHeight="1" thickBot="1" x14ac:dyDescent="0.3">
      <c r="A6" s="17" t="s">
        <v>8</v>
      </c>
      <c r="B6" s="18" t="s">
        <v>9</v>
      </c>
      <c r="C6" s="14" t="s">
        <v>200</v>
      </c>
      <c r="D6" s="15" t="s">
        <v>198</v>
      </c>
      <c r="E6" s="16">
        <f>+IF(D6="si",0.7,IF(D6="parcialmente",0.42,IF(D6="no",0.14)))</f>
        <v>0.7</v>
      </c>
      <c r="F6" s="16">
        <f>+IF(C6="Ex",0.3,E6/COUNTIF($C$5:$C$9,"Ef"))</f>
        <v>0.17499999999999999</v>
      </c>
      <c r="G6" s="65">
        <f>+SUM(F6:F9)</f>
        <v>0.7</v>
      </c>
      <c r="H6" s="66"/>
      <c r="I6" s="19" t="s">
        <v>286</v>
      </c>
    </row>
    <row r="7" spans="1:11" s="4" customFormat="1" ht="91.5" customHeight="1" thickBot="1" x14ac:dyDescent="0.3">
      <c r="A7" s="17" t="s">
        <v>10</v>
      </c>
      <c r="B7" s="18" t="s">
        <v>11</v>
      </c>
      <c r="C7" s="14" t="s">
        <v>200</v>
      </c>
      <c r="D7" s="15" t="s">
        <v>198</v>
      </c>
      <c r="E7" s="16">
        <f>+IF(D7="si",0.7,IF(D7="parcialmente",0.42,IF(D7="no",0.14)))</f>
        <v>0.7</v>
      </c>
      <c r="F7" s="16">
        <f>+IF(C7="Ex",0.3,E7/COUNTIF($C$5:$C$9,"Ef"))</f>
        <v>0.17499999999999999</v>
      </c>
      <c r="G7" s="65"/>
      <c r="H7" s="66"/>
      <c r="I7" s="19" t="s">
        <v>225</v>
      </c>
    </row>
    <row r="8" spans="1:11" s="4" customFormat="1" ht="72" customHeight="1" thickBot="1" x14ac:dyDescent="0.3">
      <c r="A8" s="17" t="s">
        <v>12</v>
      </c>
      <c r="B8" s="18" t="s">
        <v>13</v>
      </c>
      <c r="C8" s="14" t="s">
        <v>200</v>
      </c>
      <c r="D8" s="15" t="s">
        <v>198</v>
      </c>
      <c r="E8" s="16">
        <f>+IF(D8="si",0.7,IF(D8="parcialmente",0.42,IF(D8="no",0.14)))</f>
        <v>0.7</v>
      </c>
      <c r="F8" s="16">
        <f>+IF(C8="Ex",0.3,E8/COUNTIF($C$5:$C$9,"Ef"))</f>
        <v>0.17499999999999999</v>
      </c>
      <c r="G8" s="65"/>
      <c r="H8" s="66"/>
      <c r="I8" s="19" t="s">
        <v>226</v>
      </c>
    </row>
    <row r="9" spans="1:11" s="4" customFormat="1" ht="113.25" customHeight="1" thickBot="1" x14ac:dyDescent="0.3">
      <c r="A9" s="17" t="s">
        <v>14</v>
      </c>
      <c r="B9" s="18" t="s">
        <v>15</v>
      </c>
      <c r="C9" s="14" t="s">
        <v>200</v>
      </c>
      <c r="D9" s="20" t="s">
        <v>198</v>
      </c>
      <c r="E9" s="16">
        <f>+IF(D9="si",0.7,IF(D9="parcialmente",0.42,IF(D9="no",0.14)))</f>
        <v>0.7</v>
      </c>
      <c r="F9" s="16">
        <f>+IF(C9="Ex",0.3,E9/COUNTIF($C$5:$C$9,"Ef"))</f>
        <v>0.17499999999999999</v>
      </c>
      <c r="G9" s="65"/>
      <c r="H9" s="66"/>
      <c r="I9" s="19" t="s">
        <v>287</v>
      </c>
      <c r="J9" s="6"/>
    </row>
    <row r="10" spans="1:11" ht="124.5" customHeight="1" thickBot="1" x14ac:dyDescent="0.3">
      <c r="A10" s="21">
        <v>2</v>
      </c>
      <c r="B10" s="22" t="s">
        <v>203</v>
      </c>
      <c r="C10" s="23" t="s">
        <v>197</v>
      </c>
      <c r="D10" s="24" t="s">
        <v>198</v>
      </c>
      <c r="E10" s="25">
        <f>+IF(D10="SI",0.3,IF(D10="PARCIALMENTE",0.18,IF(D10="NO",0.06)))</f>
        <v>0.3</v>
      </c>
      <c r="F10" s="25">
        <f>+IF(C10="Ex",IF(D10="SI",0.3,IF(D10="PARCIALMENTE",0.18,IF(D10="NO",0.06,""))),E10/COUNTIF($C$18:$C$19,"Ef"))</f>
        <v>0.3</v>
      </c>
      <c r="G10" s="25">
        <f>+F10</f>
        <v>0.3</v>
      </c>
      <c r="H10" s="67">
        <f>+G10+G11</f>
        <v>0.72</v>
      </c>
      <c r="I10" s="26" t="s">
        <v>227</v>
      </c>
      <c r="K10" s="4"/>
    </row>
    <row r="11" spans="1:11" ht="93.75" customHeight="1" thickBot="1" x14ac:dyDescent="0.3">
      <c r="A11" s="27" t="s">
        <v>16</v>
      </c>
      <c r="B11" s="28" t="s">
        <v>17</v>
      </c>
      <c r="C11" s="23" t="s">
        <v>200</v>
      </c>
      <c r="D11" s="93" t="s">
        <v>201</v>
      </c>
      <c r="E11" s="25">
        <f>+IF(D11="si",0.7,IF(D11="parcialmente",0.42,IF(D11="no",0.14)))</f>
        <v>0.42</v>
      </c>
      <c r="F11" s="25">
        <f>+IF(C11="Ex",0.3,E11/COUNTIF($C$10:$C$12,"Ef"))</f>
        <v>0.21</v>
      </c>
      <c r="G11" s="67">
        <f>+SUM(F11:F12)</f>
        <v>0.42</v>
      </c>
      <c r="H11" s="68"/>
      <c r="I11" s="29" t="s">
        <v>228</v>
      </c>
      <c r="K11" s="4"/>
    </row>
    <row r="12" spans="1:11" ht="120.6" customHeight="1" thickBot="1" x14ac:dyDescent="0.3">
      <c r="A12" s="27" t="s">
        <v>18</v>
      </c>
      <c r="B12" s="28" t="s">
        <v>19</v>
      </c>
      <c r="C12" s="23" t="s">
        <v>200</v>
      </c>
      <c r="D12" s="93" t="s">
        <v>201</v>
      </c>
      <c r="E12" s="25">
        <f>+IF(D12="si",0.7,IF(D12="parcialmente",0.42,IF(D12="no",0.14)))</f>
        <v>0.42</v>
      </c>
      <c r="F12" s="25">
        <f>+IF(C12="Ex",0.3,E12/COUNTIF($C$10:$C$12,"Ef"))</f>
        <v>0.21</v>
      </c>
      <c r="G12" s="67"/>
      <c r="H12" s="68"/>
      <c r="I12" s="29" t="s">
        <v>313</v>
      </c>
      <c r="K12" s="4"/>
    </row>
    <row r="13" spans="1:11" s="4" customFormat="1" ht="126.75" customHeight="1" thickBot="1" x14ac:dyDescent="0.3">
      <c r="A13" s="12">
        <v>3</v>
      </c>
      <c r="B13" s="13" t="s">
        <v>20</v>
      </c>
      <c r="C13" s="14" t="s">
        <v>197</v>
      </c>
      <c r="D13" s="15" t="s">
        <v>198</v>
      </c>
      <c r="E13" s="16">
        <f>+IF(D13="SI",0.3,IF(D13="PARCIALMENTE",0.18,IF(D13="NO",0.06)))</f>
        <v>0.3</v>
      </c>
      <c r="F13" s="16">
        <f>+IF(C13="Ex",IF(D13="SI",0.3,IF(D13="PARCIALMENTE",0.18,IF(D13="NO",0.06,""))),E13/COUNTIF($C$18:$C$19,"Ef"))</f>
        <v>0.3</v>
      </c>
      <c r="G13" s="16">
        <f>+F13</f>
        <v>0.3</v>
      </c>
      <c r="H13" s="67">
        <f>+G13+G14</f>
        <v>1</v>
      </c>
      <c r="I13" s="30" t="s">
        <v>229</v>
      </c>
    </row>
    <row r="14" spans="1:11" s="4" customFormat="1" ht="97.5" customHeight="1" thickBot="1" x14ac:dyDescent="0.3">
      <c r="A14" s="17" t="s">
        <v>21</v>
      </c>
      <c r="B14" s="18" t="s">
        <v>22</v>
      </c>
      <c r="C14" s="14" t="s">
        <v>200</v>
      </c>
      <c r="D14" s="15" t="s">
        <v>198</v>
      </c>
      <c r="E14" s="16">
        <f>+IF(D14="si",0.7,IF(D14="parcialmente",0.42,IF(D14="no",0.14)))</f>
        <v>0.7</v>
      </c>
      <c r="F14" s="16">
        <f>+IF(C14="Ex",0.3,E14/COUNTIF($C$14:$C$16,"Ef"))</f>
        <v>0.23333333333333331</v>
      </c>
      <c r="G14" s="67">
        <f>+SUM(F14:F16)</f>
        <v>0.7</v>
      </c>
      <c r="H14" s="68"/>
      <c r="I14" s="30" t="s">
        <v>230</v>
      </c>
    </row>
    <row r="15" spans="1:11" s="4" customFormat="1" ht="120.75" customHeight="1" thickBot="1" x14ac:dyDescent="0.3">
      <c r="A15" s="17" t="s">
        <v>23</v>
      </c>
      <c r="B15" s="18" t="s">
        <v>24</v>
      </c>
      <c r="C15" s="14" t="s">
        <v>200</v>
      </c>
      <c r="D15" s="94" t="s">
        <v>198</v>
      </c>
      <c r="E15" s="16">
        <f>+IF(D15="si",0.7,IF(D15="parcialmente",0.42,IF(D15="no",0.14)))</f>
        <v>0.7</v>
      </c>
      <c r="F15" s="16">
        <f>+IF(C15="Ex",0.3,E15/COUNTIF($C$14:$C$16,"Ef"))</f>
        <v>0.23333333333333331</v>
      </c>
      <c r="G15" s="67"/>
      <c r="H15" s="68"/>
      <c r="I15" s="31" t="s">
        <v>231</v>
      </c>
      <c r="J15" s="6"/>
    </row>
    <row r="16" spans="1:11" s="4" customFormat="1" ht="134.25" customHeight="1" thickBot="1" x14ac:dyDescent="0.3">
      <c r="A16" s="17" t="s">
        <v>25</v>
      </c>
      <c r="B16" s="18" t="s">
        <v>26</v>
      </c>
      <c r="C16" s="14" t="s">
        <v>200</v>
      </c>
      <c r="D16" s="20" t="s">
        <v>198</v>
      </c>
      <c r="E16" s="16">
        <f>+IF(D16="si",0.7,IF(D16="parcialmente",0.42,IF(D16="no",0.14)))</f>
        <v>0.7</v>
      </c>
      <c r="F16" s="16">
        <f>+IF(C16="Ex",0.3,E16/COUNTIF($C$14:$C$16,"Ef"))</f>
        <v>0.23333333333333331</v>
      </c>
      <c r="G16" s="67"/>
      <c r="H16" s="68"/>
      <c r="I16" s="31" t="s">
        <v>232</v>
      </c>
    </row>
    <row r="17" spans="1:12" ht="152.25" customHeight="1" thickBot="1" x14ac:dyDescent="0.3">
      <c r="A17" s="21">
        <v>4</v>
      </c>
      <c r="B17" s="22" t="s">
        <v>27</v>
      </c>
      <c r="C17" s="23" t="s">
        <v>197</v>
      </c>
      <c r="D17" s="32" t="s">
        <v>198</v>
      </c>
      <c r="E17" s="25">
        <f>+IF(D17="SI",0.3,IF(D17="PARCIALMENTE",0.18,IF(D17="NO",0.06)))</f>
        <v>0.3</v>
      </c>
      <c r="F17" s="25">
        <f>+IF(C17="Ex",IF(D17="SI",0.3,IF(D17="PARCIALMENTE",0.18,IF(D17="NO",0.06,""))),E17/COUNTIF($C$18:$C$19,"Ef"))</f>
        <v>0.3</v>
      </c>
      <c r="G17" s="25">
        <f>+F17</f>
        <v>0.3</v>
      </c>
      <c r="H17" s="67">
        <f>+G17+G18</f>
        <v>1</v>
      </c>
      <c r="I17" s="33" t="s">
        <v>233</v>
      </c>
      <c r="K17" s="8"/>
    </row>
    <row r="18" spans="1:12" ht="105" customHeight="1" thickBot="1" x14ac:dyDescent="0.3">
      <c r="A18" s="27" t="s">
        <v>28</v>
      </c>
      <c r="B18" s="28" t="s">
        <v>29</v>
      </c>
      <c r="C18" s="23" t="s">
        <v>200</v>
      </c>
      <c r="D18" s="24" t="s">
        <v>198</v>
      </c>
      <c r="E18" s="25">
        <f>+IF(D18="si",0.7,IF(D18="parcialmente",0.42,IF(D18="no",0.14)))</f>
        <v>0.7</v>
      </c>
      <c r="F18" s="25">
        <f>+IF(C18="Ex",0.3,E18/COUNTIF($C$18:$C$19,"Ef"))</f>
        <v>0.35</v>
      </c>
      <c r="G18" s="67">
        <f>+SUM(F18:F19)</f>
        <v>0.7</v>
      </c>
      <c r="H18" s="68"/>
      <c r="I18" s="29" t="s">
        <v>234</v>
      </c>
      <c r="K18" s="4"/>
    </row>
    <row r="19" spans="1:12" ht="88.5" customHeight="1" thickBot="1" x14ac:dyDescent="0.3">
      <c r="A19" s="27" t="s">
        <v>30</v>
      </c>
      <c r="B19" s="28" t="s">
        <v>31</v>
      </c>
      <c r="C19" s="23" t="s">
        <v>200</v>
      </c>
      <c r="D19" s="32" t="s">
        <v>198</v>
      </c>
      <c r="E19" s="25">
        <f>+IF(D19="si",0.7,IF(D19="parcialmente",0.42,IF(D19="no",0.14)))</f>
        <v>0.7</v>
      </c>
      <c r="F19" s="25">
        <f>+IF(C19="Ex",0.3,E19/COUNTIF($C$18:$C$19,"Ef"))</f>
        <v>0.35</v>
      </c>
      <c r="G19" s="67"/>
      <c r="H19" s="68"/>
      <c r="I19" s="29" t="s">
        <v>235</v>
      </c>
      <c r="K19" s="4"/>
    </row>
    <row r="20" spans="1:12" ht="141.75" customHeight="1" thickBot="1" x14ac:dyDescent="0.3">
      <c r="A20" s="21">
        <v>5</v>
      </c>
      <c r="B20" s="22" t="s">
        <v>32</v>
      </c>
      <c r="C20" s="23" t="s">
        <v>197</v>
      </c>
      <c r="D20" s="95" t="s">
        <v>198</v>
      </c>
      <c r="E20" s="25">
        <f>+IF(D20="SI",0.3,IF(D20="PARCIALMENTE",0.18,IF(D20="NO",0.06)))</f>
        <v>0.3</v>
      </c>
      <c r="F20" s="25">
        <f>+IF(C20="Ex",IF(D20="SI",0.3,IF(D20="PARCIALMENTE",0.18,IF(D20="NO",0.06,""))),E20/COUNTIF($C$18:$C$19,"Ef"))</f>
        <v>0.3</v>
      </c>
      <c r="G20" s="16">
        <f>+F20</f>
        <v>0.3</v>
      </c>
      <c r="H20" s="67">
        <f>+G20+G21</f>
        <v>1</v>
      </c>
      <c r="I20" s="29" t="s">
        <v>236</v>
      </c>
      <c r="K20" s="4"/>
    </row>
    <row r="21" spans="1:12" ht="67.5" customHeight="1" thickBot="1" x14ac:dyDescent="0.3">
      <c r="A21" s="27" t="s">
        <v>33</v>
      </c>
      <c r="B21" s="28" t="s">
        <v>34</v>
      </c>
      <c r="C21" s="23" t="s">
        <v>200</v>
      </c>
      <c r="D21" s="24" t="s">
        <v>198</v>
      </c>
      <c r="E21" s="25">
        <f>+IF(D21="si",0.7,IF(D21="parcialmente",0.42,IF(D21="no",0.14)))</f>
        <v>0.7</v>
      </c>
      <c r="F21" s="25">
        <f>+IF(C21="Ex",0.3,E21/COUNTIF($C$21:$C$22,"Ef"))</f>
        <v>0.35</v>
      </c>
      <c r="G21" s="67">
        <f>+SUM(F21:F22)</f>
        <v>0.7</v>
      </c>
      <c r="H21" s="68"/>
      <c r="I21" s="29" t="s">
        <v>237</v>
      </c>
      <c r="K21" s="4"/>
    </row>
    <row r="22" spans="1:12" ht="114.75" customHeight="1" thickBot="1" x14ac:dyDescent="0.3">
      <c r="A22" s="27" t="s">
        <v>35</v>
      </c>
      <c r="B22" s="28" t="s">
        <v>36</v>
      </c>
      <c r="C22" s="23" t="s">
        <v>200</v>
      </c>
      <c r="D22" s="95" t="s">
        <v>198</v>
      </c>
      <c r="E22" s="25">
        <f>+IF(D22="si",0.7,IF(D22="parcialmente",0.42,IF(D22="no",0.14)))</f>
        <v>0.7</v>
      </c>
      <c r="F22" s="25">
        <f>+IF(C22="Ex",0.3,E22/COUNTIF($C$21:$C$22,"Ef"))</f>
        <v>0.35</v>
      </c>
      <c r="G22" s="67"/>
      <c r="H22" s="68"/>
      <c r="I22" s="29" t="s">
        <v>314</v>
      </c>
      <c r="J22" s="3"/>
      <c r="K22" s="4"/>
    </row>
    <row r="23" spans="1:12" ht="122.25" customHeight="1" thickBot="1" x14ac:dyDescent="0.3">
      <c r="A23" s="21">
        <v>6</v>
      </c>
      <c r="B23" s="22" t="s">
        <v>37</v>
      </c>
      <c r="C23" s="23" t="s">
        <v>197</v>
      </c>
      <c r="D23" s="32" t="s">
        <v>198</v>
      </c>
      <c r="E23" s="25">
        <f>+IF(D23="SI",0.3,IF(D23="PARCIALMENTE",0.18,IF(D23="NO",0.06)))</f>
        <v>0.3</v>
      </c>
      <c r="F23" s="25">
        <f>+IF(C23="Ex",IF(D23="SI",0.3,IF(D23="PARCIALMENTE",0.18,IF(D23="NO",0.06,""))),E23/COUNTIF($C$18:$C$19,"Ef"))</f>
        <v>0.3</v>
      </c>
      <c r="G23" s="16">
        <f>+F23</f>
        <v>0.3</v>
      </c>
      <c r="H23" s="67">
        <f>+G23+G24</f>
        <v>1</v>
      </c>
      <c r="I23" s="26" t="s">
        <v>238</v>
      </c>
      <c r="J23" s="3"/>
      <c r="K23" s="4"/>
      <c r="L23" s="4"/>
    </row>
    <row r="24" spans="1:12" ht="113.25" customHeight="1" thickBot="1" x14ac:dyDescent="0.3">
      <c r="A24" s="27" t="s">
        <v>38</v>
      </c>
      <c r="B24" s="28" t="s">
        <v>39</v>
      </c>
      <c r="C24" s="23" t="s">
        <v>200</v>
      </c>
      <c r="D24" s="32" t="s">
        <v>215</v>
      </c>
      <c r="E24" s="25">
        <f>+IF(D24="si",0.7,IF(D24="parcialmente",0.42,IF(D24="no",0.14)))</f>
        <v>0.7</v>
      </c>
      <c r="F24" s="25">
        <f>+IF(C24="Ex",0.3,E24/COUNTIF($C$24:$C$25,"Ef"))</f>
        <v>0.35</v>
      </c>
      <c r="G24" s="67">
        <f>+SUM(F24:F25)</f>
        <v>0.7</v>
      </c>
      <c r="H24" s="69"/>
      <c r="I24" s="28" t="s">
        <v>239</v>
      </c>
      <c r="J24" s="3"/>
      <c r="K24" s="4"/>
    </row>
    <row r="25" spans="1:12" ht="75.75" customHeight="1" thickBot="1" x14ac:dyDescent="0.3">
      <c r="A25" s="27" t="s">
        <v>40</v>
      </c>
      <c r="B25" s="28" t="s">
        <v>41</v>
      </c>
      <c r="C25" s="23" t="s">
        <v>200</v>
      </c>
      <c r="D25" s="32" t="s">
        <v>198</v>
      </c>
      <c r="E25" s="25">
        <f>+IF(D25="si",0.7,IF(D25="parcialmente",0.42,IF(D25="no",0.14)))</f>
        <v>0.7</v>
      </c>
      <c r="F25" s="25">
        <f>+IF(C25="Ex",0.3,E25/COUNTIF($C$24:$C$25,"Ef"))</f>
        <v>0.35</v>
      </c>
      <c r="G25" s="67"/>
      <c r="H25" s="69"/>
      <c r="I25" s="28" t="s">
        <v>240</v>
      </c>
      <c r="J25" s="3"/>
      <c r="K25" s="4"/>
    </row>
    <row r="26" spans="1:12" s="4" customFormat="1" ht="126" customHeight="1" thickBot="1" x14ac:dyDescent="0.3">
      <c r="A26" s="12">
        <v>7</v>
      </c>
      <c r="B26" s="13" t="s">
        <v>42</v>
      </c>
      <c r="C26" s="14" t="s">
        <v>197</v>
      </c>
      <c r="D26" s="15" t="s">
        <v>198</v>
      </c>
      <c r="E26" s="16">
        <f>+IF(D26="SI",0.3,IF(D26="PARCIALMENTE",0.18,IF(D26="NO",0.06)))</f>
        <v>0.3</v>
      </c>
      <c r="F26" s="16">
        <f>+IF(C26="Ex",IF(D26="SI",0.3,IF(D26="PARCIALMENTE",0.18,IF(D26="NO",0.06,""))),E26/COUNTIF($C$18:$C$19,"Ef"))</f>
        <v>0.3</v>
      </c>
      <c r="G26" s="16">
        <f>+F26</f>
        <v>0.3</v>
      </c>
      <c r="H26" s="65">
        <f>+G26+G27</f>
        <v>0.85999999999999988</v>
      </c>
      <c r="I26" s="19" t="s">
        <v>241</v>
      </c>
      <c r="J26" s="5"/>
    </row>
    <row r="27" spans="1:12" s="4" customFormat="1" ht="107.25" customHeight="1" thickBot="1" x14ac:dyDescent="0.3">
      <c r="A27" s="17" t="s">
        <v>43</v>
      </c>
      <c r="B27" s="18" t="s">
        <v>39</v>
      </c>
      <c r="C27" s="14" t="s">
        <v>200</v>
      </c>
      <c r="D27" s="15" t="s">
        <v>198</v>
      </c>
      <c r="E27" s="16">
        <f>+IF(D27="si",0.7,IF(D27="parcialmente",0.42,IF(D27="no",0.14)))</f>
        <v>0.7</v>
      </c>
      <c r="F27" s="16">
        <f>+IF(C27="Ex",0.3,E27/COUNTIF($C$27:$C$28,"Ef"))</f>
        <v>0.35</v>
      </c>
      <c r="G27" s="65">
        <f>+SUM(F27:F28)</f>
        <v>0.55999999999999994</v>
      </c>
      <c r="H27" s="70"/>
      <c r="I27" s="30" t="s">
        <v>242</v>
      </c>
      <c r="J27" s="5"/>
    </row>
    <row r="28" spans="1:12" s="4" customFormat="1" ht="75.75" customHeight="1" thickBot="1" x14ac:dyDescent="0.3">
      <c r="A28" s="17" t="s">
        <v>44</v>
      </c>
      <c r="B28" s="18" t="s">
        <v>45</v>
      </c>
      <c r="C28" s="14" t="s">
        <v>200</v>
      </c>
      <c r="D28" s="20" t="s">
        <v>201</v>
      </c>
      <c r="E28" s="16">
        <f>+IF(D28="si",0.7,IF(D28="parcialmente",0.42,IF(D28="no",0.14)))</f>
        <v>0.42</v>
      </c>
      <c r="F28" s="16">
        <f>+IF(C28="Ex",0.3,E28/COUNTIF($C$27:$C$28,"Ef"))</f>
        <v>0.21</v>
      </c>
      <c r="G28" s="65"/>
      <c r="H28" s="70"/>
      <c r="I28" s="30" t="s">
        <v>243</v>
      </c>
      <c r="J28" s="7"/>
    </row>
    <row r="29" spans="1:12" ht="122.25" customHeight="1" thickBot="1" x14ac:dyDescent="0.3">
      <c r="A29" s="21">
        <v>8</v>
      </c>
      <c r="B29" s="22" t="s">
        <v>46</v>
      </c>
      <c r="C29" s="23" t="s">
        <v>197</v>
      </c>
      <c r="D29" s="93" t="s">
        <v>201</v>
      </c>
      <c r="E29" s="25">
        <f>+IF(D29="SI",0.3,IF(D29="PARCIALMENTE",0.18,IF(D29="NO",0.06)))</f>
        <v>0.18</v>
      </c>
      <c r="F29" s="25">
        <f>+IF(C29="Ex",IF(D29="SI",0.3,IF(D29="PARCIALMENTE",0.18,IF(D29="NO",0.06,""))),E29/COUNTIF($C$18:$C$19,"Ef"))</f>
        <v>0.18</v>
      </c>
      <c r="G29" s="25">
        <f>+F29</f>
        <v>0.18</v>
      </c>
      <c r="H29" s="67"/>
      <c r="I29" s="29" t="s">
        <v>299</v>
      </c>
      <c r="J29" s="3"/>
      <c r="K29" s="4"/>
    </row>
    <row r="30" spans="1:12" ht="88.5" customHeight="1" thickBot="1" x14ac:dyDescent="0.3">
      <c r="A30" s="27" t="s">
        <v>47</v>
      </c>
      <c r="B30" s="28" t="s">
        <v>48</v>
      </c>
      <c r="C30" s="23" t="s">
        <v>200</v>
      </c>
      <c r="D30" s="96" t="s">
        <v>201</v>
      </c>
      <c r="E30" s="25">
        <f>+IF(D30="si",0.7,IF(D30="parcialmente",0.42,IF(D30="no",0.14)))</f>
        <v>0.42</v>
      </c>
      <c r="F30" s="25">
        <f>+IF(C30="Ex",0.3,E30/COUNTIF($C$30:$C$31,"Ef"))</f>
        <v>0.21</v>
      </c>
      <c r="G30" s="67">
        <f>+SUM(F30:F31)</f>
        <v>0.42</v>
      </c>
      <c r="H30" s="68"/>
      <c r="I30" s="29" t="s">
        <v>294</v>
      </c>
      <c r="J30" s="3"/>
      <c r="K30" s="4"/>
    </row>
    <row r="31" spans="1:12" ht="107.25" customHeight="1" thickBot="1" x14ac:dyDescent="0.3">
      <c r="A31" s="27" t="s">
        <v>49</v>
      </c>
      <c r="B31" s="28" t="s">
        <v>50</v>
      </c>
      <c r="C31" s="23" t="s">
        <v>200</v>
      </c>
      <c r="D31" s="32" t="s">
        <v>201</v>
      </c>
      <c r="E31" s="25">
        <f>+IF(D31="si",0.7,IF(D31="parcialmente",0.42,IF(D31="no",0.14)))</f>
        <v>0.42</v>
      </c>
      <c r="F31" s="25">
        <f>+IF(C31="Ex",0.3,E31/COUNTIF($C$30:$C$31,"Ef"))</f>
        <v>0.21</v>
      </c>
      <c r="G31" s="67"/>
      <c r="H31" s="68"/>
      <c r="I31" s="29" t="s">
        <v>244</v>
      </c>
      <c r="J31" s="3"/>
      <c r="K31" s="4"/>
    </row>
    <row r="32" spans="1:12" ht="114" customHeight="1" thickBot="1" x14ac:dyDescent="0.3">
      <c r="A32" s="21">
        <v>9</v>
      </c>
      <c r="B32" s="22" t="s">
        <v>51</v>
      </c>
      <c r="C32" s="23" t="s">
        <v>197</v>
      </c>
      <c r="D32" s="24" t="s">
        <v>198</v>
      </c>
      <c r="E32" s="25">
        <f>+IF(D32="SI",0.3,IF(D32="PARCIALMENTE",0.18,IF(D32="NO",0.06)))</f>
        <v>0.3</v>
      </c>
      <c r="F32" s="25">
        <f>+IF(C32="Ex",IF(D32="SI",0.3,IF(D32="PARCIALMENTE",0.18,IF(D32="NO",0.06,""))),E32/COUNTIF($C$18:$C$19,"Ef"))</f>
        <v>0.3</v>
      </c>
      <c r="G32" s="25">
        <f>+F32</f>
        <v>0.3</v>
      </c>
      <c r="H32" s="67">
        <f>+G32+G33</f>
        <v>0.85999999999999988</v>
      </c>
      <c r="I32" s="29" t="s">
        <v>245</v>
      </c>
      <c r="J32" s="3"/>
      <c r="K32" s="4"/>
    </row>
    <row r="33" spans="1:11" ht="71.25" customHeight="1" thickBot="1" x14ac:dyDescent="0.3">
      <c r="A33" s="27" t="s">
        <v>52</v>
      </c>
      <c r="B33" s="28" t="s">
        <v>53</v>
      </c>
      <c r="C33" s="23" t="s">
        <v>200</v>
      </c>
      <c r="D33" s="24" t="s">
        <v>198</v>
      </c>
      <c r="E33" s="25">
        <f>+IF(D33="si",0.7,IF(D33="parcialmente",0.42,IF(D33="no",0.14)))</f>
        <v>0.7</v>
      </c>
      <c r="F33" s="25">
        <f>+IF(C33="Ex",0.3,E33/COUNTIF($C$33:$C$34,"Ef"))</f>
        <v>0.35</v>
      </c>
      <c r="G33" s="67">
        <f>+SUM(F33:F34)</f>
        <v>0.55999999999999994</v>
      </c>
      <c r="H33" s="68"/>
      <c r="I33" s="29" t="s">
        <v>246</v>
      </c>
      <c r="J33" s="3"/>
      <c r="K33" s="4"/>
    </row>
    <row r="34" spans="1:11" ht="138.75" customHeight="1" thickBot="1" x14ac:dyDescent="0.3">
      <c r="A34" s="27" t="s">
        <v>54</v>
      </c>
      <c r="B34" s="28" t="s">
        <v>55</v>
      </c>
      <c r="C34" s="23" t="s">
        <v>200</v>
      </c>
      <c r="D34" s="95" t="s">
        <v>201</v>
      </c>
      <c r="E34" s="25">
        <f>+IF(D34="si",0.7,IF(D34="parcialmente",0.42,IF(D34="no",0.14)))</f>
        <v>0.42</v>
      </c>
      <c r="F34" s="25">
        <f>+IF(C34="Ex",0.3,E34/COUNTIF($C$33:$C$34,"Ef"))</f>
        <v>0.21</v>
      </c>
      <c r="G34" s="67"/>
      <c r="H34" s="68"/>
      <c r="I34" s="29" t="s">
        <v>288</v>
      </c>
      <c r="J34" s="3"/>
      <c r="K34" s="4"/>
    </row>
    <row r="35" spans="1:11" s="4" customFormat="1" ht="177" customHeight="1" thickBot="1" x14ac:dyDescent="0.3">
      <c r="A35" s="12">
        <v>10</v>
      </c>
      <c r="B35" s="34" t="s">
        <v>20</v>
      </c>
      <c r="C35" s="14" t="s">
        <v>197</v>
      </c>
      <c r="D35" s="15" t="s">
        <v>198</v>
      </c>
      <c r="E35" s="16">
        <f>+IF(D35="SI",0.3,IF(D35="PARCIALMENTE",0.18,IF(D35="NO",0.06)))</f>
        <v>0.3</v>
      </c>
      <c r="F35" s="16">
        <f>+IF(C35="Ex",IF(D35="SI",0.3,IF(D35="PARCIALMENTE",0.18,IF(D35="NO",0.06,""))),E35/COUNTIF($C$18:$C$19,"Ef"))</f>
        <v>0.3</v>
      </c>
      <c r="G35" s="16">
        <f>+F35</f>
        <v>0.3</v>
      </c>
      <c r="H35" s="65">
        <f>+G35+G36</f>
        <v>0.81333333333333324</v>
      </c>
      <c r="I35" s="30" t="s">
        <v>295</v>
      </c>
      <c r="J35" s="5"/>
    </row>
    <row r="36" spans="1:11" s="4" customFormat="1" ht="118.5" customHeight="1" thickBot="1" x14ac:dyDescent="0.3">
      <c r="A36" s="35" t="s">
        <v>56</v>
      </c>
      <c r="B36" s="18" t="s">
        <v>57</v>
      </c>
      <c r="C36" s="14" t="s">
        <v>200</v>
      </c>
      <c r="D36" s="15" t="s">
        <v>198</v>
      </c>
      <c r="E36" s="16">
        <f>+IF(D36="si",0.7,IF(D36="parcialmente",0.42,IF(D36="no",0.14)))</f>
        <v>0.7</v>
      </c>
      <c r="F36" s="16">
        <f>+IF(C36="Ex",0.3,E36/COUNTIF($C$36:$C$38,"Ef"))</f>
        <v>0.23333333333333331</v>
      </c>
      <c r="G36" s="65">
        <f>+SUM(F36:F38)</f>
        <v>0.51333333333333331</v>
      </c>
      <c r="H36" s="70"/>
      <c r="I36" s="19" t="s">
        <v>270</v>
      </c>
      <c r="J36" s="5"/>
    </row>
    <row r="37" spans="1:11" s="4" customFormat="1" ht="291.75" customHeight="1" thickBot="1" x14ac:dyDescent="0.3">
      <c r="A37" s="17" t="s">
        <v>58</v>
      </c>
      <c r="B37" s="18" t="s">
        <v>59</v>
      </c>
      <c r="C37" s="14" t="s">
        <v>200</v>
      </c>
      <c r="D37" s="94" t="s">
        <v>201</v>
      </c>
      <c r="E37" s="16">
        <f>+IF(D37="si",0.7,IF(D37="parcialmente",0.42,IF(D37="no",0.14)))</f>
        <v>0.42</v>
      </c>
      <c r="F37" s="16">
        <f>+IF(C37="Ex",0.3,E37/COUNTIF($C$36:$C$38,"Ef"))</f>
        <v>0.13999999999999999</v>
      </c>
      <c r="G37" s="65"/>
      <c r="H37" s="66"/>
      <c r="I37" s="30" t="s">
        <v>300</v>
      </c>
      <c r="J37" s="5"/>
    </row>
    <row r="38" spans="1:11" s="4" customFormat="1" ht="107.25" customHeight="1" thickBot="1" x14ac:dyDescent="0.3">
      <c r="A38" s="17" t="s">
        <v>60</v>
      </c>
      <c r="B38" s="18" t="s">
        <v>61</v>
      </c>
      <c r="C38" s="14" t="s">
        <v>200</v>
      </c>
      <c r="D38" s="20" t="s">
        <v>201</v>
      </c>
      <c r="E38" s="16">
        <f>+IF(D38="si",0.7,IF(D38="parcialmente",0.42,IF(D38="no",0.14)))</f>
        <v>0.42</v>
      </c>
      <c r="F38" s="16">
        <f>+IF(C38="Ex",0.3,E38/COUNTIF($C$36:$C$38,"Ef"))</f>
        <v>0.13999999999999999</v>
      </c>
      <c r="G38" s="65"/>
      <c r="H38" s="70"/>
      <c r="I38" s="30" t="s">
        <v>289</v>
      </c>
      <c r="J38" s="7"/>
    </row>
    <row r="39" spans="1:11" ht="15.75" thickBot="1" x14ac:dyDescent="0.3">
      <c r="A39" s="71" t="s">
        <v>62</v>
      </c>
      <c r="B39" s="72"/>
      <c r="C39" s="59" t="s">
        <v>0</v>
      </c>
      <c r="D39" s="73" t="s">
        <v>1</v>
      </c>
      <c r="E39" s="61" t="s">
        <v>2</v>
      </c>
      <c r="F39" s="74" t="s">
        <v>3</v>
      </c>
      <c r="G39" s="73" t="s">
        <v>4</v>
      </c>
      <c r="H39" s="61" t="s">
        <v>5</v>
      </c>
      <c r="I39" s="75" t="s">
        <v>6</v>
      </c>
      <c r="K39" s="4"/>
    </row>
    <row r="40" spans="1:11" ht="15.75" thickBot="1" x14ac:dyDescent="0.3">
      <c r="A40" s="55"/>
      <c r="B40" s="54"/>
      <c r="C40" s="59"/>
      <c r="D40" s="62"/>
      <c r="E40" s="61"/>
      <c r="F40" s="62"/>
      <c r="G40" s="62"/>
      <c r="H40" s="61"/>
      <c r="I40" s="76"/>
      <c r="K40" s="4"/>
    </row>
    <row r="41" spans="1:11" ht="15.75" thickBot="1" x14ac:dyDescent="0.3">
      <c r="A41" s="56"/>
      <c r="B41" s="57"/>
      <c r="C41" s="59"/>
      <c r="D41" s="60"/>
      <c r="E41" s="61"/>
      <c r="F41" s="60"/>
      <c r="G41" s="60"/>
      <c r="H41" s="61"/>
      <c r="I41" s="63"/>
      <c r="K41" s="4"/>
    </row>
    <row r="42" spans="1:11" s="4" customFormat="1" ht="127.5" customHeight="1" thickBot="1" x14ac:dyDescent="0.3">
      <c r="A42" s="12">
        <v>11</v>
      </c>
      <c r="B42" s="13" t="s">
        <v>63</v>
      </c>
      <c r="C42" s="14" t="s">
        <v>197</v>
      </c>
      <c r="D42" s="15" t="s">
        <v>198</v>
      </c>
      <c r="E42" s="16">
        <f>+IF(D42="SI",0.3,IF(D42="PARCIALMENTE",0.18,IF(D42="NO",0.06)))</f>
        <v>0.3</v>
      </c>
      <c r="F42" s="16">
        <f>+IF(C42="Ex",IF(D42="SI",0.3,IF(D42="PARCIALMENTE",0.18,IF(D42="NO",0.06,""))),E42/COUNTIF($C$18:$C$19,"Ef"))</f>
        <v>0.3</v>
      </c>
      <c r="G42" s="16">
        <f>+F42</f>
        <v>0.3</v>
      </c>
      <c r="H42" s="65">
        <f>+G42+G43</f>
        <v>1</v>
      </c>
      <c r="I42" s="37" t="s">
        <v>254</v>
      </c>
      <c r="J42" s="5"/>
    </row>
    <row r="43" spans="1:11" s="4" customFormat="1" ht="88.5" customHeight="1" thickBot="1" x14ac:dyDescent="0.3">
      <c r="A43" s="17" t="s">
        <v>64</v>
      </c>
      <c r="B43" s="18" t="s">
        <v>65</v>
      </c>
      <c r="C43" s="14" t="s">
        <v>200</v>
      </c>
      <c r="D43" s="15" t="s">
        <v>198</v>
      </c>
      <c r="E43" s="16">
        <f>+IF(D43="si",0.7,IF(D43="parcialmente",0.42,IF(D43="no",0.14)))</f>
        <v>0.7</v>
      </c>
      <c r="F43" s="16">
        <f>+IF(C43="Ex",0.3,E43/COUNTIF($C$43:$C$44,"Ef"))</f>
        <v>0.35</v>
      </c>
      <c r="G43" s="65">
        <f>+SUM(F43:F44)</f>
        <v>0.7</v>
      </c>
      <c r="H43" s="70"/>
      <c r="I43" s="38" t="s">
        <v>254</v>
      </c>
      <c r="J43" s="5"/>
    </row>
    <row r="44" spans="1:11" s="4" customFormat="1" ht="61.5" customHeight="1" thickBot="1" x14ac:dyDescent="0.3">
      <c r="A44" s="17" t="s">
        <v>66</v>
      </c>
      <c r="B44" s="18" t="s">
        <v>67</v>
      </c>
      <c r="C44" s="14" t="s">
        <v>200</v>
      </c>
      <c r="D44" s="15" t="s">
        <v>198</v>
      </c>
      <c r="E44" s="16">
        <f>+IF(D44="si",0.7,IF(D44="parcialmente",0.42,IF(D44="no",0.14)))</f>
        <v>0.7</v>
      </c>
      <c r="F44" s="16">
        <f>+IF(C44="Ex",0.3,E44/COUNTIF($C$43:$C$44,"Ef"))</f>
        <v>0.35</v>
      </c>
      <c r="G44" s="65"/>
      <c r="H44" s="70"/>
      <c r="I44" s="38" t="s">
        <v>207</v>
      </c>
      <c r="J44" s="5"/>
    </row>
    <row r="45" spans="1:11" s="4" customFormat="1" ht="102.75" thickBot="1" x14ac:dyDescent="0.3">
      <c r="A45" s="12">
        <v>12</v>
      </c>
      <c r="B45" s="13" t="s">
        <v>68</v>
      </c>
      <c r="C45" s="14" t="s">
        <v>197</v>
      </c>
      <c r="D45" s="20" t="s">
        <v>198</v>
      </c>
      <c r="E45" s="16">
        <f>+IF(D45="SI",0.3,IF(D45="PARCIALMENTE",0.18,IF(D45="NO",0.06)))</f>
        <v>0.3</v>
      </c>
      <c r="F45" s="16">
        <f>+IF(C45="Ex",IF(D45="SI",0.3,IF(D45="PARCIALMENTE",0.18,IF(D45="NO",0.06,""))),E45/COUNTIF($C$18:$C$19,"Ef"))</f>
        <v>0.3</v>
      </c>
      <c r="G45" s="16">
        <f>+F45</f>
        <v>0.3</v>
      </c>
      <c r="H45" s="77">
        <f>+G45+G46</f>
        <v>0.72</v>
      </c>
      <c r="I45" s="37" t="s">
        <v>303</v>
      </c>
      <c r="J45" s="5"/>
    </row>
    <row r="46" spans="1:11" s="4" customFormat="1" ht="130.5" customHeight="1" thickBot="1" x14ac:dyDescent="0.3">
      <c r="A46" s="17" t="s">
        <v>69</v>
      </c>
      <c r="B46" s="18" t="s">
        <v>70</v>
      </c>
      <c r="C46" s="14" t="s">
        <v>200</v>
      </c>
      <c r="D46" s="20" t="s">
        <v>201</v>
      </c>
      <c r="E46" s="16">
        <f>+IF(D46="si",0.7,IF(D46="parcialmente",0.42,IF(D46="no",0.14)))</f>
        <v>0.42</v>
      </c>
      <c r="F46" s="16">
        <f>+IF(C46="Ex",0.3,E46/COUNTIF($C$45:$C$47,"Ef"))</f>
        <v>0.21</v>
      </c>
      <c r="G46" s="65">
        <f>+SUM(F46:F47)</f>
        <v>0.42</v>
      </c>
      <c r="H46" s="66"/>
      <c r="I46" s="37" t="s">
        <v>265</v>
      </c>
      <c r="J46" s="7"/>
    </row>
    <row r="47" spans="1:11" s="4" customFormat="1" ht="102.75" customHeight="1" thickBot="1" x14ac:dyDescent="0.3">
      <c r="A47" s="17" t="s">
        <v>71</v>
      </c>
      <c r="B47" s="18" t="s">
        <v>72</v>
      </c>
      <c r="C47" s="14" t="s">
        <v>200</v>
      </c>
      <c r="D47" s="94" t="s">
        <v>201</v>
      </c>
      <c r="E47" s="16">
        <f>+IF(D47="si",0.7,IF(D47="parcialmente",0.42,IF(D47="no",0.14)))</f>
        <v>0.42</v>
      </c>
      <c r="F47" s="16">
        <f>+IF(C47="Ex",0.3,E47/COUNTIF($C$45:$C$47,"Ef"))</f>
        <v>0.21</v>
      </c>
      <c r="G47" s="65"/>
      <c r="H47" s="66"/>
      <c r="I47" s="37" t="s">
        <v>318</v>
      </c>
      <c r="J47" s="7"/>
    </row>
    <row r="48" spans="1:11" s="4" customFormat="1" ht="69.75" customHeight="1" thickBot="1" x14ac:dyDescent="0.3">
      <c r="A48" s="12">
        <v>13</v>
      </c>
      <c r="B48" s="13" t="s">
        <v>73</v>
      </c>
      <c r="C48" s="14" t="s">
        <v>197</v>
      </c>
      <c r="D48" s="15" t="s">
        <v>198</v>
      </c>
      <c r="E48" s="16">
        <f>+IF(D48="SI",0.3,IF(D48="PARCIALMENTE",0.18,IF(D48="NO",0.06)))</f>
        <v>0.3</v>
      </c>
      <c r="F48" s="16">
        <f>+IF(C48="Ex",IF(D48="SI",0.3,IF(D48="PARCIALMENTE",0.18,IF(D48="NO",0.06,""))),E48/COUNTIF($C$18:$C$19,"Ef"))</f>
        <v>0.3</v>
      </c>
      <c r="G48" s="16">
        <f>+F48</f>
        <v>0.3</v>
      </c>
      <c r="H48" s="77">
        <f>+G48+G49</f>
        <v>1</v>
      </c>
      <c r="I48" s="18" t="s">
        <v>208</v>
      </c>
      <c r="J48" s="5"/>
    </row>
    <row r="49" spans="1:14" s="4" customFormat="1" ht="96.75" customHeight="1" thickBot="1" x14ac:dyDescent="0.3">
      <c r="A49" s="17" t="s">
        <v>74</v>
      </c>
      <c r="B49" s="18" t="s">
        <v>75</v>
      </c>
      <c r="C49" s="14" t="s">
        <v>200</v>
      </c>
      <c r="D49" s="96" t="s">
        <v>198</v>
      </c>
      <c r="E49" s="16">
        <f>+IF(D49="si",0.7,IF(D49="parcialmente",0.42,IF(D49="no",0.14)))</f>
        <v>0.7</v>
      </c>
      <c r="F49" s="16">
        <f>+IF(C49="Ex",0.3,E49/COUNTIF($C$48:$C$49,"Ef"))</f>
        <v>0.7</v>
      </c>
      <c r="G49" s="16">
        <f>+F49</f>
        <v>0.7</v>
      </c>
      <c r="H49" s="66"/>
      <c r="I49" s="38" t="s">
        <v>317</v>
      </c>
      <c r="J49" s="5"/>
    </row>
    <row r="50" spans="1:14" ht="46.5" customHeight="1" thickBot="1" x14ac:dyDescent="0.3">
      <c r="A50" s="78" t="s">
        <v>76</v>
      </c>
      <c r="B50" s="59"/>
      <c r="C50" s="10" t="s">
        <v>199</v>
      </c>
      <c r="D50" s="11" t="s">
        <v>1</v>
      </c>
      <c r="E50" s="11" t="s">
        <v>77</v>
      </c>
      <c r="F50" s="11" t="s">
        <v>3</v>
      </c>
      <c r="G50" s="11" t="s">
        <v>4</v>
      </c>
      <c r="H50" s="11" t="s">
        <v>5</v>
      </c>
      <c r="I50" s="36" t="s">
        <v>6</v>
      </c>
      <c r="K50" s="4"/>
    </row>
    <row r="51" spans="1:14" s="4" customFormat="1" ht="126.75" customHeight="1" thickBot="1" x14ac:dyDescent="0.3">
      <c r="A51" s="12">
        <v>14</v>
      </c>
      <c r="B51" s="13" t="s">
        <v>78</v>
      </c>
      <c r="C51" s="14" t="s">
        <v>197</v>
      </c>
      <c r="D51" s="20" t="s">
        <v>198</v>
      </c>
      <c r="E51" s="16">
        <f>+IF(D51="SI",0.3,IF(D51="PARCIALMENTE",0.18,IF(D51="NO",0.06)))</f>
        <v>0.3</v>
      </c>
      <c r="F51" s="16">
        <f>+IF(C51="Ex",IF(D51="SI",0.3,IF(D51="PARCIALMENTE",0.18,IF(D51="NO",0.06,""))),E51/COUNTIF($C$18:$C$19,"Ef"))</f>
        <v>0.3</v>
      </c>
      <c r="G51" s="16">
        <f>+F51</f>
        <v>0.3</v>
      </c>
      <c r="H51" s="79">
        <f>+G51+G52</f>
        <v>1</v>
      </c>
      <c r="I51" s="18" t="s">
        <v>296</v>
      </c>
      <c r="J51" s="7"/>
    </row>
    <row r="52" spans="1:14" ht="82.5" customHeight="1" thickBot="1" x14ac:dyDescent="0.3">
      <c r="A52" s="27" t="s">
        <v>79</v>
      </c>
      <c r="B52" s="28" t="s">
        <v>80</v>
      </c>
      <c r="C52" s="23" t="s">
        <v>200</v>
      </c>
      <c r="D52" s="32" t="s">
        <v>198</v>
      </c>
      <c r="E52" s="25">
        <f>+IF(D52="si",0.7,IF(D52="parcialmente",0.42,IF(D52="no",0.14)))</f>
        <v>0.7</v>
      </c>
      <c r="F52" s="25">
        <f>+IF(C52="Ex",0.3,E52/COUNTIF($C$51:$C$52,"Ef"))</f>
        <v>0.7</v>
      </c>
      <c r="G52" s="25">
        <f>+F52</f>
        <v>0.7</v>
      </c>
      <c r="H52" s="69"/>
      <c r="I52" s="39" t="s">
        <v>304</v>
      </c>
      <c r="J52" s="7"/>
      <c r="K52" s="4"/>
    </row>
    <row r="53" spans="1:14" ht="114.75" customHeight="1" thickBot="1" x14ac:dyDescent="0.3">
      <c r="A53" s="21">
        <v>15</v>
      </c>
      <c r="B53" s="22" t="s">
        <v>81</v>
      </c>
      <c r="C53" s="23" t="s">
        <v>197</v>
      </c>
      <c r="D53" s="32" t="s">
        <v>198</v>
      </c>
      <c r="E53" s="25">
        <f>+IF(D53="SI",0.3,IF(D53="PARCIALMENTE",0.18,IF(D53="NO",0.06)))</f>
        <v>0.3</v>
      </c>
      <c r="F53" s="25">
        <f>+IF(C53="Ex",IF(D53="SI",0.3,IF(D53="PARCIALMENTE",0.18,IF(D53="NO",0.06,""))),E53/COUNTIF($C$18:$C$19,"Ef"))</f>
        <v>0.3</v>
      </c>
      <c r="G53" s="25">
        <f>+F53</f>
        <v>0.3</v>
      </c>
      <c r="H53" s="79">
        <f>+G53+G54</f>
        <v>1</v>
      </c>
      <c r="I53" s="37" t="s">
        <v>303</v>
      </c>
      <c r="J53" s="7"/>
      <c r="K53" s="4"/>
    </row>
    <row r="54" spans="1:14" ht="91.5" customHeight="1" thickBot="1" x14ac:dyDescent="0.3">
      <c r="A54" s="27" t="s">
        <v>82</v>
      </c>
      <c r="B54" s="28" t="s">
        <v>83</v>
      </c>
      <c r="C54" s="23" t="s">
        <v>200</v>
      </c>
      <c r="D54" s="93" t="s">
        <v>198</v>
      </c>
      <c r="E54" s="25">
        <f>+IF(D54="si",0.7,IF(D54="parcialmente",0.42,IF(D54="no",0.14)))</f>
        <v>0.7</v>
      </c>
      <c r="F54" s="25">
        <f>+IF(C54="Ex",0.3,E54/COUNTIF($C$53:$C$54,"Ef"))</f>
        <v>0.7</v>
      </c>
      <c r="G54" s="25">
        <f>+F54</f>
        <v>0.7</v>
      </c>
      <c r="H54" s="69"/>
      <c r="I54" s="39" t="s">
        <v>319</v>
      </c>
      <c r="J54" s="3"/>
      <c r="K54" s="4"/>
    </row>
    <row r="55" spans="1:14" ht="47.25" customHeight="1" thickBot="1" x14ac:dyDescent="0.3">
      <c r="A55" s="78" t="s">
        <v>84</v>
      </c>
      <c r="B55" s="59"/>
      <c r="C55" s="10" t="s">
        <v>199</v>
      </c>
      <c r="D55" s="11" t="s">
        <v>1</v>
      </c>
      <c r="E55" s="11" t="s">
        <v>77</v>
      </c>
      <c r="F55" s="11" t="s">
        <v>3</v>
      </c>
      <c r="G55" s="11" t="s">
        <v>4</v>
      </c>
      <c r="H55" s="11" t="s">
        <v>5</v>
      </c>
      <c r="I55" s="36" t="s">
        <v>6</v>
      </c>
      <c r="K55" s="4"/>
    </row>
    <row r="56" spans="1:14" ht="102" customHeight="1" thickBot="1" x14ac:dyDescent="0.3">
      <c r="A56" s="21">
        <v>16</v>
      </c>
      <c r="B56" s="22" t="s">
        <v>85</v>
      </c>
      <c r="C56" s="23" t="s">
        <v>197</v>
      </c>
      <c r="D56" s="94" t="s">
        <v>198</v>
      </c>
      <c r="E56" s="25">
        <f>+IF(D56="SI",0.3,IF(D56="PARCIALMENTE",0.18,IF(D56="NO",0.06)))</f>
        <v>0.3</v>
      </c>
      <c r="F56" s="25">
        <f>+IF(C56="Ex",IF(D56="SI",0.3,IF(D56="PARCIALMENTE",0.18,IF(D56="NO",0.06,""))),E56/COUNTIF($C$18:$C$19,"Ef"))</f>
        <v>0.3</v>
      </c>
      <c r="G56" s="25">
        <f>+F56</f>
        <v>0.3</v>
      </c>
      <c r="H56" s="79">
        <f>+G56+G57</f>
        <v>1</v>
      </c>
      <c r="I56" s="40" t="s">
        <v>320</v>
      </c>
      <c r="J56" s="3"/>
      <c r="K56" s="4"/>
    </row>
    <row r="57" spans="1:14" ht="60" customHeight="1" thickBot="1" x14ac:dyDescent="0.3">
      <c r="A57" s="27" t="s">
        <v>86</v>
      </c>
      <c r="B57" s="28" t="s">
        <v>87</v>
      </c>
      <c r="C57" s="23" t="s">
        <v>200</v>
      </c>
      <c r="D57" s="94" t="s">
        <v>198</v>
      </c>
      <c r="E57" s="25">
        <f>+IF(D57="si",0.7,IF(D57="parcialmente",0.42,IF(D57="no",0.14)))</f>
        <v>0.7</v>
      </c>
      <c r="F57" s="25">
        <f>+IF(C57="Ex",0.3,E57/COUNTIF($C$56:$C$58,"Ef"))</f>
        <v>0.35</v>
      </c>
      <c r="G57" s="67">
        <f>+SUM(F57:F58)</f>
        <v>0.7</v>
      </c>
      <c r="H57" s="69"/>
      <c r="I57" s="39" t="s">
        <v>321</v>
      </c>
      <c r="J57" s="3"/>
      <c r="K57" s="4"/>
    </row>
    <row r="58" spans="1:14" ht="124.5" customHeight="1" thickBot="1" x14ac:dyDescent="0.3">
      <c r="A58" s="27" t="s">
        <v>88</v>
      </c>
      <c r="B58" s="28" t="s">
        <v>89</v>
      </c>
      <c r="C58" s="23" t="s">
        <v>200</v>
      </c>
      <c r="D58" s="32" t="s">
        <v>198</v>
      </c>
      <c r="E58" s="25">
        <f>+IF(D58="si",0.7,IF(D58="parcialmente",0.42,IF(D58="no",0.14)))</f>
        <v>0.7</v>
      </c>
      <c r="F58" s="25">
        <f>+IF(C58="Ex",0.3,E58/COUNTIF($C$56:$C$58,"Ef"))</f>
        <v>0.35</v>
      </c>
      <c r="G58" s="67"/>
      <c r="H58" s="69"/>
      <c r="I58" s="40" t="s">
        <v>255</v>
      </c>
      <c r="J58" s="3"/>
      <c r="K58" s="4"/>
      <c r="M58" s="6"/>
    </row>
    <row r="59" spans="1:14" s="4" customFormat="1" ht="158.25" customHeight="1" thickBot="1" x14ac:dyDescent="0.3">
      <c r="A59" s="12">
        <v>17</v>
      </c>
      <c r="B59" s="13" t="s">
        <v>90</v>
      </c>
      <c r="C59" s="14" t="s">
        <v>197</v>
      </c>
      <c r="D59" s="96" t="s">
        <v>201</v>
      </c>
      <c r="E59" s="16">
        <f>+IF(D59="SI",0.3,IF(D59="PARCIALMENTE",0.18,IF(D59="NO",0.06)))</f>
        <v>0.18</v>
      </c>
      <c r="F59" s="16">
        <f>+IF(C59="Ex",IF(D59="SI",0.3,IF(D59="PARCIALMENTE",0.18,IF(D59="NO",0.06,""))),E59/COUNTIF($C$18:$C$19,"Ef"))</f>
        <v>0.18</v>
      </c>
      <c r="G59" s="16">
        <f>+F59</f>
        <v>0.18</v>
      </c>
      <c r="H59" s="65">
        <f>+G59+G60</f>
        <v>0.87999999999999989</v>
      </c>
      <c r="I59" s="18" t="s">
        <v>284</v>
      </c>
      <c r="J59" s="7"/>
      <c r="N59" s="1"/>
    </row>
    <row r="60" spans="1:14" s="4" customFormat="1" ht="117" customHeight="1" thickBot="1" x14ac:dyDescent="0.3">
      <c r="A60" s="17" t="s">
        <v>91</v>
      </c>
      <c r="B60" s="18" t="s">
        <v>92</v>
      </c>
      <c r="C60" s="14" t="s">
        <v>200</v>
      </c>
      <c r="D60" s="15" t="s">
        <v>198</v>
      </c>
      <c r="E60" s="16">
        <f>+IF(D60="si",0.7,IF(D60="parcialmente",0.42,IF(D60="no",0.14)))</f>
        <v>0.7</v>
      </c>
      <c r="F60" s="16">
        <f>+IF(C60="Ex",0.3,E60/COUNTIF($C$59:$C$61,"Ef"))</f>
        <v>0.35</v>
      </c>
      <c r="G60" s="65">
        <f>+SUM(F60:F61)</f>
        <v>0.7</v>
      </c>
      <c r="H60" s="70"/>
      <c r="I60" s="30" t="s">
        <v>209</v>
      </c>
      <c r="J60" s="7"/>
      <c r="N60" s="1"/>
    </row>
    <row r="61" spans="1:14" s="4" customFormat="1" ht="219.75" customHeight="1" thickBot="1" x14ac:dyDescent="0.3">
      <c r="A61" s="17" t="s">
        <v>93</v>
      </c>
      <c r="B61" s="18" t="s">
        <v>94</v>
      </c>
      <c r="C61" s="14" t="s">
        <v>200</v>
      </c>
      <c r="D61" s="15" t="s">
        <v>198</v>
      </c>
      <c r="E61" s="16">
        <f>+IF(D61="si",0.7,IF(D61="parcialmente",0.42,IF(D61="no",0.14)))</f>
        <v>0.7</v>
      </c>
      <c r="F61" s="16">
        <f>+IF(C61="Ex",0.3,E61/COUNTIF($C$59:$C$61,"Ef"))</f>
        <v>0.35</v>
      </c>
      <c r="G61" s="65"/>
      <c r="H61" s="70"/>
      <c r="I61" s="37" t="s">
        <v>210</v>
      </c>
      <c r="J61" s="5"/>
      <c r="N61" s="1"/>
    </row>
    <row r="62" spans="1:14" ht="95.25" customHeight="1" thickBot="1" x14ac:dyDescent="0.3">
      <c r="A62" s="21">
        <v>18</v>
      </c>
      <c r="B62" s="22" t="s">
        <v>95</v>
      </c>
      <c r="C62" s="23" t="s">
        <v>197</v>
      </c>
      <c r="D62" s="24" t="s">
        <v>198</v>
      </c>
      <c r="E62" s="25">
        <f>+IF(D62="SI",0.3,IF(D62="PARCIALMENTE",0.18,IF(D62="NO",0.06)))</f>
        <v>0.3</v>
      </c>
      <c r="F62" s="25">
        <f>+IF(C62="Ex",IF(D62="SI",0.3,IF(D62="PARCIALMENTE",0.18,IF(D62="NO",0.06,""))),E62/COUNTIF($C$18:$C$19,"Ef"))</f>
        <v>0.3</v>
      </c>
      <c r="G62" s="25">
        <f>+F62</f>
        <v>0.3</v>
      </c>
      <c r="H62" s="67">
        <f>+G62+G63</f>
        <v>1</v>
      </c>
      <c r="I62" s="39" t="s">
        <v>219</v>
      </c>
      <c r="J62" s="3"/>
      <c r="K62" s="4"/>
    </row>
    <row r="63" spans="1:14" ht="144.75" customHeight="1" thickBot="1" x14ac:dyDescent="0.3">
      <c r="A63" s="27" t="s">
        <v>96</v>
      </c>
      <c r="B63" s="28" t="s">
        <v>97</v>
      </c>
      <c r="C63" s="23" t="s">
        <v>200</v>
      </c>
      <c r="D63" s="95" t="s">
        <v>198</v>
      </c>
      <c r="E63" s="25">
        <f>+IF(D63="si",0.7,IF(D63="parcialmente",0.42,IF(D63="no",0.14)))</f>
        <v>0.7</v>
      </c>
      <c r="F63" s="25">
        <f>+IF(C63="Ex",0.3,E63/COUNTIF($C$62:$C$64,"Ef"))</f>
        <v>0.35</v>
      </c>
      <c r="G63" s="67">
        <f>+SUM(F63:F64)</f>
        <v>0.7</v>
      </c>
      <c r="H63" s="68"/>
      <c r="I63" s="39" t="s">
        <v>322</v>
      </c>
      <c r="J63" s="3"/>
      <c r="K63" s="4"/>
    </row>
    <row r="64" spans="1:14" ht="147.75" customHeight="1" thickBot="1" x14ac:dyDescent="0.3">
      <c r="A64" s="27" t="s">
        <v>98</v>
      </c>
      <c r="B64" s="28" t="s">
        <v>99</v>
      </c>
      <c r="C64" s="23" t="s">
        <v>200</v>
      </c>
      <c r="D64" s="32" t="s">
        <v>198</v>
      </c>
      <c r="E64" s="25">
        <f>+IF(D64="si",0.7,IF(D64="parcialmente",0.42,IF(D64="no",0.14)))</f>
        <v>0.7</v>
      </c>
      <c r="F64" s="25">
        <f>+IF(C64="Ex",0.3,E64/COUNTIF($C$62:$C$64,"Ef"))</f>
        <v>0.35</v>
      </c>
      <c r="G64" s="67"/>
      <c r="H64" s="69"/>
      <c r="I64" s="40" t="s">
        <v>256</v>
      </c>
      <c r="J64" s="3"/>
      <c r="K64" s="4"/>
    </row>
    <row r="65" spans="1:11" ht="96" customHeight="1" thickBot="1" x14ac:dyDescent="0.3">
      <c r="A65" s="21">
        <v>19</v>
      </c>
      <c r="B65" s="22" t="s">
        <v>100</v>
      </c>
      <c r="C65" s="23" t="s">
        <v>197</v>
      </c>
      <c r="D65" s="24" t="s">
        <v>198</v>
      </c>
      <c r="E65" s="25">
        <f>+IF(D65="SI",0.3,IF(D65="PARCIALMENTE",0.18,IF(D65="NO",0.06)))</f>
        <v>0.3</v>
      </c>
      <c r="F65" s="25">
        <f>+IF(C65="Ex",IF(D65="SI",0.3,IF(D65="PARCIALMENTE",0.18,IF(D65="NO",0.06,""))),E65/COUNTIF($C$18:$C$19,"Ef"))</f>
        <v>0.3</v>
      </c>
      <c r="G65" s="25">
        <f>+F65</f>
        <v>0.3</v>
      </c>
      <c r="H65" s="79">
        <f>+G65+G66</f>
        <v>1</v>
      </c>
      <c r="I65" s="40" t="s">
        <v>257</v>
      </c>
      <c r="J65" s="3"/>
      <c r="K65" s="4"/>
    </row>
    <row r="66" spans="1:11" ht="65.25" customHeight="1" thickBot="1" x14ac:dyDescent="0.3">
      <c r="A66" s="27" t="s">
        <v>101</v>
      </c>
      <c r="B66" s="28" t="s">
        <v>102</v>
      </c>
      <c r="C66" s="23" t="s">
        <v>200</v>
      </c>
      <c r="D66" s="24" t="s">
        <v>198</v>
      </c>
      <c r="E66" s="25">
        <f>+IF(D66="si",0.7,IF(D66="parcialmente",0.42,IF(D66="no",0.14)))</f>
        <v>0.7</v>
      </c>
      <c r="F66" s="25">
        <f>+IF(C66="Ex",0.3,E66/COUNTIF($C$65:$C$67,"Ef"))</f>
        <v>0.35</v>
      </c>
      <c r="G66" s="67">
        <f>+SUM(F66:F67)</f>
        <v>0.7</v>
      </c>
      <c r="H66" s="69"/>
      <c r="I66" s="39" t="s">
        <v>258</v>
      </c>
      <c r="J66" s="3"/>
      <c r="K66" s="4"/>
    </row>
    <row r="67" spans="1:11" ht="84" customHeight="1" thickBot="1" x14ac:dyDescent="0.3">
      <c r="A67" s="27" t="s">
        <v>103</v>
      </c>
      <c r="B67" s="28" t="s">
        <v>104</v>
      </c>
      <c r="C67" s="14" t="s">
        <v>200</v>
      </c>
      <c r="D67" s="24" t="s">
        <v>198</v>
      </c>
      <c r="E67" s="16">
        <f>+IF(D67="si",0.7,IF(D67="parcialmente",0.42,IF(D67="no",0.14)))</f>
        <v>0.7</v>
      </c>
      <c r="F67" s="25">
        <f>+IF(C67="Ex",0.3,E67/COUNTIF($C$65:$C$67,"Ef"))</f>
        <v>0.35</v>
      </c>
      <c r="G67" s="67"/>
      <c r="H67" s="69"/>
      <c r="I67" s="39" t="s">
        <v>305</v>
      </c>
      <c r="J67" s="3"/>
      <c r="K67" s="4"/>
    </row>
    <row r="68" spans="1:11" ht="51.75" thickBot="1" x14ac:dyDescent="0.3">
      <c r="A68" s="21">
        <v>20</v>
      </c>
      <c r="B68" s="22" t="s">
        <v>105</v>
      </c>
      <c r="C68" s="23" t="s">
        <v>197</v>
      </c>
      <c r="D68" s="32" t="s">
        <v>198</v>
      </c>
      <c r="E68" s="25">
        <f>+IF(D68="SI",0.3,IF(D68="PARCIALMENTE",0.18,IF(D68="NO",0.06)))</f>
        <v>0.3</v>
      </c>
      <c r="F68" s="25">
        <f>+IF(C68="Ex",IF(D68="SI",0.3,IF(D68="PARCIALMENTE",0.18,IF(D68="NO",0.06,""))),E68/COUNTIF($C$18:$C$19,"Ef"))</f>
        <v>0.3</v>
      </c>
      <c r="G68" s="25">
        <f>+F68</f>
        <v>0.3</v>
      </c>
      <c r="H68" s="79">
        <f>+G68+G69</f>
        <v>1</v>
      </c>
      <c r="I68" s="40" t="s">
        <v>315</v>
      </c>
      <c r="J68" s="3"/>
      <c r="K68" s="4"/>
    </row>
    <row r="69" spans="1:11" ht="72.75" customHeight="1" thickBot="1" x14ac:dyDescent="0.3">
      <c r="A69" s="27" t="s">
        <v>106</v>
      </c>
      <c r="B69" s="28" t="s">
        <v>107</v>
      </c>
      <c r="C69" s="23" t="s">
        <v>200</v>
      </c>
      <c r="D69" s="95" t="s">
        <v>198</v>
      </c>
      <c r="E69" s="25">
        <f>+IF(D69="si",0.7,IF(D69="parcialmente",0.42,IF(D69="no",0.14)))</f>
        <v>0.7</v>
      </c>
      <c r="F69" s="25">
        <f>+IF(C69="Ex",0.3,E69/COUNTIF($C$68:$C$70,"Ef"))</f>
        <v>0.35</v>
      </c>
      <c r="G69" s="67">
        <f>+SUM(F69:F70)</f>
        <v>0.7</v>
      </c>
      <c r="H69" s="69"/>
      <c r="I69" s="39" t="s">
        <v>259</v>
      </c>
      <c r="J69" s="3"/>
      <c r="K69" s="4"/>
    </row>
    <row r="70" spans="1:11" ht="102.75" customHeight="1" thickBot="1" x14ac:dyDescent="0.3">
      <c r="A70" s="27" t="s">
        <v>108</v>
      </c>
      <c r="B70" s="18" t="s">
        <v>109</v>
      </c>
      <c r="C70" s="23" t="s">
        <v>200</v>
      </c>
      <c r="D70" s="24" t="s">
        <v>198</v>
      </c>
      <c r="E70" s="25">
        <f>+IF(D70="si",0.7,IF(D70="parcialmente",0.42,IF(D70="no",0.14)))</f>
        <v>0.7</v>
      </c>
      <c r="F70" s="25">
        <f>+IF(C70="Ex",0.3,E70/COUNTIF($C$68:$C$70,"Ef"))</f>
        <v>0.35</v>
      </c>
      <c r="G70" s="67"/>
      <c r="H70" s="68"/>
      <c r="I70" s="40" t="s">
        <v>260</v>
      </c>
      <c r="J70" s="3"/>
      <c r="K70" s="4"/>
    </row>
    <row r="71" spans="1:11" ht="45.75" customHeight="1" thickBot="1" x14ac:dyDescent="0.3">
      <c r="A71" s="78" t="s">
        <v>110</v>
      </c>
      <c r="B71" s="59"/>
      <c r="C71" s="10" t="s">
        <v>199</v>
      </c>
      <c r="D71" s="11" t="s">
        <v>1</v>
      </c>
      <c r="E71" s="11" t="s">
        <v>77</v>
      </c>
      <c r="F71" s="11" t="s">
        <v>3</v>
      </c>
      <c r="G71" s="11" t="s">
        <v>4</v>
      </c>
      <c r="H71" s="11" t="s">
        <v>5</v>
      </c>
      <c r="I71" s="36" t="s">
        <v>6</v>
      </c>
      <c r="K71" s="4"/>
    </row>
    <row r="72" spans="1:11" ht="136.5" customHeight="1" thickBot="1" x14ac:dyDescent="0.3">
      <c r="A72" s="21">
        <v>21</v>
      </c>
      <c r="B72" s="22" t="s">
        <v>111</v>
      </c>
      <c r="C72" s="23" t="s">
        <v>197</v>
      </c>
      <c r="D72" s="24" t="s">
        <v>198</v>
      </c>
      <c r="E72" s="25">
        <f>+IF(D72="SI",0.3,IF(D72="PARCIALMENTE",0.18,IF(D72="NO",0.06)))</f>
        <v>0.3</v>
      </c>
      <c r="F72" s="25">
        <f>+IF(C72="Ex",IF(D72="SI",0.3,IF(D72="PARCIALMENTE",0.18,IF(D72="NO",0.06,""))),E72/COUNTIF($C$18:$C$19,"Ef"))</f>
        <v>0.3</v>
      </c>
      <c r="G72" s="25">
        <f>+F72</f>
        <v>0.3</v>
      </c>
      <c r="H72" s="67">
        <f>+G72+G73</f>
        <v>1</v>
      </c>
      <c r="I72" s="37" t="s">
        <v>306</v>
      </c>
      <c r="J72" s="3"/>
      <c r="K72" s="4"/>
    </row>
    <row r="73" spans="1:11" ht="106.5" customHeight="1" thickBot="1" x14ac:dyDescent="0.3">
      <c r="A73" s="27" t="s">
        <v>112</v>
      </c>
      <c r="B73" s="28" t="s">
        <v>113</v>
      </c>
      <c r="C73" s="23" t="s">
        <v>200</v>
      </c>
      <c r="D73" s="24" t="s">
        <v>198</v>
      </c>
      <c r="E73" s="25">
        <f>+IF(D73="si",0.7,IF(D73="parcialmente",0.42,IF(D73="no",0.14)))</f>
        <v>0.7</v>
      </c>
      <c r="F73" s="25">
        <f>+IF(C73="Ex",0.3,E73/COUNTIF($C$72:$C$74,"Ef"))</f>
        <v>0.35</v>
      </c>
      <c r="G73" s="67">
        <f>+SUM(F73:F74)</f>
        <v>0.7</v>
      </c>
      <c r="H73" s="69"/>
      <c r="I73" s="39" t="s">
        <v>290</v>
      </c>
      <c r="J73" s="3"/>
      <c r="K73" s="4"/>
    </row>
    <row r="74" spans="1:11" ht="85.5" customHeight="1" thickBot="1" x14ac:dyDescent="0.3">
      <c r="A74" s="27" t="s">
        <v>114</v>
      </c>
      <c r="B74" s="28" t="s">
        <v>115</v>
      </c>
      <c r="C74" s="23" t="s">
        <v>200</v>
      </c>
      <c r="D74" s="24" t="s">
        <v>198</v>
      </c>
      <c r="E74" s="25">
        <f>+IF(D74="si",0.7,IF(D74="parcialmente",0.42,IF(D74="no",0.14)))</f>
        <v>0.7</v>
      </c>
      <c r="F74" s="25">
        <f>+IF(C74="Ex",0.3,E74/COUNTIF($C$72:$C$74,"Ef"))</f>
        <v>0.35</v>
      </c>
      <c r="G74" s="67"/>
      <c r="H74" s="69"/>
      <c r="I74" s="18" t="s">
        <v>216</v>
      </c>
      <c r="J74" s="3"/>
      <c r="K74" s="4"/>
    </row>
    <row r="75" spans="1:11" ht="44.25" customHeight="1" thickBot="1" x14ac:dyDescent="0.3">
      <c r="A75" s="78" t="s">
        <v>116</v>
      </c>
      <c r="B75" s="59"/>
      <c r="C75" s="10" t="s">
        <v>199</v>
      </c>
      <c r="D75" s="11" t="s">
        <v>1</v>
      </c>
      <c r="E75" s="11" t="s">
        <v>77</v>
      </c>
      <c r="F75" s="11" t="s">
        <v>3</v>
      </c>
      <c r="G75" s="11" t="s">
        <v>4</v>
      </c>
      <c r="H75" s="11" t="s">
        <v>5</v>
      </c>
      <c r="I75" s="36" t="s">
        <v>6</v>
      </c>
      <c r="K75" s="4"/>
    </row>
    <row r="76" spans="1:11" ht="120.75" customHeight="1" thickBot="1" x14ac:dyDescent="0.3">
      <c r="A76" s="21">
        <v>22</v>
      </c>
      <c r="B76" s="22" t="s">
        <v>117</v>
      </c>
      <c r="C76" s="23" t="s">
        <v>197</v>
      </c>
      <c r="D76" s="32" t="s">
        <v>198</v>
      </c>
      <c r="E76" s="25">
        <f>+IF(D76="SI",0.3,IF(D76="PARCIALMENTE",0.18,IF(D76="NO",0.06)))</f>
        <v>0.3</v>
      </c>
      <c r="F76" s="25">
        <f>+IF(C76="Ex",IF(D76="SI",0.3,IF(D76="PARCIALMENTE",0.18,IF(D76="NO",0.06,""))),E76/COUNTIF($C$18:$C$19,"Ef"))</f>
        <v>0.3</v>
      </c>
      <c r="G76" s="25">
        <f>+F76</f>
        <v>0.3</v>
      </c>
      <c r="H76" s="79">
        <f>+G76+G77</f>
        <v>1</v>
      </c>
      <c r="I76" s="40" t="s">
        <v>271</v>
      </c>
      <c r="J76" s="3"/>
      <c r="K76" s="4"/>
    </row>
    <row r="77" spans="1:11" ht="128.25" customHeight="1" thickBot="1" x14ac:dyDescent="0.3">
      <c r="A77" s="41" t="s">
        <v>118</v>
      </c>
      <c r="B77" s="28" t="s">
        <v>119</v>
      </c>
      <c r="C77" s="23" t="s">
        <v>200</v>
      </c>
      <c r="D77" s="24" t="s">
        <v>198</v>
      </c>
      <c r="E77" s="25">
        <f>+IF(D77="si",0.7,IF(D77="parcialmente",0.42,IF(D77="no",0.14)))</f>
        <v>0.7</v>
      </c>
      <c r="F77" s="25">
        <f>+IF(C77="Ex",0.3,E77/COUNTIF($C$76:$C$79,"Ef"))</f>
        <v>0.23333333333333331</v>
      </c>
      <c r="G77" s="67">
        <f>+SUM(F77:F79)</f>
        <v>0.7</v>
      </c>
      <c r="H77" s="69"/>
      <c r="I77" s="40" t="s">
        <v>272</v>
      </c>
      <c r="J77" s="3"/>
      <c r="K77" s="4"/>
    </row>
    <row r="78" spans="1:11" ht="87.75" customHeight="1" thickBot="1" x14ac:dyDescent="0.3">
      <c r="A78" s="27" t="s">
        <v>120</v>
      </c>
      <c r="B78" s="28" t="s">
        <v>121</v>
      </c>
      <c r="C78" s="23" t="s">
        <v>200</v>
      </c>
      <c r="D78" s="95" t="s">
        <v>198</v>
      </c>
      <c r="E78" s="25">
        <f>+IF(D78="si",0.7,IF(D78="parcialmente",0.42,IF(D78="no",0.14)))</f>
        <v>0.7</v>
      </c>
      <c r="F78" s="25">
        <f>+IF(C78="Ex",0.3,E78/COUNTIF($C$76:$C$79,"Ef"))</f>
        <v>0.23333333333333331</v>
      </c>
      <c r="G78" s="67"/>
      <c r="H78" s="69"/>
      <c r="I78" s="29" t="s">
        <v>273</v>
      </c>
      <c r="J78" s="3"/>
      <c r="K78" s="4"/>
    </row>
    <row r="79" spans="1:11" ht="66.75" customHeight="1" thickBot="1" x14ac:dyDescent="0.3">
      <c r="A79" s="27" t="s">
        <v>122</v>
      </c>
      <c r="B79" s="28" t="s">
        <v>123</v>
      </c>
      <c r="C79" s="23" t="s">
        <v>200</v>
      </c>
      <c r="D79" s="96" t="s">
        <v>198</v>
      </c>
      <c r="E79" s="25">
        <f>+IF(D79="si",0.7,IF(D79="parcialmente",0.42,IF(D79="no",0.14)))</f>
        <v>0.7</v>
      </c>
      <c r="F79" s="25">
        <f>+IF(C79="Ex",0.3,E79/COUNTIF($C$76:$C$79,"Ef"))</f>
        <v>0.23333333333333331</v>
      </c>
      <c r="G79" s="67"/>
      <c r="H79" s="69"/>
      <c r="I79" s="39" t="s">
        <v>274</v>
      </c>
      <c r="J79" s="3"/>
      <c r="K79" s="4"/>
    </row>
    <row r="80" spans="1:11" ht="85.5" customHeight="1" thickBot="1" x14ac:dyDescent="0.3">
      <c r="A80" s="21">
        <v>23</v>
      </c>
      <c r="B80" s="13" t="s">
        <v>204</v>
      </c>
      <c r="C80" s="14" t="s">
        <v>197</v>
      </c>
      <c r="D80" s="15" t="s">
        <v>198</v>
      </c>
      <c r="E80" s="25">
        <f>+IF(D80="SI",0.3,IF(D80="PARCIALMENTE",0.18,IF(D80="NO",0.06)))</f>
        <v>0.3</v>
      </c>
      <c r="F80" s="25">
        <f>+IF(C80="Ex",IF(D80="SI",0.3,IF(D80="PARCIALMENTE",0.18,IF(D80="NO",0.06,""))),E80/COUNTIF($C$18:$C$19,"Ef"))</f>
        <v>0.3</v>
      </c>
      <c r="G80" s="25">
        <f>+F80</f>
        <v>0.3</v>
      </c>
      <c r="H80" s="79">
        <f>+G80+G81</f>
        <v>0.94399999999999995</v>
      </c>
      <c r="I80" s="38" t="s">
        <v>275</v>
      </c>
      <c r="J80" s="3"/>
      <c r="K80" s="4"/>
    </row>
    <row r="81" spans="1:11" ht="93" customHeight="1" thickBot="1" x14ac:dyDescent="0.3">
      <c r="A81" s="27" t="s">
        <v>124</v>
      </c>
      <c r="B81" s="18" t="s">
        <v>205</v>
      </c>
      <c r="C81" s="14" t="s">
        <v>200</v>
      </c>
      <c r="D81" s="15" t="s">
        <v>198</v>
      </c>
      <c r="E81" s="25">
        <f>+IF(D81="si",0.7,IF(D81="parcialmente",0.42,IF(D81="no",0.14)))</f>
        <v>0.7</v>
      </c>
      <c r="F81" s="25">
        <f>+IF(C81="Ex",0.3,E81/COUNTIF($C$80:$C$85,"Ef"))</f>
        <v>0.13999999999999999</v>
      </c>
      <c r="G81" s="67">
        <f>+SUM(F81:F85)</f>
        <v>0.64399999999999991</v>
      </c>
      <c r="H81" s="69"/>
      <c r="I81" s="39" t="s">
        <v>211</v>
      </c>
      <c r="J81" s="3"/>
      <c r="K81" s="4"/>
    </row>
    <row r="82" spans="1:11" ht="99.75" customHeight="1" thickBot="1" x14ac:dyDescent="0.3">
      <c r="A82" s="27" t="s">
        <v>125</v>
      </c>
      <c r="B82" s="28" t="s">
        <v>126</v>
      </c>
      <c r="C82" s="23" t="s">
        <v>200</v>
      </c>
      <c r="D82" s="32" t="s">
        <v>198</v>
      </c>
      <c r="E82" s="25">
        <f>+IF(D82="si",0.7,IF(D82="parcialmente",0.42,IF(D82="no",0.14)))</f>
        <v>0.7</v>
      </c>
      <c r="F82" s="25">
        <f>+IF(C82="Ex",0.3,E82/COUNTIF($C$80:$C$85,"Ef"))</f>
        <v>0.13999999999999999</v>
      </c>
      <c r="G82" s="67"/>
      <c r="H82" s="69"/>
      <c r="I82" s="40" t="s">
        <v>276</v>
      </c>
      <c r="J82" s="3"/>
      <c r="K82" s="4"/>
    </row>
    <row r="83" spans="1:11" ht="156" customHeight="1" thickBot="1" x14ac:dyDescent="0.3">
      <c r="A83" s="27" t="s">
        <v>127</v>
      </c>
      <c r="B83" s="28" t="s">
        <v>128</v>
      </c>
      <c r="C83" s="23" t="s">
        <v>200</v>
      </c>
      <c r="D83" s="32" t="s">
        <v>198</v>
      </c>
      <c r="E83" s="25">
        <f>+IF(D83="si",0.7,IF(D83="parcialmente",0.42,IF(D83="no",0.14)))</f>
        <v>0.7</v>
      </c>
      <c r="F83" s="25">
        <f>+IF(C83="Ex",0.3,E83/COUNTIF($C$80:$C$85,"Ef"))</f>
        <v>0.13999999999999999</v>
      </c>
      <c r="G83" s="67"/>
      <c r="H83" s="69"/>
      <c r="I83" s="39" t="s">
        <v>277</v>
      </c>
      <c r="J83" s="3"/>
      <c r="K83" s="4"/>
    </row>
    <row r="84" spans="1:11" ht="120.75" customHeight="1" thickBot="1" x14ac:dyDescent="0.3">
      <c r="A84" s="27" t="s">
        <v>129</v>
      </c>
      <c r="B84" s="28" t="s">
        <v>130</v>
      </c>
      <c r="C84" s="23" t="s">
        <v>200</v>
      </c>
      <c r="D84" s="32" t="s">
        <v>201</v>
      </c>
      <c r="E84" s="25">
        <f>+IF(D84="si",0.7,IF(D84="parcialmente",0.42,IF(D84="no",0.14)))</f>
        <v>0.42</v>
      </c>
      <c r="F84" s="25">
        <f>+IF(C84="Ex",0.3,E84/COUNTIF($C$80:$C$85,"Ef"))</f>
        <v>8.3999999999999991E-2</v>
      </c>
      <c r="G84" s="67"/>
      <c r="H84" s="69"/>
      <c r="I84" s="40" t="s">
        <v>278</v>
      </c>
      <c r="J84" s="3"/>
      <c r="K84" s="4"/>
    </row>
    <row r="85" spans="1:11" ht="110.25" customHeight="1" thickBot="1" x14ac:dyDescent="0.3">
      <c r="A85" s="27" t="s">
        <v>131</v>
      </c>
      <c r="B85" s="28" t="s">
        <v>132</v>
      </c>
      <c r="C85" s="23" t="s">
        <v>200</v>
      </c>
      <c r="D85" s="24" t="s">
        <v>198</v>
      </c>
      <c r="E85" s="25">
        <f>+IF(D85="si",0.7,IF(D85="parcialmente",0.42,IF(D85="no",0.14)))</f>
        <v>0.7</v>
      </c>
      <c r="F85" s="25">
        <f>+IF(C85="Ex",0.3,E85/COUNTIF($C$80:$C$85,"Ef"))</f>
        <v>0.13999999999999999</v>
      </c>
      <c r="G85" s="67"/>
      <c r="H85" s="69"/>
      <c r="I85" s="28" t="s">
        <v>218</v>
      </c>
      <c r="J85" s="3"/>
      <c r="K85" s="4"/>
    </row>
    <row r="86" spans="1:11" ht="18.95" customHeight="1" thickBot="1" x14ac:dyDescent="0.3">
      <c r="A86" s="78" t="s">
        <v>133</v>
      </c>
      <c r="B86" s="59"/>
      <c r="C86" s="10" t="s">
        <v>199</v>
      </c>
      <c r="D86" s="11" t="s">
        <v>1</v>
      </c>
      <c r="E86" s="11" t="s">
        <v>77</v>
      </c>
      <c r="F86" s="11" t="s">
        <v>3</v>
      </c>
      <c r="G86" s="11" t="s">
        <v>4</v>
      </c>
      <c r="H86" s="11" t="s">
        <v>5</v>
      </c>
      <c r="I86" s="36" t="s">
        <v>6</v>
      </c>
      <c r="K86" s="4"/>
    </row>
    <row r="87" spans="1:11" ht="150" customHeight="1" thickBot="1" x14ac:dyDescent="0.3">
      <c r="A87" s="21">
        <v>24</v>
      </c>
      <c r="B87" s="22" t="s">
        <v>134</v>
      </c>
      <c r="C87" s="23" t="s">
        <v>197</v>
      </c>
      <c r="D87" s="95" t="s">
        <v>201</v>
      </c>
      <c r="E87" s="25">
        <f>+IF(D87="SI",0.3,IF(D87="PARCIALMENTE",0.18,IF(D87="NO",0.06)))</f>
        <v>0.18</v>
      </c>
      <c r="F87" s="25">
        <f>+IF(C87="Ex",IF(D87="SI",0.3,IF(D87="PARCIALMENTE",0.18,IF(D87="NO",0.06,""))),E87/COUNTIF($C$18:$C$19,"Ef"))</f>
        <v>0.18</v>
      </c>
      <c r="G87" s="25">
        <f>+F87</f>
        <v>0.18</v>
      </c>
      <c r="H87" s="67">
        <f>+G87+G88</f>
        <v>0.74</v>
      </c>
      <c r="I87" s="40" t="s">
        <v>261</v>
      </c>
      <c r="J87" s="3"/>
      <c r="K87" s="4"/>
    </row>
    <row r="88" spans="1:11" ht="106.5" customHeight="1" thickBot="1" x14ac:dyDescent="0.3">
      <c r="A88" s="27" t="s">
        <v>135</v>
      </c>
      <c r="B88" s="28" t="s">
        <v>136</v>
      </c>
      <c r="C88" s="23" t="s">
        <v>200</v>
      </c>
      <c r="D88" s="24" t="s">
        <v>198</v>
      </c>
      <c r="E88" s="25">
        <f>+IF(D88="si",0.7,IF(D88="parcialmente",0.42,IF(D88="no",0.14)))</f>
        <v>0.7</v>
      </c>
      <c r="F88" s="25">
        <f>+IF(C88="Ex",0.3,E88/COUNTIF($C$87:$C$91,"Ef"))</f>
        <v>0.17499999999999999</v>
      </c>
      <c r="G88" s="67">
        <f>+SUM(F88:F91)</f>
        <v>0.55999999999999994</v>
      </c>
      <c r="H88" s="68"/>
      <c r="I88" s="40" t="s">
        <v>285</v>
      </c>
      <c r="J88" s="3"/>
      <c r="K88" s="4"/>
    </row>
    <row r="89" spans="1:11" ht="124.5" customHeight="1" thickBot="1" x14ac:dyDescent="0.3">
      <c r="A89" s="27" t="s">
        <v>137</v>
      </c>
      <c r="B89" s="28" t="s">
        <v>138</v>
      </c>
      <c r="C89" s="23" t="s">
        <v>200</v>
      </c>
      <c r="D89" s="95" t="s">
        <v>201</v>
      </c>
      <c r="E89" s="25">
        <f>+IF(D89="si",0.7,IF(D89="parcialmente",0.42,IF(D89="no",0.14)))</f>
        <v>0.42</v>
      </c>
      <c r="F89" s="25">
        <f>+IF(C89="Ex",0.3,E89/COUNTIF($C$87:$C$91,"Ef"))</f>
        <v>0.105</v>
      </c>
      <c r="G89" s="67"/>
      <c r="H89" s="68"/>
      <c r="I89" s="40" t="s">
        <v>266</v>
      </c>
      <c r="J89" s="3"/>
      <c r="K89" s="4"/>
    </row>
    <row r="90" spans="1:11" ht="180.75" customHeight="1" thickBot="1" x14ac:dyDescent="0.3">
      <c r="A90" s="27" t="s">
        <v>139</v>
      </c>
      <c r="B90" s="28" t="s">
        <v>140</v>
      </c>
      <c r="C90" s="23" t="s">
        <v>200</v>
      </c>
      <c r="D90" s="93" t="s">
        <v>201</v>
      </c>
      <c r="E90" s="25">
        <f>+IF(D90="si",0.7,IF(D90="parcialmente",0.42,IF(D90="no",0.14)))</f>
        <v>0.42</v>
      </c>
      <c r="F90" s="25">
        <f>+IF(C90="Ex",0.3,E90/COUNTIF($C$87:$C$91,"Ef"))</f>
        <v>0.105</v>
      </c>
      <c r="G90" s="67"/>
      <c r="H90" s="68"/>
      <c r="I90" s="40" t="s">
        <v>262</v>
      </c>
      <c r="J90" s="3"/>
      <c r="K90" s="4"/>
    </row>
    <row r="91" spans="1:11" ht="103.5" customHeight="1" thickBot="1" x14ac:dyDescent="0.3">
      <c r="A91" s="27" t="s">
        <v>141</v>
      </c>
      <c r="B91" s="28" t="s">
        <v>142</v>
      </c>
      <c r="C91" s="23" t="s">
        <v>200</v>
      </c>
      <c r="D91" s="32" t="s">
        <v>198</v>
      </c>
      <c r="E91" s="25">
        <f>+IF(D91="si",0.7,IF(D91="parcialmente",0.42,IF(D91="no",0.14)))</f>
        <v>0.7</v>
      </c>
      <c r="F91" s="25">
        <f>+IF(C91="Ex",0.3,E91/COUNTIF($C$87:$C$91,"Ef"))</f>
        <v>0.17499999999999999</v>
      </c>
      <c r="G91" s="67"/>
      <c r="H91" s="68"/>
      <c r="I91" s="40" t="s">
        <v>263</v>
      </c>
      <c r="J91" s="3"/>
      <c r="K91" s="4"/>
    </row>
    <row r="92" spans="1:11" ht="68.25" customHeight="1" thickBot="1" x14ac:dyDescent="0.3">
      <c r="A92" s="21">
        <v>25</v>
      </c>
      <c r="B92" s="22" t="s">
        <v>143</v>
      </c>
      <c r="C92" s="23" t="s">
        <v>197</v>
      </c>
      <c r="D92" s="24" t="s">
        <v>198</v>
      </c>
      <c r="E92" s="25">
        <f>+IF(D92="SI",0.3,IF(D92="PARCIALMENTE",0.18,IF(D92="NO",0.06)))</f>
        <v>0.3</v>
      </c>
      <c r="F92" s="25">
        <f>+IF(C92="Ex",IF(D92="SI",0.3,IF(D92="PARCIALMENTE",0.18,IF(D92="NO",0.06,""))),E92/COUNTIF($C$18:$C$19,"Ef"))</f>
        <v>0.3</v>
      </c>
      <c r="G92" s="25">
        <f>+F92</f>
        <v>0.3</v>
      </c>
      <c r="H92" s="67">
        <f>+G92+G93</f>
        <v>1</v>
      </c>
      <c r="I92" s="39" t="s">
        <v>264</v>
      </c>
      <c r="K92" s="4"/>
    </row>
    <row r="93" spans="1:11" ht="130.5" customHeight="1" thickBot="1" x14ac:dyDescent="0.3">
      <c r="A93" s="27" t="s">
        <v>144</v>
      </c>
      <c r="B93" s="28" t="s">
        <v>145</v>
      </c>
      <c r="C93" s="23" t="s">
        <v>200</v>
      </c>
      <c r="D93" s="32" t="s">
        <v>198</v>
      </c>
      <c r="E93" s="25">
        <f>+IF(D93="si",0.7,IF(D93="parcialmente",0.42,IF(D93="no",0.14)))</f>
        <v>0.7</v>
      </c>
      <c r="F93" s="25">
        <f>+IF(C93="Ex",0.3,E93/COUNTIF($C$92:$C$93,"Ef"))</f>
        <v>0.7</v>
      </c>
      <c r="G93" s="25">
        <f>+F93</f>
        <v>0.7</v>
      </c>
      <c r="H93" s="68"/>
      <c r="I93" s="37" t="s">
        <v>307</v>
      </c>
      <c r="J93" s="3"/>
      <c r="K93" s="4"/>
    </row>
    <row r="94" spans="1:11" ht="155.25" customHeight="1" thickBot="1" x14ac:dyDescent="0.3">
      <c r="A94" s="21">
        <v>26</v>
      </c>
      <c r="B94" s="22" t="s">
        <v>146</v>
      </c>
      <c r="C94" s="23" t="s">
        <v>197</v>
      </c>
      <c r="D94" s="95" t="s">
        <v>198</v>
      </c>
      <c r="E94" s="25">
        <f>+IF(D94="SI",0.3,IF(D94="PARCIALMENTE",0.18,IF(D94="NO",0.06)))</f>
        <v>0.3</v>
      </c>
      <c r="F94" s="25">
        <f>+IF(C94="Ex",IF(D94="SI",0.3,IF(D94="PARCIALMENTE",0.18,IF(D94="NO",0.06,""))),E94/COUNTIF($C$18:$C$19,"Ef"))</f>
        <v>0.3</v>
      </c>
      <c r="G94" s="25">
        <f>+F94</f>
        <v>0.3</v>
      </c>
      <c r="H94" s="79">
        <f>+G94+G95</f>
        <v>1</v>
      </c>
      <c r="I94" s="40" t="s">
        <v>279</v>
      </c>
      <c r="J94" s="3"/>
      <c r="K94" s="4"/>
    </row>
    <row r="95" spans="1:11" ht="68.25" customHeight="1" thickBot="1" x14ac:dyDescent="0.3">
      <c r="A95" s="27" t="s">
        <v>147</v>
      </c>
      <c r="B95" s="28" t="s">
        <v>148</v>
      </c>
      <c r="C95" s="23" t="s">
        <v>200</v>
      </c>
      <c r="D95" s="95" t="s">
        <v>198</v>
      </c>
      <c r="E95" s="25">
        <f>+IF(D95="si",0.7,IF(D95="parcialmente",0.42,IF(D95="no",0.14)))</f>
        <v>0.7</v>
      </c>
      <c r="F95" s="25">
        <f>+IF(C95="Ex",0.3,E95/COUNTIF($C$94:$C$96,"Ef"))</f>
        <v>0.35</v>
      </c>
      <c r="G95" s="67">
        <f>+SUM(F95:F96)</f>
        <v>0.7</v>
      </c>
      <c r="H95" s="69"/>
      <c r="I95" s="39" t="s">
        <v>280</v>
      </c>
      <c r="J95" s="3"/>
      <c r="K95" s="4"/>
    </row>
    <row r="96" spans="1:11" ht="69.75" customHeight="1" thickBot="1" x14ac:dyDescent="0.3">
      <c r="A96" s="27" t="s">
        <v>149</v>
      </c>
      <c r="B96" s="28" t="s">
        <v>150</v>
      </c>
      <c r="C96" s="23" t="s">
        <v>200</v>
      </c>
      <c r="D96" s="24" t="s">
        <v>198</v>
      </c>
      <c r="E96" s="25">
        <f>+IF(D96="si",0.7,IF(D96="parcialmente",0.42,IF(D96="no",0.14)))</f>
        <v>0.7</v>
      </c>
      <c r="F96" s="25">
        <f>+IF(C96="Ex",0.3,E96/COUNTIF($C$94:$C$96,"Ef"))</f>
        <v>0.35</v>
      </c>
      <c r="G96" s="67"/>
      <c r="H96" s="69"/>
      <c r="I96" s="39" t="s">
        <v>281</v>
      </c>
      <c r="J96" s="3"/>
      <c r="K96" s="4"/>
    </row>
    <row r="97" spans="1:11" ht="153" customHeight="1" thickBot="1" x14ac:dyDescent="0.3">
      <c r="A97" s="21">
        <v>27</v>
      </c>
      <c r="B97" s="22" t="s">
        <v>151</v>
      </c>
      <c r="C97" s="23" t="s">
        <v>197</v>
      </c>
      <c r="D97" s="32" t="s">
        <v>198</v>
      </c>
      <c r="E97" s="25">
        <f>+IF(D97="SI",0.3,IF(D97="PARCIALMENTE",0.18,IF(D97="NO",0.06)))</f>
        <v>0.3</v>
      </c>
      <c r="F97" s="25">
        <f>+IF(C97="Ex",IF(D97="SI",0.3,IF(D97="PARCIALMENTE",0.18,IF(D97="NO",0.06,""))),E97/COUNTIF($C$18:$C$19,"Ef"))</f>
        <v>0.3</v>
      </c>
      <c r="G97" s="25">
        <f>+F97</f>
        <v>0.3</v>
      </c>
      <c r="H97" s="67">
        <f>+G97+G98</f>
        <v>0.7759999999999998</v>
      </c>
      <c r="I97" s="40" t="s">
        <v>297</v>
      </c>
      <c r="J97" s="3"/>
      <c r="K97" s="4"/>
    </row>
    <row r="98" spans="1:11" ht="123.75" customHeight="1" thickBot="1" x14ac:dyDescent="0.3">
      <c r="A98" s="27" t="s">
        <v>152</v>
      </c>
      <c r="B98" s="28" t="s">
        <v>153</v>
      </c>
      <c r="C98" s="23" t="s">
        <v>200</v>
      </c>
      <c r="D98" s="20" t="s">
        <v>201</v>
      </c>
      <c r="E98" s="25">
        <f>+IF(D98="si",0.7,IF(D98="parcialmente",0.42,IF(D98="no",0.14)))</f>
        <v>0.42</v>
      </c>
      <c r="F98" s="25">
        <f>+IF(C98="Ex",0.3,E98/COUNTIF($C$97:$C$102,"Ef"))</f>
        <v>8.3999999999999991E-2</v>
      </c>
      <c r="G98" s="67">
        <f>+SUM(F98:F102)</f>
        <v>0.47599999999999987</v>
      </c>
      <c r="H98" s="69"/>
      <c r="I98" s="40" t="s">
        <v>267</v>
      </c>
      <c r="J98" s="3"/>
      <c r="K98" s="4"/>
    </row>
    <row r="99" spans="1:11" ht="90" customHeight="1" thickBot="1" x14ac:dyDescent="0.3">
      <c r="A99" s="27" t="s">
        <v>154</v>
      </c>
      <c r="B99" s="18" t="s">
        <v>206</v>
      </c>
      <c r="C99" s="23" t="s">
        <v>200</v>
      </c>
      <c r="D99" s="20" t="s">
        <v>201</v>
      </c>
      <c r="E99" s="25">
        <f>+IF(D99="si",0.7,IF(D99="parcialmente",0.42,IF(D99="no",0.14)))</f>
        <v>0.42</v>
      </c>
      <c r="F99" s="25">
        <f>+IF(C99="Ex",0.3,E99/COUNTIF($C$97:$C$102,"Ef"))</f>
        <v>8.3999999999999991E-2</v>
      </c>
      <c r="G99" s="67"/>
      <c r="H99" s="69"/>
      <c r="I99" s="37" t="s">
        <v>268</v>
      </c>
      <c r="J99" s="3"/>
      <c r="K99" s="4"/>
    </row>
    <row r="100" spans="1:11" ht="85.5" customHeight="1" thickBot="1" x14ac:dyDescent="0.3">
      <c r="A100" s="27" t="s">
        <v>155</v>
      </c>
      <c r="B100" s="28" t="s">
        <v>156</v>
      </c>
      <c r="C100" s="23" t="s">
        <v>200</v>
      </c>
      <c r="D100" s="32" t="s">
        <v>215</v>
      </c>
      <c r="E100" s="25">
        <f>+IF(D100="si",0.7,IF(D100="parcialmente",0.42,IF(D100="no",0.14)))</f>
        <v>0.7</v>
      </c>
      <c r="F100" s="25">
        <f>+IF(C100="Ex",0.3,E100/COUNTIF($C$97:$C$102,"Ef"))</f>
        <v>0.13999999999999999</v>
      </c>
      <c r="G100" s="67"/>
      <c r="H100" s="69"/>
      <c r="I100" s="40" t="s">
        <v>217</v>
      </c>
      <c r="J100" s="3"/>
      <c r="K100" s="4"/>
    </row>
    <row r="101" spans="1:11" ht="144.75" customHeight="1" thickBot="1" x14ac:dyDescent="0.3">
      <c r="A101" s="27" t="s">
        <v>157</v>
      </c>
      <c r="B101" s="28" t="s">
        <v>158</v>
      </c>
      <c r="C101" s="23" t="s">
        <v>200</v>
      </c>
      <c r="D101" s="94" t="s">
        <v>201</v>
      </c>
      <c r="E101" s="25">
        <f>+IF(D101="si",0.7,IF(D101="parcialmente",0.42,IF(D101="no",0.14)))</f>
        <v>0.42</v>
      </c>
      <c r="F101" s="25">
        <f>+IF(C101="Ex",0.3,E101/COUNTIF($C$97:$C$102,"Ef"))</f>
        <v>8.3999999999999991E-2</v>
      </c>
      <c r="G101" s="67"/>
      <c r="H101" s="69"/>
      <c r="I101" s="40" t="s">
        <v>316</v>
      </c>
      <c r="J101" s="3"/>
      <c r="K101" s="4"/>
    </row>
    <row r="102" spans="1:11" ht="96.75" customHeight="1" thickBot="1" x14ac:dyDescent="0.3">
      <c r="A102" s="27" t="s">
        <v>159</v>
      </c>
      <c r="B102" s="28" t="s">
        <v>160</v>
      </c>
      <c r="C102" s="23" t="s">
        <v>200</v>
      </c>
      <c r="D102" s="20" t="s">
        <v>201</v>
      </c>
      <c r="E102" s="25">
        <f>+IF(D102="si",0.7,IF(D102="parcialmente",0.42,IF(D102="no",0.14)))</f>
        <v>0.42</v>
      </c>
      <c r="F102" s="25">
        <f>+IF(C102="Ex",0.3,E102/COUNTIF($C$97:$C$102,"Ef"))</f>
        <v>8.3999999999999991E-2</v>
      </c>
      <c r="G102" s="67"/>
      <c r="H102" s="69"/>
      <c r="I102" s="40" t="s">
        <v>269</v>
      </c>
      <c r="J102" s="3"/>
      <c r="K102" s="4"/>
    </row>
    <row r="103" spans="1:11" ht="47.25" customHeight="1" thickBot="1" x14ac:dyDescent="0.3">
      <c r="A103" s="80" t="s">
        <v>161</v>
      </c>
      <c r="B103" s="61"/>
      <c r="C103" s="10" t="s">
        <v>199</v>
      </c>
      <c r="D103" s="11" t="s">
        <v>1</v>
      </c>
      <c r="E103" s="11" t="s">
        <v>77</v>
      </c>
      <c r="F103" s="11" t="s">
        <v>3</v>
      </c>
      <c r="G103" s="11" t="s">
        <v>4</v>
      </c>
      <c r="H103" s="11" t="s">
        <v>5</v>
      </c>
      <c r="I103" s="36" t="s">
        <v>6</v>
      </c>
      <c r="J103" s="3"/>
      <c r="K103" s="4"/>
    </row>
    <row r="104" spans="1:11" ht="189.75" customHeight="1" thickBot="1" x14ac:dyDescent="0.3">
      <c r="A104" s="21">
        <v>28</v>
      </c>
      <c r="B104" s="22" t="s">
        <v>162</v>
      </c>
      <c r="C104" s="23" t="s">
        <v>197</v>
      </c>
      <c r="D104" s="94" t="s">
        <v>198</v>
      </c>
      <c r="E104" s="25">
        <f>+IF(D104="SI",0.3,IF(D104="PARCIALMENTE",0.18,IF(D104="NO",0.06)))</f>
        <v>0.3</v>
      </c>
      <c r="F104" s="25">
        <f>+IF(C104="Ex",IF(D104="SI",0.3,IF(D104="PARCIALMENTE",0.18,IF(D104="NO",0.06,""))),E104/COUNTIF($C$18:$C$19,"Ef"))</f>
        <v>0.3</v>
      </c>
      <c r="G104" s="25">
        <f>+F104</f>
        <v>0.3</v>
      </c>
      <c r="H104" s="81">
        <f>+G104+G105</f>
        <v>0.72</v>
      </c>
      <c r="I104" s="29" t="s">
        <v>298</v>
      </c>
      <c r="J104" s="3"/>
      <c r="K104" s="4"/>
    </row>
    <row r="105" spans="1:11" ht="102" customHeight="1" thickBot="1" x14ac:dyDescent="0.3">
      <c r="A105" s="27" t="s">
        <v>163</v>
      </c>
      <c r="B105" s="28" t="s">
        <v>164</v>
      </c>
      <c r="C105" s="23" t="s">
        <v>200</v>
      </c>
      <c r="D105" s="20" t="s">
        <v>201</v>
      </c>
      <c r="E105" s="25">
        <f>+IF(D105="si",0.7,IF(D105="parcialmente",0.42,IF(D105="no",0.14)))</f>
        <v>0.42</v>
      </c>
      <c r="F105" s="25">
        <f>+IF(C105="Ex",0.3,E105/COUNTIF($C$104:$C$106,"Ef"))</f>
        <v>0.21</v>
      </c>
      <c r="G105" s="81">
        <f>+SUM(F105:F106)</f>
        <v>0.42</v>
      </c>
      <c r="H105" s="82"/>
      <c r="I105" s="29" t="s">
        <v>301</v>
      </c>
      <c r="J105" s="3"/>
      <c r="K105" s="4"/>
    </row>
    <row r="106" spans="1:11" ht="72" customHeight="1" thickBot="1" x14ac:dyDescent="0.3">
      <c r="A106" s="27" t="s">
        <v>165</v>
      </c>
      <c r="B106" s="28" t="s">
        <v>166</v>
      </c>
      <c r="C106" s="23" t="s">
        <v>200</v>
      </c>
      <c r="D106" s="20" t="s">
        <v>201</v>
      </c>
      <c r="E106" s="25">
        <f>+IF(D106="si",0.7,IF(D106="parcialmente",0.42,IF(D106="no",0.14)))</f>
        <v>0.42</v>
      </c>
      <c r="F106" s="25">
        <f>+IF(C106="Ex",0.3,E106/COUNTIF($C$104:$C$106,"Ef"))</f>
        <v>0.21</v>
      </c>
      <c r="G106" s="83"/>
      <c r="H106" s="83"/>
      <c r="I106" s="29" t="s">
        <v>302</v>
      </c>
      <c r="J106" s="3"/>
      <c r="K106" s="4"/>
    </row>
    <row r="107" spans="1:11" ht="45.75" customHeight="1" thickBot="1" x14ac:dyDescent="0.3">
      <c r="A107" s="80" t="s">
        <v>167</v>
      </c>
      <c r="B107" s="61"/>
      <c r="C107" s="10" t="s">
        <v>199</v>
      </c>
      <c r="D107" s="11" t="s">
        <v>1</v>
      </c>
      <c r="E107" s="11" t="s">
        <v>77</v>
      </c>
      <c r="F107" s="11" t="s">
        <v>3</v>
      </c>
      <c r="G107" s="11" t="s">
        <v>4</v>
      </c>
      <c r="H107" s="11" t="s">
        <v>5</v>
      </c>
      <c r="I107" s="36" t="s">
        <v>6</v>
      </c>
      <c r="K107" s="4"/>
    </row>
    <row r="108" spans="1:11" ht="121.5" customHeight="1" thickBot="1" x14ac:dyDescent="0.3">
      <c r="A108" s="21">
        <v>29</v>
      </c>
      <c r="B108" s="22" t="s">
        <v>168</v>
      </c>
      <c r="C108" s="23" t="s">
        <v>197</v>
      </c>
      <c r="D108" s="24" t="s">
        <v>198</v>
      </c>
      <c r="E108" s="25">
        <f>+IF(D108="SI",0.3,IF(D108="PARCIALMENTE",0.18,IF(D108="NO",0.06)))</f>
        <v>0.3</v>
      </c>
      <c r="F108" s="25">
        <f>+IF(C108="Ex",IF(D108="SI",0.3,IF(D108="PARCIALMENTE",0.18,IF(D108="NO",0.06,""))),E108/COUNTIF($C$18:$C$19,"Ef"))</f>
        <v>0.3</v>
      </c>
      <c r="G108" s="25">
        <f>+F108</f>
        <v>0.3</v>
      </c>
      <c r="H108" s="79">
        <f>+G108+G109</f>
        <v>1</v>
      </c>
      <c r="I108" s="29" t="s">
        <v>247</v>
      </c>
      <c r="J108" s="3"/>
      <c r="K108" s="4"/>
    </row>
    <row r="109" spans="1:11" ht="96.75" customHeight="1" thickBot="1" x14ac:dyDescent="0.3">
      <c r="A109" s="27" t="s">
        <v>169</v>
      </c>
      <c r="B109" s="28" t="s">
        <v>170</v>
      </c>
      <c r="C109" s="23" t="s">
        <v>200</v>
      </c>
      <c r="D109" s="24" t="s">
        <v>198</v>
      </c>
      <c r="E109" s="25">
        <f>+IF(D109="si",0.7,IF(D109="parcialmente",0.42,IF(D109="no",0.14)))</f>
        <v>0.7</v>
      </c>
      <c r="F109" s="25">
        <f>+IF(C109="Ex",0.3,E109/COUNTIF($C$108:$C$109,"Ef"))</f>
        <v>0.7</v>
      </c>
      <c r="G109" s="25">
        <f>+F109</f>
        <v>0.7</v>
      </c>
      <c r="H109" s="69"/>
      <c r="I109" s="28" t="s">
        <v>248</v>
      </c>
      <c r="J109" s="3"/>
      <c r="K109" s="4"/>
    </row>
    <row r="110" spans="1:11" ht="86.25" customHeight="1" thickBot="1" x14ac:dyDescent="0.3">
      <c r="A110" s="21">
        <v>30</v>
      </c>
      <c r="B110" s="22" t="s">
        <v>171</v>
      </c>
      <c r="C110" s="23" t="s">
        <v>197</v>
      </c>
      <c r="D110" s="24" t="s">
        <v>198</v>
      </c>
      <c r="E110" s="25">
        <f>+IF(D110="SI",0.3,IF(D110="PARCIALMENTE",0.18,IF(D110="NO",0.06)))</f>
        <v>0.3</v>
      </c>
      <c r="F110" s="25">
        <f>+IF(C110="Ex",IF(D110="SI",0.3,IF(D110="PARCIALMENTE",0.18,IF(D110="NO",0.06,""))),E110/COUNTIF($C$18:$C$19,"Ef"))</f>
        <v>0.3</v>
      </c>
      <c r="G110" s="25">
        <f>+F110</f>
        <v>0.3</v>
      </c>
      <c r="H110" s="79">
        <f>+G110+G111</f>
        <v>0.85999999999999988</v>
      </c>
      <c r="I110" s="29" t="s">
        <v>249</v>
      </c>
      <c r="J110" s="3"/>
      <c r="K110" s="4"/>
    </row>
    <row r="111" spans="1:11" ht="91.5" customHeight="1" thickBot="1" x14ac:dyDescent="0.3">
      <c r="A111" s="27" t="s">
        <v>172</v>
      </c>
      <c r="B111" s="28" t="s">
        <v>173</v>
      </c>
      <c r="C111" s="23" t="s">
        <v>200</v>
      </c>
      <c r="D111" s="20" t="s">
        <v>198</v>
      </c>
      <c r="E111" s="25">
        <f>+IF(D111="si",0.7,IF(D111="parcialmente",0.42,IF(D111="no",0.14)))</f>
        <v>0.7</v>
      </c>
      <c r="F111" s="25">
        <f>+IF(C111="Ex",0.3,E111/COUNTIF($C$110:$C$114,"Ef"))</f>
        <v>0.17499999999999999</v>
      </c>
      <c r="G111" s="67">
        <f>+SUM(F111:F114)</f>
        <v>0.55999999999999994</v>
      </c>
      <c r="H111" s="69"/>
      <c r="I111" s="29" t="s">
        <v>282</v>
      </c>
      <c r="J111" s="3"/>
      <c r="K111" s="4"/>
    </row>
    <row r="112" spans="1:11" ht="93" customHeight="1" thickBot="1" x14ac:dyDescent="0.3">
      <c r="A112" s="27" t="s">
        <v>174</v>
      </c>
      <c r="B112" s="18" t="s">
        <v>175</v>
      </c>
      <c r="C112" s="23" t="s">
        <v>200</v>
      </c>
      <c r="D112" s="24" t="s">
        <v>198</v>
      </c>
      <c r="E112" s="25">
        <f>+IF(D112="si",0.7,IF(D112="parcialmente",0.42,IF(D112="no",0.14)))</f>
        <v>0.7</v>
      </c>
      <c r="F112" s="25">
        <f>+IF(C112="Ex",0.3,E112/COUNTIF($C$110:$C$114,"Ef"))</f>
        <v>0.17499999999999999</v>
      </c>
      <c r="G112" s="67"/>
      <c r="H112" s="69"/>
      <c r="I112" s="28" t="s">
        <v>250</v>
      </c>
      <c r="J112" s="3"/>
      <c r="K112" s="4"/>
    </row>
    <row r="113" spans="1:11" ht="81" customHeight="1" thickBot="1" x14ac:dyDescent="0.3">
      <c r="A113" s="27" t="s">
        <v>176</v>
      </c>
      <c r="B113" s="28" t="s">
        <v>177</v>
      </c>
      <c r="C113" s="23" t="s">
        <v>200</v>
      </c>
      <c r="D113" s="32" t="s">
        <v>201</v>
      </c>
      <c r="E113" s="25">
        <f>+IF(D113="si",0.7,IF(D113="parcialmente",0.42,IF(D113="no",0.14)))</f>
        <v>0.42</v>
      </c>
      <c r="F113" s="25">
        <f>+IF(C113="Ex",0.3,E113/COUNTIF($C$110:$C$114,"Ef"))</f>
        <v>0.105</v>
      </c>
      <c r="G113" s="67"/>
      <c r="H113" s="69"/>
      <c r="I113" s="28" t="s">
        <v>283</v>
      </c>
      <c r="J113" s="3"/>
      <c r="K113" s="4"/>
    </row>
    <row r="114" spans="1:11" ht="89.25" customHeight="1" thickBot="1" x14ac:dyDescent="0.3">
      <c r="A114" s="27" t="s">
        <v>178</v>
      </c>
      <c r="B114" s="28" t="s">
        <v>179</v>
      </c>
      <c r="C114" s="23" t="s">
        <v>200</v>
      </c>
      <c r="D114" s="95" t="s">
        <v>201</v>
      </c>
      <c r="E114" s="25">
        <f>+IF(D114="si",0.7,IF(D114="parcialmente",0.42,IF(D114="no",0.14)))</f>
        <v>0.42</v>
      </c>
      <c r="F114" s="25">
        <f>+IF(C114="Ex",0.3,E114/COUNTIF($C$110:$C$114,"Ef"))</f>
        <v>0.105</v>
      </c>
      <c r="G114" s="67"/>
      <c r="H114" s="69"/>
      <c r="I114" s="29" t="s">
        <v>308</v>
      </c>
      <c r="J114" s="3"/>
      <c r="K114" s="4"/>
    </row>
    <row r="115" spans="1:11" s="4" customFormat="1" ht="87" customHeight="1" thickBot="1" x14ac:dyDescent="0.3">
      <c r="A115" s="12">
        <v>31</v>
      </c>
      <c r="B115" s="13" t="s">
        <v>180</v>
      </c>
      <c r="C115" s="14" t="s">
        <v>197</v>
      </c>
      <c r="D115" s="20" t="s">
        <v>198</v>
      </c>
      <c r="E115" s="16">
        <f>+IF(D115="SI",0.3,IF(D115="PARCIALMENTE",0.18,IF(D115="NO",0.06)))</f>
        <v>0.3</v>
      </c>
      <c r="F115" s="16">
        <f>+IF(C115="Ex",IF(D115="SI",0.3,IF(D115="PARCIALMENTE",0.18,IF(D115="NO",0.06,""))),E115/COUNTIF($C$18:$C$19,"Ef"))</f>
        <v>0.3</v>
      </c>
      <c r="G115" s="16">
        <f>+F115</f>
        <v>0.3</v>
      </c>
      <c r="H115" s="77">
        <f>+G115+G116</f>
        <v>1</v>
      </c>
      <c r="I115" s="30" t="s">
        <v>251</v>
      </c>
      <c r="J115" s="5"/>
    </row>
    <row r="116" spans="1:11" s="4" customFormat="1" ht="114.95" customHeight="1" thickBot="1" x14ac:dyDescent="0.3">
      <c r="A116" s="17" t="s">
        <v>181</v>
      </c>
      <c r="B116" s="18" t="s">
        <v>182</v>
      </c>
      <c r="C116" s="14" t="s">
        <v>200</v>
      </c>
      <c r="D116" s="20" t="s">
        <v>198</v>
      </c>
      <c r="E116" s="16">
        <f>+IF(D116="si",0.7,IF(D116="parcialmente",0.42,IF(D116="no",0.14)))</f>
        <v>0.7</v>
      </c>
      <c r="F116" s="16">
        <f>+IF(C116="Ex",0.3,E116/COUNTIF($C$115:$C$116,"Ef"))</f>
        <v>0.7</v>
      </c>
      <c r="G116" s="16">
        <f>+F116</f>
        <v>0.7</v>
      </c>
      <c r="H116" s="66"/>
      <c r="I116" s="51" t="s">
        <v>291</v>
      </c>
      <c r="J116" s="5"/>
    </row>
    <row r="117" spans="1:11" s="4" customFormat="1" ht="136.5" customHeight="1" thickBot="1" x14ac:dyDescent="0.3">
      <c r="A117" s="12">
        <v>32</v>
      </c>
      <c r="B117" s="13" t="s">
        <v>183</v>
      </c>
      <c r="C117" s="14" t="s">
        <v>197</v>
      </c>
      <c r="D117" s="94" t="s">
        <v>198</v>
      </c>
      <c r="E117" s="16">
        <f>+IF(D117="SI",0.3,IF(D117="PARCIALMENTE",0.18,IF(D117="NO",0.06)))</f>
        <v>0.3</v>
      </c>
      <c r="F117" s="16">
        <f>+IF(C117="Ex",IF(D117="SI",0.3,IF(D117="PARCIALMENTE",0.18,IF(D117="NO",0.06,""))),E117/COUNTIF($C$18:$C$19,"Ef"))</f>
        <v>0.3</v>
      </c>
      <c r="G117" s="16">
        <f>+F117</f>
        <v>0.3</v>
      </c>
      <c r="H117" s="85">
        <f>+G117+G118</f>
        <v>1</v>
      </c>
      <c r="I117" s="18" t="s">
        <v>252</v>
      </c>
      <c r="J117" s="5"/>
    </row>
    <row r="118" spans="1:11" s="4" customFormat="1" ht="63.75" customHeight="1" thickBot="1" x14ac:dyDescent="0.3">
      <c r="A118" s="17" t="s">
        <v>184</v>
      </c>
      <c r="B118" s="18" t="s">
        <v>185</v>
      </c>
      <c r="C118" s="14" t="s">
        <v>200</v>
      </c>
      <c r="D118" s="20" t="s">
        <v>198</v>
      </c>
      <c r="E118" s="16">
        <f>+IF(D118="si",0.7,IF(D118="parcialmente",0.42,IF(D118="no",0.14)))</f>
        <v>0.7</v>
      </c>
      <c r="F118" s="16">
        <f>+IF(C118="Ex",0.3,E118/COUNTIF($C$117:$C$119,"Ef"))</f>
        <v>0.35</v>
      </c>
      <c r="G118" s="65">
        <f>+SUM(F118:F119)</f>
        <v>0.7</v>
      </c>
      <c r="H118" s="86"/>
      <c r="I118" s="18" t="s">
        <v>253</v>
      </c>
      <c r="J118" s="7"/>
    </row>
    <row r="119" spans="1:11" s="4" customFormat="1" ht="74.25" customHeight="1" thickBot="1" x14ac:dyDescent="0.3">
      <c r="A119" s="17" t="s">
        <v>186</v>
      </c>
      <c r="B119" s="18" t="s">
        <v>187</v>
      </c>
      <c r="C119" s="14" t="s">
        <v>200</v>
      </c>
      <c r="D119" s="94" t="s">
        <v>198</v>
      </c>
      <c r="E119" s="16">
        <f>+IF(D119="si",0.7,IF(D119="parcialmente",0.42,IF(D119="no",0.14)))</f>
        <v>0.7</v>
      </c>
      <c r="F119" s="16">
        <f>+IF(C119="Ex",0.3,E119/COUNTIF($C$117:$C$119,"Ef"))</f>
        <v>0.35</v>
      </c>
      <c r="G119" s="65"/>
      <c r="H119" s="87"/>
      <c r="I119" s="18" t="s">
        <v>292</v>
      </c>
      <c r="J119" s="7"/>
    </row>
    <row r="120" spans="1:11" ht="15.75" thickBot="1" x14ac:dyDescent="0.3">
      <c r="G120" s="43" t="s">
        <v>188</v>
      </c>
      <c r="H120" s="23">
        <f>+SUM(H5:H119)</f>
        <v>28.893333333333327</v>
      </c>
    </row>
    <row r="121" spans="1:11" x14ac:dyDescent="0.25">
      <c r="H121" s="44"/>
    </row>
    <row r="122" spans="1:11" x14ac:dyDescent="0.25">
      <c r="A122" s="84" t="s">
        <v>189</v>
      </c>
      <c r="B122" s="84"/>
      <c r="C122" s="84"/>
      <c r="D122" s="84"/>
      <c r="E122" s="45">
        <f>+SUM(F5:F38)+SUM(F42:F49)+SUM(F51:F54)+SUM(F56:F70)+SUM(F72:F74)+SUM(F76:F85)+SUM(F87:F102)+SUM(F104:F106)+SUM(F108:F119)</f>
        <v>29.493333333333329</v>
      </c>
      <c r="F122" s="45"/>
      <c r="H122" s="44"/>
    </row>
    <row r="123" spans="1:11" x14ac:dyDescent="0.25">
      <c r="A123" s="84" t="s">
        <v>190</v>
      </c>
      <c r="B123" s="84"/>
      <c r="C123" s="84"/>
      <c r="D123" s="84"/>
      <c r="E123" s="46">
        <f>+E122/32</f>
        <v>0.92166666666666652</v>
      </c>
      <c r="F123" s="46"/>
    </row>
    <row r="124" spans="1:11" x14ac:dyDescent="0.25">
      <c r="A124" s="84" t="s">
        <v>191</v>
      </c>
      <c r="B124" s="84"/>
      <c r="C124" s="84"/>
      <c r="D124" s="84"/>
      <c r="E124" s="44">
        <f>+E123*5</f>
        <v>4.6083333333333325</v>
      </c>
      <c r="F124" s="44"/>
      <c r="H124" s="44"/>
    </row>
    <row r="126" spans="1:11" x14ac:dyDescent="0.25">
      <c r="B126" s="47" t="s">
        <v>192</v>
      </c>
      <c r="C126" s="88">
        <v>5</v>
      </c>
      <c r="D126" s="88"/>
    </row>
    <row r="127" spans="1:11" x14ac:dyDescent="0.25">
      <c r="B127" s="48" t="s">
        <v>193</v>
      </c>
      <c r="C127" s="89">
        <v>32</v>
      </c>
      <c r="D127" s="89"/>
    </row>
    <row r="128" spans="1:11" x14ac:dyDescent="0.25">
      <c r="B128" s="48" t="s">
        <v>194</v>
      </c>
      <c r="C128" s="90">
        <f>+E122</f>
        <v>29.493333333333329</v>
      </c>
      <c r="D128" s="90"/>
    </row>
    <row r="129" spans="1:4" x14ac:dyDescent="0.25">
      <c r="B129" s="48" t="s">
        <v>195</v>
      </c>
      <c r="C129" s="90">
        <f>+E124</f>
        <v>4.6083333333333325</v>
      </c>
      <c r="D129" s="90"/>
    </row>
    <row r="130" spans="1:4" x14ac:dyDescent="0.25">
      <c r="B130" s="49" t="s">
        <v>196</v>
      </c>
      <c r="C130" s="88" t="str">
        <f>IF(AND(C129&gt;=1,C129&lt;3),"DEFICIENTE",IF(AND(C129&gt;=3,C129&lt;4),"ADECUADO",IF(AND(C129&gt;=4,C129&lt;=5),"EFICIENTE")))</f>
        <v>EFICIENTE</v>
      </c>
      <c r="D130" s="88"/>
    </row>
    <row r="133" spans="1:4" x14ac:dyDescent="0.25">
      <c r="A133" s="50"/>
    </row>
  </sheetData>
  <sheetProtection algorithmName="SHA-512" hashValue="u2/kq28RaArhbzuPUgYBBd8CXOvFQ3cMJbNNaQB7SLx+SHW9ISx7R5D6ml5bnXwBVz+sy8BUIJZEgG8mGSF62Q==" saltValue="NNjF7t9/Gx/t0D8GxcgvTg==" spinCount="100000" sheet="1" objects="1" scenarios="1"/>
  <autoFilter ref="A2:I120">
    <filterColumn colId="0" showButton="0"/>
  </autoFilter>
  <mergeCells count="91">
    <mergeCell ref="C126:D126"/>
    <mergeCell ref="C127:D127"/>
    <mergeCell ref="C128:D128"/>
    <mergeCell ref="C129:D129"/>
    <mergeCell ref="C130:D130"/>
    <mergeCell ref="A122:D122"/>
    <mergeCell ref="A123:D123"/>
    <mergeCell ref="A124:D124"/>
    <mergeCell ref="H108:H109"/>
    <mergeCell ref="H110:H114"/>
    <mergeCell ref="G111:G114"/>
    <mergeCell ref="H115:H116"/>
    <mergeCell ref="G118:G119"/>
    <mergeCell ref="H117:H119"/>
    <mergeCell ref="A75:B75"/>
    <mergeCell ref="H76:H79"/>
    <mergeCell ref="G77:G79"/>
    <mergeCell ref="A107:B107"/>
    <mergeCell ref="A86:B86"/>
    <mergeCell ref="H87:H91"/>
    <mergeCell ref="G88:G91"/>
    <mergeCell ref="H92:H93"/>
    <mergeCell ref="H94:H96"/>
    <mergeCell ref="G95:G96"/>
    <mergeCell ref="H97:H102"/>
    <mergeCell ref="G98:G102"/>
    <mergeCell ref="A103:B103"/>
    <mergeCell ref="H104:H106"/>
    <mergeCell ref="G105:G106"/>
    <mergeCell ref="H80:H85"/>
    <mergeCell ref="G81:G85"/>
    <mergeCell ref="H65:H67"/>
    <mergeCell ref="G66:G67"/>
    <mergeCell ref="H68:H70"/>
    <mergeCell ref="G69:G70"/>
    <mergeCell ref="H72:H74"/>
    <mergeCell ref="G73:G74"/>
    <mergeCell ref="A71:B71"/>
    <mergeCell ref="G57:G58"/>
    <mergeCell ref="H59:H61"/>
    <mergeCell ref="G60:G61"/>
    <mergeCell ref="H62:H64"/>
    <mergeCell ref="G63:G64"/>
    <mergeCell ref="H56:H58"/>
    <mergeCell ref="H48:H49"/>
    <mergeCell ref="A50:B50"/>
    <mergeCell ref="H51:H52"/>
    <mergeCell ref="H53:H54"/>
    <mergeCell ref="A55:B55"/>
    <mergeCell ref="I39:I41"/>
    <mergeCell ref="H42:H44"/>
    <mergeCell ref="G43:G44"/>
    <mergeCell ref="H45:H47"/>
    <mergeCell ref="G46:G47"/>
    <mergeCell ref="H32:H34"/>
    <mergeCell ref="G33:G34"/>
    <mergeCell ref="H35:H38"/>
    <mergeCell ref="G36:G38"/>
    <mergeCell ref="A39:B41"/>
    <mergeCell ref="C39:C41"/>
    <mergeCell ref="D39:D41"/>
    <mergeCell ref="E39:E41"/>
    <mergeCell ref="F39:F41"/>
    <mergeCell ref="G39:G41"/>
    <mergeCell ref="H39:H41"/>
    <mergeCell ref="H23:H25"/>
    <mergeCell ref="G24:G25"/>
    <mergeCell ref="H26:H28"/>
    <mergeCell ref="G27:G28"/>
    <mergeCell ref="H29:H31"/>
    <mergeCell ref="G30:G31"/>
    <mergeCell ref="H13:H16"/>
    <mergeCell ref="G14:G16"/>
    <mergeCell ref="H17:H19"/>
    <mergeCell ref="G18:G19"/>
    <mergeCell ref="H20:H22"/>
    <mergeCell ref="G21:G22"/>
    <mergeCell ref="I2:I4"/>
    <mergeCell ref="H5:H9"/>
    <mergeCell ref="G6:G9"/>
    <mergeCell ref="H10:H12"/>
    <mergeCell ref="G11:G12"/>
    <mergeCell ref="G2:G4"/>
    <mergeCell ref="A1:B1"/>
    <mergeCell ref="C1:H1"/>
    <mergeCell ref="A2:B4"/>
    <mergeCell ref="C2:C4"/>
    <mergeCell ref="D2:D4"/>
    <mergeCell ref="E2:E4"/>
    <mergeCell ref="F2:F4"/>
    <mergeCell ref="H2:H4"/>
  </mergeCells>
  <pageMargins left="0.39370078740157483" right="0.31496062992125984" top="0.55118110236220474" bottom="0.55118110236220474" header="0.31496062992125984" footer="0.31496062992125984"/>
  <pageSetup scale="86" orientation="landscape" r:id="rId1"/>
  <headerFooter>
    <oddFooter>&amp;LCuestionario Evaluación Sistema de Control Interno Contable - Vigencia 2020 - Agencia de Desarrollo Rural&amp;RPágina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2"/>
  <sheetViews>
    <sheetView showGridLines="0" tabSelected="1" zoomScaleNormal="100" workbookViewId="0">
      <selection activeCell="O24" sqref="O23:O24"/>
    </sheetView>
  </sheetViews>
  <sheetFormatPr baseColWidth="10" defaultColWidth="11.42578125" defaultRowHeight="15" x14ac:dyDescent="0.25"/>
  <cols>
    <col min="1" max="16384" width="11.42578125" style="1"/>
  </cols>
  <sheetData>
    <row r="2" spans="1:14" ht="24" customHeight="1" x14ac:dyDescent="0.25">
      <c r="A2" s="92" t="s">
        <v>293</v>
      </c>
      <c r="B2" s="92"/>
      <c r="C2" s="92"/>
      <c r="D2" s="92"/>
      <c r="E2" s="92"/>
      <c r="F2" s="92"/>
      <c r="G2" s="92"/>
      <c r="H2" s="92"/>
      <c r="I2" s="92"/>
      <c r="J2" s="92"/>
      <c r="K2" s="92"/>
      <c r="L2" s="92"/>
    </row>
    <row r="3" spans="1:14" ht="24" customHeight="1" x14ac:dyDescent="0.25">
      <c r="A3" s="92" t="s">
        <v>220</v>
      </c>
      <c r="B3" s="92"/>
      <c r="C3" s="92"/>
      <c r="D3" s="92"/>
      <c r="E3" s="92"/>
      <c r="F3" s="92"/>
      <c r="G3" s="92"/>
      <c r="H3" s="92"/>
      <c r="I3" s="92"/>
      <c r="J3" s="92"/>
      <c r="K3" s="92"/>
      <c r="L3" s="92"/>
    </row>
    <row r="4" spans="1:14" ht="22.5" customHeight="1" x14ac:dyDescent="0.25">
      <c r="A4" s="91" t="s">
        <v>312</v>
      </c>
      <c r="B4" s="91"/>
      <c r="C4" s="91"/>
      <c r="D4" s="91"/>
      <c r="E4" s="91"/>
      <c r="F4" s="91"/>
      <c r="G4" s="91"/>
      <c r="H4" s="91"/>
      <c r="I4" s="91"/>
      <c r="J4" s="91"/>
      <c r="K4" s="91"/>
      <c r="L4" s="91"/>
    </row>
    <row r="5" spans="1:14" ht="22.5" customHeight="1" x14ac:dyDescent="0.25">
      <c r="A5" s="91"/>
      <c r="B5" s="91"/>
      <c r="C5" s="91"/>
      <c r="D5" s="91"/>
      <c r="E5" s="91"/>
      <c r="F5" s="91"/>
      <c r="G5" s="91"/>
      <c r="H5" s="91"/>
      <c r="I5" s="91"/>
      <c r="J5" s="91"/>
      <c r="K5" s="91"/>
      <c r="L5" s="91"/>
    </row>
    <row r="6" spans="1:14" ht="22.5" customHeight="1" x14ac:dyDescent="0.25">
      <c r="A6" s="91"/>
      <c r="B6" s="91"/>
      <c r="C6" s="91"/>
      <c r="D6" s="91"/>
      <c r="E6" s="91"/>
      <c r="F6" s="91"/>
      <c r="G6" s="91"/>
      <c r="H6" s="91"/>
      <c r="I6" s="91"/>
      <c r="J6" s="91"/>
      <c r="K6" s="91"/>
      <c r="L6" s="91"/>
    </row>
    <row r="7" spans="1:14" ht="22.5" customHeight="1" x14ac:dyDescent="0.25">
      <c r="A7" s="91"/>
      <c r="B7" s="91"/>
      <c r="C7" s="91"/>
      <c r="D7" s="91"/>
      <c r="E7" s="91"/>
      <c r="F7" s="91"/>
      <c r="G7" s="91"/>
      <c r="H7" s="91"/>
      <c r="I7" s="91"/>
      <c r="J7" s="91"/>
      <c r="K7" s="91"/>
      <c r="L7" s="91"/>
    </row>
    <row r="8" spans="1:14" ht="22.5" customHeight="1" x14ac:dyDescent="0.25">
      <c r="A8" s="91"/>
      <c r="B8" s="91"/>
      <c r="C8" s="91"/>
      <c r="D8" s="91"/>
      <c r="E8" s="91"/>
      <c r="F8" s="91"/>
      <c r="G8" s="91"/>
      <c r="H8" s="91"/>
      <c r="I8" s="91"/>
      <c r="J8" s="91"/>
      <c r="K8" s="91"/>
      <c r="L8" s="91"/>
    </row>
    <row r="9" spans="1:14" ht="22.5" customHeight="1" x14ac:dyDescent="0.25">
      <c r="A9" s="91"/>
      <c r="B9" s="91"/>
      <c r="C9" s="91"/>
      <c r="D9" s="91"/>
      <c r="E9" s="91"/>
      <c r="F9" s="91"/>
      <c r="G9" s="91"/>
      <c r="H9" s="91"/>
      <c r="I9" s="91"/>
      <c r="J9" s="91"/>
      <c r="K9" s="91"/>
      <c r="L9" s="91"/>
    </row>
    <row r="10" spans="1:14" ht="22.5" customHeight="1" x14ac:dyDescent="0.25">
      <c r="A10" s="91"/>
      <c r="B10" s="91"/>
      <c r="C10" s="91"/>
      <c r="D10" s="91"/>
      <c r="E10" s="91"/>
      <c r="F10" s="91"/>
      <c r="G10" s="91"/>
      <c r="H10" s="91"/>
      <c r="I10" s="91"/>
      <c r="J10" s="91"/>
      <c r="K10" s="91"/>
      <c r="L10" s="91"/>
    </row>
    <row r="11" spans="1:14" ht="22.5" customHeight="1" x14ac:dyDescent="0.25">
      <c r="A11" s="91"/>
      <c r="B11" s="91"/>
      <c r="C11" s="91"/>
      <c r="D11" s="91"/>
      <c r="E11" s="91"/>
      <c r="F11" s="91"/>
      <c r="G11" s="91"/>
      <c r="H11" s="91"/>
      <c r="I11" s="91"/>
      <c r="J11" s="91"/>
      <c r="K11" s="91"/>
      <c r="L11" s="91"/>
    </row>
    <row r="12" spans="1:14" ht="56.25" customHeight="1" x14ac:dyDescent="0.25">
      <c r="A12" s="91"/>
      <c r="B12" s="91"/>
      <c r="C12" s="91"/>
      <c r="D12" s="91"/>
      <c r="E12" s="91"/>
      <c r="F12" s="91"/>
      <c r="G12" s="91"/>
      <c r="H12" s="91"/>
      <c r="I12" s="91"/>
      <c r="J12" s="91"/>
      <c r="K12" s="91"/>
      <c r="L12" s="91"/>
      <c r="N12" s="1" t="s">
        <v>323</v>
      </c>
    </row>
    <row r="13" spans="1:14" ht="22.5" customHeight="1" x14ac:dyDescent="0.25"/>
    <row r="14" spans="1:14" ht="22.5" customHeight="1" x14ac:dyDescent="0.25">
      <c r="A14" s="92" t="s">
        <v>221</v>
      </c>
      <c r="B14" s="92"/>
      <c r="C14" s="92"/>
      <c r="D14" s="92"/>
      <c r="E14" s="92"/>
      <c r="F14" s="92"/>
      <c r="G14" s="92"/>
      <c r="H14" s="92"/>
      <c r="I14" s="92"/>
      <c r="J14" s="92"/>
      <c r="K14" s="92"/>
      <c r="L14" s="92"/>
    </row>
    <row r="15" spans="1:14" ht="22.5" customHeight="1" x14ac:dyDescent="0.25">
      <c r="A15" s="91" t="s">
        <v>309</v>
      </c>
      <c r="B15" s="91"/>
      <c r="C15" s="91"/>
      <c r="D15" s="91"/>
      <c r="E15" s="91"/>
      <c r="F15" s="91"/>
      <c r="G15" s="91"/>
      <c r="H15" s="91"/>
      <c r="I15" s="91"/>
      <c r="J15" s="91"/>
      <c r="K15" s="91"/>
      <c r="L15" s="91"/>
    </row>
    <row r="16" spans="1:14" ht="22.5" customHeight="1" x14ac:dyDescent="0.25">
      <c r="A16" s="91"/>
      <c r="B16" s="91"/>
      <c r="C16" s="91"/>
      <c r="D16" s="91"/>
      <c r="E16" s="91"/>
      <c r="F16" s="91"/>
      <c r="G16" s="91"/>
      <c r="H16" s="91"/>
      <c r="I16" s="91"/>
      <c r="J16" s="91"/>
      <c r="K16" s="91"/>
      <c r="L16" s="91"/>
    </row>
    <row r="17" spans="1:12" ht="22.5" customHeight="1" x14ac:dyDescent="0.25">
      <c r="A17" s="91"/>
      <c r="B17" s="91"/>
      <c r="C17" s="91"/>
      <c r="D17" s="91"/>
      <c r="E17" s="91"/>
      <c r="F17" s="91"/>
      <c r="G17" s="91"/>
      <c r="H17" s="91"/>
      <c r="I17" s="91"/>
      <c r="J17" s="91"/>
      <c r="K17" s="91"/>
      <c r="L17" s="91"/>
    </row>
    <row r="18" spans="1:12" ht="22.5" customHeight="1" x14ac:dyDescent="0.25">
      <c r="A18" s="91"/>
      <c r="B18" s="91"/>
      <c r="C18" s="91"/>
      <c r="D18" s="91"/>
      <c r="E18" s="91"/>
      <c r="F18" s="91"/>
      <c r="G18" s="91"/>
      <c r="H18" s="91"/>
      <c r="I18" s="91"/>
      <c r="J18" s="91"/>
      <c r="K18" s="91"/>
      <c r="L18" s="91"/>
    </row>
    <row r="19" spans="1:12" ht="22.5" customHeight="1" x14ac:dyDescent="0.25">
      <c r="A19" s="91"/>
      <c r="B19" s="91"/>
      <c r="C19" s="91"/>
      <c r="D19" s="91"/>
      <c r="E19" s="91"/>
      <c r="F19" s="91"/>
      <c r="G19" s="91"/>
      <c r="H19" s="91"/>
      <c r="I19" s="91"/>
      <c r="J19" s="91"/>
      <c r="K19" s="91"/>
      <c r="L19" s="91"/>
    </row>
    <row r="20" spans="1:12" ht="22.5" customHeight="1" x14ac:dyDescent="0.25">
      <c r="A20" s="91"/>
      <c r="B20" s="91"/>
      <c r="C20" s="91"/>
      <c r="D20" s="91"/>
      <c r="E20" s="91"/>
      <c r="F20" s="91"/>
      <c r="G20" s="91"/>
      <c r="H20" s="91"/>
      <c r="I20" s="91"/>
      <c r="J20" s="91"/>
      <c r="K20" s="91"/>
      <c r="L20" s="91"/>
    </row>
    <row r="21" spans="1:12" ht="153" customHeight="1" x14ac:dyDescent="0.25">
      <c r="A21" s="91"/>
      <c r="B21" s="91"/>
      <c r="C21" s="91"/>
      <c r="D21" s="91"/>
      <c r="E21" s="91"/>
      <c r="F21" s="91"/>
      <c r="G21" s="91"/>
      <c r="H21" s="91"/>
      <c r="I21" s="91"/>
      <c r="J21" s="91"/>
      <c r="K21" s="91"/>
      <c r="L21" s="91"/>
    </row>
    <row r="22" spans="1:12" ht="22.5" customHeight="1" x14ac:dyDescent="0.25"/>
    <row r="23" spans="1:12" ht="22.5" customHeight="1" x14ac:dyDescent="0.25"/>
    <row r="24" spans="1:12" ht="22.5" customHeight="1" x14ac:dyDescent="0.25">
      <c r="A24" s="92" t="s">
        <v>222</v>
      </c>
      <c r="B24" s="92"/>
      <c r="C24" s="92"/>
      <c r="D24" s="92"/>
      <c r="E24" s="92"/>
      <c r="F24" s="92"/>
      <c r="G24" s="92"/>
      <c r="H24" s="92"/>
      <c r="I24" s="92"/>
      <c r="J24" s="92"/>
      <c r="K24" s="92"/>
      <c r="L24" s="92"/>
    </row>
    <row r="25" spans="1:12" ht="36.75" customHeight="1" x14ac:dyDescent="0.25">
      <c r="A25" s="91" t="s">
        <v>310</v>
      </c>
      <c r="B25" s="91"/>
      <c r="C25" s="91"/>
      <c r="D25" s="91"/>
      <c r="E25" s="91"/>
      <c r="F25" s="91"/>
      <c r="G25" s="91"/>
      <c r="H25" s="91"/>
      <c r="I25" s="91"/>
      <c r="J25" s="91"/>
      <c r="K25" s="91"/>
      <c r="L25" s="91"/>
    </row>
    <row r="26" spans="1:12" ht="36.75" customHeight="1" x14ac:dyDescent="0.25">
      <c r="A26" s="91"/>
      <c r="B26" s="91"/>
      <c r="C26" s="91"/>
      <c r="D26" s="91"/>
      <c r="E26" s="91"/>
      <c r="F26" s="91"/>
      <c r="G26" s="91"/>
      <c r="H26" s="91"/>
      <c r="I26" s="91"/>
      <c r="J26" s="91"/>
      <c r="K26" s="91"/>
      <c r="L26" s="91"/>
    </row>
    <row r="27" spans="1:12" ht="22.5" customHeight="1" x14ac:dyDescent="0.25"/>
    <row r="28" spans="1:12" ht="22.5" customHeight="1" x14ac:dyDescent="0.25"/>
    <row r="29" spans="1:12" ht="22.5" customHeight="1" x14ac:dyDescent="0.25">
      <c r="A29" s="92" t="s">
        <v>223</v>
      </c>
      <c r="B29" s="92"/>
      <c r="C29" s="92"/>
      <c r="D29" s="92"/>
      <c r="E29" s="92"/>
      <c r="F29" s="92"/>
      <c r="G29" s="92"/>
      <c r="H29" s="92"/>
      <c r="I29" s="92"/>
      <c r="J29" s="92"/>
      <c r="K29" s="92"/>
      <c r="L29" s="92"/>
    </row>
    <row r="30" spans="1:12" ht="102" customHeight="1" x14ac:dyDescent="0.25">
      <c r="A30" s="91" t="s">
        <v>311</v>
      </c>
      <c r="B30" s="91"/>
      <c r="C30" s="91"/>
      <c r="D30" s="91"/>
      <c r="E30" s="91"/>
      <c r="F30" s="91"/>
      <c r="G30" s="91"/>
      <c r="H30" s="91"/>
      <c r="I30" s="91"/>
      <c r="J30" s="91"/>
      <c r="K30" s="91"/>
      <c r="L30" s="91"/>
    </row>
    <row r="31" spans="1:12" ht="50.25" customHeight="1" x14ac:dyDescent="0.25">
      <c r="A31" s="91"/>
      <c r="B31" s="91"/>
      <c r="C31" s="91"/>
      <c r="D31" s="91"/>
      <c r="E31" s="91"/>
      <c r="F31" s="91"/>
      <c r="G31" s="91"/>
      <c r="H31" s="91"/>
      <c r="I31" s="91"/>
      <c r="J31" s="91"/>
      <c r="K31" s="91"/>
      <c r="L31" s="91"/>
    </row>
    <row r="32" spans="1:12" ht="409.5" customHeight="1" x14ac:dyDescent="0.25">
      <c r="A32" s="91"/>
      <c r="B32" s="91"/>
      <c r="C32" s="91"/>
      <c r="D32" s="91"/>
      <c r="E32" s="91"/>
      <c r="F32" s="91"/>
      <c r="G32" s="91"/>
      <c r="H32" s="91"/>
      <c r="I32" s="91"/>
      <c r="J32" s="91"/>
      <c r="K32" s="91"/>
      <c r="L32" s="91"/>
    </row>
  </sheetData>
  <sheetProtection algorithmName="SHA-512" hashValue="wt6tqLOQJM+sVvctD0ECSjR2PbHa/PQuYenYBcsESARHWDxyraRTr4E2uQaThy3o5j/jeVY5Pg10o8F+R+v7WA==" saltValue="XJYeH0kn8dfFY7qa9Frmbw==" spinCount="100000" sheet="1" objects="1" scenarios="1"/>
  <mergeCells count="9">
    <mergeCell ref="A25:L26"/>
    <mergeCell ref="A29:L29"/>
    <mergeCell ref="A30:L32"/>
    <mergeCell ref="A2:L2"/>
    <mergeCell ref="A3:L3"/>
    <mergeCell ref="A4:L12"/>
    <mergeCell ref="A14:L14"/>
    <mergeCell ref="A15:L21"/>
    <mergeCell ref="A24:L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c1_reas_x0020_ADR xmlns="ebea8bb2-557a-4227-9458-7e67216734b7">Presidencia</_x00c1_reas_x0020_ADR>
    <_dlc_DocId xmlns="a4ebc8de-b2eb-4f03-8127-a94208132c4c">XTCA7PQ7U2YR-1774808496-293782</_dlc_DocId>
    <_dlc_DocIdUrl xmlns="a4ebc8de-b2eb-4f03-8127-a94208132c4c">
      <Url>https://adrgov.sharepoint.com/ADR/OCI/_layouts/15/DocIdRedir.aspx?ID=XTCA7PQ7U2YR-1774808496-293782</Url>
      <Description>XTCA7PQ7U2YR-1774808496-293782</Description>
    </_dlc_DocIdUrl>
    <Nota xmlns="ebea8bb2-557a-4227-9458-7e67216734b7" xsi:nil="true"/>
    <lcf76f155ced4ddcb4097134ff3c332f xmlns="ebea8bb2-557a-4227-9458-7e67216734b7">
      <Terms xmlns="http://schemas.microsoft.com/office/infopath/2007/PartnerControls"/>
    </lcf76f155ced4ddcb4097134ff3c332f>
    <TaxCatchAll xmlns="a4ebc8de-b2eb-4f03-8127-a94208132c4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C8A5143E3F9A9F4FA758852B6463E73A" ma:contentTypeVersion="98" ma:contentTypeDescription="Crear nuevo documento." ma:contentTypeScope="" ma:versionID="ba546a2b9fb9bae6ad1c416ff6240b4e">
  <xsd:schema xmlns:xsd="http://www.w3.org/2001/XMLSchema" xmlns:xs="http://www.w3.org/2001/XMLSchema" xmlns:p="http://schemas.microsoft.com/office/2006/metadata/properties" xmlns:ns2="a4ebc8de-b2eb-4f03-8127-a94208132c4c" xmlns:ns3="ebea8bb2-557a-4227-9458-7e67216734b7" targetNamespace="http://schemas.microsoft.com/office/2006/metadata/properties" ma:root="true" ma:fieldsID="95b7524cc5fd661381fd6d7f73c061c3" ns2:_="" ns3:_="">
    <xsd:import namespace="a4ebc8de-b2eb-4f03-8127-a94208132c4c"/>
    <xsd:import namespace="ebea8bb2-557a-4227-9458-7e67216734b7"/>
    <xsd:element name="properties">
      <xsd:complexType>
        <xsd:sequence>
          <xsd:element name="documentManagement">
            <xsd:complexType>
              <xsd:all>
                <xsd:element ref="ns2:_dlc_DocId" minOccurs="0"/>
                <xsd:element ref="ns2:_dlc_DocIdUrl" minOccurs="0"/>
                <xsd:element ref="ns2:_dlc_DocIdPersistId" minOccurs="0"/>
                <xsd:element ref="ns3:_x00c1_reas_x0020_ADR" minOccurs="0"/>
                <xsd:element ref="ns3:Nota"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ebc8de-b2eb-4f03-8127-a94208132c4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dexed="true"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description="" ma:internalName="SharedWithDetails" ma:readOnly="true">
      <xsd:simpleType>
        <xsd:restriction base="dms:Note">
          <xsd:maxLength value="255"/>
        </xsd:restriction>
      </xsd:simpleType>
    </xsd:element>
    <xsd:element name="TaxCatchAll" ma:index="28" nillable="true" ma:displayName="Taxonomy Catch All Column" ma:hidden="true" ma:list="{b68ec506-cc97-4dac-95ac-a0fe6de6fb44}" ma:internalName="TaxCatchAll" ma:showField="CatchAllData" ma:web="a4ebc8de-b2eb-4f03-8127-a94208132c4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a8bb2-557a-4227-9458-7e67216734b7" elementFormDefault="qualified">
    <xsd:import namespace="http://schemas.microsoft.com/office/2006/documentManagement/types"/>
    <xsd:import namespace="http://schemas.microsoft.com/office/infopath/2007/PartnerControls"/>
    <xsd:element name="_x00c1_reas_x0020_ADR" ma:index="11" nillable="true" ma:displayName="Áreas ADR" ma:default="Presidencia" ma:description="Dependencias de la Agencia de Desarrollo Rural" ma:format="Dropdown" ma:internalName="_x00c1_reas_x0020_ADR">
      <xsd:simpleType>
        <xsd:restriction base="dms:Choice">
          <xsd:enumeration value="Presidencia"/>
          <xsd:enumeration value="Oficina Jurídica"/>
          <xsd:enumeration value="Oficina de Planeación"/>
          <xsd:enumeration value="Oficina Tecnología de la Información"/>
          <xsd:enumeration value="Oficina de Comunicaciones"/>
          <xsd:enumeration value="Secretaría General"/>
          <xsd:enumeration value="Vicepresidencia de Integración Productiva"/>
          <xsd:enumeration value="Vicepresidencia de Proyectos"/>
          <xsd:enumeration value="Vicepresidencia de Gestión Contractual"/>
        </xsd:restriction>
      </xsd:simpleType>
    </xsd:element>
    <xsd:element name="Nota" ma:index="12" nillable="true" ma:displayName="Nota" ma:internalName="Nota">
      <xsd:simpleType>
        <xsd:restriction base="dms:Note">
          <xsd:maxLength value="255"/>
        </xsd:restriction>
      </xsd:simpleType>
    </xsd:element>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DateTaken" ma:index="17"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Etiquetas de imagen" ma:readOnly="false" ma:fieldId="{5cf76f15-5ced-4ddc-b409-7134ff3c332f}" ma:taxonomyMulti="true" ma:sspId="84b6557d-1cbe-47b6-86b8-81baa7a081c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54561E-AF7C-4D6F-97FD-B3E967E63B31}">
  <ds:schemaRefs>
    <ds:schemaRef ds:uri="http://schemas.microsoft.com/sharepoint/events"/>
  </ds:schemaRefs>
</ds:datastoreItem>
</file>

<file path=customXml/itemProps2.xml><?xml version="1.0" encoding="utf-8"?>
<ds:datastoreItem xmlns:ds="http://schemas.openxmlformats.org/officeDocument/2006/customXml" ds:itemID="{559181DE-7676-4D7E-8739-A7C738158402}">
  <ds:schemaRefs>
    <ds:schemaRef ds:uri="http://schemas.microsoft.com/sharepoint/v3/contenttype/forms"/>
  </ds:schemaRefs>
</ds:datastoreItem>
</file>

<file path=customXml/itemProps3.xml><?xml version="1.0" encoding="utf-8"?>
<ds:datastoreItem xmlns:ds="http://schemas.openxmlformats.org/officeDocument/2006/customXml" ds:itemID="{7CDC11DD-C02D-4180-9C69-3606473AF9C0}">
  <ds:schemaRefs>
    <ds:schemaRef ds:uri="http://schemas.microsoft.com/office/2006/metadata/properties"/>
    <ds:schemaRef ds:uri="a4ebc8de-b2eb-4f03-8127-a94208132c4c"/>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ebea8bb2-557a-4227-9458-7e67216734b7"/>
    <ds:schemaRef ds:uri="http://purl.org/dc/terms/"/>
    <ds:schemaRef ds:uri="http://purl.org/dc/elements/1.1/"/>
  </ds:schemaRefs>
</ds:datastoreItem>
</file>

<file path=customXml/itemProps4.xml><?xml version="1.0" encoding="utf-8"?>
<ds:datastoreItem xmlns:ds="http://schemas.openxmlformats.org/officeDocument/2006/customXml" ds:itemID="{429976B3-AEF5-4BFC-917F-0FF4E21BB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ebc8de-b2eb-4f03-8127-a94208132c4c"/>
    <ds:schemaRef ds:uri="ebea8bb2-557a-4227-9458-7e67216734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FORMULARIO 2022</vt:lpstr>
      <vt:lpstr>FORMULARIO CUALITATIVO</vt:lpstr>
      <vt:lpstr>'FORMULARIO 2022'!Títulos_a_imprimir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Yeny Diarira Herreño Ariza</dc:creator>
  <cp:lastModifiedBy>Wilson Giovanny Patiño Suarez</cp:lastModifiedBy>
  <cp:lastPrinted>2021-02-26T14:24:35Z</cp:lastPrinted>
  <dcterms:created xsi:type="dcterms:W3CDTF">2020-02-18T21:02:47Z</dcterms:created>
  <dcterms:modified xsi:type="dcterms:W3CDTF">2023-02-27T17:01:45Z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0x010100C8A5143E3F9A9F4FA758852B6463E73A</vt:lpwstr>
  </property>
  <property fmtid="{D5CDD505-2E9C-101B-9397-08002B2CF9AE}" pid="3" name="_dlc_DocIdItemGuid">
    <vt:lpwstr>c5801d81-8a9c-49de-91f0-926264a737c0</vt:lpwstr>
  </property>
  <property fmtid="{D5CDD505-2E9C-101B-9397-08002B2CF9AE}" pid="4" name="MediaServiceImageTags">
    <vt:lpwstr/>
  </property>
</Properties>
</file>