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icol.zipamocha\OneDrive - Agencia de Desarrollo Rural-ADR\Sireci\Cuenta Anual\"/>
    </mc:Choice>
  </mc:AlternateContent>
  <bookViews>
    <workbookView xWindow="-120" yWindow="-120" windowWidth="20730" windowHeight="11160" firstSheet="1" activeTab="2"/>
  </bookViews>
  <sheets>
    <sheet name="F1  ORIGEN DE INGRESOS - ENT..." sheetId="30" r:id="rId1"/>
    <sheet name="F1.1  INGRESOS DE ORIGEN DIF..." sheetId="31" r:id="rId2"/>
    <sheet name="F2  PLAN ANUAL DE COMPRAS AP..." sheetId="32" r:id="rId3"/>
    <sheet name="F4  PLANES DE ACCIÓN Y EJECU..." sheetId="20" r:id="rId4"/>
    <sheet name="F6  INDICADORES DE GESTIÓN" sheetId="27" r:id="rId5"/>
    <sheet name="F7.1  RELACIÓN PROYECTOS FIN..." sheetId="6" r:id="rId6"/>
    <sheet name="F7.2  RELACIÓN PROYECTOS DES..." sheetId="7" r:id="rId7"/>
    <sheet name="F8.1  COMPROMISOS PRESUPUEST..." sheetId="8" r:id="rId8"/>
    <sheet name="F9  RELACIÓN DE PROCESOS JUD..." sheetId="26" r:id="rId9"/>
    <sheet name="F11  PLAN DE INVERSIÓN Y EJE..." sheetId="21" r:id="rId10"/>
    <sheet name="F25.1  COMPOSICIÓN PATRIMONI..." sheetId="28" r:id="rId11"/>
    <sheet name="F25.2  TRANSFERENCIAS PRESUP..." sheetId="29" r:id="rId12"/>
    <sheet name="F25.3  AUTORIZACIÓN DE NOTIF..." sheetId="13" r:id="rId13"/>
    <sheet name="F36  GESTIÓN SUPERINTENDENCIAS" sheetId="14" r:id="rId14"/>
    <sheet name="F36.1  GESTIÓN SUPERINTENDEN..." sheetId="15" r:id="rId15"/>
    <sheet name="F39.1.1  ACTIVIDADES DE LA P..." sheetId="22" r:id="rId16"/>
    <sheet name="F39.1.2  ACTIVIDADES Y RESUL..." sheetId="23" r:id="rId17"/>
    <sheet name="F39.1.3  RESULTADOS DE LA PA..." sheetId="24" r:id="rId18"/>
    <sheet name="F39.2  ACCIONES PARA GARANTI..." sheetId="25" r:id="rId19"/>
  </sheets>
  <definedNames>
    <definedName name="_xlnm._FilterDatabase" localSheetId="2" hidden="1">'F2  PLAN ANUAL DE COMPRAS AP...'!$A$10:$T$1295</definedName>
    <definedName name="_xlnm._FilterDatabase" localSheetId="8" hidden="1">'F9  RELACIÓN DE PROCESOS JUD...'!$H:$H</definedName>
  </definedNames>
  <calcPr calcId="191029"/>
</workbook>
</file>

<file path=xl/calcChain.xml><?xml version="1.0" encoding="utf-8"?>
<calcChain xmlns="http://schemas.openxmlformats.org/spreadsheetml/2006/main">
  <c r="K29" i="30" l="1"/>
  <c r="K43" i="27" l="1"/>
  <c r="K42" i="27"/>
  <c r="K41" i="27"/>
  <c r="K39" i="27"/>
  <c r="K38" i="27"/>
  <c r="K36" i="27"/>
  <c r="K34" i="27"/>
  <c r="K33" i="27"/>
  <c r="K32" i="27"/>
  <c r="K31" i="27"/>
  <c r="K30" i="27"/>
  <c r="K29" i="27"/>
  <c r="K28" i="27"/>
  <c r="K26" i="27"/>
  <c r="K25" i="27"/>
  <c r="K24" i="27"/>
  <c r="K22" i="27"/>
  <c r="D180" i="26" l="1"/>
  <c r="D11" i="26"/>
  <c r="D12" i="26"/>
  <c r="D13" i="26"/>
  <c r="D14" i="26"/>
  <c r="D15" i="26"/>
  <c r="D16" i="26"/>
  <c r="D17" i="26"/>
  <c r="D18"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D71" i="26"/>
  <c r="D72" i="26"/>
  <c r="D73" i="26"/>
  <c r="D74" i="26"/>
  <c r="D75" i="26"/>
  <c r="D76" i="26"/>
  <c r="D77" i="26"/>
  <c r="D78" i="26"/>
  <c r="D79" i="26"/>
  <c r="D80" i="26"/>
  <c r="D81" i="26"/>
  <c r="D82" i="26"/>
  <c r="D83" i="26"/>
  <c r="D84" i="26"/>
  <c r="D85" i="26"/>
  <c r="D86" i="26"/>
  <c r="D87" i="26"/>
  <c r="D88" i="26"/>
  <c r="D89" i="26"/>
  <c r="D90" i="26"/>
  <c r="D91" i="26"/>
  <c r="D92" i="26"/>
  <c r="D93" i="26"/>
  <c r="D94" i="26"/>
  <c r="D95" i="26"/>
  <c r="D96" i="26"/>
  <c r="D97" i="26"/>
  <c r="D98" i="26"/>
  <c r="D99" i="26"/>
  <c r="D100" i="26"/>
  <c r="D101" i="26"/>
  <c r="D102" i="26"/>
  <c r="D103" i="26"/>
  <c r="D104" i="26"/>
  <c r="D105" i="26"/>
  <c r="D106" i="26"/>
  <c r="D107" i="26"/>
  <c r="D108" i="26"/>
  <c r="D109" i="26"/>
  <c r="D110" i="26"/>
  <c r="D111" i="26"/>
  <c r="D112" i="26"/>
  <c r="D113" i="26"/>
  <c r="D114" i="26"/>
  <c r="D115" i="26"/>
  <c r="D116" i="26"/>
  <c r="D117" i="26"/>
  <c r="D118" i="26"/>
  <c r="D119" i="26"/>
  <c r="D120" i="26"/>
  <c r="D121" i="26"/>
  <c r="D122" i="26"/>
  <c r="D123" i="26"/>
  <c r="D124" i="26"/>
  <c r="D125" i="26"/>
  <c r="D126" i="26"/>
  <c r="D127" i="26"/>
  <c r="D128" i="26"/>
  <c r="D129" i="26"/>
  <c r="D130" i="26"/>
  <c r="D131" i="26"/>
  <c r="D132" i="26"/>
  <c r="D133" i="26"/>
  <c r="D134" i="26"/>
  <c r="D135" i="26"/>
  <c r="D136" i="26"/>
  <c r="D137" i="26"/>
  <c r="D138" i="26"/>
  <c r="D139" i="26"/>
  <c r="D140" i="26"/>
  <c r="D141" i="26"/>
  <c r="D142" i="26"/>
  <c r="D143" i="26"/>
  <c r="D144" i="26"/>
  <c r="D145" i="26"/>
  <c r="D146" i="26"/>
  <c r="D147" i="26"/>
  <c r="D148" i="26"/>
  <c r="D149" i="26"/>
  <c r="D150" i="26"/>
  <c r="D151" i="26"/>
  <c r="D152" i="26"/>
  <c r="D153" i="26"/>
  <c r="D154" i="26"/>
  <c r="D155" i="26"/>
  <c r="D156" i="26"/>
  <c r="D157" i="26"/>
  <c r="D158" i="26"/>
  <c r="D159" i="26"/>
  <c r="D160" i="26"/>
  <c r="D161" i="26"/>
  <c r="D162" i="26"/>
  <c r="D163" i="26"/>
  <c r="D164" i="26"/>
  <c r="D165" i="26"/>
  <c r="D166" i="26"/>
  <c r="D167" i="26"/>
  <c r="D168" i="26"/>
  <c r="D169" i="26"/>
  <c r="D170" i="26"/>
  <c r="D171" i="26"/>
  <c r="D172" i="26"/>
  <c r="D173" i="26"/>
  <c r="D174" i="26"/>
  <c r="D175" i="26"/>
  <c r="D176" i="26"/>
  <c r="D177" i="26"/>
  <c r="D178" i="26"/>
  <c r="D179" i="26"/>
  <c r="D181" i="26"/>
  <c r="D182" i="26"/>
  <c r="D183" i="26"/>
  <c r="D184" i="26"/>
  <c r="D185" i="26"/>
  <c r="D186" i="26"/>
  <c r="D187" i="26"/>
  <c r="D188" i="26"/>
  <c r="D189" i="26"/>
  <c r="D190" i="26"/>
  <c r="D191" i="26"/>
  <c r="D192" i="26"/>
  <c r="D193" i="26"/>
  <c r="D194" i="26"/>
  <c r="D195" i="26"/>
  <c r="D196" i="26"/>
  <c r="D197" i="26"/>
  <c r="D198" i="26"/>
  <c r="D199" i="26"/>
  <c r="D200" i="26"/>
  <c r="D201" i="26"/>
  <c r="D202" i="26"/>
  <c r="D203" i="26"/>
  <c r="D204" i="26"/>
  <c r="D205" i="26"/>
  <c r="D206" i="26"/>
  <c r="D207" i="26"/>
  <c r="D208" i="26"/>
  <c r="D209" i="26"/>
  <c r="D210" i="26"/>
  <c r="D211" i="26"/>
  <c r="D212" i="26"/>
  <c r="D213" i="26"/>
  <c r="D214" i="26"/>
  <c r="D215" i="26"/>
  <c r="D216" i="26"/>
  <c r="D217" i="26"/>
  <c r="D218" i="26"/>
  <c r="D219" i="26"/>
  <c r="D220" i="26"/>
  <c r="D221" i="26"/>
  <c r="D222" i="26"/>
  <c r="D223" i="26"/>
  <c r="D224" i="26"/>
  <c r="D225" i="26"/>
  <c r="D226" i="26"/>
  <c r="D227" i="26"/>
  <c r="D228" i="26"/>
  <c r="D229" i="26"/>
  <c r="D230" i="26"/>
  <c r="D231" i="26"/>
  <c r="D232" i="26"/>
  <c r="D233" i="26"/>
  <c r="D234" i="26"/>
  <c r="D235" i="26"/>
  <c r="D236" i="26"/>
  <c r="D237" i="26"/>
  <c r="D238" i="26"/>
  <c r="D239" i="26"/>
  <c r="D240" i="26"/>
  <c r="D241" i="26"/>
  <c r="D242" i="26"/>
  <c r="D243" i="26"/>
  <c r="D244" i="26"/>
  <c r="D245" i="26"/>
  <c r="D19" i="26"/>
  <c r="H1048576" i="26" l="1"/>
  <c r="O21" i="21" l="1"/>
  <c r="J21" i="21"/>
  <c r="Q20" i="21"/>
  <c r="Q19" i="21"/>
  <c r="Q18" i="21"/>
  <c r="Q17" i="21"/>
  <c r="Q16" i="21"/>
  <c r="Q15" i="21"/>
  <c r="Q14" i="21"/>
  <c r="Q13" i="21"/>
  <c r="Q12" i="21"/>
  <c r="Q11" i="21"/>
  <c r="L39" i="20"/>
  <c r="Q38" i="20"/>
  <c r="L38" i="20"/>
  <c r="Q37" i="20"/>
  <c r="L37" i="20"/>
  <c r="Q36" i="20"/>
  <c r="O36" i="20"/>
  <c r="L36" i="20"/>
  <c r="Q35" i="20"/>
  <c r="L35" i="20"/>
  <c r="Q34" i="20"/>
  <c r="L34" i="20"/>
  <c r="Q33" i="20"/>
  <c r="O33" i="20"/>
  <c r="L33" i="20"/>
  <c r="L32" i="20"/>
  <c r="L31" i="20"/>
  <c r="L30" i="20"/>
  <c r="O29" i="20"/>
  <c r="L29" i="20"/>
  <c r="Q28" i="20"/>
  <c r="L28" i="20"/>
  <c r="Q27" i="20"/>
  <c r="L27" i="20"/>
  <c r="Q26" i="20"/>
  <c r="L26" i="20"/>
  <c r="Q25" i="20"/>
  <c r="L25" i="20"/>
  <c r="Q24" i="20"/>
  <c r="L24" i="20"/>
  <c r="Q23" i="20"/>
  <c r="O23" i="20"/>
  <c r="L23" i="20"/>
  <c r="Q22" i="20"/>
  <c r="L22" i="20"/>
  <c r="Q21" i="20"/>
  <c r="L21" i="20"/>
  <c r="Q20" i="20"/>
  <c r="L20" i="20"/>
  <c r="Q19" i="20"/>
  <c r="L19" i="20"/>
  <c r="Q18" i="20"/>
  <c r="L18" i="20"/>
  <c r="Q17" i="20"/>
  <c r="L17" i="20"/>
  <c r="Q16" i="20"/>
  <c r="Q15" i="20"/>
  <c r="Q14" i="20"/>
  <c r="L14" i="20"/>
  <c r="L13" i="20"/>
  <c r="Q12" i="20"/>
  <c r="L12" i="20"/>
  <c r="L11" i="20"/>
</calcChain>
</file>

<file path=xl/sharedStrings.xml><?xml version="1.0" encoding="utf-8"?>
<sst xmlns="http://schemas.openxmlformats.org/spreadsheetml/2006/main" count="20591" uniqueCount="7923">
  <si>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</si>
  <si>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</si>
  <si>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</si>
  <si>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</si>
  <si>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</si>
  <si>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</si>
  <si>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</si>
  <si>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</si>
  <si>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</si>
  <si>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</si>
  <si>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</si>
  <si>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</si>
  <si>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</si>
  <si>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</si>
  <si>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</si>
  <si>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</si>
  <si>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</si>
  <si>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</si>
  <si>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</si>
  <si>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</si>
  <si>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</si>
  <si>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</si>
  <si>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</si>
  <si>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</si>
  <si>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</si>
  <si>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</si>
  <si>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</si>
  <si>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</si>
  <si>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</si>
  <si>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</si>
  <si>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</si>
  <si>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</si>
  <si>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</si>
  <si>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</si>
  <si>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</si>
  <si>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</si>
  <si>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</si>
  <si>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</si>
  <si>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</si>
  <si>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</si>
  <si>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</si>
  <si>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</si>
  <si>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</si>
  <si>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</si>
  <si>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</si>
  <si>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</si>
  <si>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</si>
  <si>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</si>
  <si>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</si>
  <si>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</si>
  <si>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</si>
  <si>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</si>
  <si>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</si>
  <si>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</si>
  <si>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</si>
  <si>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</si>
  <si>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</si>
  <si>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</si>
  <si>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</si>
  <si>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</si>
  <si>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</si>
  <si>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</si>
  <si>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</si>
  <si>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</si>
  <si>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</si>
  <si>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</si>
  <si>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</si>
  <si>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</si>
  <si>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</si>
  <si>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</si>
  <si>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</si>
  <si>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</si>
  <si>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</si>
  <si>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</si>
  <si>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</si>
  <si>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</si>
  <si>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</si>
  <si>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</si>
  <si>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</si>
  <si>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</si>
  <si>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</si>
  <si>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</si>
  <si>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</si>
  <si>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</si>
  <si>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</si>
  <si>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</si>
  <si>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</si>
  <si>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</si>
  <si>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</si>
  <si>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</si>
  <si>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</si>
  <si>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</si>
  <si>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</si>
  <si>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</si>
  <si>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</si>
  <si>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</si>
  <si>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</si>
  <si>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</si>
  <si>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</si>
  <si>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</si>
  <si>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</si>
  <si>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</si>
  <si>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</si>
  <si>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</si>
  <si>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</si>
  <si>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</si>
  <si>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</si>
  <si>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</si>
  <si>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</si>
  <si>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</si>
  <si>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</si>
  <si>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</si>
  <si>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</si>
  <si>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</si>
  <si>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</si>
  <si>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</si>
  <si>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</si>
  <si>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</si>
  <si>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</si>
  <si>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</si>
  <si>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</si>
  <si>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</si>
  <si>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</si>
  <si>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</si>
  <si>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</si>
  <si>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</si>
  <si>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</si>
  <si>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</si>
  <si>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</si>
  <si>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</si>
  <si>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</si>
  <si>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</si>
  <si>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</si>
  <si>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</si>
  <si>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</si>
  <si>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</si>
  <si>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</si>
  <si>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</si>
  <si>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</si>
  <si>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</si>
  <si>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</si>
  <si>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</si>
  <si>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</si>
  <si>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</si>
  <si>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</si>
  <si>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</si>
  <si>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</si>
  <si>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</si>
  <si>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</si>
  <si>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</si>
  <si>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</si>
  <si>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</si>
  <si>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</si>
  <si>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</si>
  <si>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</si>
  <si>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</si>
  <si>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</si>
  <si>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</si>
  <si>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</si>
  <si>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</si>
  <si>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</si>
  <si>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</si>
  <si>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</si>
  <si>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</si>
  <si>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</si>
  <si>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</si>
  <si>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</si>
  <si>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</si>
  <si>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</si>
  <si>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</si>
  <si>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</si>
  <si>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</si>
  <si>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</si>
  <si>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</si>
  <si>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</si>
  <si>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</si>
  <si>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</si>
  <si>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</si>
  <si>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</si>
  <si>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</si>
  <si>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</si>
  <si>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</si>
  <si>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</si>
  <si>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</si>
  <si>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</si>
  <si>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</si>
  <si>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</si>
  <si>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</si>
  <si>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</si>
  <si>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</si>
  <si>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</si>
  <si>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</si>
  <si>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</si>
  <si>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</si>
  <si>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</si>
  <si>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</si>
  <si>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</si>
  <si>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</si>
  <si>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</si>
  <si>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</si>
  <si>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</si>
  <si>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</si>
  <si>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</si>
  <si>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</si>
  <si>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</si>
  <si>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</si>
  <si>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</si>
  <si>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</si>
  <si>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</si>
  <si>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</si>
  <si>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</si>
  <si>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</si>
  <si>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</si>
  <si>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</si>
  <si>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</si>
  <si>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</si>
  <si>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</si>
  <si>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</si>
  <si>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</si>
  <si>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</si>
  <si>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</si>
  <si>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</si>
  <si>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</si>
  <si>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</si>
  <si>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</si>
  <si>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</si>
  <si>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</si>
  <si>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</si>
  <si>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</si>
  <si>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</si>
  <si>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</si>
  <si>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</si>
  <si>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</si>
  <si>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</si>
  <si>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</si>
  <si>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</si>
  <si>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</si>
  <si>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</si>
  <si>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</si>
  <si>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</si>
  <si>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</si>
  <si>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</si>
  <si>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</si>
  <si>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</si>
  <si>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</si>
  <si>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</si>
  <si>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</si>
  <si>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</si>
  <si>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</si>
  <si>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</si>
  <si>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</si>
  <si>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</si>
  <si>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</si>
  <si>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</si>
  <si>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</si>
  <si>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</si>
  <si>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</si>
  <si>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</si>
  <si>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</si>
  <si>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</si>
  <si>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</si>
  <si>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</si>
  <si>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</si>
  <si>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</si>
  <si>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</si>
  <si>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</si>
  <si>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</si>
  <si>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</si>
  <si>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</si>
  <si>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</si>
  <si>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</si>
  <si>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</si>
  <si>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</si>
  <si>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</si>
  <si>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</si>
  <si>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</si>
  <si>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</si>
  <si>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</si>
  <si>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</si>
  <si>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</si>
  <si>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</si>
  <si>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</si>
  <si>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</si>
  <si>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</si>
  <si>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</si>
  <si>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</si>
  <si>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</si>
  <si>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</si>
  <si>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</si>
  <si>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</si>
  <si>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</si>
  <si>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</si>
  <si>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</si>
  <si>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</si>
  <si>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</si>
  <si>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</si>
  <si>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</si>
  <si>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</si>
  <si>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</si>
  <si>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</si>
  <si>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</si>
  <si>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</si>
  <si>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</si>
  <si>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</si>
  <si>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</si>
  <si>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</si>
  <si>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</si>
  <si>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</si>
  <si>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</si>
  <si>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</si>
  <si>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</si>
  <si>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</si>
  <si>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</si>
  <si>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</si>
  <si>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</si>
  <si>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</si>
  <si>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</si>
  <si>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</si>
  <si>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</si>
  <si>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</si>
  <si>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</si>
  <si>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</si>
  <si>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</si>
  <si>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</si>
  <si>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</si>
  <si>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</si>
  <si>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</si>
  <si>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</si>
  <si>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</si>
  <si>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</si>
  <si>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</si>
  <si>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</si>
  <si>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</si>
  <si>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</si>
  <si>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</si>
  <si>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</si>
  <si>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</si>
  <si>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</si>
  <si>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</si>
  <si>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</si>
  <si>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</si>
  <si>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</si>
  <si>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</si>
  <si>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</si>
  <si>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</si>
  <si>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</si>
  <si>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</si>
  <si>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</si>
  <si>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</si>
  <si>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</si>
  <si>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</si>
  <si>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</si>
  <si>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</si>
  <si>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</si>
  <si>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</si>
  <si>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</si>
  <si>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</si>
  <si>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</si>
  <si>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</si>
  <si>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</si>
  <si>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</si>
  <si>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</si>
  <si>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</si>
  <si>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</si>
  <si>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</si>
  <si>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</si>
  <si>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</si>
  <si>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</si>
  <si>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</si>
  <si>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</si>
  <si>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</si>
  <si>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</si>
  <si>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</si>
  <si>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</si>
  <si>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</si>
  <si>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</si>
  <si>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</si>
  <si>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</si>
  <si>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</si>
  <si>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</si>
  <si>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</si>
  <si>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</si>
  <si>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</si>
  <si>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</si>
  <si>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</si>
  <si>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</si>
  <si>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</si>
  <si>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</si>
  <si>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</si>
  <si>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</si>
  <si>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</si>
  <si>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</si>
  <si>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</si>
  <si>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</si>
  <si>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</si>
  <si>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</si>
  <si>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</si>
  <si>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</si>
  <si>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</si>
  <si>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</si>
  <si>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</si>
  <si>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</si>
  <si>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</si>
  <si>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</si>
  <si>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</si>
  <si>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</si>
  <si>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</si>
  <si>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</si>
  <si>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</si>
  <si>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</si>
  <si>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</si>
  <si>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</si>
  <si>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</si>
  <si>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</si>
  <si>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</si>
  <si>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</si>
  <si>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</si>
  <si>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</si>
  <si>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</si>
  <si>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</si>
  <si>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</si>
  <si>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</si>
  <si>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</si>
  <si>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</si>
  <si>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</si>
  <si>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</si>
  <si>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</si>
  <si>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</si>
  <si>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</si>
  <si>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</si>
  <si>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</si>
  <si>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</si>
  <si>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</si>
  <si>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</si>
  <si>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</si>
  <si>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</si>
  <si>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</si>
  <si>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</si>
  <si>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</si>
  <si>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</si>
  <si>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</si>
  <si>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</si>
  <si>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</si>
  <si>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</si>
  <si>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</si>
  <si>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</si>
  <si>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</si>
  <si>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</si>
  <si>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</si>
  <si>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</si>
  <si>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</si>
  <si>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</si>
  <si>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</si>
  <si>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</si>
  <si>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</si>
  <si>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</si>
  <si>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</si>
  <si>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</si>
  <si>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</si>
  <si>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</si>
  <si>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</si>
  <si>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</si>
  <si>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</si>
  <si>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</si>
  <si>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</si>
  <si>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</si>
  <si>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</si>
  <si>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</si>
  <si>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</si>
  <si>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</si>
  <si>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</si>
  <si>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</si>
  <si>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</si>
  <si>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</si>
  <si>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</si>
  <si>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</si>
  <si>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</si>
  <si>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</si>
  <si>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</si>
  <si>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</si>
  <si>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</si>
  <si>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</si>
  <si>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</si>
  <si>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</si>
  <si>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</si>
  <si>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</si>
  <si>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</si>
  <si>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</si>
  <si>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</si>
  <si>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</si>
  <si>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</si>
  <si>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</si>
  <si>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</si>
  <si>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</si>
  <si>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</si>
  <si>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</si>
  <si>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</si>
  <si>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</si>
  <si>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</si>
  <si>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</si>
  <si>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</si>
  <si>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</si>
  <si>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</si>
  <si>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</si>
  <si>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</si>
  <si>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</si>
  <si>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</si>
  <si>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</si>
  <si>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</si>
  <si>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</si>
  <si>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</si>
  <si>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</si>
  <si>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</si>
  <si>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</si>
  <si>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</si>
  <si>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</si>
  <si>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</si>
  <si>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</si>
  <si>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</si>
  <si>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</si>
  <si>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</si>
  <si>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</si>
  <si>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</si>
  <si>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</si>
  <si>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</si>
  <si>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</si>
  <si>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</si>
  <si>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</si>
  <si>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</si>
  <si>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</si>
  <si>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</si>
  <si>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</si>
  <si>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</si>
  <si>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</si>
  <si>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</si>
  <si>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</si>
  <si>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</si>
  <si>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</si>
  <si>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</si>
  <si>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</si>
  <si>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</si>
  <si>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</si>
  <si>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</si>
  <si>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</si>
  <si>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</si>
  <si>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</si>
  <si>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</si>
  <si>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</si>
  <si>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</si>
  <si>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</si>
  <si>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</si>
  <si>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</si>
  <si>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</si>
  <si>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</si>
  <si>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</si>
  <si>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</si>
  <si>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</si>
  <si>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</si>
  <si>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</si>
  <si>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</si>
  <si>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</si>
  <si>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</si>
  <si>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</si>
  <si>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</si>
  <si>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</si>
  <si>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</si>
  <si>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</si>
  <si>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</si>
  <si>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</si>
  <si>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</si>
  <si>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</si>
  <si>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</si>
  <si>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</si>
  <si>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</si>
  <si>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</si>
  <si>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</si>
  <si>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</si>
  <si>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</si>
  <si>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</si>
  <si>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</si>
  <si>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</si>
  <si>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</si>
  <si>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</si>
  <si>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</si>
  <si>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</si>
  <si>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</si>
  <si>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</si>
  <si>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</si>
  <si>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</si>
  <si>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</si>
  <si>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</si>
  <si>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</si>
  <si>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</si>
  <si>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</si>
  <si>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</si>
  <si>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</si>
  <si>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</si>
  <si>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</si>
  <si>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</si>
  <si>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</si>
  <si>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</si>
  <si>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</si>
  <si>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</si>
  <si>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</si>
  <si>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</si>
  <si>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</si>
  <si>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</si>
  <si>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</si>
  <si>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</si>
  <si>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</si>
  <si>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</si>
  <si>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</si>
  <si>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</si>
  <si>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</si>
  <si>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</si>
  <si>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</si>
  <si>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</si>
  <si>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</si>
  <si>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</si>
  <si>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</si>
  <si>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</si>
  <si>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</si>
  <si>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</si>
  <si>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</si>
  <si>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</si>
  <si>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</si>
  <si>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</si>
  <si>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</si>
  <si>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</si>
  <si>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</si>
  <si>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</si>
  <si>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</si>
  <si>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</si>
  <si>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</si>
  <si>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</si>
  <si>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</si>
  <si>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</si>
  <si>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</si>
  <si>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</si>
  <si>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</si>
  <si>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</si>
  <si>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</si>
  <si>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</si>
  <si>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</si>
  <si>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</si>
  <si>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</si>
  <si>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</si>
  <si>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</si>
  <si>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</si>
  <si>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</si>
  <si>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</si>
  <si>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</si>
  <si>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</si>
  <si>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</si>
  <si>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</si>
  <si>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</si>
  <si>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</si>
  <si>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</si>
  <si>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</si>
  <si>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</si>
  <si>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</si>
  <si>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</si>
  <si>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</si>
  <si>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</si>
  <si>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</si>
  <si>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</si>
  <si>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</si>
  <si>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</si>
  <si>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</si>
  <si>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</si>
  <si>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</si>
  <si>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</si>
  <si>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</si>
  <si>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</si>
  <si>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</si>
  <si>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</si>
  <si>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</si>
  <si>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</si>
  <si>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</si>
  <si>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</si>
  <si>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</si>
  <si>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</si>
  <si>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</si>
  <si>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</si>
  <si>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</si>
  <si>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</si>
  <si>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</si>
  <si>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</si>
  <si>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</si>
  <si>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</si>
  <si>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</si>
  <si>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</si>
  <si>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</si>
  <si>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</si>
  <si>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</si>
  <si>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</si>
  <si>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</si>
  <si>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</si>
  <si>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</si>
  <si>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</si>
  <si>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</si>
  <si>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</si>
  <si>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</si>
  <si>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</si>
  <si>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</si>
  <si>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</si>
  <si>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</si>
  <si>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</si>
  <si>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</si>
  <si>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</si>
  <si>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</si>
  <si>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</si>
  <si>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</si>
  <si>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</si>
  <si>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</si>
  <si>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</si>
  <si>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</si>
  <si>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</si>
  <si>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</si>
  <si>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</si>
  <si>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</si>
  <si>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</si>
  <si>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</si>
  <si>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</si>
  <si>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</si>
  <si>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</si>
  <si>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</si>
  <si>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</si>
  <si>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</si>
  <si>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</si>
  <si>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</si>
  <si>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</si>
  <si>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</si>
  <si>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</si>
  <si>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</si>
  <si>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</si>
  <si>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</si>
  <si>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</si>
  <si>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</si>
  <si>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</si>
  <si>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</si>
  <si>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</si>
  <si>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</si>
  <si>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</si>
  <si>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</si>
  <si>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</si>
  <si>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</si>
  <si>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</si>
  <si>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</si>
  <si>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</si>
  <si>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</si>
  <si>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</si>
  <si>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</si>
  <si>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</si>
  <si>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</si>
  <si>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</si>
  <si>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</si>
  <si>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</si>
  <si>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</si>
  <si>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</si>
  <si>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</si>
  <si>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</si>
  <si>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</si>
  <si>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</si>
  <si>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</si>
  <si>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</si>
  <si>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</si>
  <si>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</si>
  <si>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</si>
  <si>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</si>
  <si>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</si>
  <si>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</si>
  <si>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</si>
  <si>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</si>
  <si>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</si>
  <si>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</si>
  <si>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</si>
  <si>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</si>
  <si>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</si>
  <si>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</si>
  <si>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</si>
  <si>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</si>
  <si>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</si>
  <si>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</si>
  <si>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</si>
  <si>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</si>
  <si>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</si>
  <si>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</si>
  <si>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</si>
  <si>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</si>
  <si>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</si>
  <si>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</si>
  <si>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</si>
  <si>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</si>
  <si>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</si>
  <si>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</si>
  <si>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</si>
  <si>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</si>
  <si>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</si>
  <si>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</si>
  <si>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</si>
  <si>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</si>
  <si>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</si>
  <si>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</si>
  <si>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</si>
  <si>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</si>
  <si>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</si>
  <si>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</si>
  <si>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</si>
  <si>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</si>
  <si>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</si>
  <si>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</si>
  <si>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</si>
  <si>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</si>
  <si>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</si>
  <si>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</si>
  <si>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</si>
  <si>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</si>
  <si>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</si>
  <si>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</si>
  <si>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</si>
  <si>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</si>
  <si>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</si>
  <si>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</si>
  <si>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</si>
  <si>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</si>
  <si>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</si>
  <si>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</si>
  <si>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</si>
  <si>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</si>
  <si>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</si>
  <si>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</si>
  <si>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</si>
  <si>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</si>
  <si>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</si>
  <si>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</si>
  <si>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</si>
  <si>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</si>
  <si>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</si>
  <si>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</si>
  <si>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</si>
  <si>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</si>
  <si>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</si>
  <si>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</si>
  <si>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</si>
  <si>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</si>
  <si>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</si>
  <si>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</si>
  <si>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</si>
  <si>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</si>
  <si>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</si>
  <si>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</si>
  <si>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</si>
  <si>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</si>
  <si>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</si>
  <si>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</si>
  <si>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</si>
  <si>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</si>
  <si>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</si>
  <si>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</si>
  <si>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</si>
  <si>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</si>
  <si>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</si>
  <si>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</si>
  <si>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</si>
  <si>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</si>
  <si>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</si>
  <si>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</si>
  <si>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</si>
  <si>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</si>
  <si>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</si>
  <si>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</si>
  <si>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</si>
  <si>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</si>
  <si>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</si>
  <si>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</si>
  <si>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</si>
  <si>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</si>
  <si>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</si>
  <si>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</si>
  <si>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</si>
  <si>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</si>
  <si>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</si>
  <si>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</si>
  <si>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</si>
  <si>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</si>
  <si>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</si>
  <si>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</si>
  <si>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</si>
  <si>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</si>
  <si>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</si>
  <si>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</si>
  <si>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</si>
  <si>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</si>
  <si>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</si>
  <si>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</si>
  <si>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</si>
  <si>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</si>
  <si>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</si>
  <si>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</si>
  <si>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</si>
  <si>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</si>
  <si>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</si>
  <si>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</si>
  <si>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</si>
  <si>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</si>
  <si>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</si>
  <si>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</si>
  <si>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</si>
  <si>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</si>
  <si>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</si>
  <si>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</si>
  <si>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</si>
  <si>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</si>
  <si>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</si>
  <si>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</si>
  <si>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</si>
  <si>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</si>
  <si>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</si>
  <si>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</si>
  <si>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</si>
  <si>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</si>
  <si>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</si>
  <si>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</si>
  <si>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</si>
  <si>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</si>
  <si>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</si>
  <si>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</si>
  <si>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</si>
  <si>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</si>
  <si>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</si>
  <si>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</si>
  <si>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</si>
  <si>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</si>
  <si>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</si>
  <si>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</si>
  <si>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</si>
  <si>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</si>
  <si>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</si>
  <si>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</si>
  <si>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</si>
  <si>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</si>
  <si>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</si>
  <si>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</si>
  <si>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</si>
  <si>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</si>
  <si>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</si>
  <si>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</si>
  <si>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</si>
  <si>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</si>
  <si>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</si>
  <si>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</si>
  <si>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</si>
  <si>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</si>
  <si>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</si>
  <si>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</si>
  <si>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</si>
  <si>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</si>
  <si>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</si>
  <si>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</si>
  <si>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</si>
  <si>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</si>
  <si>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</si>
  <si>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</si>
  <si>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</si>
  <si>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</si>
  <si>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</si>
  <si>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</si>
  <si>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</si>
  <si>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</si>
  <si>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</si>
  <si>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</si>
  <si>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</si>
  <si>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</si>
  <si>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</si>
  <si>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</si>
  <si>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</si>
  <si>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</si>
  <si>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</si>
  <si>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</si>
  <si>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</si>
  <si>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</si>
  <si>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</si>
  <si>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</si>
  <si>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</si>
  <si>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</si>
  <si>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</si>
  <si>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</si>
  <si>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</si>
  <si>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</si>
  <si>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</si>
  <si>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</si>
  <si>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</si>
  <si>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</si>
  <si>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</si>
  <si>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</si>
  <si>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</si>
  <si>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</si>
  <si>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</si>
  <si>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</si>
  <si>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</si>
  <si>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</si>
  <si>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</si>
  <si>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</si>
  <si>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</si>
  <si>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</si>
  <si>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</si>
  <si>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</si>
  <si>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</si>
  <si>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</si>
  <si>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</si>
  <si>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</si>
  <si>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</si>
  <si>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</si>
  <si>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</si>
  <si>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</si>
  <si>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</si>
  <si>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</si>
  <si>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</si>
  <si>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</si>
  <si>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</si>
  <si>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</si>
  <si>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</si>
  <si>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</si>
  <si>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</si>
  <si>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</si>
  <si>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</si>
  <si>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</si>
  <si>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</si>
  <si>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</si>
  <si>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</si>
  <si>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</si>
  <si>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</si>
  <si>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</si>
  <si>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</si>
  <si>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</si>
  <si>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</si>
  <si>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</si>
  <si>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</si>
  <si>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</si>
  <si>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</si>
  <si>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</si>
  <si>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</si>
  <si>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</si>
  <si>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</si>
  <si>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</si>
  <si>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</si>
  <si>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</si>
  <si>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</si>
  <si>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</si>
  <si>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</si>
  <si>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</si>
  <si>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</si>
  <si>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</si>
  <si>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</si>
  <si>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</si>
  <si>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</si>
  <si>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</si>
  <si>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</si>
  <si>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</si>
  <si>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</si>
  <si>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</si>
  <si>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</si>
  <si>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</si>
  <si>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</si>
  <si>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</si>
  <si>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</si>
  <si>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</si>
  <si>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</si>
  <si>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</si>
  <si>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</si>
  <si>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</si>
  <si>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</si>
  <si>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</si>
  <si>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</si>
  <si>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</si>
  <si>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</si>
  <si>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</si>
  <si>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</si>
  <si>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</si>
  <si>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</si>
  <si>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</si>
  <si>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</si>
  <si>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</si>
  <si>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</si>
  <si>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</si>
  <si>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</si>
  <si>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</si>
  <si>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</si>
  <si>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</si>
  <si>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</si>
  <si>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</si>
  <si>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</si>
  <si>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</si>
  <si>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</si>
  <si>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</si>
  <si>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</si>
  <si>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</si>
  <si>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</si>
  <si>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</si>
  <si>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</si>
  <si>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</si>
  <si>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</si>
  <si>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</si>
  <si>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</si>
  <si>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</si>
  <si>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</si>
  <si>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</si>
  <si>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</si>
  <si>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</si>
  <si>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</si>
  <si>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</si>
  <si>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</si>
  <si>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</si>
  <si>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</si>
  <si>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</si>
  <si>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</si>
  <si>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</si>
  <si>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</si>
  <si>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</si>
  <si>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</si>
  <si>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</si>
  <si>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</si>
  <si>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</si>
  <si>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</si>
  <si>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</si>
  <si>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</si>
  <si>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</si>
  <si>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</si>
  <si>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</si>
  <si>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</si>
  <si>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</si>
  <si>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</si>
  <si>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</si>
  <si>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</si>
  <si>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</si>
  <si>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</si>
  <si>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</si>
  <si>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</si>
  <si>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</si>
  <si>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</si>
  <si>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</si>
  <si>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</si>
  <si>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</si>
  <si>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</si>
  <si>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</si>
  <si>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</si>
  <si>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</si>
  <si>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</si>
  <si>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</si>
  <si>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</si>
  <si>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</si>
  <si>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</si>
  <si>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</si>
  <si>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</si>
  <si>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</si>
  <si>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</si>
  <si>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</si>
  <si>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</si>
  <si>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</si>
  <si>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</si>
  <si>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</si>
  <si>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</si>
  <si>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</si>
  <si>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</si>
  <si>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</si>
  <si>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</si>
  <si>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</si>
  <si>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</si>
  <si>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</si>
  <si>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</si>
  <si>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</si>
  <si>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</si>
  <si>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</si>
  <si>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</si>
  <si>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</si>
  <si>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</si>
  <si>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</si>
  <si>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</si>
  <si>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</si>
  <si>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</si>
  <si>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</si>
  <si>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</si>
  <si>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</si>
  <si>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</si>
  <si>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</si>
  <si>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</si>
  <si>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</si>
  <si>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</si>
  <si>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</si>
  <si>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</si>
  <si>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</si>
  <si>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</si>
  <si>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</si>
  <si>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</si>
  <si>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</si>
  <si>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</si>
  <si>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</si>
  <si>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</si>
  <si>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</si>
  <si>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</si>
  <si>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</si>
  <si>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</si>
  <si>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</si>
  <si>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</si>
  <si>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</si>
  <si>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</si>
  <si>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</si>
  <si>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</si>
  <si>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</si>
  <si>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</si>
  <si>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</si>
  <si>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</si>
  <si>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</si>
  <si>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</si>
  <si>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</si>
  <si>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</si>
  <si>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</si>
  <si>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</si>
  <si>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</si>
  <si>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</si>
  <si>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</si>
  <si>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</si>
  <si>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</si>
  <si>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</si>
  <si>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</si>
  <si>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</si>
  <si>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</si>
  <si>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</si>
  <si>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</si>
  <si>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</si>
  <si>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</si>
  <si>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</si>
  <si>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</si>
  <si>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</si>
  <si>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</si>
  <si>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</si>
  <si>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</si>
  <si>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</si>
  <si>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</si>
  <si>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</si>
  <si>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</si>
  <si>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</si>
  <si>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</si>
  <si>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</si>
  <si>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</si>
  <si>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</si>
  <si>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</si>
  <si>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</si>
  <si>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</si>
  <si>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</si>
  <si>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</si>
  <si>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</si>
  <si>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</si>
  <si>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</si>
  <si>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</si>
  <si>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</si>
  <si>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</si>
  <si>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</si>
  <si>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</si>
  <si>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</si>
  <si>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</si>
  <si>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</si>
  <si>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</si>
  <si>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</si>
  <si>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</si>
  <si>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</si>
  <si>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</si>
  <si>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</si>
  <si>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</si>
  <si>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</si>
  <si>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</si>
  <si>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</si>
  <si>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</si>
  <si>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</si>
  <si>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</si>
  <si>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</si>
  <si>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</si>
  <si>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</si>
  <si>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</si>
  <si>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</si>
  <si>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</si>
  <si>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</si>
  <si>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</si>
  <si>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</si>
  <si>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</si>
  <si>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</si>
  <si>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</si>
  <si>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</si>
  <si>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</si>
  <si>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</si>
  <si>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</si>
  <si>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</si>
  <si>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</si>
  <si>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</si>
  <si>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</si>
  <si>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</si>
  <si>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</si>
  <si>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</si>
  <si>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</si>
  <si>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</si>
  <si>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</si>
  <si>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</si>
  <si>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</si>
  <si>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</si>
  <si>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</si>
  <si>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</si>
  <si>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</si>
  <si>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</si>
  <si>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</si>
  <si>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</si>
  <si>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</si>
  <si>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</si>
  <si>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</si>
  <si>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</si>
  <si>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</si>
  <si>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</si>
  <si>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</si>
  <si>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</si>
  <si>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</si>
  <si>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</si>
  <si>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</si>
  <si>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</si>
  <si>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</si>
  <si>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</si>
  <si>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</si>
  <si>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</si>
  <si>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</si>
  <si>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</si>
  <si>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</si>
  <si>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</si>
  <si>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</si>
  <si>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</si>
  <si>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</si>
  <si>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</si>
  <si>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</si>
  <si>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</si>
  <si>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</si>
  <si>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</si>
  <si>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</si>
  <si>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</si>
  <si>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</si>
  <si>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</si>
  <si>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</si>
  <si>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</si>
  <si>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</si>
  <si>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</si>
  <si>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</si>
  <si>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</si>
  <si>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</si>
  <si>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</si>
  <si>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</si>
  <si>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</si>
  <si>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</si>
  <si>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</si>
  <si>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</si>
  <si>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</si>
  <si>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</si>
  <si>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</si>
  <si>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</si>
  <si>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</si>
  <si>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</si>
  <si>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</si>
  <si>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</si>
  <si>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</si>
  <si>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</si>
  <si>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</si>
  <si>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</si>
  <si>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</si>
  <si>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</si>
  <si>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</si>
  <si>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</si>
  <si>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</si>
  <si>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</si>
  <si>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</si>
  <si>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</si>
  <si>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</si>
  <si>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</si>
  <si>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</si>
  <si>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</si>
  <si>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</si>
  <si>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</si>
  <si>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</si>
  <si>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</si>
  <si>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</si>
  <si>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</si>
  <si>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</si>
  <si>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</si>
  <si>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</si>
  <si>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</si>
  <si>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</si>
  <si>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</si>
  <si>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</si>
  <si>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</si>
  <si>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</si>
  <si>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</si>
  <si>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</si>
  <si>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</si>
  <si>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</si>
  <si>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</si>
  <si>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</si>
  <si>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</si>
  <si>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</si>
  <si>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</si>
  <si>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</si>
  <si>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</si>
  <si>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</si>
  <si>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</si>
  <si>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</si>
  <si>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</si>
  <si>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</si>
  <si>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</si>
  <si>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</si>
  <si>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</si>
  <si>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</si>
  <si>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</si>
  <si>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</si>
  <si>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</si>
  <si>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</si>
  <si>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</si>
  <si>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</si>
  <si>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</si>
  <si>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</si>
  <si>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</si>
  <si>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</si>
  <si>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</si>
  <si>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</si>
  <si>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</si>
  <si>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</si>
  <si>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</si>
  <si>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</si>
  <si>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</si>
  <si>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</si>
  <si>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</si>
  <si>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</si>
  <si>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</si>
  <si>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</si>
  <si>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</si>
  <si>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</si>
  <si>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</si>
  <si>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</si>
  <si>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</si>
  <si>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</si>
  <si>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</si>
  <si>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</si>
  <si>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</si>
  <si>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</si>
  <si>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</si>
  <si>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</si>
  <si>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</si>
  <si>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</si>
  <si>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</si>
  <si>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</si>
  <si>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</si>
  <si>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</si>
  <si>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</si>
  <si>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</si>
  <si>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</si>
  <si>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</si>
  <si>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</si>
  <si>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</si>
  <si>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</si>
  <si>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</si>
  <si>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</si>
  <si>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</si>
  <si>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</si>
  <si>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</si>
  <si>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</si>
  <si>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</si>
  <si>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</si>
  <si>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</si>
  <si>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</si>
  <si>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</si>
  <si>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</si>
  <si>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</si>
  <si>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</si>
  <si>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</si>
  <si>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</si>
  <si>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</si>
  <si>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</si>
  <si>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</si>
  <si>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</si>
  <si>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</si>
  <si>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</si>
  <si>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</si>
  <si>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</si>
  <si>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</si>
  <si>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</si>
  <si>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</si>
  <si>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</si>
  <si>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</si>
  <si>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</si>
  <si>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</si>
  <si>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</si>
  <si>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</si>
  <si>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</si>
  <si>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</si>
  <si>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</si>
  <si>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</si>
  <si>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</si>
  <si>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</si>
  <si>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</si>
  <si>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</si>
  <si>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</si>
  <si>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</si>
  <si>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</si>
  <si>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</si>
  <si>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</si>
  <si>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</si>
  <si>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</si>
  <si>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</si>
  <si>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</si>
  <si>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</si>
  <si>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</si>
  <si>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</si>
  <si>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</si>
  <si>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</si>
  <si>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</si>
  <si>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</si>
  <si>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</si>
  <si>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</si>
  <si>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</si>
  <si>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</si>
  <si>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</si>
  <si>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</si>
  <si>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</si>
  <si>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</si>
  <si>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</si>
  <si>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</si>
  <si>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</si>
  <si>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</si>
  <si>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</si>
  <si>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</si>
  <si>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</si>
  <si>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</si>
  <si>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</si>
  <si>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</si>
  <si>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</si>
  <si>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</si>
  <si>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</si>
  <si>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</si>
  <si>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</si>
  <si>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</si>
  <si>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</si>
  <si>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</si>
  <si>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</si>
  <si>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</si>
  <si>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</si>
  <si>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</si>
  <si>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</si>
  <si>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</si>
  <si>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</si>
  <si>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</si>
  <si>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</si>
  <si>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</si>
  <si>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</si>
  <si>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</si>
  <si>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</si>
  <si>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</si>
  <si>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</si>
  <si>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</si>
  <si>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</si>
  <si>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</si>
  <si>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</si>
  <si>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</si>
  <si>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</si>
  <si>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</si>
  <si>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</si>
  <si>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</si>
  <si>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</si>
  <si>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</si>
  <si>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</si>
  <si>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</si>
  <si>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</si>
  <si>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</si>
  <si>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</si>
  <si>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</si>
  <si>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</si>
  <si>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</si>
  <si>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</si>
  <si>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</si>
  <si>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</si>
  <si>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</si>
  <si>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</si>
  <si>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</si>
  <si>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</si>
  <si>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</si>
  <si>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</si>
  <si>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</si>
  <si>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</si>
  <si>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</si>
  <si>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</si>
  <si>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</si>
  <si>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</si>
  <si>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</si>
  <si>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</si>
  <si>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</si>
  <si>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</si>
  <si>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</si>
  <si>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</si>
  <si>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</si>
  <si>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</si>
  <si>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</si>
  <si>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</si>
  <si>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</si>
  <si>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</si>
  <si>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</si>
  <si>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</si>
  <si>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</si>
  <si>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</si>
  <si>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</si>
  <si>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</si>
  <si>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</si>
  <si>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</si>
  <si>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</si>
  <si>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</si>
  <si>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</si>
  <si>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</si>
  <si>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</si>
  <si>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</si>
  <si>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</si>
  <si>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</si>
  <si>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</si>
  <si>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</si>
  <si>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</si>
  <si>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</si>
  <si>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</si>
  <si>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</si>
  <si>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</si>
  <si>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</si>
  <si>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</si>
  <si>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</si>
  <si>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</si>
  <si>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</si>
  <si>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</si>
  <si>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</si>
  <si>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</si>
  <si>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</si>
  <si>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</si>
  <si>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</si>
  <si>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</si>
  <si>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</si>
  <si>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</si>
  <si>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</si>
  <si>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</si>
  <si>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</si>
  <si>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</si>
  <si>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</si>
  <si>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</si>
  <si>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</si>
  <si>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</si>
  <si>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</si>
  <si>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</si>
  <si>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</si>
  <si>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</si>
  <si>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</si>
  <si>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</si>
  <si>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</si>
  <si>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</si>
  <si>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</si>
  <si>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</si>
  <si>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</si>
  <si>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</si>
  <si>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</si>
  <si>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</si>
  <si>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</si>
  <si>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</si>
  <si>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</si>
  <si>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</si>
  <si>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</si>
  <si>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</si>
  <si>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</si>
  <si>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</si>
  <si>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</si>
  <si>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</si>
  <si>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</si>
  <si>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</si>
  <si>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</si>
  <si>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</si>
  <si>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</si>
  <si>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</si>
  <si>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</si>
  <si>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</si>
  <si>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</si>
  <si>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</si>
  <si>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</si>
  <si>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</si>
  <si>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</si>
  <si>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</si>
  <si>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</si>
  <si>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</si>
  <si>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</si>
  <si>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</si>
  <si>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</si>
  <si>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</si>
  <si>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</si>
  <si>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</si>
  <si>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</si>
  <si>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</si>
  <si>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</si>
  <si>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</si>
  <si>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</si>
  <si>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</si>
  <si>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</si>
  <si>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</si>
  <si>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</si>
  <si>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</si>
  <si>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</si>
  <si>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</si>
  <si>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</si>
  <si>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</si>
  <si>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</si>
  <si>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</si>
  <si>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</si>
  <si>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</si>
  <si>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</si>
  <si>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</si>
  <si>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</si>
  <si>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</si>
  <si>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</si>
  <si>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</si>
  <si>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</si>
  <si>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</si>
  <si>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</si>
  <si>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</si>
  <si>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</si>
  <si>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</si>
  <si>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</si>
  <si>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</si>
  <si>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</si>
  <si>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</si>
  <si>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</si>
  <si>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</si>
  <si>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</si>
  <si>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</si>
  <si>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</si>
  <si>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</si>
  <si>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</si>
  <si>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</si>
  <si>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</si>
  <si>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</si>
  <si>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</si>
  <si>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</si>
  <si>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</si>
  <si>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</si>
  <si>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</si>
  <si>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</si>
  <si>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</si>
  <si>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</si>
  <si>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</si>
  <si>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</si>
  <si>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</si>
  <si>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</si>
  <si>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</si>
  <si>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</si>
  <si>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</si>
  <si>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</si>
  <si>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</si>
  <si>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</si>
  <si>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</si>
  <si>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</si>
  <si>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</si>
  <si>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</si>
  <si>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</si>
  <si>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</si>
  <si>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</si>
  <si>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</si>
  <si>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</si>
  <si>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</si>
  <si>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</si>
  <si>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</si>
  <si>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</si>
  <si>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</si>
  <si>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</si>
  <si>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</si>
  <si>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</si>
  <si>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</si>
  <si>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</si>
  <si>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</si>
  <si>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</si>
  <si>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</si>
  <si>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</si>
  <si>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</si>
  <si>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</si>
  <si>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</si>
  <si>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</si>
  <si>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</si>
  <si>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</si>
  <si>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</si>
  <si>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</si>
  <si>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</si>
  <si>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</si>
  <si>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</si>
  <si>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</si>
  <si>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</si>
  <si>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</si>
  <si>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</si>
  <si>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</si>
  <si>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</si>
  <si>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</si>
  <si>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</si>
  <si>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</si>
  <si>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</si>
  <si>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</si>
  <si>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</si>
  <si>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</si>
  <si>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</si>
  <si>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</si>
  <si>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</si>
  <si>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</si>
  <si>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</si>
  <si>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</si>
  <si>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</si>
  <si>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</si>
  <si>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</si>
  <si>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</si>
  <si>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</si>
  <si>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</si>
  <si>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</si>
  <si>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</si>
  <si>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</si>
  <si>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</si>
  <si>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</si>
  <si>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</si>
  <si>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</si>
  <si>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</si>
  <si>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</si>
  <si>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</si>
  <si>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</si>
  <si>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</si>
  <si>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</si>
  <si>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</si>
  <si>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</si>
  <si>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</si>
  <si>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</si>
  <si>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</si>
  <si>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</si>
  <si>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</si>
  <si>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</si>
  <si>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</si>
  <si>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</si>
  <si>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</si>
  <si>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</si>
  <si>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</si>
  <si>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</si>
  <si>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</si>
  <si>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</si>
  <si>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</si>
  <si>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</si>
  <si>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</si>
  <si>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</si>
  <si>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</si>
  <si>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</si>
  <si>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</si>
  <si>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</si>
  <si>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</si>
  <si>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</si>
  <si>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</si>
  <si>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</si>
  <si>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</si>
  <si>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</si>
  <si>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</si>
  <si>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</si>
  <si>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</si>
  <si>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</si>
  <si>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</si>
  <si>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</si>
  <si>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</si>
  <si>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</si>
  <si>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</si>
  <si>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</si>
  <si>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</si>
  <si>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</si>
  <si>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</si>
  <si>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</si>
  <si>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</si>
  <si>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</si>
  <si>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</si>
  <si>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</si>
  <si>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</si>
  <si>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</si>
  <si>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</si>
  <si>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</si>
  <si>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</si>
  <si>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</si>
  <si>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</si>
  <si>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</si>
  <si>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</si>
  <si>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</si>
  <si>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</si>
  <si>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</si>
  <si>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</si>
  <si>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</si>
  <si>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</si>
  <si>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</si>
  <si>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</si>
  <si>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</si>
  <si>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</si>
  <si>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</si>
  <si>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</si>
  <si>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</si>
  <si>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</si>
  <si>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</si>
  <si>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</si>
  <si>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</si>
  <si>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</si>
  <si>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</si>
  <si>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</si>
  <si>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</si>
  <si>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</si>
  <si>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</si>
  <si>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</si>
  <si>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</si>
  <si>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</si>
  <si>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</si>
  <si>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</si>
  <si>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</si>
  <si>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</si>
  <si>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</si>
  <si>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</si>
  <si>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</si>
  <si>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</si>
  <si>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</si>
  <si>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</si>
  <si>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</si>
  <si>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</si>
  <si>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</si>
  <si>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</si>
  <si>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</si>
  <si>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</si>
  <si>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</si>
  <si>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</si>
  <si>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</si>
  <si>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</si>
  <si>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</si>
  <si>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</si>
  <si>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</si>
  <si>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</si>
  <si>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</si>
  <si>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</si>
  <si>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</si>
  <si>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</si>
  <si>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</si>
  <si>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</si>
  <si>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</si>
  <si>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</si>
  <si>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</si>
  <si>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</si>
  <si>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</si>
  <si>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</si>
  <si>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</si>
  <si>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</si>
  <si>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</si>
  <si>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</si>
  <si>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</si>
  <si>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</si>
  <si>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</si>
  <si>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</si>
  <si>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</si>
  <si>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</si>
  <si>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</si>
  <si>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</si>
  <si>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</si>
  <si>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</si>
  <si>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</si>
  <si>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</si>
  <si>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</si>
  <si>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</si>
  <si>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</si>
  <si>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</si>
  <si>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</si>
  <si>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</si>
  <si>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</si>
  <si>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</si>
  <si>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</si>
  <si>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</si>
  <si>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</si>
  <si>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</si>
  <si>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</si>
  <si>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</si>
  <si>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</si>
  <si>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</si>
  <si>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</si>
  <si>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</si>
  <si>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</si>
  <si>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</si>
  <si>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</si>
  <si>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</si>
  <si>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</si>
  <si>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</si>
  <si>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</si>
  <si>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</si>
  <si>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</si>
  <si>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</si>
  <si>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</si>
  <si>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</si>
  <si>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</si>
  <si>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</si>
  <si>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</si>
  <si>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</si>
  <si>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</si>
  <si>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</si>
  <si>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</si>
  <si>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</si>
  <si>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</si>
  <si>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</si>
  <si>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</si>
  <si>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</si>
  <si>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</si>
  <si>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</si>
  <si>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</si>
  <si>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</si>
  <si>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</si>
  <si>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</si>
  <si>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</si>
  <si>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</si>
  <si>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</si>
  <si>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</si>
  <si>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</si>
  <si>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</si>
  <si>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</si>
  <si>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</si>
  <si>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</si>
  <si>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</si>
  <si>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</si>
  <si>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</si>
  <si>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</si>
  <si>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</si>
  <si>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</si>
  <si>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</si>
  <si>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</si>
  <si>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</si>
  <si>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</si>
  <si>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</si>
  <si>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</si>
  <si>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</si>
  <si>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</si>
  <si>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</si>
  <si>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</si>
  <si>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</si>
  <si>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</si>
  <si>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</si>
  <si>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</si>
  <si>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</si>
  <si>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</si>
  <si>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</si>
  <si>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</si>
  <si>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</si>
  <si>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</si>
  <si>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</si>
  <si>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</si>
  <si>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</si>
  <si>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</si>
  <si>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</si>
  <si>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</si>
  <si>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</si>
  <si>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</si>
  <si>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</si>
  <si>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</si>
  <si>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</si>
  <si>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</si>
  <si>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</si>
  <si>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</si>
  <si>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</si>
  <si>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</si>
  <si>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</si>
  <si>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</si>
  <si>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</si>
  <si>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</si>
  <si>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</si>
  <si>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</si>
  <si>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</si>
  <si>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</si>
  <si>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</si>
  <si>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</si>
  <si>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</si>
  <si>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</si>
  <si>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</si>
  <si>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</si>
  <si>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</si>
  <si>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</si>
  <si>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</si>
  <si>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</si>
  <si>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</si>
  <si>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</si>
  <si>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</si>
  <si>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</si>
  <si>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</si>
  <si>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</si>
  <si>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</si>
  <si>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</si>
  <si>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</si>
  <si>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</si>
  <si>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</si>
  <si>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</si>
  <si>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</si>
  <si>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</si>
  <si>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</si>
  <si>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</si>
  <si>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</si>
  <si>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</si>
  <si>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</si>
  <si>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</si>
  <si>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</si>
  <si>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</si>
  <si>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</si>
  <si>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</si>
  <si>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</si>
  <si>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</si>
  <si>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</si>
  <si>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</si>
  <si>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</si>
  <si>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</si>
  <si>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</si>
  <si>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</si>
  <si>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</si>
  <si>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</si>
  <si>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</si>
  <si>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</si>
  <si>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</si>
  <si>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</si>
  <si>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</si>
  <si>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</si>
  <si>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</si>
  <si>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</si>
  <si>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</si>
  <si>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</si>
  <si>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</si>
  <si>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</si>
  <si>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</si>
  <si>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</si>
  <si>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</si>
  <si>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</si>
  <si>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</si>
  <si>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</si>
  <si>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</si>
  <si>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</si>
  <si>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</si>
  <si>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</si>
  <si>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</si>
  <si>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</si>
  <si>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</si>
  <si>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</si>
  <si>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</si>
  <si>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</si>
  <si>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</si>
  <si>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</si>
  <si>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</si>
  <si>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</si>
  <si>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</si>
  <si>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</si>
  <si>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</si>
  <si>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</si>
  <si>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</si>
  <si>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</si>
  <si>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</si>
  <si>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</si>
  <si>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</si>
  <si>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</si>
  <si>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</si>
  <si>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</si>
  <si>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</si>
  <si>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</si>
  <si>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</si>
  <si>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</si>
  <si>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</si>
  <si>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</si>
  <si>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</si>
  <si>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</si>
  <si>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</si>
  <si>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</si>
  <si>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</si>
  <si>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</si>
  <si>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</si>
  <si>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</si>
  <si>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</si>
  <si>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</si>
  <si>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</si>
  <si>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</si>
  <si>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</si>
  <si>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</si>
  <si>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</si>
  <si>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</si>
  <si>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</si>
  <si>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</si>
  <si>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</si>
  <si>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</si>
  <si>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</si>
  <si>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</si>
  <si>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</si>
  <si>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</si>
  <si>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</si>
  <si>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</si>
  <si>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</si>
  <si>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</si>
  <si>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</si>
  <si>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</si>
  <si>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</si>
  <si>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</si>
  <si>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</si>
  <si>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</si>
  <si>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</si>
  <si>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</si>
  <si>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</si>
  <si>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</si>
  <si>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</si>
  <si>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</si>
  <si>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</si>
  <si>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</si>
  <si>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</si>
  <si>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</si>
  <si>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</si>
  <si>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</si>
  <si>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</si>
  <si>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</si>
  <si>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</si>
  <si>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</si>
  <si>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</si>
  <si>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</si>
  <si>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</si>
  <si>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</si>
  <si>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</si>
  <si>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</si>
  <si>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</si>
  <si>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</si>
  <si>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</si>
  <si>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</si>
  <si>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</si>
  <si>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</si>
  <si>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</si>
  <si>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</si>
  <si>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</si>
  <si>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</si>
  <si>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</si>
  <si>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</si>
  <si>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</si>
  <si>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</si>
  <si>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</si>
  <si>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</si>
  <si>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</si>
  <si>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</si>
  <si>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</si>
  <si>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</si>
  <si>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</si>
  <si>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</si>
  <si>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</si>
  <si>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</si>
  <si>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</si>
  <si>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</si>
  <si>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</si>
  <si>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</si>
  <si>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</si>
  <si>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</si>
  <si>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</si>
  <si>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</si>
  <si>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</si>
  <si>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</si>
  <si>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</si>
  <si>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</si>
  <si>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</si>
  <si>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</si>
  <si>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</si>
  <si>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</si>
  <si>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</si>
  <si>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</si>
  <si>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</si>
  <si>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</si>
  <si>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</si>
  <si>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</si>
  <si>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</si>
  <si>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</si>
  <si>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</si>
  <si>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</si>
  <si>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</si>
  <si>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</si>
  <si>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</si>
  <si>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</si>
  <si>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</si>
  <si>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</si>
  <si>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</si>
  <si>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</si>
  <si>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</si>
  <si>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</si>
  <si>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</si>
  <si>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</si>
  <si>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</si>
  <si>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</si>
  <si>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</si>
  <si>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</si>
  <si>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</si>
  <si>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</si>
  <si>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</si>
  <si>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</si>
  <si>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</si>
  <si>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</si>
  <si>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</si>
  <si>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</si>
  <si>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</si>
  <si>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</si>
  <si>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</si>
  <si>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</si>
  <si>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</si>
  <si>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</si>
  <si>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</si>
  <si>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</si>
  <si>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</si>
  <si>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</si>
  <si>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</si>
  <si>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</si>
  <si>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</si>
  <si>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</si>
  <si>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</si>
  <si>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</si>
  <si>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</si>
  <si>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</si>
  <si>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</si>
  <si>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</si>
  <si>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</si>
  <si>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</si>
  <si>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</si>
  <si>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</si>
  <si>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</si>
  <si>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</si>
  <si>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</si>
  <si>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</si>
  <si>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</si>
  <si>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</si>
  <si>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</si>
  <si>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</si>
  <si>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</si>
  <si>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</si>
  <si>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</si>
  <si>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</si>
  <si>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</si>
  <si>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</si>
  <si>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</si>
  <si>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</si>
  <si>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</si>
  <si>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</si>
  <si>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</si>
  <si>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</si>
  <si>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</si>
  <si>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</si>
  <si>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</si>
  <si>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</si>
  <si>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</si>
  <si>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</si>
  <si>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</si>
  <si>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</si>
  <si>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</si>
  <si>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</si>
  <si>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</si>
  <si>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</si>
  <si>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</si>
  <si>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</si>
  <si>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</si>
  <si>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</si>
  <si>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</si>
  <si>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</si>
  <si>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</si>
  <si>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</si>
  <si>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</si>
  <si>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</si>
  <si>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</si>
  <si>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</si>
  <si>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</si>
  <si>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</si>
  <si>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</si>
  <si>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</si>
  <si>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</si>
  <si>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</si>
  <si>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</si>
  <si>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</si>
  <si>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</si>
  <si>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</si>
  <si>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</si>
  <si>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</si>
  <si>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</si>
  <si>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</si>
  <si>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</si>
  <si>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</si>
  <si>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</si>
  <si>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</si>
  <si>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</si>
  <si>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</si>
  <si>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</si>
  <si>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</si>
  <si>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</si>
  <si>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</si>
  <si>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</si>
  <si>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</si>
  <si>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</si>
  <si>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</si>
  <si>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</si>
  <si>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</si>
  <si>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</si>
  <si>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</si>
  <si>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</si>
  <si>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</si>
  <si>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</si>
  <si>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</si>
  <si>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</si>
  <si>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</si>
  <si>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</si>
  <si>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</si>
  <si>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</si>
  <si>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</si>
  <si>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</si>
  <si>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</si>
  <si>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</si>
  <si>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</si>
  <si>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</si>
  <si>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</si>
  <si>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</si>
  <si>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</si>
  <si>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</si>
  <si>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</si>
  <si>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</si>
  <si>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</si>
  <si>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</si>
  <si>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</si>
  <si>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</si>
  <si>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</si>
  <si>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</si>
  <si>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</si>
  <si>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</si>
  <si>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</si>
  <si>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</si>
  <si>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</si>
  <si>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</si>
  <si>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</si>
  <si>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</si>
  <si>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</si>
  <si>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</si>
  <si>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</si>
  <si>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</si>
  <si>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</si>
  <si>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</si>
  <si>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</si>
  <si>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</si>
  <si>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</si>
  <si>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</si>
  <si>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</si>
  <si>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</si>
  <si>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</si>
  <si>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</si>
  <si>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</si>
  <si>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</si>
  <si>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</si>
  <si>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</si>
  <si>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</si>
  <si>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</si>
  <si>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</si>
  <si>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</si>
  <si>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</si>
  <si>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</si>
  <si>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</si>
  <si>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</si>
  <si>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</si>
  <si>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</si>
  <si>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</si>
  <si>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</si>
  <si>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</si>
  <si>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</si>
  <si>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</si>
  <si>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</si>
  <si>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</si>
  <si>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</si>
  <si>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</si>
  <si>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</si>
  <si>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</si>
  <si>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</si>
  <si>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</si>
  <si>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</si>
  <si>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</si>
  <si>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</si>
  <si>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</si>
  <si>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</si>
  <si>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</si>
  <si>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</si>
  <si>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</si>
  <si>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</si>
  <si>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</si>
  <si>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</si>
  <si>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</si>
  <si>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</si>
  <si>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</si>
  <si>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</si>
  <si>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</si>
  <si>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</si>
  <si>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</si>
  <si>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</si>
  <si>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</si>
  <si>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</si>
  <si>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</si>
  <si>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</si>
  <si>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</si>
  <si>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</si>
  <si>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</si>
  <si>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</si>
  <si>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</si>
  <si>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</si>
  <si>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</si>
  <si>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</si>
  <si>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</si>
  <si>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</si>
  <si>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</si>
  <si>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</si>
  <si>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</si>
  <si>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</si>
  <si>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</si>
  <si>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</si>
  <si>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</si>
  <si>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</si>
  <si>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</si>
  <si>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</si>
  <si>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</si>
  <si>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</si>
  <si>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</si>
  <si>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</si>
  <si>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</si>
  <si>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</si>
  <si>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</si>
  <si>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</si>
  <si>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</si>
  <si>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</si>
  <si>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</si>
  <si>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</si>
  <si>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</si>
  <si>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</si>
  <si>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</si>
  <si>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</si>
  <si>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</si>
  <si>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</si>
  <si>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</si>
  <si>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</si>
  <si>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</si>
  <si>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</si>
  <si>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</si>
  <si>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</si>
  <si>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</si>
  <si>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</si>
  <si>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</si>
  <si>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</si>
  <si>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</si>
  <si>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</si>
  <si>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</si>
  <si>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</si>
  <si>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</si>
  <si>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</si>
  <si>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</si>
  <si>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</si>
  <si>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</si>
  <si>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</si>
  <si>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</si>
  <si>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</si>
  <si>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</si>
  <si>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</si>
  <si>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</si>
  <si>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</si>
  <si>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</si>
  <si>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</si>
  <si>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</si>
  <si>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</si>
  <si>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</si>
  <si>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</si>
  <si>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</si>
  <si>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</si>
  <si>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</si>
  <si>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</si>
  <si>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</si>
  <si>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</si>
  <si>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</si>
  <si>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</si>
  <si>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</si>
  <si>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</si>
  <si>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</si>
  <si>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</si>
  <si>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</si>
  <si>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</si>
  <si>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</si>
  <si>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</si>
  <si>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</si>
  <si>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</si>
  <si>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</si>
  <si>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</si>
  <si>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</si>
  <si>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</si>
  <si>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</si>
  <si>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</si>
  <si>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</si>
  <si>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</si>
  <si>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</si>
  <si>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</si>
  <si>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</si>
  <si>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</si>
  <si>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</si>
  <si>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</si>
  <si>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</si>
  <si>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</si>
  <si>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</si>
  <si>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</si>
  <si>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</si>
  <si>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</si>
  <si>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</si>
  <si>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</si>
  <si>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</si>
  <si>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</si>
  <si>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</si>
  <si>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</si>
  <si>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</si>
  <si>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</si>
  <si>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</si>
  <si>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</si>
  <si>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</si>
  <si>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</si>
  <si>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</si>
  <si>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</si>
  <si>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</si>
  <si>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</si>
  <si>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</si>
  <si>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</si>
  <si>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</si>
  <si>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</si>
  <si>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</si>
  <si>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</si>
  <si>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</si>
  <si>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</si>
  <si>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</si>
  <si>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</si>
  <si>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</si>
  <si>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</si>
  <si>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</si>
  <si>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</si>
  <si>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</si>
  <si>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</si>
  <si>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</si>
  <si>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</si>
  <si>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</si>
  <si>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</si>
  <si>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</si>
  <si>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</si>
  <si>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</si>
  <si>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</si>
  <si>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</si>
  <si>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</si>
  <si>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</si>
  <si>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</si>
  <si>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</si>
  <si>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</si>
  <si>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</si>
  <si>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</si>
  <si>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</si>
  <si>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</si>
  <si>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</si>
  <si>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</si>
  <si>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</si>
  <si>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</si>
  <si>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</si>
  <si>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</si>
  <si>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</si>
  <si>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</si>
  <si>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</si>
  <si>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</si>
  <si>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</si>
  <si>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</si>
  <si>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</si>
  <si>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</si>
  <si>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</si>
  <si>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</si>
  <si>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</si>
  <si>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</si>
  <si>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</si>
  <si>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</si>
  <si>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</si>
  <si>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</si>
  <si>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</si>
  <si>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</si>
  <si>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</si>
  <si>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</si>
  <si>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</si>
  <si>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</si>
  <si>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</si>
  <si>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</si>
  <si>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</si>
  <si>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</si>
  <si>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</si>
  <si>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</si>
  <si>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</si>
  <si>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</si>
  <si>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</si>
  <si>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</si>
  <si>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</si>
  <si>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</si>
  <si>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</si>
  <si>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</si>
  <si>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</si>
  <si>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</si>
  <si>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</si>
  <si>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</si>
  <si>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</si>
  <si>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</si>
  <si>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</si>
  <si>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</si>
  <si>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</si>
  <si>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</si>
  <si>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</si>
  <si>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</si>
  <si>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</si>
  <si>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</si>
  <si>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</si>
  <si>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</si>
  <si>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</si>
  <si>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</si>
  <si>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</si>
  <si>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</si>
  <si>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</si>
  <si>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</si>
  <si>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</si>
  <si>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</si>
  <si>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</si>
  <si>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</si>
  <si>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</si>
  <si>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</si>
  <si>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</si>
  <si>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</si>
  <si>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</si>
  <si>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</si>
  <si>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</si>
  <si>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</si>
  <si>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</si>
  <si>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</si>
  <si>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</si>
  <si>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</si>
  <si>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</si>
  <si>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</si>
  <si>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</si>
  <si>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</si>
  <si>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</si>
  <si>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</si>
  <si>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</si>
  <si>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</si>
  <si>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</si>
  <si>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</si>
  <si>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</si>
  <si>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</si>
  <si>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</si>
  <si>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</si>
  <si>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</si>
  <si>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</si>
  <si>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</si>
  <si>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</si>
  <si>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</si>
  <si>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</si>
  <si>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</si>
  <si>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</si>
  <si>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</si>
  <si>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</si>
  <si>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</si>
  <si>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</si>
  <si>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</si>
  <si>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</si>
  <si>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</si>
  <si>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</si>
  <si>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</si>
  <si>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</si>
  <si>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</si>
  <si>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</si>
  <si>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</si>
  <si>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</si>
  <si>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</si>
  <si>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</si>
  <si>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</si>
  <si>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</si>
  <si>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</si>
  <si>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</si>
  <si>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</si>
  <si>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</si>
  <si>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</si>
  <si>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</si>
  <si>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</si>
  <si>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</si>
  <si>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</si>
  <si>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</si>
  <si>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</si>
  <si>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</si>
  <si>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</si>
  <si>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</si>
  <si>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</si>
  <si>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</si>
  <si>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</si>
  <si>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</si>
  <si>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</si>
  <si>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</si>
  <si>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</si>
  <si>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</si>
  <si>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</si>
  <si>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</si>
  <si>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</si>
  <si>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</si>
  <si>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</si>
  <si>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</si>
  <si>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</si>
  <si>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</si>
  <si>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</si>
  <si>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</si>
  <si>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</si>
  <si>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</si>
  <si>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</si>
  <si>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</si>
  <si>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</si>
  <si>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</si>
  <si>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</si>
  <si>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</si>
  <si>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</si>
  <si>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</si>
  <si>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</si>
  <si>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</si>
  <si>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</si>
  <si>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</si>
  <si>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</si>
  <si>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</si>
  <si>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</si>
  <si>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</si>
  <si>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</si>
  <si>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</si>
  <si>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</si>
  <si>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</si>
  <si>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</si>
  <si>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</si>
  <si>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</si>
  <si>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</si>
  <si>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</si>
  <si>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</si>
  <si>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</si>
  <si>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</si>
  <si>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</si>
  <si>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</si>
  <si>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</si>
  <si>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</si>
  <si>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</si>
  <si>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</si>
  <si>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</si>
  <si>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</si>
  <si>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</si>
  <si>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</si>
  <si>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</si>
  <si>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</si>
  <si>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</si>
  <si>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</si>
  <si>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</si>
  <si>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</si>
  <si>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</si>
  <si>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</si>
  <si>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</si>
  <si>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</si>
  <si>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</si>
  <si>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</si>
  <si>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</si>
  <si>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</si>
  <si>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</si>
  <si>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</si>
  <si>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</si>
  <si>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</si>
  <si>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</si>
  <si>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</si>
  <si>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</si>
  <si>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</si>
  <si>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</si>
  <si>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</si>
  <si>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</si>
  <si>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</si>
  <si>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</si>
  <si>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</si>
  <si>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</si>
  <si>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</si>
  <si>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</si>
  <si>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</si>
  <si>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</si>
  <si>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</si>
  <si>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</si>
  <si>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</si>
  <si>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</si>
  <si>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</si>
  <si>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</si>
  <si>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</si>
  <si>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</si>
  <si>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</si>
  <si>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</si>
  <si>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</si>
  <si>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</si>
  <si>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</si>
  <si>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</si>
  <si>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</si>
  <si>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</si>
  <si>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</si>
  <si>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</si>
  <si>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</si>
  <si>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</si>
  <si>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</si>
  <si>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</si>
  <si>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</si>
  <si>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</si>
  <si>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</si>
  <si>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</si>
  <si>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</si>
  <si>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</si>
  <si>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</si>
  <si>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</si>
  <si>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</si>
  <si>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</si>
  <si>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</si>
  <si>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</si>
  <si>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</si>
  <si>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</si>
  <si>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</si>
  <si>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</si>
  <si>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</si>
  <si>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</si>
  <si>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</si>
  <si>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</si>
  <si>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</si>
  <si>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</si>
  <si>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</si>
  <si>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</si>
  <si>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</si>
  <si>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</si>
  <si>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</si>
  <si>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</si>
  <si>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</si>
  <si>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</si>
  <si>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</si>
  <si>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</si>
  <si>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</si>
  <si>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</si>
  <si>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</si>
  <si>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</si>
  <si>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</si>
  <si>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</si>
  <si>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</si>
  <si>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</si>
  <si>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</si>
  <si>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</si>
  <si>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</si>
  <si>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</si>
  <si>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</si>
  <si>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</si>
  <si>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</si>
  <si>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</si>
  <si>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</si>
  <si>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</si>
  <si>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</si>
  <si>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</si>
  <si>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</si>
  <si>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</si>
  <si>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</si>
  <si>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</si>
  <si>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</si>
  <si>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</si>
  <si>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</si>
  <si>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</si>
  <si>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</si>
  <si>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</si>
  <si>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</si>
  <si>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</si>
  <si>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</si>
  <si>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</si>
  <si>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</si>
  <si>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</si>
  <si>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</si>
  <si>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</si>
  <si>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</si>
  <si>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</si>
  <si>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</si>
  <si>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</si>
  <si>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</si>
  <si>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</si>
  <si>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</si>
  <si>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</si>
  <si>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</si>
  <si>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</si>
  <si>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</si>
  <si>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</si>
  <si>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</si>
  <si>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</si>
  <si>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</si>
  <si>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</si>
  <si>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</si>
  <si>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</si>
  <si>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</si>
  <si>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</si>
  <si>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</si>
  <si>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</si>
  <si>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</si>
  <si>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</si>
  <si>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</si>
  <si>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</si>
  <si>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</si>
  <si>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</si>
  <si>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</si>
  <si>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</si>
  <si>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</si>
  <si>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</si>
  <si>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</si>
  <si>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</si>
  <si>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</si>
  <si>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</si>
  <si>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</si>
  <si>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</si>
  <si>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</si>
  <si>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</si>
  <si>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</si>
  <si>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</si>
  <si>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</si>
  <si>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</si>
  <si>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</si>
  <si>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</si>
  <si>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</si>
  <si>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</si>
  <si>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</si>
  <si>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</si>
  <si>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</si>
  <si>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</si>
  <si>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</si>
  <si>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</si>
  <si>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</si>
  <si>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</si>
  <si>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</si>
  <si>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</si>
  <si>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</si>
  <si>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</si>
  <si>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</si>
  <si>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</si>
  <si>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</si>
  <si>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</si>
  <si>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</si>
  <si>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</si>
  <si>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</si>
  <si>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</si>
  <si>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</si>
  <si>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</si>
  <si>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</si>
  <si>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</si>
  <si>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</si>
  <si>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</si>
  <si>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</si>
  <si>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</si>
  <si>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</si>
  <si>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</si>
  <si>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</si>
  <si>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</si>
  <si>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</si>
  <si>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</si>
  <si>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</si>
  <si>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</si>
  <si>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</si>
  <si>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</si>
  <si>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</si>
  <si>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</si>
  <si>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</si>
  <si>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</si>
  <si>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</si>
  <si>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</si>
  <si>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</si>
  <si>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</si>
  <si>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</si>
  <si>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</si>
  <si>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</si>
  <si>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</si>
  <si>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</si>
  <si>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</si>
  <si>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</si>
  <si>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</si>
  <si>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</si>
  <si>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</si>
  <si>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</si>
  <si>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</si>
  <si>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</si>
  <si>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</si>
  <si>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</si>
  <si>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</si>
  <si>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</si>
  <si>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</si>
  <si>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</si>
  <si>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</si>
  <si>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</si>
  <si>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</si>
  <si>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</si>
  <si>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</si>
  <si>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</si>
  <si>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</si>
  <si>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</si>
  <si>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</si>
  <si>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</si>
  <si>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</si>
  <si>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</si>
  <si>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</si>
  <si>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</si>
  <si>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</si>
  <si>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</si>
  <si>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</si>
  <si>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</si>
  <si>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</si>
  <si>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</si>
  <si>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</si>
  <si>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</si>
  <si>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</si>
  <si>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</si>
  <si>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</si>
  <si>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</si>
  <si>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</si>
  <si>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</si>
  <si>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</si>
  <si>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</si>
  <si>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</si>
  <si>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</si>
  <si>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</si>
  <si>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</si>
  <si>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</si>
  <si>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</si>
  <si>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</si>
  <si>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</si>
  <si>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</si>
  <si>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</si>
  <si>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</si>
  <si>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</si>
  <si>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</si>
  <si>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</si>
  <si>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</si>
  <si>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</si>
  <si>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</si>
  <si>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</si>
  <si>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</si>
  <si>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</si>
  <si>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</si>
  <si>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</si>
  <si>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</si>
  <si>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</si>
  <si>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</si>
  <si>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</si>
  <si>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</si>
  <si>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</si>
  <si>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</si>
  <si>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</si>
  <si>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</si>
  <si>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</si>
  <si>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</si>
  <si>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</si>
  <si>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</si>
  <si>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</si>
  <si>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</si>
  <si>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</si>
  <si>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</si>
  <si>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</si>
  <si>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</si>
  <si>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</si>
  <si>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</si>
  <si>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</si>
  <si>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</si>
  <si>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</si>
  <si>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</si>
  <si>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</si>
  <si>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</si>
  <si>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</si>
  <si>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</si>
  <si>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</si>
  <si>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</si>
  <si>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</si>
  <si>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</si>
  <si>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</si>
  <si>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</si>
  <si>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</si>
  <si>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</si>
  <si>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</si>
  <si>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</si>
  <si>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</si>
  <si>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</si>
  <si>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</si>
  <si>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</si>
  <si>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</si>
  <si>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</si>
  <si>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</si>
  <si>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</si>
  <si>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</si>
  <si>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</si>
  <si>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</si>
  <si>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</si>
  <si>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</si>
  <si>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</si>
  <si>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</si>
  <si>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</si>
  <si>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</si>
  <si>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</si>
  <si>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</si>
  <si>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</si>
  <si>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</si>
  <si>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</si>
  <si>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</si>
  <si>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</si>
  <si>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</si>
  <si>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</si>
  <si>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</si>
  <si>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</si>
  <si>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</si>
  <si>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</si>
  <si>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</si>
  <si>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</si>
  <si>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</si>
  <si>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</si>
  <si>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</si>
  <si>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</si>
  <si>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</si>
  <si>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</si>
  <si>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</si>
  <si>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</si>
  <si>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</si>
  <si>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</si>
  <si>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</si>
  <si>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</si>
  <si>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</si>
  <si>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</si>
  <si>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</si>
  <si>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</si>
  <si>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</si>
  <si>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</si>
  <si>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</si>
  <si>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</si>
  <si>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</si>
  <si>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</si>
  <si>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</si>
  <si>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</si>
  <si>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</si>
  <si>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</si>
  <si>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</si>
  <si>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</si>
  <si>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</si>
  <si>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</si>
  <si>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</si>
  <si>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</si>
  <si>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</si>
  <si>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</si>
  <si>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</si>
  <si>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</si>
  <si>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</si>
  <si>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</si>
  <si>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</si>
  <si>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</si>
  <si>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</si>
  <si>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</si>
  <si>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</si>
  <si>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</si>
  <si>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</si>
  <si>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</si>
  <si>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</si>
  <si>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</si>
  <si>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</si>
  <si>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</si>
  <si>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</si>
  <si>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</si>
  <si>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</si>
  <si>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</si>
  <si>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</si>
  <si>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</si>
  <si>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</si>
  <si>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</si>
  <si>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</si>
  <si>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</si>
  <si>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</si>
  <si>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</si>
  <si>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</si>
  <si>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</si>
  <si>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</si>
  <si>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</si>
  <si>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</si>
  <si>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</si>
  <si>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</si>
  <si>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</si>
  <si>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</si>
  <si>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</si>
  <si>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</si>
  <si>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</si>
  <si>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</si>
  <si>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</si>
  <si>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</si>
  <si>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</si>
  <si>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</si>
  <si>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</si>
  <si>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</si>
  <si>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</si>
  <si>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</si>
  <si>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</si>
  <si>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</si>
  <si>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</si>
  <si>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</si>
  <si>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</si>
  <si>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</si>
  <si>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</si>
  <si>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</si>
  <si>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</si>
  <si>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</si>
  <si>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</si>
  <si>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</si>
  <si>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</si>
  <si>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</si>
  <si>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</si>
  <si>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</si>
  <si>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</si>
  <si>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</si>
  <si>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</si>
  <si>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</si>
  <si>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</si>
  <si>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</si>
  <si>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</si>
  <si>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</si>
  <si>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</si>
  <si>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</si>
  <si>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</si>
  <si>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</si>
  <si>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</si>
  <si>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</si>
  <si>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</si>
  <si>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</si>
  <si>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</si>
  <si>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</si>
  <si>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</si>
  <si>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</si>
  <si>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</si>
  <si>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</si>
  <si>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</si>
  <si>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</si>
  <si>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</si>
  <si>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</si>
  <si>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</si>
  <si>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</si>
  <si>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</si>
  <si>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</si>
  <si>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</si>
  <si>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</si>
  <si>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</si>
  <si>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</si>
  <si>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</si>
  <si>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</si>
  <si>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</si>
  <si>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</si>
  <si>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</si>
  <si>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</si>
  <si>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</si>
  <si>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</si>
  <si>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</si>
  <si>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</si>
  <si>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</si>
  <si>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</si>
  <si>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</si>
  <si>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</si>
  <si>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</si>
  <si>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</si>
  <si>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</si>
  <si>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</si>
  <si>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</si>
  <si>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</si>
  <si>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</si>
  <si>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</si>
  <si>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</si>
  <si>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</si>
  <si>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</si>
  <si>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</si>
  <si>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</si>
  <si>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</si>
  <si>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</si>
  <si>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</si>
  <si>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</si>
  <si>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</si>
  <si>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</si>
  <si>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</si>
  <si>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</si>
  <si>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</si>
  <si>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</si>
  <si>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</si>
  <si>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</si>
  <si>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</si>
  <si>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</si>
  <si>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</si>
  <si>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</si>
  <si>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</si>
  <si>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</si>
  <si>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</si>
  <si>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</si>
  <si>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</si>
  <si>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</si>
  <si>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</si>
  <si>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</si>
  <si>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</si>
  <si>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</si>
  <si>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</si>
  <si>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</si>
  <si>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</si>
  <si>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</si>
  <si>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</si>
  <si>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</si>
  <si>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</si>
  <si>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</si>
  <si>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</si>
  <si>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</si>
  <si>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</si>
  <si>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</si>
  <si>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</si>
  <si>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</si>
  <si>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</si>
  <si>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</si>
  <si>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</si>
  <si>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</si>
  <si>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</si>
  <si>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</si>
  <si>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</si>
  <si>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</si>
  <si>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</si>
  <si>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</si>
  <si>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</si>
  <si>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</si>
  <si>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</si>
  <si>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</si>
  <si>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</si>
  <si>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</si>
  <si>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</si>
  <si>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</si>
  <si>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</si>
  <si>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</si>
  <si>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</si>
  <si>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</si>
  <si>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</si>
  <si>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</si>
  <si>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</si>
  <si>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</si>
  <si>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</si>
  <si>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</si>
  <si>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</si>
  <si>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</si>
  <si>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</si>
  <si>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</si>
  <si>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</si>
  <si>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</si>
  <si>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</si>
  <si>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</si>
  <si>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</si>
  <si>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</si>
  <si>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</si>
  <si>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</si>
  <si>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</si>
  <si>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</si>
  <si>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</si>
  <si>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</si>
  <si>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</si>
  <si>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</si>
  <si>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</si>
  <si>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</si>
  <si>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</si>
  <si>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</si>
  <si>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</si>
  <si>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</si>
  <si>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</si>
  <si>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</si>
  <si>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</si>
  <si>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</si>
  <si>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</si>
  <si>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</si>
  <si>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</si>
  <si>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</si>
  <si>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</si>
  <si>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</si>
  <si>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</si>
  <si>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</si>
  <si>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</si>
  <si>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</si>
  <si>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</si>
  <si>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</si>
  <si>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</si>
  <si>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</si>
  <si>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</si>
  <si>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</si>
  <si>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</si>
  <si>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</si>
  <si>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</si>
  <si>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</si>
  <si>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</si>
  <si>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</si>
  <si>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</si>
  <si>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</si>
  <si>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</si>
  <si>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</si>
  <si>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</si>
  <si>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</si>
  <si>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</si>
  <si>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</si>
  <si>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</si>
  <si>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</si>
  <si>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</si>
  <si>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</si>
  <si>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</si>
  <si>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</si>
  <si>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</si>
  <si>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</si>
  <si>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</si>
  <si>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</si>
  <si>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</si>
  <si>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</si>
  <si>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</si>
  <si>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</si>
  <si>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</si>
  <si>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</si>
  <si>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</si>
  <si>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</si>
  <si>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</si>
  <si>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</si>
  <si>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</si>
  <si>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</si>
  <si>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</si>
  <si>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</si>
  <si>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</si>
  <si>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</si>
  <si>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</si>
  <si>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</si>
  <si>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</si>
  <si>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</si>
  <si>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</si>
  <si>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</si>
  <si>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</si>
  <si>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</si>
  <si>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</si>
  <si>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</si>
  <si>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</si>
  <si>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</si>
  <si>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</si>
  <si>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</si>
  <si>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</si>
  <si>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</si>
  <si>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</si>
  <si>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</si>
  <si>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</si>
  <si>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</si>
  <si>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</si>
  <si>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</si>
  <si>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</si>
  <si>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</si>
  <si>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</si>
  <si>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</si>
  <si>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</si>
  <si>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</si>
  <si>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</si>
  <si>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</si>
  <si>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</si>
  <si>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</si>
  <si>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</si>
  <si>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</si>
  <si>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</si>
  <si>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</si>
  <si>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</si>
  <si>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</si>
  <si>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</si>
  <si>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</si>
  <si>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</si>
  <si>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</si>
  <si>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</si>
  <si>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</si>
  <si>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</si>
  <si>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</si>
  <si>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</si>
  <si>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</si>
  <si>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</si>
  <si>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</si>
  <si>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</si>
  <si>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</si>
  <si>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</si>
  <si>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</si>
  <si>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</si>
  <si>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</si>
  <si>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</si>
  <si>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</si>
  <si>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</si>
  <si>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</si>
  <si>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</si>
  <si>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</si>
  <si>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</si>
  <si>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</si>
  <si>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</si>
  <si>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</si>
  <si>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</si>
  <si>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</si>
  <si>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</si>
  <si>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</si>
  <si>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</si>
  <si>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</si>
  <si>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</si>
  <si>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</si>
  <si>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</si>
  <si>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</si>
  <si>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</si>
  <si>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</si>
  <si>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</si>
  <si>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</si>
  <si>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</si>
  <si>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</si>
  <si>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</si>
  <si>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</si>
  <si>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</si>
  <si>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</si>
  <si>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</si>
  <si>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</si>
  <si>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</si>
  <si>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</si>
  <si>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</si>
  <si>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</si>
  <si>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</si>
  <si>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</si>
  <si>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</si>
  <si>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</si>
  <si>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</si>
  <si>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</si>
  <si>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</si>
  <si>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</si>
  <si>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</si>
  <si>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</si>
  <si>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</si>
  <si>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</si>
  <si>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</si>
  <si>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</si>
  <si>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</si>
  <si>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</si>
  <si>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</si>
  <si>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</si>
  <si>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</si>
  <si>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</si>
  <si>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</si>
  <si>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</si>
  <si>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</si>
  <si>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</si>
  <si>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</si>
  <si>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</si>
  <si>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</si>
  <si>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</si>
  <si>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</si>
  <si>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</si>
  <si>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</si>
  <si>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</si>
  <si>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</si>
  <si>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</si>
  <si>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</si>
  <si>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</si>
  <si>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</si>
  <si>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</si>
  <si>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</si>
  <si>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</si>
  <si>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</si>
  <si>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</si>
  <si>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</si>
  <si>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</si>
  <si>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</si>
  <si>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</si>
  <si>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</si>
  <si>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</si>
  <si>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</si>
  <si>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</si>
  <si>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</si>
  <si>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</si>
  <si>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</si>
  <si>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</si>
  <si>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</si>
  <si>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</si>
  <si>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</si>
  <si>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</si>
  <si>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</si>
  <si>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</si>
  <si>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</si>
  <si>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</si>
  <si>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</si>
  <si>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</si>
  <si>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</si>
  <si>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</si>
  <si>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</si>
  <si>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</si>
  <si>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</si>
  <si>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</si>
  <si>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</si>
  <si>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</si>
  <si>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</si>
  <si>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</si>
  <si>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</si>
  <si>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</si>
  <si>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</si>
  <si>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</si>
  <si>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</si>
  <si>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</si>
  <si>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</si>
  <si>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</si>
  <si>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</si>
  <si>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</si>
  <si>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</si>
  <si>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</si>
  <si>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</si>
  <si>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</si>
  <si>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</si>
  <si>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</si>
  <si>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</si>
  <si>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</si>
  <si>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</si>
  <si>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</si>
  <si>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</si>
  <si>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</si>
  <si>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</si>
  <si>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</si>
  <si>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</si>
  <si>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</si>
  <si>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</si>
  <si>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</si>
  <si>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</si>
  <si>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</si>
  <si>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</si>
  <si>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</si>
  <si>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</si>
  <si>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</si>
  <si>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</si>
  <si>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</si>
  <si>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</si>
  <si>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</si>
  <si>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</si>
  <si>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</si>
  <si>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</si>
  <si>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</si>
  <si>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</si>
  <si>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</si>
  <si>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</si>
  <si>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</si>
  <si>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</si>
  <si>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</si>
  <si>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</si>
  <si>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</si>
  <si>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</si>
  <si>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</si>
  <si>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</si>
  <si>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</si>
  <si>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</si>
  <si>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</si>
  <si>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</si>
  <si>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</si>
  <si>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</si>
  <si>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</si>
  <si>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</si>
  <si>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</si>
  <si>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</si>
  <si>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</si>
  <si>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</si>
  <si>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</si>
  <si>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</si>
  <si>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</si>
  <si>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</si>
  <si>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</si>
  <si>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</si>
  <si>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</si>
  <si>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</si>
  <si>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</si>
  <si>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</si>
  <si>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</si>
  <si>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</si>
  <si>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</si>
  <si>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</si>
  <si>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</si>
  <si>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</si>
  <si>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</si>
  <si>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</si>
  <si>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</si>
  <si>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</si>
  <si>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</si>
  <si>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</si>
  <si>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</si>
  <si>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</si>
  <si>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</si>
  <si>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</si>
  <si>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</si>
  <si>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</si>
  <si>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</si>
  <si>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</si>
  <si>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</si>
  <si>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</si>
  <si>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</si>
  <si>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</si>
  <si>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</si>
  <si>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</si>
  <si>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</si>
  <si>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</si>
  <si>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</si>
  <si>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</si>
  <si>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</si>
  <si>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</si>
  <si>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</si>
  <si>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</si>
  <si>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</si>
  <si>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</si>
  <si>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</si>
  <si>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</si>
  <si>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</si>
  <si>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</si>
  <si>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</si>
  <si>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</si>
  <si>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</si>
  <si>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</si>
  <si>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</si>
  <si>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</si>
  <si>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</si>
  <si>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</si>
  <si>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</si>
  <si>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</si>
  <si>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</si>
  <si>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</si>
  <si>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</si>
  <si>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</si>
  <si>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</si>
  <si>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</si>
  <si>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</si>
  <si>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</si>
  <si>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</si>
  <si>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</si>
  <si>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</si>
  <si>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</si>
  <si>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</si>
  <si>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</si>
  <si>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</si>
  <si>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</si>
  <si>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</si>
  <si>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</si>
  <si>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</si>
  <si>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</si>
  <si>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</si>
  <si>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</si>
  <si>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</si>
  <si>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</si>
  <si>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</si>
  <si>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</si>
  <si>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</si>
  <si>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</si>
  <si>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</si>
  <si>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</si>
  <si>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</si>
  <si>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</si>
  <si>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</si>
  <si>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</si>
  <si>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</si>
  <si>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</si>
  <si>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</si>
  <si>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</si>
  <si>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</si>
  <si>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</si>
  <si>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</si>
  <si>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</si>
  <si>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</si>
  <si>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</si>
  <si>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</si>
  <si>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</si>
  <si>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</si>
  <si>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</si>
  <si>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</si>
  <si>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</si>
  <si>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</si>
  <si>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</si>
  <si>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</si>
  <si>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</si>
  <si>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</si>
  <si>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</si>
  <si>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</si>
  <si>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</si>
  <si>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</si>
  <si>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</si>
  <si>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</si>
  <si>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</si>
  <si>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</si>
  <si>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</si>
  <si>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</si>
  <si>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</si>
  <si>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</si>
  <si>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</si>
  <si>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</si>
  <si>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</si>
  <si>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</si>
  <si>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</si>
  <si>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</si>
  <si>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</si>
  <si>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</si>
  <si>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</si>
  <si>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</si>
  <si>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</si>
  <si>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</si>
  <si>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</si>
  <si>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</si>
  <si>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</si>
  <si>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</si>
  <si>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</si>
  <si>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</si>
  <si>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</si>
  <si>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</si>
  <si>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</si>
  <si>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</si>
  <si>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</si>
  <si>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</si>
  <si>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</si>
  <si>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</si>
  <si>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</si>
  <si>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</si>
  <si>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</si>
  <si>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</si>
  <si>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</si>
  <si>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</si>
  <si>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</si>
  <si>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</si>
  <si>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</si>
  <si>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</si>
  <si>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</si>
  <si>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</si>
  <si>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</si>
  <si>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</si>
  <si>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</si>
  <si>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</si>
  <si>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</si>
  <si>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</si>
  <si>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</si>
  <si>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</si>
  <si>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</si>
  <si>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</si>
  <si>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</si>
  <si>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</si>
  <si>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</si>
  <si>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</si>
  <si>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</si>
  <si>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</si>
  <si>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</si>
  <si>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</si>
  <si>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</si>
  <si>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</si>
  <si>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</si>
  <si>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</si>
  <si>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</si>
  <si>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</si>
  <si>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</si>
  <si>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</si>
  <si>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</si>
  <si>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</si>
  <si>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</si>
  <si>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</si>
  <si>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</si>
  <si>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</si>
  <si>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</si>
  <si>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</si>
  <si>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</si>
  <si>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</si>
  <si>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</si>
  <si>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</si>
  <si>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</si>
  <si>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</si>
  <si>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</si>
  <si>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</si>
  <si>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</si>
  <si>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</si>
  <si>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</si>
  <si>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</si>
  <si>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</si>
  <si>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</si>
  <si>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</si>
  <si>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</si>
  <si>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</si>
  <si>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</si>
  <si>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</si>
  <si>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</si>
  <si>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</si>
  <si>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</si>
  <si>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</si>
  <si>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</si>
  <si>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</si>
  <si>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</si>
  <si>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</si>
  <si>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</si>
  <si>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</si>
  <si>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</si>
  <si>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</si>
  <si>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</si>
  <si>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</si>
  <si>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</si>
  <si>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</si>
  <si>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</si>
  <si>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</si>
  <si>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</si>
  <si>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</si>
  <si>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</si>
  <si>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</si>
  <si>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</si>
  <si>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</si>
  <si>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</si>
  <si>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</si>
  <si>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</si>
  <si>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</si>
  <si>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</si>
  <si>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</si>
  <si>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</si>
  <si>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</si>
  <si>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</si>
  <si>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</si>
  <si>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</si>
  <si>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</si>
  <si>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</si>
  <si>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</si>
  <si>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</si>
  <si>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</si>
  <si>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</si>
  <si>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</si>
  <si>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</si>
  <si>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</si>
  <si>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</si>
  <si>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</si>
  <si>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</si>
  <si>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</si>
  <si>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</si>
  <si>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</si>
  <si>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</si>
  <si>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</si>
  <si>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</si>
  <si>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</si>
  <si>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</si>
  <si>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</si>
  <si>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</si>
  <si>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</si>
  <si>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</si>
  <si>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</si>
  <si>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</si>
  <si>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</si>
  <si>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</si>
  <si>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</si>
  <si>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</si>
  <si>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</si>
  <si>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</si>
  <si>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</si>
  <si>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</si>
  <si>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</si>
  <si>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</si>
  <si>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</si>
  <si>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</si>
  <si>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</si>
  <si>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</si>
  <si>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</si>
  <si>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</si>
  <si>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</si>
  <si>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</si>
  <si>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</si>
  <si>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</si>
  <si>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</si>
  <si>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</si>
  <si>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</si>
  <si>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</si>
  <si>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</si>
  <si>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</si>
  <si>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</si>
  <si>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</si>
  <si>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</si>
  <si>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</si>
  <si>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</si>
  <si>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</si>
  <si>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</si>
  <si>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</si>
  <si>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</si>
  <si>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</si>
  <si>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</si>
  <si>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</si>
  <si>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</si>
  <si>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</si>
  <si>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</si>
  <si>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</si>
  <si>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</si>
  <si>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</si>
  <si>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</si>
  <si>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</si>
  <si>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</si>
  <si>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</si>
  <si>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</si>
  <si>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</si>
  <si>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</si>
  <si>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</si>
  <si>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</si>
  <si>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</si>
  <si>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</si>
  <si>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</si>
  <si>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</si>
  <si>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</si>
  <si>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</si>
  <si>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</si>
  <si>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</si>
  <si>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</si>
  <si>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</si>
  <si>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</si>
  <si>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</si>
  <si>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</si>
  <si>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</si>
  <si>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</si>
  <si>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</si>
  <si>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</si>
  <si>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</si>
  <si>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</si>
  <si>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</si>
  <si>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</si>
  <si>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</si>
  <si>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</si>
  <si>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</si>
  <si>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</si>
  <si>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</si>
  <si>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</si>
  <si>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</si>
  <si>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</si>
  <si>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</si>
  <si>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</si>
  <si>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</si>
  <si>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</si>
  <si>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</si>
  <si>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</si>
  <si>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</si>
  <si>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</si>
  <si>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</si>
  <si>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</si>
  <si>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</si>
  <si>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</si>
  <si>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</si>
  <si>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</si>
  <si>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</si>
  <si>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</si>
  <si>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</si>
  <si>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</si>
  <si>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</si>
  <si>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</si>
  <si>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</si>
  <si>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</si>
  <si>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</si>
  <si>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</si>
  <si>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</si>
  <si>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</si>
  <si>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</si>
  <si>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</si>
  <si>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</si>
  <si>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</si>
  <si>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</si>
  <si>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</si>
  <si>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</si>
  <si>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</si>
  <si>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</si>
  <si>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</si>
  <si>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</si>
  <si>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</si>
  <si>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</si>
  <si>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</si>
  <si>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</si>
  <si>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</si>
  <si>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</si>
  <si>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</si>
  <si>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</si>
  <si>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</si>
  <si>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</si>
  <si>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</si>
  <si>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</si>
  <si>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</si>
  <si>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</si>
  <si>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</si>
  <si>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</si>
  <si>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</si>
  <si>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</si>
  <si>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</si>
  <si>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</si>
  <si>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</si>
  <si>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</si>
  <si>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</si>
  <si>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</si>
  <si>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</si>
  <si>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</si>
  <si>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</si>
  <si>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</si>
  <si>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</si>
  <si>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</si>
  <si>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</si>
  <si>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</si>
  <si>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</si>
  <si>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</si>
  <si>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</si>
  <si>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</si>
  <si>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</si>
  <si>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</si>
  <si>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</si>
  <si>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</si>
  <si>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</si>
  <si>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</si>
  <si>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</si>
  <si>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</si>
  <si>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</si>
  <si>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</si>
  <si>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</si>
  <si>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</si>
  <si>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</si>
  <si>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</si>
  <si>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</si>
  <si>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</si>
  <si>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</si>
  <si>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</si>
  <si>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</si>
  <si>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</si>
  <si>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</si>
  <si>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</si>
  <si>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</si>
  <si>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</si>
  <si>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</si>
  <si>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</si>
  <si>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</si>
  <si>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</si>
  <si>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</si>
  <si>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</si>
  <si>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</si>
  <si>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</si>
  <si>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</si>
  <si>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</si>
  <si>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</si>
  <si>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</si>
  <si>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</si>
  <si>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</si>
  <si>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</si>
  <si>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</si>
  <si>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</si>
  <si>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</si>
  <si>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</si>
  <si>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</si>
  <si>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</si>
  <si>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</si>
  <si>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</si>
  <si>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</si>
  <si>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</si>
  <si>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</si>
  <si>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</si>
  <si>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</si>
  <si>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</si>
  <si>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</si>
  <si>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</si>
  <si>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</si>
  <si>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</si>
  <si>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</si>
  <si>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</si>
  <si>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</si>
  <si>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</si>
  <si>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</si>
  <si>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</si>
  <si>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</si>
  <si>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</si>
  <si>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</si>
  <si>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</si>
  <si>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</si>
  <si>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</si>
  <si>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</si>
  <si>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</si>
  <si>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</si>
  <si>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</si>
  <si>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</si>
  <si>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</si>
  <si>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</si>
  <si>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</si>
  <si>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</si>
  <si>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</si>
  <si>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</si>
  <si>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</si>
  <si>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</si>
  <si>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</si>
  <si>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</si>
  <si>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</si>
  <si>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</si>
  <si>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</si>
  <si>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</si>
  <si>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</si>
  <si>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</si>
  <si>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</si>
  <si>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</si>
  <si>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</si>
  <si>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</si>
  <si>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</si>
  <si>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</si>
  <si>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</si>
  <si>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</si>
  <si>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</si>
  <si>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</si>
  <si>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</si>
  <si>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</si>
  <si>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</si>
  <si>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</si>
  <si>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</si>
  <si>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</si>
  <si>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</si>
  <si>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</si>
  <si>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</si>
  <si>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</si>
  <si>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</si>
  <si>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</si>
  <si>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</si>
  <si>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</si>
  <si>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</si>
  <si>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</si>
  <si>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</si>
  <si>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</si>
  <si>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</si>
  <si>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</si>
  <si>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</si>
  <si>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</si>
  <si>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</si>
  <si>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</si>
  <si>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</si>
  <si>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</si>
  <si>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</si>
  <si>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</si>
  <si>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</si>
  <si>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</si>
  <si>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</si>
  <si>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</si>
  <si>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</si>
  <si>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</si>
  <si>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</si>
  <si>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</si>
  <si>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</si>
  <si>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</si>
  <si>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</si>
  <si>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</si>
  <si>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</si>
  <si>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</si>
  <si>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</si>
  <si>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</si>
  <si>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</si>
  <si>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</si>
  <si>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</si>
  <si>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</si>
  <si>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</si>
  <si>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</si>
  <si>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</si>
  <si>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</si>
  <si>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</si>
  <si>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</si>
  <si>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</si>
  <si>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</si>
  <si>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</si>
  <si>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</si>
  <si>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</si>
  <si>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</si>
  <si>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</si>
  <si>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</si>
  <si>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</si>
  <si>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</si>
  <si>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</si>
  <si>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</si>
  <si>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</si>
  <si>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</si>
  <si>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</si>
  <si>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</si>
  <si>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</si>
  <si>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</si>
  <si>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</si>
  <si>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</si>
  <si>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</si>
  <si>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</si>
  <si>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</si>
  <si>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</si>
  <si>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</si>
  <si>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</si>
  <si>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</si>
  <si>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</si>
  <si>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</si>
  <si>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</si>
  <si>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</si>
  <si>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</si>
  <si>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</si>
  <si>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</si>
  <si>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</si>
  <si>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</si>
  <si>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</si>
  <si>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</si>
  <si>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</si>
  <si>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</si>
  <si>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</si>
  <si>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</si>
  <si>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</si>
  <si>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</si>
  <si>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</si>
  <si>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</si>
  <si>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</si>
  <si>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</si>
  <si>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</si>
  <si>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</si>
  <si>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</si>
  <si>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</si>
  <si>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</si>
  <si>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</si>
  <si>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</si>
  <si>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</si>
  <si>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</si>
  <si>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</si>
  <si>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</si>
  <si>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</si>
  <si>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</si>
  <si>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</si>
  <si>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</si>
  <si>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</si>
  <si>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</si>
  <si>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</si>
  <si>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</si>
  <si>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</si>
  <si>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</si>
  <si>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</si>
  <si>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</si>
  <si>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</si>
  <si>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</si>
  <si>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</si>
  <si>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</si>
  <si>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</si>
  <si>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</si>
  <si>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</si>
  <si>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</si>
  <si>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</si>
  <si>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</si>
  <si>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</si>
  <si>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</si>
  <si>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</si>
  <si>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</si>
  <si>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</si>
  <si>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</si>
  <si>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</si>
  <si>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</si>
  <si>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</si>
  <si>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</si>
  <si>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</si>
  <si>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</si>
  <si>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</si>
  <si>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</si>
  <si>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</si>
  <si>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</si>
  <si>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</si>
  <si>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</si>
  <si>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</si>
  <si>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</si>
  <si>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</si>
  <si>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</si>
  <si>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</si>
  <si>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</si>
  <si>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</si>
  <si>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</si>
  <si>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</si>
  <si>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</si>
  <si>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</si>
  <si>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</si>
  <si>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</si>
  <si>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</si>
  <si>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</si>
  <si>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</si>
  <si>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</si>
  <si>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</si>
  <si>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</si>
  <si>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</si>
  <si>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</si>
  <si>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</si>
  <si>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</si>
  <si>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</si>
  <si>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</si>
  <si>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</si>
  <si>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</si>
  <si>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</si>
  <si>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</si>
  <si>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F36: GESTIÓN SUPERINTENDENCIAS</t>
  </si>
  <si>
    <t>0  INFORMACIÓN DE GESTIÓN DE LAS SUPERINTENDENCIAS: VIGILANCIA REGULACIÓN Y CONTROL</t>
  </si>
  <si>
    <t>TRÁMITE</t>
  </si>
  <si>
    <t>No. DE REQUERIMIENTOS SOLICITADOS POR TRAMITE</t>
  </si>
  <si>
    <t>No. DE REQUERIMIENTOS ATENDIDOS</t>
  </si>
  <si>
    <t>TIEMPO PROMEDIO DE TRÁMITE</t>
  </si>
  <si>
    <t>PORCENTAJE ( % ) DE ATENCIÓN DEL SERVICIO</t>
  </si>
  <si>
    <t xml:space="preserve">OBSERVACIONES </t>
  </si>
  <si>
    <t>F36.1: GESTIÓN SUPERINTENDENCIAS VIGENCIA Y CONTROL</t>
  </si>
  <si>
    <t>0 INFORMACIÓN DE LA GESTIÓN SUPERINTENDENCIAS VIGILANCIA Y CONTROL</t>
  </si>
  <si>
    <t>RELACIÓN DE LOS PROCEDIMIENTOS Y ACTIVIDADES VIGILADAS, REGULADAS Y CONTROLADAS</t>
  </si>
  <si>
    <t>No. DE ENTIDADES - PÚBLICAS</t>
  </si>
  <si>
    <t>No. DE ENTIDADES - PRIVADAS</t>
  </si>
  <si>
    <t>No. DE ENTIDADES - MIXTAS</t>
  </si>
  <si>
    <t>No. DE PROCESOS DE QUEJAS O REQUERIMIENTOS PRESENTADOS</t>
  </si>
  <si>
    <t>No. DE PROCESOS TRAMITADOS</t>
  </si>
  <si>
    <t>No. DE PROCESOS FALLADOS CON SANCIÓN</t>
  </si>
  <si>
    <t>PORCENTAJE ( % ) DE QUEJAS Y REQUERIMIENTOS ATENDIDOS</t>
  </si>
  <si>
    <t>No. DE ENTIDADES SANCIONADAS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</si>
  <si>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</si>
  <si>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</si>
  <si>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</si>
  <si>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</si>
  <si>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</si>
  <si>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</si>
  <si>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</si>
  <si>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</si>
  <si>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</si>
  <si>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</si>
  <si>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</si>
  <si>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</si>
  <si>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</si>
  <si>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</si>
  <si>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</si>
  <si>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</si>
  <si>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</si>
  <si>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</si>
  <si>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</si>
  <si>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</si>
  <si>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</si>
  <si>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</si>
  <si>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</si>
  <si>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</si>
  <si>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</si>
  <si>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</si>
  <si>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</si>
  <si>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</si>
  <si>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</si>
  <si>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</si>
  <si>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</si>
  <si>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</si>
  <si>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</si>
  <si>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</si>
  <si>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</si>
  <si>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</si>
  <si>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</si>
  <si>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</si>
  <si>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</si>
  <si>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</si>
  <si>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</si>
  <si>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</si>
  <si>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</si>
  <si>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</si>
  <si>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</si>
  <si>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</si>
  <si>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</si>
  <si>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</si>
  <si>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</si>
  <si>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</si>
  <si>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</si>
  <si>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</si>
  <si>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</si>
  <si>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</si>
  <si>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</si>
  <si>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</si>
  <si>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</si>
  <si>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</si>
  <si>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</si>
  <si>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Acta número 1 Comité Institucional de Gestión y Desempeño del 20 enero 2021, de aprobación interna del Plan de Acción Institucional</t>
  </si>
  <si>
    <t>Aumentar la cobertura y calidad en la provisión del servicio público de adecuación de tierras.</t>
  </si>
  <si>
    <t>Ampliar la cobertura y calidad de la infraestructura de adecuación de tierras (Estudios de preinversión para adecuación de tierras)</t>
  </si>
  <si>
    <t>1709- Infraestructura productiva y comercialización</t>
  </si>
  <si>
    <t>Apoyo a la formulación e implementación de distritos de adecuación de tierras y a la prestación del servicio público de adecuación de tierras a nivel  nacional (BPIN 2018011000151)</t>
  </si>
  <si>
    <t>52.105 -Has (Área con estudios de preinversión para adecuación de tierras elaborados)</t>
  </si>
  <si>
    <t>C-1709-1100-5</t>
  </si>
  <si>
    <t xml:space="preserve">Héctor Fabio Cordero Hoyos/ Vicepresidencia de Integración Productiva </t>
  </si>
  <si>
    <t>1. Sin trámites presupuestales (29/12/2021)
2. Con trámites presupuestales, (Vigencias Futuras Ordinarias con Adición de Contrato o ampliación de Plazo - Ficha Registrada (22/09/2021)
3.Sin trámites presupuestales (29/05/2021)
4.Con trámites presupuestales. Adición por donación (30/03/2021)</t>
  </si>
  <si>
    <t>Fuente SPI: https://spi.dnp.gov.co/Consultas/Detalle.aspx?vigencia=2021&amp;periodo=12&amp;proyecto=2018011000151</t>
  </si>
  <si>
    <t>FILA_2</t>
  </si>
  <si>
    <t>Ampliar la cobertura y calidad de la infraestructura de adecuación de tierra (Servicio de revisión de proyectos de adecuación de tierras)</t>
  </si>
  <si>
    <t xml:space="preserve"> 17- Número (Proyectos de adecuación de tierras revisados)</t>
  </si>
  <si>
    <t>No aplica</t>
  </si>
  <si>
    <t>FILA_3</t>
  </si>
  <si>
    <t>Ampliar la cobertura y calidad de la infraestructura de adecuación de tierra (Distritos de adecuación de tierras construidos y ampliados)</t>
  </si>
  <si>
    <t>0 Metas</t>
  </si>
  <si>
    <t>FILA_4</t>
  </si>
  <si>
    <t>Ampliar la cobertura y calidad de la infraestructura de adecuación de tierra (Distritos de adecuación de tierras rehabilitados, complementados y modernizados)</t>
  </si>
  <si>
    <t>43.476- (Hectáreas con distritos de adecuación de tierras rehabilitados, complementados y modernizados)</t>
  </si>
  <si>
    <t>FILA_5</t>
  </si>
  <si>
    <t>Aumentar la eficiencia en la administración, operación y conservación de los distritos de adecuación de tierras (Servicio de administración, operación y conservación de distritos de adecuación de tierras de propiedad del estado)</t>
  </si>
  <si>
    <t>18 -Numero (Distritos de adecuación de tierras con servicio de Administración, Operación y Conservación)</t>
  </si>
  <si>
    <t>FILA_6</t>
  </si>
  <si>
    <t>Aumentar la eficiencia en la administración, operación y conservación de los distritos de adecuación de tierras (Asociaciones capacitadas)</t>
  </si>
  <si>
    <t>100 -Numero de asociaciones capacitadas</t>
  </si>
  <si>
    <t>FILA_7</t>
  </si>
  <si>
    <t>Mejorar los modelos de seguimiento y acompañamiento en la prestación del servicio público de adecuación de tierras (Servicio de acompañamiento a la prestación del servicio público de adecuación de tierras)</t>
  </si>
  <si>
    <t>100 -Número (Distritos de adecuación de tierras acompañados en la prestación del servicio público)</t>
  </si>
  <si>
    <t>FILA_8</t>
  </si>
  <si>
    <t>Mejorar los modelos de seguimiento y acompañamiento en la prestación del servicio público de adecuación de tierras (Servicio de trámites legales de asociaciones de usuarios de distritos de adecuación de tierras	)</t>
  </si>
  <si>
    <t>300 -Numero (Trámites legales de asociaciones de usuarios realizados )</t>
  </si>
  <si>
    <t>FILA_9</t>
  </si>
  <si>
    <t>Mejorar los modelos de seguimiento y acompañamiento en la prestación del servicio público de adecuación de tierras (Documentos de lineamientos técnicos)</t>
  </si>
  <si>
    <t>1 -Numero (Documentos de lineamientos técnicos elaborados)</t>
  </si>
  <si>
    <t>Fortalecer la productividad y competitividad de las cadenas de valor y sistemas productivos del sector agropecuario a través del acompañamiento técnico, la coordinación interinstitucional y la implementación del Subsistema Nacional de Extensión Agropecuaria</t>
  </si>
  <si>
    <t>Fortalecer los instrumentos de transferencia y apropiación del conocimiento (Servicio de extensión agropecuaria)</t>
  </si>
  <si>
    <t>1708- Ciencia, Tecnología e Innovación Agropecuaria</t>
  </si>
  <si>
    <t xml:space="preserve">Fortalecimiento a la prestación del servicio público de extensión agropecuaria nacional(BPIN 2018011000152)  </t>
  </si>
  <si>
    <t>225887 -Numero Productores atendidos con servicio de extensión agropecuaria</t>
  </si>
  <si>
    <t>C-1708-1100-4</t>
  </si>
  <si>
    <t>1.Con trámites presupuestales. (Vigencias futuras - 636915), (06/08/2021)
2.Sin trámites presupuestales(31/05/2021)
3.Con trámites presupuestales. (Adiciones por Donaciones - 634381), (14/04/2021)
4.Sin trámites presupuestales(17/02/2021)</t>
  </si>
  <si>
    <t>Fuente SPI: 
https://spi.dnp.gov.co/Consultas/Detalle.aspx?vigencia=2021&amp;periodo=12&amp;proyecto=2018011000152</t>
  </si>
  <si>
    <t>FILA_11</t>
  </si>
  <si>
    <t>Fortalecer los instrumentos de transferencia y apropiación del conocimiento (Servicio de Educación Informal en Extensión Agropecuaria)</t>
  </si>
  <si>
    <t>79 -Numero Capacitaciones realizadas en Extensión Agropecuaria</t>
  </si>
  <si>
    <t>FILA_12</t>
  </si>
  <si>
    <t>Fortalecer los instrumentos de transfiere (Servicio de Habilitación a las Entidades Prestadoras del Servicio de Extensión Agropecuaria -EPSEA´s)</t>
  </si>
  <si>
    <t>182 -Numero Entidades Prestadoras del Servicio de Extensión Agropecuaria Habilitada</t>
  </si>
  <si>
    <t>FILA_13</t>
  </si>
  <si>
    <t>Promover el desarrollo de capacidades para la generación sostenible de ingresos en la comunidad rural, a partir de la realización de intervenciones efectivas y acordes con la vocación agropecuaria de los territorios.</t>
  </si>
  <si>
    <t>Fortalecer la apropiación de los instrumentos de planeación agropecuaria con enfoque participativo (Documentos de planeación)</t>
  </si>
  <si>
    <t>1702- Inclusión Productiva de Pequeños Productores Rurales</t>
  </si>
  <si>
    <t>Optimización de la generación de ingresos sostenibles de productores rurales a nivel Nacional(BPIN 2020011000200)</t>
  </si>
  <si>
    <t>9 -Documentos de planeación elaborados</t>
  </si>
  <si>
    <t>C-1702-1100-13</t>
  </si>
  <si>
    <t>Dinorah Patricia Abadía Murillo Vicepresidencia de  Proyectos</t>
  </si>
  <si>
    <t>1.Actualización Sin trámites presupuestales(12/02/2021)
2.Actualizacion Sin trámites presupuestales(31/05/2021)
3.Actualización Sin trámites presupuestales(03/12/2021)
4.Actualización Sin trámites presupuestales(10/12/2021)</t>
  </si>
  <si>
    <t>Fuente SPI: https://spi.dnp.gov.co/Consultas/Detalle.aspx?vigencia=2021&amp;periodo=12&amp;proyecto=2020011000200</t>
  </si>
  <si>
    <t>FILA_14</t>
  </si>
  <si>
    <t>Fortalecer la apropiación de los instrumentos de planeación agropecuaria con enfoque participativo (Servicios de acompañamiento en la implementación de Planes de desarrollo agropecuario y rural)</t>
  </si>
  <si>
    <t>23 -Planes de Desarrollo Agropecuario y Rural acompañados</t>
  </si>
  <si>
    <t>FILA_15</t>
  </si>
  <si>
    <t>Ampliar el acceso a componentes productivos (Servicio de apoyo en la formulación y estructuración de proyectos)</t>
  </si>
  <si>
    <t>109 -Proyectos estructurados</t>
  </si>
  <si>
    <t>FILA_16</t>
  </si>
  <si>
    <t>Ampliar el acceso a componentes productivos (Servicio de apoyo financiero para proyectos productivos)</t>
  </si>
  <si>
    <t>95 -Proyectos productivos cofinanciados</t>
  </si>
  <si>
    <t>FILA_17</t>
  </si>
  <si>
    <t>Fomentar la cohesión social en la ejecución de actividades productivas y de participación en escenarios de política de desarrollo rural de los productores agropecuarios (Servicio de fomento a la asociatividad)</t>
  </si>
  <si>
    <t>Fortalecimiento de las competencias organizacionales asociativas y de participación de productores agropecuarios y sus organizaciones, en el territorio Nacional(BPIN 2020011000024)</t>
  </si>
  <si>
    <t>988 -Productores beneficiados con estrategias de fomento a la asociatividad</t>
  </si>
  <si>
    <t>C-1702-1100-12</t>
  </si>
  <si>
    <t>1. Actualización Sin trámites presupuestales(31/05/2021)
2.Actualización Sin trámites presupuestales(17/11/2021)</t>
  </si>
  <si>
    <t>Fuente SPI: https://spi.dnp.gov.co/Consultas/Detalle.aspx?vigencia=2021&amp;periodo=12&amp;proyecto=2020011000024</t>
  </si>
  <si>
    <t>FILA_18</t>
  </si>
  <si>
    <t>Potencializar las competencias administrativas y psicosociales asociativas de las organizaciones conformadas por productores agropecuarios (Servicio de asesoría para el fortalecimiento de la asociatividad)</t>
  </si>
  <si>
    <t>33 -Productores beneficiados con estrategias de fomento a la asociatividad</t>
  </si>
  <si>
    <t>FILA_19</t>
  </si>
  <si>
    <t>Desarrollar competencias comerciales de organizaciones con pequeños productores (Servicio de apoyo a la comercialización)</t>
  </si>
  <si>
    <t>Implementación de un modelo de atención y prestación de servicios de apoyo a la comercialización, Nivel Nacional(2018011001172)</t>
  </si>
  <si>
    <t>56 -Organizaciones de productores formales apoyadas</t>
  </si>
  <si>
    <t>C-1702-1100-10</t>
  </si>
  <si>
    <t>1.Actualización Sin trámites presupuestales(08/03/2021)
2.Con trámites presupuestales. Adiciones por Donaciones - 634110 (06/04/2021)
3.Actualización Sin trámites presupuestal(31/05/2021)
4.Actualización Sin trámites presupuestales(31/12/2021)</t>
  </si>
  <si>
    <t>Fuente SPI: https://spi.dnp.gov.co/Consultas/Detalle.aspx?vigencia=2021&amp;periodo=12&amp;proyecto=2018011001172</t>
  </si>
  <si>
    <t>FILA_20</t>
  </si>
  <si>
    <t>Promover articulación de los actores con incidencia en la comercialización en los territorios (Servicio de fortalecimiento de capacidades locales)</t>
  </si>
  <si>
    <t>18 -Grupos fortalecido</t>
  </si>
  <si>
    <t>FILA_21</t>
  </si>
  <si>
    <t>Aprovechar la Información comercial y de mercados (Servicios de educación informal en comercialización)</t>
  </si>
  <si>
    <t>208 -Productores con transferencia de conocimiento en el uso  de información comercial atendidos</t>
  </si>
  <si>
    <t>FILA_22</t>
  </si>
  <si>
    <t>Consolidar el modelo de gestión para optimizar el desempeño institucional y el uso de los recursos físicos, financieros, tecnológicos y humanos.</t>
  </si>
  <si>
    <t xml:space="preserve">Mantener la disponibilidad de los servicios tecnológicos (Servicios tecnológicos)	</t>
  </si>
  <si>
    <t>1799-Fortalecimiento de la gestión y dirección del sector agropecuario</t>
  </si>
  <si>
    <t>Mejoramiento de la gestión de capacidades tecnológicas que permitan la generación valor publico en la ADR Nacional(BPIN 2020011000022)</t>
  </si>
  <si>
    <t>100- Índice de capacidad en la prestación de servicios de tecnología</t>
  </si>
  <si>
    <t>C-1799-1100-12</t>
  </si>
  <si>
    <t>Victo Manuel Mondragón Maca
Oficina de Tecnología de la Información</t>
  </si>
  <si>
    <t>1.Actualización Sin trámites  presupuestales(16/02/2021)
2.Actualización Sin trámites presupuestales(29/05/2021)
3.Actualización Sin trámites presupuestales(16/12/2021)</t>
  </si>
  <si>
    <t>Fuente SPI: https://spi.dnp.gov.co/Consultas/Detalle.aspx?vigencia=2021&amp;periodo=12&amp;proyecto=2020011000022</t>
  </si>
  <si>
    <t>FILA_23</t>
  </si>
  <si>
    <t>Mejorar la implementación del Modelo Integrado de planeación y Gestión (Servicio de Implementación Sistemas de Gestión)</t>
  </si>
  <si>
    <t>Fortalecimiento del desempeño institucional de la Agencia de Desarrollo Rural a nivel Nacional (BPIN 2019011000298)</t>
  </si>
  <si>
    <t>0,15- Sistema de Gestión implementado</t>
  </si>
  <si>
    <t>C-1799-1100-11</t>
  </si>
  <si>
    <t xml:space="preserve">Felipe Enrique Guerra Olivella
Oficina de Planeación </t>
  </si>
  <si>
    <t>1.Actualización Sin trámites presupuestales(24/02/2021)
2.Actualización Sin trámites presupuestales (29/05/2021).
3.Actualización Sin trámites presupuestales(17/11/2021)</t>
  </si>
  <si>
    <t>Fuente SPI: https://spi.dnp.gov.co/Consultas/Detalle.aspx?vigencia=2021&amp;periodo=12&amp;proyecto=2019011000298</t>
  </si>
  <si>
    <t>FILA_24</t>
  </si>
  <si>
    <t>Fortalecer las capacidades técnicas y administrativas del talento humano de la entidad (Servicio de Educación Informal para la Gestión Administrativa)</t>
  </si>
  <si>
    <t>170- Personas capacitadas</t>
  </si>
  <si>
    <t>FILA_25</t>
  </si>
  <si>
    <t>Fortalecer la articulación entre los componentes estratégicos y la gestión de la entidad (Documentos de planeación)</t>
  </si>
  <si>
    <t xml:space="preserve">4- Documentos de planeación realizados
</t>
  </si>
  <si>
    <t>FILA_26</t>
  </si>
  <si>
    <t>Fortalecer la implementación del programa de gestión documental en la entidad (Servicio de Gestión Documental)</t>
  </si>
  <si>
    <t>Administración integral de la gestión documental de la agencia de desarrollo rural nacional (BPIN 2018011000131)</t>
  </si>
  <si>
    <t xml:space="preserve">1-Sistema de gestión documental </t>
  </si>
  <si>
    <t>C-1799-1100-7</t>
  </si>
  <si>
    <t>Cesar Augusto Castaño Jaramillo
Secretaria General</t>
  </si>
  <si>
    <t>1.Actualización Sin trámites presupuestales(28/05/2021)
2.Actualización Sin trámites presupuestales(11/11/2021)
3.Actualización Sin trámites presupuestales(12/11/2021)</t>
  </si>
  <si>
    <t>Fuente SPI: https://spi.dnp.gov.co/Consultas/Detalle.aspx?vigencia=2021&amp;periodo=12&amp;proyecto=2018011000131</t>
  </si>
  <si>
    <t>FILA_27</t>
  </si>
  <si>
    <t>Generar Infraestructura para  la adecuada gestión misional de la Agencia a nivel territorial y nacional (Sedes adecuadas)</t>
  </si>
  <si>
    <t>Adquisición ADECUACIÓN Y MANTENIMIENTO DE SEDES ADMINISTRATIVAS A NIVEL NACIONAL Nacional(BPIN 2019011000048)</t>
  </si>
  <si>
    <t>3-Sedes adecuadas</t>
  </si>
  <si>
    <t>C-1799-1100-10</t>
  </si>
  <si>
    <t>1.Actualizacion Sin trámites presupuestales(31/05/2021)</t>
  </si>
  <si>
    <t>Fuente SPI: https://spi.dnp.gov.co/Consultas/Detalle.aspx?vigencia=2021&amp;periodo=12&amp;proyecto=2019011000048</t>
  </si>
  <si>
    <t>FILA_28</t>
  </si>
  <si>
    <t>Generar Infraestructura para la adecuada gestión misional de la Agencia a nivel territorial y nacional (Sedes mantenidas)</t>
  </si>
  <si>
    <t xml:space="preserve">1799 - Fortalecimiento de la gestión y dirección del sector agropecuario </t>
  </si>
  <si>
    <t>14- Sedes mantenidas</t>
  </si>
  <si>
    <t>FILA_29</t>
  </si>
  <si>
    <t>Generar Infraestructura para la adecuada gestión misional de la Agencia a nivel territorial y nacional (Sede construida y dotada)</t>
  </si>
  <si>
    <t>14- Sede construida y dotada</t>
  </si>
  <si>
    <t>Fuente: SPI dic. 2021 / OP</t>
  </si>
  <si>
    <r>
      <t xml:space="preserve">La ADR no cuenta con proyectos financiados con banca multilateral y de cooperación internacional, </t>
    </r>
    <r>
      <rPr>
        <b/>
        <sz val="11"/>
        <color indexed="8"/>
        <rFont val="Calibri"/>
        <family val="2"/>
        <scheme val="minor"/>
      </rPr>
      <t>empréstitos</t>
    </r>
  </si>
  <si>
    <t xml:space="preserve">Convenio de financiación No. LA/2019/041-517
</t>
  </si>
  <si>
    <t>Unión Europea</t>
  </si>
  <si>
    <t>Ministerio de Agricultura y Desarrollo Rural adminsitra y ejecuta los recursos y tambien los otorga a las entiddes vinculadas al convenio (ANT Y ADR)</t>
  </si>
  <si>
    <t>Modalidad de apoyo presupuestario, que se entiende como pago resutados de indicdores de política pública priorizada en el convenio y que ejecutan elMAR, ANT Y ADR.</t>
  </si>
  <si>
    <t>Información no disponible por parte de la ADR.  Se solciito el dato al MADR, estamos pendientes de confirmación.</t>
  </si>
  <si>
    <t>No</t>
  </si>
  <si>
    <t xml:space="preserve">Los $35,500,000,000 atiende a recursos otorgados a la ADR, esos recursos recibidos no atienden a la totalidad del convenio ya que la donación se distribuye entre tres entidades (MADR,ANT y ADR). </t>
  </si>
  <si>
    <t>Apoyo a la Formulación e Implementación de Distritos de Adecuación de Tierras y a la Prestación del Servicio Público de Adecuación de Tierras a Nivel Nacional</t>
  </si>
  <si>
    <t>Corresponden al servicio de administración de Distritos de Adecuación de Tierras de propiedad del Estado de Montería-Mocarí, La Doctrina, Santa Lucia y Repelón, por pago de Tasa de uso de Agua; y pagos por Tasa de Uso de Agua de los Proyectos Estratégicos de Ranchería y Triángulo del Tolima y  la implementación fichas de plan de manejo ambiental (Ranchería - Triángulo del Tolima)</t>
  </si>
  <si>
    <r>
      <t xml:space="preserve">PORCENTAJE ( % )  DE AVANCE DEL PROYECTO
</t>
    </r>
    <r>
      <rPr>
        <b/>
        <i/>
        <sz val="10"/>
        <color rgb="FFFFFFFF"/>
        <rFont val="Calibri"/>
        <family val="2"/>
      </rPr>
      <t xml:space="preserve">*Fuente SPI </t>
    </r>
  </si>
  <si>
    <t>Mejorar la gestión documental de la entidad.</t>
  </si>
  <si>
    <t>ADMINISTRACIÓN INTEGRAL DE LA GESTIÓN DOCUMENTAL DE LA AGENCIA DE DESARROLLO RURAL NACIONAL</t>
  </si>
  <si>
    <t>Secretaría General</t>
  </si>
  <si>
    <t>Cesar Augusto Castaño Jaramillo</t>
  </si>
  <si>
    <t xml:space="preserve">El proyecto termina su horizonte en la vigencia 2022 y debe formularse un nuevo proyecto de acuerdo a lineamientos del DNP; si se presenta el mantenimiento de las anteriores actividades, se deben apropiar recursos de funcionamiento </t>
  </si>
  <si>
    <t>Aumentar la cobertura y calidad en la provisión del servicio público de adecuación de tierras</t>
  </si>
  <si>
    <t>APOYO A LA FORMULACIÓN E IMPLEMENTACIÓN DE DISTRITOS DE ADECUACIÓN DE TIERRAS Y A LA PRESTACIÓN DEL SERVICIO PÚBLICO DE ADECUACIÓN DE TIERRAS A NIVEL NACIONAL</t>
  </si>
  <si>
    <t>Vicepresidencia de Integración Productiva</t>
  </si>
  <si>
    <t>Hector Fabio Cordero</t>
  </si>
  <si>
    <t>El proyecto termina su horizonte en la vigencia 2022 y debe formularse un nuevo proyecto misional</t>
  </si>
  <si>
    <t>Mejorar la transferencia y apropiación del conocimiento en los encadenamientos agropecuarios</t>
  </si>
  <si>
    <t>FORTALECIMIENTO A LA PRESTACIÓN DEL SERVICIO PÚBLICO DE EXTENSIÓN AGROPECUARIA NACIONAL</t>
  </si>
  <si>
    <t>Mejorar la capacidad de respuesta de los productores agropecuarios a necesidades de desarrollo comercial</t>
  </si>
  <si>
    <t>Implementación de un modelo de atención y prestación de servicios de apoyo a la comercialización, Nivel Nacional</t>
  </si>
  <si>
    <t>El proyecto se debe de actualizar en la vigencia actual</t>
  </si>
  <si>
    <t>DISPONER DE INSTALACIONES QUE CUMPLAN CON ESTÁNDARES DE COMODIDAD Y SEGURIDAD PARA LOS FUNCIONARIOS Y USUARIOS DE LOS SERVICIOS QUE A NIVEL NACIONAL PRESTA LA AGENCIA.</t>
  </si>
  <si>
    <t>Adquisición ADECUACIÓN Y MANTENIMIENTO DE SEDES ADMINISTRATIVAS A NIVEL NACIONAL Nacional</t>
  </si>
  <si>
    <t>Secretaría General - Direccion Administrativa y Financiera</t>
  </si>
  <si>
    <t>El proyecto  termina su horizonte en la vigencia 2022, actualmente se encuentra en reformulación y en concepto previo DNP, una vez termine este procedimiento debe de realizarse traslado presupuestal</t>
  </si>
  <si>
    <t>Fortalecer el desempeno institucional de la entidad</t>
  </si>
  <si>
    <t>Fortalecimiento del desempeno institucional de la Agencia de Desarrollo Rural a nivel Nacional</t>
  </si>
  <si>
    <t>Oficina de Planeación</t>
  </si>
  <si>
    <t>Felipe Enrique Guerra Olivella</t>
  </si>
  <si>
    <t xml:space="preserve">El proyecto termina su horizonte en la vigencia 2022 y como se realizaron todas las actividades para el logro de los objetivos, posteriormente se presenta el mantenimiento de dichas actividades, lo que se convierte en recurrente, por consiguiente, se deben apropiar recursos de funcionamiento </t>
  </si>
  <si>
    <t>Mejorar la gestion de capacidades tecnologicas que permitan la generacion valor publico en la ADR</t>
  </si>
  <si>
    <t>Mejoramiento de la gestion de capacidades tecnologicas que permitan la generacion valor publico en la ADR Nacional</t>
  </si>
  <si>
    <t>Oficina deTecnologías de la Información</t>
  </si>
  <si>
    <t>Víctor Manuel Mondragón Maca</t>
  </si>
  <si>
    <t xml:space="preserve">El proyecto termina su horizonte en la vigencia 2022 y  debe formularse un nuevo proyecto con diferentes objetivos y productos, posteriormente si se presenta el mantenimiento de las anteriores actividades, se deben apropiar recursos de funcionamiento </t>
  </si>
  <si>
    <t>Fortalecer las competencias organizacionales asociativas y de participacion de productores agropecuarios y sus organizaciones, en el territorio nacional</t>
  </si>
  <si>
    <t>Fortalecimiento de las competencias organizacionales asociativas y de participacion de productores agropecuarios y sus organizaciones, en el territorio Nacional</t>
  </si>
  <si>
    <t>Vicepresidencia de Proyectos</t>
  </si>
  <si>
    <t>Dinorah Patricia Abadía Murillo</t>
  </si>
  <si>
    <t>Optimizar la generacion de ingresos sostenibles de los productores rurales a nivel nacional.</t>
  </si>
  <si>
    <t>Optimizacion de la generacion de ingresos sostenibles de productores rurales a nivel Nacional</t>
  </si>
  <si>
    <t xml:space="preserve">Vicepresidencia de Integración Productiva / Vicepresidencia de Proyectos
</t>
  </si>
  <si>
    <t>Hector Fabio Cordero / Dinorah Patricia Abadía Murillo</t>
  </si>
  <si>
    <t>En página web se realizaron 229 boletines de prensa relacionados con la misionalidad de la ADR y se publicaron 114 documentos relacionados con la Ley de Transparencia (1712) en www.adr.gov.co</t>
  </si>
  <si>
    <t>En la caracterización de usuarios y grupos de valor de 2021 se establecieron 3 variables; que contemplan los 27 espacios del F-PAC-001 en el cual se registran los ciudadanos que se acercan a los diferentes puntos de atención de la ADR, la información base para la realización del documento se toma de las actividades e información del año 2021.</t>
  </si>
  <si>
    <t>C-1702-1100-12-0-1702040-02</t>
  </si>
  <si>
    <t>Desde el punto de atención al ciudadano de la ADR se participó en 3 ferias "Acercate" organizadas por el DAFP, adicionalmente se promovió la participaciñon y atención al ciudadano en el apoyo realizado a los eventos de AgroExpo y Agrofuturo.
La ADR desde la VP realizó 15 Encuentros Territoriales, 22 Mesas Técnicas, 8 Ruedas de Participación, 5 Encuentros Locales.</t>
  </si>
  <si>
    <t>A través del canal virtual se realizó la consulta previa de los temas para la Audiencia Pública de Rendición de cuentas realizada en el mes agosto 2021, se solicitó a la ciudadania evaluar dicho evento por de forma fisica (participantes presenciales) y de forma virtual (espacio virtual). Se realizó espacios de transferencia de conocimiento de la oferta en Adecuación de Tierras</t>
  </si>
  <si>
    <t>No se adelantaron actividades</t>
  </si>
  <si>
    <t>Dentro de la Estrategia de Fomento se promociona a las Organizaciones y Productores Rurales a participar en las instancias de Participación en su Territorio, en la Actividad de la Rueda de Participación se enfoca a las Instancias y al Control Social mostrando la Función de la Veeduría, por lo tanto, No se realizaron actividades relacionadas con Veedurías ciudadanas</t>
  </si>
  <si>
    <t>No se realizaron</t>
  </si>
  <si>
    <t>Se publicó el documento Plan Anticorrupción y Atención al Ciudadano  PAAC en página web y compartio comunicado por correo electronico</t>
  </si>
  <si>
    <t>Se  fortaleció el canal telefónico (celular) con la herramienta whatsapp en todas las Unidades Técnicas Territoriales y la Sede Central de la ADR, esta información puede ser consultada en la página web.</t>
  </si>
  <si>
    <t>C-1799-1100-10-0-1799011-02
C-1799-1100-10-0-1799016-02</t>
  </si>
  <si>
    <t>Para la vigencia 2021 de acuerdo al Proyecto de Inversión se tenían 3 Sedes priorizadas a intervenir; Cartagena, Manizales y Sede Central. En la Sede de Cartagena se adecuó el baño accesible para personas en condición especial de movilidad reducida.Lo anterior se realizó bajo el contrato No. 121220221 de BASA DISEÑOS S.A.S.</t>
  </si>
  <si>
    <t>Se realizó la actualización del procedimiento de Seguimiento de Peticiones, Quejas, Reclamos, Sugerencias y Denuncias - PQRSD (PR-PAC-001) en donde se incluyó el formato F-PAC-010 correspondiente al seguimiento de PQRSD en todas las dependencias, adicionalmente se incluyó el procedimiento para el tratamiento de las PQRSD ingresadas en lenguas nativas.</t>
  </si>
  <si>
    <t>Durante la vigencia 2021, la ADR realizó acciones que permitieron actualizar 9 conjuntos de datos abiertos y 1 mapa georeferenciado</t>
  </si>
  <si>
    <t>En la vigencia 2021 se realizarón encuestas de satisfación para conocer la atención realizada por parte de los servidores públicos de la ADR, estas se encuentran consolidadas en 3 informes reaizados de forma cuatrimestral y publicados en la página web de la Entidad.</t>
  </si>
  <si>
    <t>En la vigencia 2021 se realizó 50 Eventos en la Estrategia de Fomento Asociativo que corresponde a Encuentros Territoriales, Encuentros Locales, Mesas Técnicas y Ruedas de Participación, la cual hace parte de la Metodologia Integral de Asociatividad</t>
  </si>
  <si>
    <t>C-1702-1100-13-0-1702007-02
C-1708-1100-4-0-1708041-02
C-1709-1100-5-0-1709084-02
C-1702-1100-10-0-1702039-02</t>
  </si>
  <si>
    <t xml:space="preserve">Se publica en el mes de noviembre del 2021 la Estategia de Rendición de Cuentas 2022 donde se establece la metología, en la Página web Link https://www.adr.gov.co/wp-content/uploads/2021/12/Estrategia-de-Rendicion-de-Cuentas-2022.pdf    
 En el mes de Agosto del 2021 se realizo la Audiencia Publica de Rendición de Cuentas y se publica Informe en la Página </t>
  </si>
  <si>
    <t>No se establecieron incentivos en la estrategia de rendición de cuentas teniendo en cuenta lo establecido en la ley 2008 de 2019 y el Decreto 1009 de 2020.</t>
  </si>
  <si>
    <t>Este valor sale de los 1.325 productores caracterizados por la Dependencia de participación y asociatividad y los 7 grupos poblacionales que caracteriza el formato de atención al ciudadano, en los cuales se atendieron aproximadamente 4.979 grupos de interes, esta información se encuentra en el documento de caracterización de 2021 en donde se emplea la información consolidada de 2020.</t>
  </si>
  <si>
    <t>La población participante en los diferentes eventos (ferias de servicio)  de los cuales participó el punto de atención al ciudadano de la ADR corresponden a 803 ciudadanoos atendidos.</t>
  </si>
  <si>
    <t>Los puntos de atención al ciudadano a través de sus canales de atención habilitados realizaron 15.264 atenciones para la vigencia 2021, adicional a esto, se reportaron 143 participantes de la Audiencia Pública de Rendición de Cuentas en el mes Agosto.</t>
  </si>
  <si>
    <t>No se adelantaron actividades desde la ADR</t>
  </si>
  <si>
    <t xml:space="preserve">Durante la vigencia  2021 se registraron 25 derechos de petición realizados por las veedurias ciudadanas. </t>
  </si>
  <si>
    <t>No se reportan acciones</t>
  </si>
  <si>
    <t>A través del informe trimestral de PQRSD se realizan los seguimientos y las mejoras correspondientes para la atención a los derechos de petición y otras solicitudes.</t>
  </si>
  <si>
    <t>No se presentaron inicitivas por parte de la ciudadania con respecto a la promoción de la participación ciudadana</t>
  </si>
  <si>
    <t>En los puntos de atención al ciudadano se encuentran 3 funcionarios En sede central y 13 en territoriales</t>
  </si>
  <si>
    <t>Durante la vigencia 2021 se recibieron 9.136 derechos de petición.</t>
  </si>
  <si>
    <t>Para la vigencia 2021 se entregó respuesta de fondo al peticionario en un promedio de días de 9,5.</t>
  </si>
  <si>
    <t>En el mes de agosto del 2021 se realizo la Audiencia Publica de Rendición de Cuentas y participaron 143 personas y para los 50 Eventos de Espacios de Dialogo se tuvo una participación de 1325.</t>
  </si>
  <si>
    <t>ADR socializó la estrategia de Extensión Agropecuaria Digital en Tolima – Agencia de Desarrollo Rural</t>
  </si>
  <si>
    <t>https://www.adr.gov.co/adr-socializo-la-estrategia-de-extension-agropecuaria-digital-en-tolima/</t>
  </si>
  <si>
    <t>La ADR apoyó en 10 departamentos la formación de emprendedores en producción de cacao y café – Agencia de Desarrollo Rural</t>
  </si>
  <si>
    <t>https://www.adr.gov.co/la-adr-apoyo-en-10-departamentos-la-formacion-de-emprendedores-en-produccion-de-cacao-y-cafe/</t>
  </si>
  <si>
    <t>96 asociaciones rurales y de artesanos de 15 municipios del departamento, lograron ventas por $41 millones en la Agroferia Campesina Navideña que se llevó a cabo en el municipio de Purificación, con el propósito de reactivar la economía y propiciar escenarios para que los productores del campo ‘Cosechen y Vendan a la Fija’.</t>
  </si>
  <si>
    <t>https://www.adr.gov.co/con-agroferia-en-purificacion-adr-anticipo-la-navidad-a-campesinos-tolimenses/</t>
  </si>
  <si>
    <t>La ADR realizó el 6to Encuentro Territorial de Participación y Asociatividad dirigido a productores de Santander y Norte de Santander</t>
  </si>
  <si>
    <t>https://www.youtube.com/watch?v=E46n1qsRBqk</t>
  </si>
  <si>
    <t xml:space="preserve">No procede </t>
  </si>
  <si>
    <t>Vicepresidencia de Proyectos -  Dirección de Participación y Asociatividad</t>
  </si>
  <si>
    <t>1- Se realizaron 6 Mesas Técnicas modalidad mixta con Enfoque Diferencial con la ARN,  PNIS y Gobernación de Cundinamarca, incluida la mesa de compromiso presidencial en el Salado Bolivar.
2- Se realizó un Encuentro Territorial de Mujer Rural en el Amazonas
3- Se realizó una Rueda de Mujer Rural en Cajibio Cauca
4- Se realizó un Encuentro Local de Victimas en el Tolima</t>
  </si>
  <si>
    <t>No se realizó ninguna acción</t>
  </si>
  <si>
    <t>Se participa en diferentes instancias de dialogo y concertación con comunidades con compromisos de gobierno, tales como: CRIC, CRIHU, CRIDEC, Pastos, AWA, ACONC, MPC. 
Se participa en las reuniones de seguimiento a los compromisos en las 16 subregiones PDET en coordinación de la Alta Consejeria para la Estabilización</t>
  </si>
  <si>
    <t>73001333300420160021200</t>
  </si>
  <si>
    <t>Abril Gomez Mejía Abogados S.A.S.</t>
  </si>
  <si>
    <t>79889764-YENNY ELVIRA TIQUE PASTRANA Y OTROS</t>
  </si>
  <si>
    <t>08001333300320130010700</t>
  </si>
  <si>
    <t>22536377-VICTORIA MARIA CABARCAS DE NAJERA</t>
  </si>
  <si>
    <t>44001233100320020058501</t>
  </si>
  <si>
    <t>8605085241-UNIÓN TEMPORAL SAN JUAN</t>
  </si>
  <si>
    <t>73001233300120170017000</t>
  </si>
  <si>
    <t xml:space="preserve">9003973344-UNIÓN TEMPORAL CANALES 2010 - 899999316-FONDO DE PROYECTOS DE DESARROLLO FONADE </t>
  </si>
  <si>
    <t>08001233300520130011600</t>
  </si>
  <si>
    <t>LITIGAR PUNTO COM</t>
  </si>
  <si>
    <t>1579931-SOLIS ANTONIO TANO MONTES Y OTROS</t>
  </si>
  <si>
    <t xml:space="preserve">29345542-SARA ESTHER PECHTHALT - PROCURADURA JUDICIAL II AMBIENTAL Y AGRARIA </t>
  </si>
  <si>
    <t>73001333300920160005200</t>
  </si>
  <si>
    <t>28885770 RUTH  GAMBOA DE ALVIRA Y  OTROS</t>
  </si>
  <si>
    <t>25000233600020160253600</t>
  </si>
  <si>
    <t>26933769-JUDITH BAUTE DE RODRIGUEZ Y OTRO</t>
  </si>
  <si>
    <t>73001233300020170055000</t>
  </si>
  <si>
    <t xml:space="preserve">PROCURADURÍA JUDICIAL AMBIENTAL Y AGRARIA DEL TOLIMA </t>
  </si>
  <si>
    <t>08001233100520130021600</t>
  </si>
  <si>
    <t xml:space="preserve">8706819-PORFIRIO ANGEL CASTILLO VIZCAINO Y OTROS </t>
  </si>
  <si>
    <t>08001333301220130001700</t>
  </si>
  <si>
    <t>8535901 OSVALDO MANUEL PULIDO DE LEON</t>
  </si>
  <si>
    <t>08001333301220130038500</t>
  </si>
  <si>
    <t xml:space="preserve">22472616 NELLY ROJANO DE PULIDO, EDGAR GERMAN BASTIDAS OTALORA Y OTROS </t>
  </si>
  <si>
    <t>19001333300220170015000</t>
  </si>
  <si>
    <t>25593075 MIREYA BOLAÑOS</t>
  </si>
  <si>
    <t>11001310501620170008400</t>
  </si>
  <si>
    <t>51935648-MARTHA ISABEL LABRADOR FORERO</t>
  </si>
  <si>
    <t>25000234200020170320400</t>
  </si>
  <si>
    <t>25000234200020170387000</t>
  </si>
  <si>
    <t xml:space="preserve">80231958 MARIO ALBERTO ANGEL DIAZ GRANADOS </t>
  </si>
  <si>
    <t>08001333301220130017500</t>
  </si>
  <si>
    <t>3721854-MARCO LEIVA FONTALVO</t>
  </si>
  <si>
    <t>15001333301220130008301</t>
  </si>
  <si>
    <t xml:space="preserve">3721854-MARCO FIDEL BASTIDAS - EDGAR GERMAN BASTIDAS OTALORA Y OTROS </t>
  </si>
  <si>
    <t>08001333300320160018800</t>
  </si>
  <si>
    <t>17172289-MANUEL VICENTE  SANJUAN PACHECO</t>
  </si>
  <si>
    <t>11001333501520170018900</t>
  </si>
  <si>
    <t xml:space="preserve">51560493-LUZ ELENA RIVEROS LUQUE </t>
  </si>
  <si>
    <t>15693333100220120003900</t>
  </si>
  <si>
    <t>17041251-LUIS MARIA GUIO RIVEROS - EMILIANO GUIO RIVEROS - HUMBERTO GUIO RIVEROS - MANUEL IGNACIO GUIO RIVEROS</t>
  </si>
  <si>
    <t>15001333301220130012300</t>
  </si>
  <si>
    <t>1174928-LUIS ENRIQUE GARRIDO RIAÑO Y 20212928-LYA ROJAS DE GARRIDO</t>
  </si>
  <si>
    <t>70001333300620170011900</t>
  </si>
  <si>
    <t>50955966-LILA ISABEL SARMIENTO BERROCAL</t>
  </si>
  <si>
    <t>11001032600020160013000</t>
  </si>
  <si>
    <t>8310806-LEODEGARD LORENZO SEGUNDO ROIS REINA</t>
  </si>
  <si>
    <t>08001333100420110003800</t>
  </si>
  <si>
    <t>95238-JULIA FONSECA PACHECO</t>
  </si>
  <si>
    <t>08001333300220130024300</t>
  </si>
  <si>
    <t xml:space="preserve">3720649JUAN ANTONIO BROCHERO AVILA </t>
  </si>
  <si>
    <t>08001333300320130014900</t>
  </si>
  <si>
    <t>8536255-JOSE VALERO PAEZ</t>
  </si>
  <si>
    <t>68001333300920170047800</t>
  </si>
  <si>
    <t>91476285 JESE MUÑOZ MORALES</t>
  </si>
  <si>
    <t>15001333300420170011900</t>
  </si>
  <si>
    <t xml:space="preserve">19354450 JAIRO ALONSO AVILA MORENO </t>
  </si>
  <si>
    <t>FILA_30</t>
  </si>
  <si>
    <t>08001333301020130008800</t>
  </si>
  <si>
    <t>850469-IVAN ENRIQUE MAZA MARTINEZ</t>
  </si>
  <si>
    <t>FILA_31</t>
  </si>
  <si>
    <t>08001333301120130017700</t>
  </si>
  <si>
    <t>844872-HUMBERTO MARTINEZ BARRAZA - 3723337-JOSE INOCENCIO MARTINEZ BARRAZA</t>
  </si>
  <si>
    <t>FILA_32</t>
  </si>
  <si>
    <t>08001333300220140022800</t>
  </si>
  <si>
    <t xml:space="preserve">72288996 HERNANDO REALES REALES </t>
  </si>
  <si>
    <t>FILA_33</t>
  </si>
  <si>
    <t>15001313300520130000500</t>
  </si>
  <si>
    <t>19131326-HECTOR JULIO RINCON VERDUGO</t>
  </si>
  <si>
    <t>FILA_34</t>
  </si>
  <si>
    <t>15001333301120150004900</t>
  </si>
  <si>
    <t xml:space="preserve">9514883-GLORIA CONSTANZA DEL AMPARO BONILLA, 33448420 ANA LEONILDE FRANCO DE BONILLA 40046157-BERTEL ADRIANA BONILLA FRANCO, 9514883-PEDRO ANTONIO BONILLA FLOREZ, 40042527-CLAUDIA YANNETH BONILLA FRANCO </t>
  </si>
  <si>
    <t>FILA_35</t>
  </si>
  <si>
    <t>23001333300520160031900</t>
  </si>
  <si>
    <t>34963505-GLORIA AMPARO BURGOS ARANGO</t>
  </si>
  <si>
    <t>FILA_36</t>
  </si>
  <si>
    <t>08001233300520130007800</t>
  </si>
  <si>
    <t>3720597 GERMAN EMILIO OROZCO</t>
  </si>
  <si>
    <t>FILA_37</t>
  </si>
  <si>
    <t>47001233100020030096101</t>
  </si>
  <si>
    <t>19110517-FRANCISCO BUITRAGO MONROY</t>
  </si>
  <si>
    <t>FILA_38</t>
  </si>
  <si>
    <t>05837333300220170004100</t>
  </si>
  <si>
    <t xml:space="preserve">8422657-ERNESTO DE JESÚS VALDERRAMA </t>
  </si>
  <si>
    <t>FILA_39</t>
  </si>
  <si>
    <t>18001310300120100018800</t>
  </si>
  <si>
    <t xml:space="preserve">8190035425- DIEGO VIVAS TAFUR </t>
  </si>
  <si>
    <t>FILA_40</t>
  </si>
  <si>
    <t>18001310300220100022000</t>
  </si>
  <si>
    <t>FILA_41</t>
  </si>
  <si>
    <t>08001333100220110021000</t>
  </si>
  <si>
    <t>7947847-DIANOR ENRIQUE GONZALEZ SARABIA</t>
  </si>
  <si>
    <t>FILA_42</t>
  </si>
  <si>
    <t>25307334000320160006600</t>
  </si>
  <si>
    <t xml:space="preserve">DEFENSORIA DEL PUEBLO REGIONAL CUNDINAMARCA </t>
  </si>
  <si>
    <t>FILA_43</t>
  </si>
  <si>
    <t>27285748-DEBORA RUBIELA JIMÉNEZ CEBALLOS</t>
  </si>
  <si>
    <t>FILA_44</t>
  </si>
  <si>
    <t>25000234200020140228500</t>
  </si>
  <si>
    <t>77005393-CARLOS ENRIQUE MOSQUERA ARANGO</t>
  </si>
  <si>
    <t>FILA_45</t>
  </si>
  <si>
    <t>11001032600020110002200</t>
  </si>
  <si>
    <t xml:space="preserve">8002505417-ASOTUCURINCA - ASOCIACION DE USUARIOS DEL DISTRITO DE ADECUACION DE TIERRAS DE GRAN ESCALA DEL RIO TUCURINCA </t>
  </si>
  <si>
    <t>FILA_46</t>
  </si>
  <si>
    <t>23001333300520170014500</t>
  </si>
  <si>
    <t>25801146-ARLETH IBETH GONZÁLEZ HERNÁNDEZ</t>
  </si>
  <si>
    <t>FILA_47</t>
  </si>
  <si>
    <t>25000234100020160048700</t>
  </si>
  <si>
    <t>802020308 APORTES SAN ISIDRO</t>
  </si>
  <si>
    <t>FILA_48</t>
  </si>
  <si>
    <t>11001310502620170010900</t>
  </si>
  <si>
    <t xml:space="preserve">40382399-ANGELICA MARIA SINISTIERRA BARRERA </t>
  </si>
  <si>
    <t>FILA_49</t>
  </si>
  <si>
    <t>11001310501620170012100</t>
  </si>
  <si>
    <t xml:space="preserve">40382399-ANDRES ALBORNOZ RUIZ </t>
  </si>
  <si>
    <t>FILA_50</t>
  </si>
  <si>
    <t>11001334204920160072400</t>
  </si>
  <si>
    <t>24042434-ANA MARIA RODRÍGUEZ RUIZ</t>
  </si>
  <si>
    <t>FILA_51</t>
  </si>
  <si>
    <t>08001233300120120041800</t>
  </si>
  <si>
    <t>22484004-ANA CARMELA MONTENEGRO DE LA HOZ Y OTROS</t>
  </si>
  <si>
    <t>FILA_52</t>
  </si>
  <si>
    <t>08001333300320160019200</t>
  </si>
  <si>
    <t>8500259-ALVARO ROMERO CANTILLO</t>
  </si>
  <si>
    <t>FILA_53</t>
  </si>
  <si>
    <t>08001333101020110023700</t>
  </si>
  <si>
    <t>8535263-ALFREDO RAFAEL PASCUALES ARIZA</t>
  </si>
  <si>
    <t>FILA_54</t>
  </si>
  <si>
    <t>11001310501720170013200</t>
  </si>
  <si>
    <t xml:space="preserve">65753483-ALBA RUBY GONZALEZ ROCHA </t>
  </si>
  <si>
    <t>FILA_55</t>
  </si>
  <si>
    <t>08001333300220130007800</t>
  </si>
  <si>
    <t xml:space="preserve">22471865-YOLANDA GOMEZ MARTINEZ </t>
  </si>
  <si>
    <t>FILA_56</t>
  </si>
  <si>
    <t>08001333300820130005600</t>
  </si>
  <si>
    <t>12599509-YERTIS DE JESUS OSPINO MEDINA</t>
  </si>
  <si>
    <t>FILA_57</t>
  </si>
  <si>
    <t>08001333100620120000501</t>
  </si>
  <si>
    <t>7399792-WILSON ALBERTO MAZENNET GUIDO</t>
  </si>
  <si>
    <t>FILA_58</t>
  </si>
  <si>
    <t>08001333300220130016000</t>
  </si>
  <si>
    <t xml:space="preserve">72182289-WILLIAM ARTURO PIEDRAHITA </t>
  </si>
  <si>
    <t>FILA_59</t>
  </si>
  <si>
    <t>13001333300620150000100</t>
  </si>
  <si>
    <t xml:space="preserve">19145953- WILLIAM ANTONIO VELEZ URIBE </t>
  </si>
  <si>
    <t>FILA_60</t>
  </si>
  <si>
    <t>08001333301020130013800</t>
  </si>
  <si>
    <t>8535339-ULISES  MANUEL MONTERROZA TAPIAS UNIDAD NACIONAL PARA LA GESTION DEL RIESGO DE DESASTRES UNGRD</t>
  </si>
  <si>
    <t>FILA_61</t>
  </si>
  <si>
    <t>27001233310002018000900</t>
  </si>
  <si>
    <t>10071097 TOMÁS RENTERÍA Y OTROS.</t>
  </si>
  <si>
    <t>FILA_62</t>
  </si>
  <si>
    <t>44001233300020130004301</t>
  </si>
  <si>
    <t xml:space="preserve"> 17950524-TIMOLEON  CHAPARRO CHAPARRO</t>
  </si>
  <si>
    <t>FILA_63</t>
  </si>
  <si>
    <t>08001333300320160027700</t>
  </si>
  <si>
    <t xml:space="preserve"> 22475917 TERESA DE JESUS RODRIGUEZ </t>
  </si>
  <si>
    <t>FILA_64</t>
  </si>
  <si>
    <t>08001233170120110061400</t>
  </si>
  <si>
    <t xml:space="preserve"> 8301088518-SOCIEDAD SALOMON MELO CIA LTDA</t>
  </si>
  <si>
    <t>FILA_65</t>
  </si>
  <si>
    <t>11001333603320130002800</t>
  </si>
  <si>
    <t>8301088518-SOCIEDAD DE INGENIERIA GUEVARA ORDOÑEZ LTDA SIGO LTDA</t>
  </si>
  <si>
    <t>FILA_66</t>
  </si>
  <si>
    <t>11001333502820120011300</t>
  </si>
  <si>
    <t xml:space="preserve"> 4831373-SILVIO EMILIANO MOSQUERA GARCES</t>
  </si>
  <si>
    <t>FILA_67</t>
  </si>
  <si>
    <t>15238333300120130004402</t>
  </si>
  <si>
    <t>4102850 -SILVIO ALBERTO CUEVAS CUEVAS</t>
  </si>
  <si>
    <t>FILA_68</t>
  </si>
  <si>
    <t>11001333103020090027100</t>
  </si>
  <si>
    <t xml:space="preserve"> 81717257 SAMUEL URUETA ROJAS </t>
  </si>
  <si>
    <t>FILA_69</t>
  </si>
  <si>
    <t>08001333300220130023400</t>
  </si>
  <si>
    <t>8535901-RUTH MARIA ALMANZA MARTINEZ</t>
  </si>
  <si>
    <t>FILA_70</t>
  </si>
  <si>
    <t>08001233100520130018800</t>
  </si>
  <si>
    <t xml:space="preserve"> 8020016107-ROSALBA RUEDA DE JORDAN </t>
  </si>
  <si>
    <t>FILA_71</t>
  </si>
  <si>
    <t>08001333300320160016500</t>
  </si>
  <si>
    <t>75 DEMANDADO - SUCESOR PROCESAL</t>
  </si>
  <si>
    <t xml:space="preserve"> 8538021-ROGER EDWIN MARTINEZ MONTERROZA</t>
  </si>
  <si>
    <t>FILA_72</t>
  </si>
  <si>
    <t>11001032600020140006600</t>
  </si>
  <si>
    <t xml:space="preserve">17169455-RITO ALFONSO PEREZ PRECIADO </t>
  </si>
  <si>
    <t>FILA_73</t>
  </si>
  <si>
    <t>08001333301120130011100</t>
  </si>
  <si>
    <t>3734817-RIGOBERTO AVILA BARRAZA</t>
  </si>
  <si>
    <t>FILA_74</t>
  </si>
  <si>
    <t xml:space="preserve"> 8537714-RAFAEL BROCHERO MUÑOZ </t>
  </si>
  <si>
    <t>FILA_75</t>
  </si>
  <si>
    <t>08001333300220130014900</t>
  </si>
  <si>
    <t xml:space="preserve"> 8535007- RAFAEL  PULIDO FRAGOSO</t>
  </si>
  <si>
    <t>FILA_76</t>
  </si>
  <si>
    <t>18001310300120150022200</t>
  </si>
  <si>
    <t xml:space="preserve"> 21400453-PROCURADURIA JUDICIAL II AMBIENTAL Y AGRARIO PARA CAQUETA</t>
  </si>
  <si>
    <t>FILA_77</t>
  </si>
  <si>
    <t>23001233300020150016400</t>
  </si>
  <si>
    <t xml:space="preserve">12552171- PROCURADOR 10 JUDICIAL II AGRARIO Y AMBIENTAL PARA EL DEPARTAMENTO DE CÓRDOBA </t>
  </si>
  <si>
    <t>FILA_78</t>
  </si>
  <si>
    <t>15001233100020050270401</t>
  </si>
  <si>
    <t>3723998-PEDRO ANTONIO PIEDRAHITA ECHEVERRY  y ROSA ELENA GARCIA DE PIEDRAHITA</t>
  </si>
  <si>
    <t>FILA_79</t>
  </si>
  <si>
    <t>08001233100520130023300</t>
  </si>
  <si>
    <t xml:space="preserve">3723998- PEDRO ANTONIO OROZCO ARIZA </t>
  </si>
  <si>
    <t>FILA_80</t>
  </si>
  <si>
    <t>25000232400020120080402</t>
  </si>
  <si>
    <t>509238 PABLO  SAEZ PEREZ</t>
  </si>
  <si>
    <t>FILA_81</t>
  </si>
  <si>
    <t>68001333301020170016800</t>
  </si>
  <si>
    <t>91298850 OMAR WEIMAR MENDOZA ESPARZA</t>
  </si>
  <si>
    <t>FILA_82</t>
  </si>
  <si>
    <t>08001233100420120048200</t>
  </si>
  <si>
    <t>3723438-NORBERTO  RAFAEL MEDINA MARTINEZ</t>
  </si>
  <si>
    <t>FILA_83</t>
  </si>
  <si>
    <t>08001333301020130009200</t>
  </si>
  <si>
    <t>19147823-NELSON PIRABAN VALBUENA UNIDAD NACIONAL PARA LA GESTION DEL RIESGO DE DESASTRES UNGRD</t>
  </si>
  <si>
    <t>FILA_84</t>
  </si>
  <si>
    <t>08001333300320160019100</t>
  </si>
  <si>
    <t>22539051-MONICA PATRICIA AVILA MUÑOZ</t>
  </si>
  <si>
    <t>FILA_85</t>
  </si>
  <si>
    <t>08001333100820110019200</t>
  </si>
  <si>
    <t>8535435-MIGUEL AUGUSTO SANJUANELO TEJEDA</t>
  </si>
  <si>
    <t>FILA_86</t>
  </si>
  <si>
    <t>13001233100019990082401</t>
  </si>
  <si>
    <t xml:space="preserve">51591003-MARTA  JOSEFINA ARRIETA  SANABRIA </t>
  </si>
  <si>
    <t>FILA_87</t>
  </si>
  <si>
    <t>73001333300520140015700</t>
  </si>
  <si>
    <t xml:space="preserve">31330898- MARIA TERESA CATAÑO 
28611605 ROSAURA BERNATE DE VARGAS 28611606LEONOR BERNATE  28677636 TERESA BERNATE Y OTROS </t>
  </si>
  <si>
    <t>FILA_88</t>
  </si>
  <si>
    <t>08001233100520120037200</t>
  </si>
  <si>
    <t xml:space="preserve"> 58648696-MARIA ANTONIA MONTERROSA DE HERMER Y OTROS</t>
  </si>
  <si>
    <t>FILA_89</t>
  </si>
  <si>
    <t>08001233100520130022800</t>
  </si>
  <si>
    <t>7451440-MARIA  MAJUL DE MOSQUERA</t>
  </si>
  <si>
    <t>FILA_90</t>
  </si>
  <si>
    <t>08001333300320160020400</t>
  </si>
  <si>
    <t>22538018-MARELVIS JUDITH CERA CERA</t>
  </si>
  <si>
    <t>FILA_91</t>
  </si>
  <si>
    <t>25000232400020120079602</t>
  </si>
  <si>
    <t>1641537-MANUEL JAIME  RODRIGUEZ GONCALVEZ  </t>
  </si>
  <si>
    <t>FILA_92</t>
  </si>
  <si>
    <t>47189310300220130006900</t>
  </si>
  <si>
    <t>14242307 LUIS ORLANDO HIDALGO CAMARGO</t>
  </si>
  <si>
    <t>FILA_93</t>
  </si>
  <si>
    <t>08001333300820130008900</t>
  </si>
  <si>
    <t>8668808-FERNANDO LUIS CASTILLO ZAMORA</t>
  </si>
  <si>
    <t>FILA_94</t>
  </si>
  <si>
    <t xml:space="preserve"> 2253887-LILIBETH MARGARITA ESCOBAR HORTA</t>
  </si>
  <si>
    <t>FILA_95</t>
  </si>
  <si>
    <t>70001310500320170003800</t>
  </si>
  <si>
    <t>FILA_96</t>
  </si>
  <si>
    <t>15693333100120110025300</t>
  </si>
  <si>
    <t>46357769-LIGIA STELLA FLOREZ ACEVEDO Y OTROS</t>
  </si>
  <si>
    <t>FILA_97</t>
  </si>
  <si>
    <t>08001233100520120031500</t>
  </si>
  <si>
    <t>5741077-LIBARDO  HECTOR QUIJANO RUEDA Y OTROS</t>
  </si>
  <si>
    <t>FILA_98</t>
  </si>
  <si>
    <t>08001333301120130012800</t>
  </si>
  <si>
    <t xml:space="preserve"> 22539559 KARINA ESCORCIA REALES </t>
  </si>
  <si>
    <t>FILA_99</t>
  </si>
  <si>
    <t>15001315300220170031700</t>
  </si>
  <si>
    <t xml:space="preserve">1174752 JUSTO RAFAEL MONROY GALAN </t>
  </si>
  <si>
    <t>FILA_100</t>
  </si>
  <si>
    <t>08001233300620150057800</t>
  </si>
  <si>
    <t>3753850-JULIO CESAR GOMEZ SAMPER</t>
  </si>
  <si>
    <t>FILA_101</t>
  </si>
  <si>
    <t>54001333300220170005800</t>
  </si>
  <si>
    <t>27705617 JULIA STELLA FARELO PICON</t>
  </si>
  <si>
    <t>FILA_102</t>
  </si>
  <si>
    <t>25000232400020120080302</t>
  </si>
  <si>
    <t>122769-JOSE MANUEL FALANTE DE OLIVEIRA</t>
  </si>
  <si>
    <t>FILA_103</t>
  </si>
  <si>
    <t>08001333300220130024700</t>
  </si>
  <si>
    <t xml:space="preserve">8535901- JOSE JOAQUIN SANJUANELO </t>
  </si>
  <si>
    <t>FILA_104</t>
  </si>
  <si>
    <t>08001333300220130009500</t>
  </si>
  <si>
    <t>8536836-JOSE FRANCISCO GOMEZ GAZABON</t>
  </si>
  <si>
    <t>FILA_105</t>
  </si>
  <si>
    <t>08001333300220130007700</t>
  </si>
  <si>
    <t xml:space="preserve">17846191-JOSE DEL CARMEN ARIZA OSPINO </t>
  </si>
  <si>
    <t>FILA_106</t>
  </si>
  <si>
    <t>08001333301420170027600</t>
  </si>
  <si>
    <t>3722337-JOSE DE LOS REYES CANTILLO GUERRERO</t>
  </si>
  <si>
    <t>FILA_107</t>
  </si>
  <si>
    <t>08001233300120130019700</t>
  </si>
  <si>
    <t xml:space="preserve"> 8707442-JOSE  VICTOR CHAGIN SERRATO</t>
  </si>
  <si>
    <t>FILA_108</t>
  </si>
  <si>
    <t>88001233300020130002500</t>
  </si>
  <si>
    <t>79140704- JORGE IVAN PIEDRAHITA MONTOYA</t>
  </si>
  <si>
    <t>FILA_109</t>
  </si>
  <si>
    <t>15693333100220110020400</t>
  </si>
  <si>
    <t>2214911 JORGE HERNAN  INFANTE  Y OTROS</t>
  </si>
  <si>
    <t>FILA_110</t>
  </si>
  <si>
    <t>15000233100119990244100</t>
  </si>
  <si>
    <t xml:space="preserve">19200285 JORGE ENRIQUE CUERVO RAMIREZ Y OTROS </t>
  </si>
  <si>
    <t>FILA_111</t>
  </si>
  <si>
    <t>08001333300820130014100</t>
  </si>
  <si>
    <t xml:space="preserve">8535374-JORGE DUARTE PAEZ </t>
  </si>
  <si>
    <t>FILA_112</t>
  </si>
  <si>
    <t>08001333100720110012200</t>
  </si>
  <si>
    <t>8546881-JOAQUIN  ENRIQUE RODRIGUEZ VALENCIA</t>
  </si>
  <si>
    <t>FILA_113</t>
  </si>
  <si>
    <t>08001333300220130012000</t>
  </si>
  <si>
    <t>70385328 JAIRO ALONSO GONZALEZ RAMIREZ</t>
  </si>
  <si>
    <t>FILA_114</t>
  </si>
  <si>
    <t>68001333170320120018100</t>
  </si>
  <si>
    <t>91229322-JAIME ORLANDO MARTINEZ GARCIA</t>
  </si>
  <si>
    <t>FILA_115</t>
  </si>
  <si>
    <t>08001333301020130008700</t>
  </si>
  <si>
    <t xml:space="preserve"> 70631249-JAIME ARANGO BEDOYA </t>
  </si>
  <si>
    <t>FILA_116</t>
  </si>
  <si>
    <t>08001233300120130006800</t>
  </si>
  <si>
    <t>4327369 JAIME ALFONSO DAZA RINCONES -36528512 EUGENIA FAWCETT VELEZ</t>
  </si>
  <si>
    <t>FILA_117</t>
  </si>
  <si>
    <t>08001333101020130015800</t>
  </si>
  <si>
    <t xml:space="preserve">22482509-ISABEL CRISTINA  POLO MARTINEZ </t>
  </si>
  <si>
    <t>FILA_118</t>
  </si>
  <si>
    <t>47001233300020120002202</t>
  </si>
  <si>
    <t xml:space="preserve">8190035425- INVERDEL S.A.  </t>
  </si>
  <si>
    <t>FILA_119</t>
  </si>
  <si>
    <t>73001233300420160029000</t>
  </si>
  <si>
    <t xml:space="preserve">INSTITUTO COLOMBIANO DE DESARROLLO RURAL - INCODER </t>
  </si>
  <si>
    <t>FILA_120</t>
  </si>
  <si>
    <t>11001310503520160054700</t>
  </si>
  <si>
    <t>FILA_121</t>
  </si>
  <si>
    <t>41001233300020160017800</t>
  </si>
  <si>
    <t>Oscar Yesid Ibáñez Parra</t>
  </si>
  <si>
    <t>FILA_122</t>
  </si>
  <si>
    <t>08001233100520130018000</t>
  </si>
  <si>
    <t xml:space="preserve">22364244-INMACULADA  MAZA DE PATERNINA </t>
  </si>
  <si>
    <t>FILA_123</t>
  </si>
  <si>
    <t>73001233300020150057901</t>
  </si>
  <si>
    <t xml:space="preserve">5968952-HERNANDO   GALARZA  -93075004 JOSE  ARTURO  PERDOMO, 6004274-JOSE  HERMES  RIOS  MURILLO, 93080281-ORLANDO BRIÑEZ RAMIREZ Y OTROS. </t>
  </si>
  <si>
    <t>FILA_124</t>
  </si>
  <si>
    <t>08001333300220130009200</t>
  </si>
  <si>
    <t xml:space="preserve"> 8535091-HECTOR  GOMEZ RODRIGUEZ</t>
  </si>
  <si>
    <t>FILA_125</t>
  </si>
  <si>
    <t>15001233200020110020601</t>
  </si>
  <si>
    <t xml:space="preserve">7224895-HECTOR  ALFREDO  SUAREZ  MEJIA </t>
  </si>
  <si>
    <t>FILA_126</t>
  </si>
  <si>
    <t>08001333301120130018700</t>
  </si>
  <si>
    <t xml:space="preserve"> 8535068-GUSTAVO ENRIQUE REALES REALES</t>
  </si>
  <si>
    <t>FILA_127</t>
  </si>
  <si>
    <t>08001233100520130014500</t>
  </si>
  <si>
    <t xml:space="preserve"> 59658-GUSTAVO  DE OSSA RESTREPO</t>
  </si>
  <si>
    <t>FILA_128</t>
  </si>
  <si>
    <t>08001233300820130005200</t>
  </si>
  <si>
    <t>72301884-GREGORIO ANTONIO ALVAREZ DE LA HOZ</t>
  </si>
  <si>
    <t>FILA_129</t>
  </si>
  <si>
    <t>15000233100020020020400</t>
  </si>
  <si>
    <t xml:space="preserve"> 19443032-GIOVANNI VICENZO PAPA ACUÑA Y OTROS.</t>
  </si>
  <si>
    <t>FILA_130</t>
  </si>
  <si>
    <t>08001333300320160010600</t>
  </si>
  <si>
    <t>73142397-GIL  VIZCAINO NIÑO</t>
  </si>
  <si>
    <t>FILA_131</t>
  </si>
  <si>
    <t>08001333101020110024100</t>
  </si>
  <si>
    <t>843853-GENARO   MEDINA VALENCIA</t>
  </si>
  <si>
    <t>FILA_132</t>
  </si>
  <si>
    <t>15001233100120110032901</t>
  </si>
  <si>
    <t xml:space="preserve"> 9003714578-FUNDACION  MONTECITO </t>
  </si>
  <si>
    <t>FILA_133</t>
  </si>
  <si>
    <t>47001233100220110047100</t>
  </si>
  <si>
    <t>12608793-FELIPE  CANTILLO MANCILLA</t>
  </si>
  <si>
    <t>FILA_134</t>
  </si>
  <si>
    <t>08001333300320160027400</t>
  </si>
  <si>
    <t xml:space="preserve">22472094-ESPERANZA RODRIGUEZ GOMEZ </t>
  </si>
  <si>
    <t>FILA_135</t>
  </si>
  <si>
    <t>08001333300220130018600</t>
  </si>
  <si>
    <t xml:space="preserve">2472075-ESMERALDA RODRIGUEZ DE RODRIGUEZ </t>
  </si>
  <si>
    <t>FILA_136</t>
  </si>
  <si>
    <t>08001333301120130019400</t>
  </si>
  <si>
    <t xml:space="preserve"> 22473306 ERUDYS BROCHERO ROJANO </t>
  </si>
  <si>
    <t>FILA_137</t>
  </si>
  <si>
    <t>08001333301120130006300</t>
  </si>
  <si>
    <t>3725546-ELKIN ANTONIO CAMPO ARRIETA</t>
  </si>
  <si>
    <t>FILA_138</t>
  </si>
  <si>
    <t>76147333300120130004200</t>
  </si>
  <si>
    <t xml:space="preserve"> 1032451669-ELIZABETH  SALAZAR MEDINA, JHONIER AMILKAR SALAZAR MEDINA NANCY  MEDINA COLLO</t>
  </si>
  <si>
    <t>FILA_139</t>
  </si>
  <si>
    <t>08001333300320160019000</t>
  </si>
  <si>
    <t>72300750-ELIAS  JOSE SAN JUAN ZARATE</t>
  </si>
  <si>
    <t>FILA_140</t>
  </si>
  <si>
    <t>08001333101020110025100</t>
  </si>
  <si>
    <t>22471209-DILIA  ROSA FONSECA DE VALENCIA</t>
  </si>
  <si>
    <t>FILA_141</t>
  </si>
  <si>
    <t>73001333300620140019000</t>
  </si>
  <si>
    <t xml:space="preserve">28613242-DIEGO FELIPE GARZON ORTIZ Y OTROS </t>
  </si>
  <si>
    <t>FILA_142</t>
  </si>
  <si>
    <t>18001310300220100022100</t>
  </si>
  <si>
    <t>8190035425-DIEGO  VIVAS TAFUR PROCURADOR 11 JUDICIAL  II AMBIENTAL Y AGRARIO PARA LOS DEPARTAMENTOS DE HUILA Y CAQUETA</t>
  </si>
  <si>
    <t>FILA_143</t>
  </si>
  <si>
    <t>18001333100220100018400</t>
  </si>
  <si>
    <t>FILA_144</t>
  </si>
  <si>
    <t>08001233100520130033300</t>
  </si>
  <si>
    <t xml:space="preserve"> 8815076-DEWIS ARMANDO POLO MARTINEZ</t>
  </si>
  <si>
    <t>FILA_145</t>
  </si>
  <si>
    <t>86001134000220140009200</t>
  </si>
  <si>
    <t xml:space="preserve"> 32356938-DENNIS ESTELLA MENDEZ PALACIO</t>
  </si>
  <si>
    <t>FILA_146</t>
  </si>
  <si>
    <t>76001233100020110126100</t>
  </si>
  <si>
    <t>8350015171-DEMARCO LTDA DERIVADOS DEL MAR  COLOMBIANO LTDA</t>
  </si>
  <si>
    <t>FILA_147</t>
  </si>
  <si>
    <t>08001333100520110002300</t>
  </si>
  <si>
    <t>72300088-DAVID FERNANDO ORTIZ VILLA -  FABIAN ALBERTO ESCORCIA ORTIZ - JAVIER ANTONIO OVALLE ROMERO</t>
  </si>
  <si>
    <t>FILA_148</t>
  </si>
  <si>
    <t>08001233100520120049501</t>
  </si>
  <si>
    <t>9001669588-CONSORCIO CARIBE 2007  CONSTRUCTORA YACAMAN VIVERO S.A MEJIA VILLEGAS CONSTRUCTORES S.A</t>
  </si>
  <si>
    <t>FILA_149</t>
  </si>
  <si>
    <t>25000232400020120007800</t>
  </si>
  <si>
    <t>9003469724-CONSEJO COMUNITARIO DE LOS DELFINES FEDERACION DE TRABAJADORES DE LA PESCA ARTESANAL DE LA COSTA PACIFICA CHOCOANA FEDEPESCA</t>
  </si>
  <si>
    <t>FILA_150</t>
  </si>
  <si>
    <t>25000232400020120060602</t>
  </si>
  <si>
    <t xml:space="preserve"> 9000262652 COMEXTUN  LTDA </t>
  </si>
  <si>
    <t>FILA_151</t>
  </si>
  <si>
    <t>25000232400020120060502</t>
  </si>
  <si>
    <t>FILA_152</t>
  </si>
  <si>
    <t>25000232400020120060702</t>
  </si>
  <si>
    <t>FILA_153</t>
  </si>
  <si>
    <t>76147333170120110003100</t>
  </si>
  <si>
    <t>8052088591-COLOMBIANA DE LACTEOS S.A.S.</t>
  </si>
  <si>
    <t>FILA_154</t>
  </si>
  <si>
    <t>08001333300220130015700</t>
  </si>
  <si>
    <t xml:space="preserve"> 1047429549-CARLOS RAFAEL LAFAURIE SANJUANELO Y OTROS</t>
  </si>
  <si>
    <t>FILA_155</t>
  </si>
  <si>
    <t>25000232600020050111602</t>
  </si>
  <si>
    <t>1381962-CARLOS ORLANDO BECERRA CASTILLO</t>
  </si>
  <si>
    <t>FILA_156</t>
  </si>
  <si>
    <t>08001233100520120048300</t>
  </si>
  <si>
    <t xml:space="preserve"> 8699774-CARLOS ALBERTO GALLON ARANGO</t>
  </si>
  <si>
    <t>FILA_157</t>
  </si>
  <si>
    <t>08001333300220120007600</t>
  </si>
  <si>
    <t xml:space="preserve"> 8699774-CARLOS  ALBERTO GALLON ARANGO</t>
  </si>
  <si>
    <t>FILA_158</t>
  </si>
  <si>
    <t>08001233300020120049200</t>
  </si>
  <si>
    <t xml:space="preserve">9002357760-CARIBBEAN TILAPIA LTDA </t>
  </si>
  <si>
    <t>FILA_159</t>
  </si>
  <si>
    <t>08001383300220130024400</t>
  </si>
  <si>
    <t xml:space="preserve"> 22842594-BERTHA  REGINA COVA DE MEDINA</t>
  </si>
  <si>
    <t>FILA_160</t>
  </si>
  <si>
    <t>08001333300220130013500</t>
  </si>
  <si>
    <t xml:space="preserve"> 3721571-BENIGNO BAUTISTA BALLESTAS AMEZQUITA</t>
  </si>
  <si>
    <t>FILA_161</t>
  </si>
  <si>
    <t>47001333300720150013300</t>
  </si>
  <si>
    <t xml:space="preserve"> 85474105-AURELIO SANTANDER FERNANDEZ COTES</t>
  </si>
  <si>
    <t>FILA_162</t>
  </si>
  <si>
    <t>23001233300020140047200</t>
  </si>
  <si>
    <t xml:space="preserve"> 25963502-ATENAIDA  GARAVITO PEREZ</t>
  </si>
  <si>
    <t>FILA_163</t>
  </si>
  <si>
    <t>68001333300920140021001</t>
  </si>
  <si>
    <t xml:space="preserve">9002040248-ASOCIACION DE PRODUCTORES PISCICOLAS PECUARIOS TRUCHAS DE CRISTALES </t>
  </si>
  <si>
    <t>FILA_164</t>
  </si>
  <si>
    <t>08001333301120120018600</t>
  </si>
  <si>
    <t xml:space="preserve"> 3721618-ARMANDO  BARRERA AVILLA</t>
  </si>
  <si>
    <t>FILA_165</t>
  </si>
  <si>
    <t>08001333301120130010200</t>
  </si>
  <si>
    <t>850283-ANTONIO MARIA CASTILLO ROJANO</t>
  </si>
  <si>
    <t>FILA_166</t>
  </si>
  <si>
    <t>08001333301020130005001</t>
  </si>
  <si>
    <t xml:space="preserve">72301932 ANTONIO FERNEY VERDOOREN </t>
  </si>
  <si>
    <t>FILA_167</t>
  </si>
  <si>
    <t>15693333100120090018401</t>
  </si>
  <si>
    <t xml:space="preserve"> 7308846-ANTONIO EMILIANO RIVERA BRAVO -
1031934 EMILIANO  RIVERA SUAREZ Y OTRA.</t>
  </si>
  <si>
    <t>FILA_168</t>
  </si>
  <si>
    <t>08001333301120130018300</t>
  </si>
  <si>
    <t xml:space="preserve"> 3721411-ALVARO ENRIQUE SANJUANELO SARMIENTO </t>
  </si>
  <si>
    <t>FILA_169</t>
  </si>
  <si>
    <t xml:space="preserve"> 830122398-ALFREDO  JOSE  FURNIELES  </t>
  </si>
  <si>
    <t>FILA_170</t>
  </si>
  <si>
    <t xml:space="preserve"> 8002517314-MOVIMIENTO DE TIERRAS VIAS Y CONSTRUCCIONES MOVICON S.A.</t>
  </si>
  <si>
    <t>FILA_171</t>
  </si>
  <si>
    <t>08001233300120130021000</t>
  </si>
  <si>
    <t xml:space="preserve"> 7451440-ADA LUZ MARQUEZ Y OTROS</t>
  </si>
  <si>
    <t>FILA_172</t>
  </si>
  <si>
    <t>08001233100020020075301</t>
  </si>
  <si>
    <t xml:space="preserve"> 22535407-ABIGAIL OLIVERO HORTA Y OTROS</t>
  </si>
  <si>
    <t>FILA_173</t>
  </si>
  <si>
    <t>15238333300120170006300</t>
  </si>
  <si>
    <t xml:space="preserve"> 
860450644-INTERSA, 860041968 COMPAÑÍA DE PROYECTOS TÉCNICOS CPTSA. CONSORCIO INTERVENTORIA 
DISTRITOS 2013</t>
  </si>
  <si>
    <t>FILA_174</t>
  </si>
  <si>
    <t>08001333300820130015400</t>
  </si>
  <si>
    <t xml:space="preserve"> 14242307-LUIS EDUARDO RODRIGUEZ SANJUANELO</t>
  </si>
  <si>
    <t>FILA_175</t>
  </si>
  <si>
    <t>08001333300220130024900</t>
  </si>
  <si>
    <t xml:space="preserve">1193294322 YISELA ESTHER ACOSTA ARIZA Y OTROS </t>
  </si>
  <si>
    <t>FILA_176</t>
  </si>
  <si>
    <t>15238333300320180016000</t>
  </si>
  <si>
    <t>900211014 CONSORCIO CHICAMOCHA</t>
  </si>
  <si>
    <t>FILA_177</t>
  </si>
  <si>
    <t>20001233900320150028800</t>
  </si>
  <si>
    <t>12710776 VICTOR JOAQUIN OCHOA DAZA</t>
  </si>
  <si>
    <t>FILA_178</t>
  </si>
  <si>
    <t>13001233300020180038000</t>
  </si>
  <si>
    <t>73198139 JHON JAIRO ORTEGA RICARDO</t>
  </si>
  <si>
    <t>FILA_179</t>
  </si>
  <si>
    <t>41001333300420180010700</t>
  </si>
  <si>
    <t>34553495 ANA MARLENY OLAYA GONZALEZ</t>
  </si>
  <si>
    <t>FILA_180</t>
  </si>
  <si>
    <t>FILA_181</t>
  </si>
  <si>
    <t>44001234000020180012500</t>
  </si>
  <si>
    <t>PROCURADOR 12 JUDICIAL 2 AGRARIA Y AMBIENTAL Y PROCURADOR 91 JUDICIAL PARA ASUNTOS ADMINISTRATIVOS.</t>
  </si>
  <si>
    <t>FILA_182</t>
  </si>
  <si>
    <t xml:space="preserve">94356673 FABIAN ANDRES LASSO PEREZ </t>
  </si>
  <si>
    <t>FILA_183</t>
  </si>
  <si>
    <t>CONSORCIO ESTUDIOS RANCHERÍA, CONFORMADO POR AYESA INGENIERIA Y ARQUITECTURA SAU (900494141) Y VOMPSÑIS FR PROYECTOS TÉCNICOS CPT S.A. (860041968)</t>
  </si>
  <si>
    <t>FILA_184</t>
  </si>
  <si>
    <t xml:space="preserve">4279527 JOSE AMADO LOPEZ MALAVER </t>
  </si>
  <si>
    <t>FILA_185</t>
  </si>
  <si>
    <t>76001233300120170120300</t>
  </si>
  <si>
    <t xml:space="preserve">46352553 ROSALBA ESPINEL CARDOZO </t>
  </si>
  <si>
    <t>FILA_186</t>
  </si>
  <si>
    <t>15001333300720140001900</t>
  </si>
  <si>
    <t xml:space="preserve">860513314 AVELLA GARRIDO Y COMPAÑÍA </t>
  </si>
  <si>
    <t>FILA_187</t>
  </si>
  <si>
    <t>900775432 CONSORCIO INGENIERIA -FUNDISPROS ESTUDIOS Y DISEÑOR PROYECTOS HUILA</t>
  </si>
  <si>
    <t>FILA_188</t>
  </si>
  <si>
    <t>12985786 HENRY EDUARDO CABRERA RODRIGUEZ</t>
  </si>
  <si>
    <t>FILA_189</t>
  </si>
  <si>
    <t>77009302MAXIMO FRANCISCO MONTAÑO OJEDA</t>
  </si>
  <si>
    <t>FILA_190</t>
  </si>
  <si>
    <t>890903407 SEGUROS GENERALES SURAMERICANAS S.A.</t>
  </si>
  <si>
    <t>FILA_191</t>
  </si>
  <si>
    <t>33677211 DOLLY NAYIBE OJEDA HERNÁNDEZ</t>
  </si>
  <si>
    <t>FILA_192</t>
  </si>
  <si>
    <t>13841392 JULIO ANIBAL CÒRDOBA BARAHONA</t>
  </si>
  <si>
    <t>FILA_193</t>
  </si>
  <si>
    <t>1121833781 EFRAÍN LÓPEZ REINA  
1124990175 CRISTIAN ALEXANDER FLÓREZ 
8190676 CARLOS LÓPEZ AMAYA
RESGUARDO INDÍGENA SIKUANI UNUMA PIAPOCO</t>
  </si>
  <si>
    <t>FILA_194</t>
  </si>
  <si>
    <t>24726734 MILDRETH VALENCIA PARRA</t>
  </si>
  <si>
    <t>FILA_195</t>
  </si>
  <si>
    <t>11792195 MIGUEL ODIN PALACIO TAFUR</t>
  </si>
  <si>
    <t>FILA_196</t>
  </si>
  <si>
    <t>25061340 OLGA IRENE VEGA CORREA</t>
  </si>
  <si>
    <t>FILA_197</t>
  </si>
  <si>
    <t>51683946 ELSA PATRICIA MENDOZA ACEVEDO</t>
  </si>
  <si>
    <t>FILA_198</t>
  </si>
  <si>
    <t>12271115 JOSE LIBARDO MARTÍNEZ ORTÍZ</t>
  </si>
  <si>
    <t>FILA_199</t>
  </si>
  <si>
    <t>1046267621 MILENA PATRICIA MARTELO DE LA HOZ</t>
  </si>
  <si>
    <t>FILA_200</t>
  </si>
  <si>
    <t>3756460 ANGEL MARIO SARMIENTO BARRAZA</t>
  </si>
  <si>
    <t>FILA_201</t>
  </si>
  <si>
    <t>10897331 CARMELO RAFAEL MONTES SUÁREZ</t>
  </si>
  <si>
    <t>FILA_202</t>
  </si>
  <si>
    <t>79142834 ENRIQUE GÓMEZ ANGULO</t>
  </si>
  <si>
    <t>FILA_203</t>
  </si>
  <si>
    <t>78021555 OMAR FERNANDO RAMOS MARTÍNEZ</t>
  </si>
  <si>
    <t>FILA_204</t>
  </si>
  <si>
    <t>9311277 ADALBERTO SEGUNDO NARVÁEZ MÁRQUEZ</t>
  </si>
  <si>
    <t>FILA_205</t>
  </si>
  <si>
    <t>800186061 DEFENSORÍA DEL PUEBLO</t>
  </si>
  <si>
    <t>FILA_206</t>
  </si>
  <si>
    <t>83116054 REY ARIEL BORBÓN 
76331003 MAURO PALTA CERÓN</t>
  </si>
  <si>
    <t>FILA_207</t>
  </si>
  <si>
    <t>19269638 ALVARO ENRIQUE FORERO SALCEDO 
19195175 JOSÉ FERNANDO FORERO SALCEDO</t>
  </si>
  <si>
    <t>FILA_208</t>
  </si>
  <si>
    <t>25000234200020190170800</t>
  </si>
  <si>
    <t xml:space="preserve">80413007 MAURICIO CAMPOS VARGAS </t>
  </si>
  <si>
    <t>FILA_209</t>
  </si>
  <si>
    <t>15001333300520200001800</t>
  </si>
  <si>
    <t xml:space="preserve">4234754 LUIS ALBERTO NEIRA SÁNCHEZ </t>
  </si>
  <si>
    <t>FILA_210</t>
  </si>
  <si>
    <t>11001310500120170023500</t>
  </si>
  <si>
    <t xml:space="preserve">40404818 CLAUDIA SUÁREZ DIAZ </t>
  </si>
  <si>
    <t>FILA_211</t>
  </si>
  <si>
    <t>20001333300220160006300</t>
  </si>
  <si>
    <t>5087405 ARMANDO ENRIQUE OÑATE MÁRQUEZ</t>
  </si>
  <si>
    <t>FILA_212</t>
  </si>
  <si>
    <t>11001334305820190017900</t>
  </si>
  <si>
    <t xml:space="preserve">17319669 ALVARO AYA BARRETO 
83089687 DIEGO ANDRÉS GONZÁLEZ PASTRANA
82360169 SERGIO EVARISTO ASPRILLA MOSQUERA
5165222 JAROL JAIME SAJAUD LÓPEZ 
38239592 SAMIRA ELENA CURE BAYEH 
36175192 MELVA ALARCÓN ROJAS 
36175192 ESPERANZA MEDINA ARIAS </t>
  </si>
  <si>
    <t>FILA_213</t>
  </si>
  <si>
    <t>25000234200020190111500</t>
  </si>
  <si>
    <t xml:space="preserve">3001765 GUSTAVO HERNANDO RAMOS ÁLVAREZ
</t>
  </si>
  <si>
    <t>FILA_214</t>
  </si>
  <si>
    <t>68679333300120160011400</t>
  </si>
  <si>
    <t xml:space="preserve">4171267 ORLANDO GARCÍA RINCÓN </t>
  </si>
  <si>
    <t>FILA_215</t>
  </si>
  <si>
    <t>73001233300020200031700</t>
  </si>
  <si>
    <t>CORPORACION AUTONOMA REGIONAL DEL TOLIMA-CORTOLIMA</t>
  </si>
  <si>
    <t>FILA_216</t>
  </si>
  <si>
    <t>15814408900120190020600</t>
  </si>
  <si>
    <t>4248645 CARLOS OSWALDO GIL MONROY</t>
  </si>
  <si>
    <t>FILA_217</t>
  </si>
  <si>
    <t>47189408900320100000900</t>
  </si>
  <si>
    <t>FILA_218</t>
  </si>
  <si>
    <t>27001233100020180000900</t>
  </si>
  <si>
    <t xml:space="preserve">10071097 TOMÁS RENTERÍA ARIAS </t>
  </si>
  <si>
    <t>FILA_219</t>
  </si>
  <si>
    <t>13001233100019971242103</t>
  </si>
  <si>
    <t>7420730 OSWALDO SOLANO VASQUEZ</t>
  </si>
  <si>
    <t>FILA_220</t>
  </si>
  <si>
    <t>23001333100520150003601</t>
  </si>
  <si>
    <t>78025560 ALFREDO JOSE FURNIELES</t>
  </si>
  <si>
    <t>FILA_221</t>
  </si>
  <si>
    <t>08001333301120120018700</t>
  </si>
  <si>
    <t>8535068 GUSTAVO ENRIQUE REALES REALES</t>
  </si>
  <si>
    <t>FILA_222</t>
  </si>
  <si>
    <t>11001333502820100011300</t>
  </si>
  <si>
    <t>FILA_223</t>
  </si>
  <si>
    <t>08001333300320160036700</t>
  </si>
  <si>
    <t>8535091 HECTOR GOMEZ RODRIGUEZ</t>
  </si>
  <si>
    <t>FILA_224</t>
  </si>
  <si>
    <t>73001333300420200018700</t>
  </si>
  <si>
    <t>28627309 VIRGINIA  YARA  DE  LOAIZA Y OTROS</t>
  </si>
  <si>
    <t>FILA_225</t>
  </si>
  <si>
    <t>23001333300420200000500</t>
  </si>
  <si>
    <t>6622680 - EDELBERTO DE LA OSSA CHAVEZ</t>
  </si>
  <si>
    <t>FILA_226</t>
  </si>
  <si>
    <t>47001333300620110025801</t>
  </si>
  <si>
    <t>26845304 - ALBERTINA LOPEZ NIEBLES</t>
  </si>
  <si>
    <t>FILA_227</t>
  </si>
  <si>
    <t>1006665790 - MARIA ALEJANDRA CAMACHO RICAURTE</t>
  </si>
  <si>
    <t>FILA_228</t>
  </si>
  <si>
    <t>15001233300020180035900</t>
  </si>
  <si>
    <t>900555923 - CONSORCIO CHICAMOCHA 2012</t>
  </si>
  <si>
    <t>FILA_229</t>
  </si>
  <si>
    <t>08001233300020190032700</t>
  </si>
  <si>
    <t>8020200361 - VP GLOBAL</t>
  </si>
  <si>
    <t>FILA_230</t>
  </si>
  <si>
    <t>25000234200020190120500</t>
  </si>
  <si>
    <t>35467363 - SANDRA PATRICIA BORRAEZ DE ESCOBAR</t>
  </si>
  <si>
    <t>FILA_231</t>
  </si>
  <si>
    <t>15001333300420210010000</t>
  </si>
  <si>
    <t>24202707 - DIANA CAROLINA GONZALEZ GUILLEN</t>
  </si>
  <si>
    <t>FILA_232</t>
  </si>
  <si>
    <t>11001310300120200029200</t>
  </si>
  <si>
    <t>899999082 - GRUPO ENERGIA BOGOTA S.A. ESP</t>
  </si>
  <si>
    <t>FILA_233</t>
  </si>
  <si>
    <t>63001233300020190025000</t>
  </si>
  <si>
    <t>Procuraduría 34 Judicial I para Asuntos Ambientales y Agrarios
de Armenia</t>
  </si>
  <si>
    <t>FILA_234</t>
  </si>
  <si>
    <t>44001233300220140000100</t>
  </si>
  <si>
    <t xml:space="preserve"> 900360584 - CONSORCIO SAN JUAN</t>
  </si>
  <si>
    <t>FILA_235</t>
  </si>
  <si>
    <t>15001333300620140050000</t>
  </si>
  <si>
    <t>33365463 - ANA YAZMIN CRUZ ESPITIA</t>
  </si>
  <si>
    <t>88001233100220110000900</t>
  </si>
  <si>
    <t>Por condiciones del formato se complementa información de la columna 4, así:
11001310502420160052300
11001310502420180039900</t>
  </si>
  <si>
    <t>11001310502420160052300</t>
  </si>
  <si>
    <t>Por condiciones del formato se complementa información de la columna 4, así:
08001333300220120018200
2017-00248</t>
  </si>
  <si>
    <t>08001333300220120018200</t>
  </si>
  <si>
    <t>Por condiciones del formato se complementa información de la columna 4, así:
08001333100320160028100. 08001333300220130009700.</t>
  </si>
  <si>
    <t>08001333100320160028100</t>
  </si>
  <si>
    <t>23001333100520110022101</t>
  </si>
  <si>
    <t>Por condiciones del formato se complementa información de la columna 4, así:
13001233100020050108801.
13001333100220060002500</t>
  </si>
  <si>
    <t>13001233100020050108801</t>
  </si>
  <si>
    <t>15000233100020050020300</t>
  </si>
  <si>
    <t>76001233300020180094200</t>
  </si>
  <si>
    <t>44001234000020180006600</t>
  </si>
  <si>
    <t>15001233100020110003101</t>
  </si>
  <si>
    <t>41001233300020160044000</t>
  </si>
  <si>
    <t>11001333501120180031000</t>
  </si>
  <si>
    <t>20001333300720180051700</t>
  </si>
  <si>
    <t>05001233300020150009000</t>
  </si>
  <si>
    <t>11001334205320170043300</t>
  </si>
  <si>
    <t>52001333300420180017800</t>
  </si>
  <si>
    <t>50001233300020180032300</t>
  </si>
  <si>
    <t>25000234200220170396500</t>
  </si>
  <si>
    <t>05001310501820170010000</t>
  </si>
  <si>
    <t>73001233300620190005100</t>
  </si>
  <si>
    <t>54001333300420160032900</t>
  </si>
  <si>
    <t>41001333300720180010800</t>
  </si>
  <si>
    <t>08001233300420190014200</t>
  </si>
  <si>
    <t>08001333301320180041300</t>
  </si>
  <si>
    <t>23001233300020190004400</t>
  </si>
  <si>
    <t>23001333300720180027900</t>
  </si>
  <si>
    <t>23001333300220190019300</t>
  </si>
  <si>
    <t>23001333300220170016300</t>
  </si>
  <si>
    <t>44001233300020110009700</t>
  </si>
  <si>
    <t>41001233300020190036700</t>
  </si>
  <si>
    <t>54001333300220190009000</t>
  </si>
  <si>
    <t>86001333100120210007900</t>
  </si>
  <si>
    <t>presidencia@adr.gov.co</t>
  </si>
  <si>
    <t>cesar.catano@adr.gov.co</t>
  </si>
  <si>
    <t>NO EXISTE INFORMACIÓN DE GESTIÓN DE LAS SUPERINTENDENCIAS</t>
  </si>
  <si>
    <t>NO APLICA</t>
  </si>
  <si>
    <t>DADAS LAS CARACTERÍSTICAS PROPIAS Y LA MISIONALIDAD DE LA AGENCIA DE DESARROLLO RURAL, SE INFORMA QUE ESTA ENTIDAD NO CUENTA CON INFORMACIÓN PARA REPORTAR EN ESTE FORMULARIO, YA QUE, UNA VEZ ANALIZADO LA INFORMACIÓN REQUERIDA EN ESTE, SE CONSIDERA QUE EL MISMO ESTÁ ENFOCADO ESPECÍFICAMENTE A LAS SUPERINTENDENCIAS</t>
  </si>
  <si>
    <t>Mide el número de visitas de seguimiento a los distritos de riego de propiedad de la Agencia</t>
  </si>
  <si>
    <t xml:space="preserve">Visitas de evaluación y seguimiento realizadas </t>
  </si>
  <si>
    <t>Durante la vigencia se realizaron un total de 62 visitas de evaluación y seguimiento, logrando un cumplimiento del 100% superando el total de la meta establecida.</t>
  </si>
  <si>
    <t>Mide la gestión de recaudo por concepto de tarifa fija y volumétrica de los distritos de riego administrados por la entidad, para la operación y conservación de los distritos de riego de gran escala administrados.</t>
  </si>
  <si>
    <t xml:space="preserve">Porcentaje de recaudo de facturación distrito de riego </t>
  </si>
  <si>
    <t>Según lo reportado en SPI en el cierre, en  identificación y conciliación el recaudo total de cartera por concepto de tarifas en el año 2021. Se estima que es de $320.000.000   Logrando el cumplimiento del 100% del total de la meta establecida.</t>
  </si>
  <si>
    <t>Mide el número de términos de referencia elaborados para el cumplimiento del o0bjetivo del proyecto.</t>
  </si>
  <si>
    <t xml:space="preserve">Términos De Referencia Elaborados Y Publicados </t>
  </si>
  <si>
    <t>Durante la vigencia se realizaron un total de 5 Términos de Referencia elaborados y publicados.   Logrando el cumplimiento del 100% del total de la meta establecida.</t>
  </si>
  <si>
    <t>Mide el número de Licitaciones abiertas adjudicadas para el cumplimiento del objeto del proyecto</t>
  </si>
  <si>
    <t>Licitaciones abiertas adjudicadas</t>
  </si>
  <si>
    <t>Durante la vigencia se realizaron un total de 4 Licitaciones abiertas adjudicadas.  Logrando un cumplimiento del 100% del total de la meta establecida.</t>
  </si>
  <si>
    <t>Mide el número de capacitaciones realizadas a asociaciones de usuarios de distritos de riego de mediana y gran escala</t>
  </si>
  <si>
    <t xml:space="preserve">Talleres De Capacitación Realizados </t>
  </si>
  <si>
    <t>Durante la vigencia se realizaron un total de 11 Talleres De Capacitación Realizados.  Logrando el cumplimiento del 100% del total de la meta establecida.</t>
  </si>
  <si>
    <t>Mide el número de informes de supervisión realizados a los contratos suscritos</t>
  </si>
  <si>
    <t>Informes De Supervisión Realizados</t>
  </si>
  <si>
    <t>Durante la vigencia se realizaron un total de 52 Informes De Supervisión Realizados.  Logrando el cumplimiento del 100% del total de la meta establecida.</t>
  </si>
  <si>
    <t>Mide el número de interventorías realizadas a las obras contratadas</t>
  </si>
  <si>
    <t>Obras vigiladas a través de interventoría</t>
  </si>
  <si>
    <t>Durante la vigencia se realizaron un total de 12 Obras vigiladas a través de interventoría.  Logrando el cumplimiento del 100% del total de la meta establecida.</t>
  </si>
  <si>
    <t>Número de contratos suscritos para el cumplimiento de los objetivos del proyecto</t>
  </si>
  <si>
    <t>Contratos suscritos</t>
  </si>
  <si>
    <t>Durante la vigencia se realizaron un total de 18 Contratos suscritos.  Logrando el cumplimiento del 100% del total de la meta establecida.</t>
  </si>
  <si>
    <t>Mide el número de comités realizados para dar a conocer el avance y la entrega de las obras ejecutadas con recursos de la vigencia</t>
  </si>
  <si>
    <t>Comités de Obra realizados</t>
  </si>
  <si>
    <t>Durante la vigencia se realizaron un total de 8 Comités de Obra realizados.  Logrando el cumplimiento del 100% del total de la meta establecida.</t>
  </si>
  <si>
    <t>Implementación de un Modelo de Atención y Prestación de Servicios de Apoyo a la Comercialización, nivel nacional.</t>
  </si>
  <si>
    <t>Mide el porcentaje de Solicitudes Atendidas de las organizaciones de pequeños y medianos productores agropecuarios a través de la metodología de Caracterización, y Valoración de  Capacidades y Competencias comerciales con la finalidad de identificar las necesidades con un diagnostico que permita establecer una ruta de trabajo</t>
  </si>
  <si>
    <t xml:space="preserve">Solicitudes Atendidas
</t>
  </si>
  <si>
    <t>Durante la vigencia se atendieron un total de 56 solicitudes de Organizaciones de pequeños y medianos productores realizando la caracterización y valoración a cada uno, Logrando el cumplimiento del 100% del total de la meta establecida.</t>
  </si>
  <si>
    <t>Mide el número de Informes de seguimiento en el que se describen detalladamente la gestión realizada para el cumplimiento de las metas del proyecto.</t>
  </si>
  <si>
    <t>Informes de seguimiento realizados</t>
  </si>
  <si>
    <t>Durante la vigencia se realizaron un total de 6 Informes de seguimiento en el que se describe de manera cuantitativa y cualitativa la gestión realizada durante la vigencia 2021, reflejando el cumplimiento de las metas establecidas en el proyecto de inversión y plan de acción institucional. Logrando superar la meta de cumplimiento del 100% del total de la meta establecida.</t>
  </si>
  <si>
    <t xml:space="preserve">Mide el número de Asistencias Técnicas A Emprendimientos Realizadas a los productores de pequeñas y medianas organizaciones intervenidas a través de servicios especializados </t>
  </si>
  <si>
    <t>Asistencias Técnicas A Emprendimientos Realizadas</t>
  </si>
  <si>
    <t>Durante la vigencia se beneficiaron un total de 9.108 productores de 56 organizaciones  con asistencias técnicas de emprendimiento a través de 56 planes de asesoramiento.  Logrando superar la meta de cumplimiento del 100% del total de la meta establecida..</t>
  </si>
  <si>
    <t>Mide el número de talleres de capacitación en temas y herramientas comerciales que facilite la apropiación por parte de los productores para la toma de decisiones productivas.</t>
  </si>
  <si>
    <t>Talleres De Capacitación Realizados</t>
  </si>
  <si>
    <t>Durante la vigencia se realizaron un total de 14 Talleres en alfabetización digital beneficiando a 263 productores con transferencia de conocimiento en el uso de información comercial.  Logrando superar la meta de cumplimiento del 100% del total de la meta establecida..</t>
  </si>
  <si>
    <t>Optimización de la generación de ingresos sostenibles de productores rurales a nivel Nacional</t>
  </si>
  <si>
    <t>Mide el número de PIDAR que llegan al final del proceso de ejecución financiera y administrativa</t>
  </si>
  <si>
    <t>Proyectos Integrales de Desarrollo Agropecuario y Rural con monitoreo, seguimiento y Control</t>
  </si>
  <si>
    <t>En el mes de diciembre se realizaron acciones de monitoreo y seguimiento a veinticuatro (24) proyectos Integrales de Desarrollo Agropecuario y Rural - PIDAR, diferente a los reportados en meses anteriores.</t>
  </si>
  <si>
    <t>Mide el número de mesas de trabajo realizadas para el proceso de formulación de los planes Integrales de Desarrollo Agropecuario y Rural</t>
  </si>
  <si>
    <t>Evaluaciones realizadas</t>
  </si>
  <si>
    <t xml:space="preserve">En el mes de diciembre, en etapa de evaluación se encontraban 29 proyectos (1899, 3253, 3178, 3188, 3218, 3217, 3158, 3161, 3148, 3138, 3157, 3107, 3198, 3195, 3175, 3222, 3130, 3171, 3255, 3121, 3173, 3119, 3174, 3169, 3219, 3258, 3176, 3076 y 3118), de estos, se realizaron 26 evaluaciones en este periodo. </t>
  </si>
  <si>
    <t>Mide el número de PIDAR formulados y que lograron avanzar a la etapa de evaluación.</t>
  </si>
  <si>
    <t>Diagnósticos Generados</t>
  </si>
  <si>
    <t>Se refiere a los diagnósticos por la ADR 84 y 28 adelantados por la FAO para un total de 112 diagnostico generados.</t>
  </si>
  <si>
    <t xml:space="preserve">Mide el porcentaje de postulantes que cumplen con los minimis requisitos
</t>
  </si>
  <si>
    <t>Porcentaje de candidatos con verificación de requisitos</t>
  </si>
  <si>
    <t>En el mes de diciembre se realizó la comunicación de resultado de la calificación del perfil de proyecto a 2 perfiles de proyecto de tipo estratégico nacional: 
1. Radicado 20216100111421 – Compromiso CRIC - 55.000</t>
  </si>
  <si>
    <t>Conforme a lo establecido en la resolución No. 125 del 23 de abril de 2020, la Vicepresidencia de Proyectos realizaba las postulaciones y Sustitución de Beneficiarios al Subsidio Familiar para Vivienda de Interés Social Rural – VIS Rural.</t>
  </si>
  <si>
    <t>Postulaciones Tramitadas</t>
  </si>
  <si>
    <t>Durante el año 2021, la ADR realizó la sustitución de 224 beneficiarios postulados al subsidio de vivienda de interés social rural, en los siguientes departamentos: Cauca, Nariño, Valle del Cauca, Vichada; atlántico, Caquetá, Cauca y Tolima.</t>
  </si>
  <si>
    <t xml:space="preserve"> </t>
  </si>
  <si>
    <t>Mide el número de PIDAR que luego de las etapas de estructuración, evaluación calificación, avanzaron  a ejecución</t>
  </si>
  <si>
    <t xml:space="preserve">Proyectos productivos con cierre financiero	</t>
  </si>
  <si>
    <t xml:space="preserve">Han sido cofinanciados por la ADR 367 PIDAR </t>
  </si>
  <si>
    <t>Por lo anterior, durante el año 2021, la ADR realizó la sustitución de 224 beneficiarios postulados al subsidio de vivienda de interés social rural, en los siguientes departamentos:</t>
  </si>
  <si>
    <t>Fortalecimiento a la Prestación del Servicio Público de Extensión Agropecuaria nacional</t>
  </si>
  <si>
    <t>Mide el numero de informes de gestión de la Dirección de Asistencia Técnica, por semestre, en el marco de la prestación del servicio de extensión agropecuaria</t>
  </si>
  <si>
    <t>Se anexó el informe de gestión con corte a 31 de Diciembre, con la identificación de cada una de las actividades del proyecto de inversión en el cumplimiento de las respectivas metas de la vigencia 2021.</t>
  </si>
  <si>
    <t>Fortalecimiento de las competencias organizacionales asociativas y de participación de productores agropecuarios y sus organizaciones, en el territorio Nacional</t>
  </si>
  <si>
    <t>Mide el número de eventos de promoción realizados</t>
  </si>
  <si>
    <t>Eventos De Promoción Realizados</t>
  </si>
  <si>
    <t>En diciembre se realizó uno (1) Encuentro Territorial, dos (2) Ruedas Territoriales de Participación y (1) Evento CONECTA. Avance acumulado: 24</t>
  </si>
  <si>
    <t>Mide el número de planes implementados a las organizaciones beneficiarias de proyectos integrales cofinanciados</t>
  </si>
  <si>
    <t>Planes De Acción O Gestión Formulados.</t>
  </si>
  <si>
    <t>En diciembre se formuló un (1) plan de fortalecimiento asociativo con una organización del departamento de Córdoba (1). Avance acumulado: 40</t>
  </si>
  <si>
    <t>Mide el número de Diagnósticos Generados</t>
  </si>
  <si>
    <t>En diciembre se realizó uno (1) diagnóstico participativo con una organización del departamento de Córdoba (1). Avance acumulado: 38</t>
  </si>
  <si>
    <t xml:space="preserve">Mide el número de talleres o capacitaciones realizadas a asociaciones </t>
  </si>
  <si>
    <t>Talleres O Actividades De Capacitación Realizados</t>
  </si>
  <si>
    <t>En diciembre se realizaron cinco (5) talleres adicionales: dos (2) mesas de formalización y tres (3) talleres de acompañamiento a la implementación de Planes de Fortalecimiento</t>
  </si>
  <si>
    <t>Fortalecimiento de la gestión y desempeño institucional a nivel nacional</t>
  </si>
  <si>
    <t xml:space="preserve">Mide el número de convenios realizados </t>
  </si>
  <si>
    <t>Convenios Realizados</t>
  </si>
  <si>
    <t>Se han suscrito seis acuerdos de cooperación; se están gestionando dos convenios con Fondo Mujer y Ecopetrol; está pendiente la firma de tres acuerdos (FEDECACAO- AUGURA- ASBAMA)</t>
  </si>
  <si>
    <t xml:space="preserve">Mide el número de informes realizados </t>
  </si>
  <si>
    <t>Se han elaborado 31 informes de auditoría. Se ajustó el plan de auditoría disminuyendo la meta a 28 informes.</t>
  </si>
  <si>
    <t>Mide el número de planes institucionales implementados al interior de la Entidad</t>
  </si>
  <si>
    <t>Planes institucionales implementados</t>
  </si>
  <si>
    <t>Se elaboró el Plan de Acción y se está realizando el seguimiento al mismo. Elaboración y revisión del PAA. Distribución cuota POAI asignada para 2022; seguimiento a la ejecución ppal., trámites presupuestales</t>
  </si>
  <si>
    <t>Mide el Porcentaje de avance del Plan de Implementación, Mantenimiento y Mejora del Sistema de Gestión De Calidad</t>
  </si>
  <si>
    <t>Porcentaje De Avance Del Plan De Implementación, Mantenimiento Y Mejora Del Sistema De Gestión De Calidad</t>
  </si>
  <si>
    <t>Seguimiento a plane de mejora de riesgos de gestión y corrupción; Sgto. a Plan de Mejoramiento del Sistema de Gestión; actualización de procedimientos en Isolucion</t>
  </si>
  <si>
    <t>Mide el número de visitas de evaluación y seguimiento realizadas</t>
  </si>
  <si>
    <t>Visitas De Evaluación Y Seguimiento Realizadas</t>
  </si>
  <si>
    <t xml:space="preserve">	Se han elaborado 31 informes de auditoría. Se ajustó el plan de auditoría disminuyendo la meta a 28 informes.</t>
  </si>
  <si>
    <t>Mejoramiento de la gestión de capacidades tecnológicas que permitan la generación valor publico en la ADR Nacional</t>
  </si>
  <si>
    <t>Mide el Número de licencias adquiridas</t>
  </si>
  <si>
    <t>Licencias de Software adquiridas</t>
  </si>
  <si>
    <t>Se realizó la contratación para la renovación del soporte y mantenimiento de licencias de ArcGis hasta diciembre 2022</t>
  </si>
  <si>
    <t>Administración integral de la gestión documental de la agencia de desarrollo rural nacional</t>
  </si>
  <si>
    <t xml:space="preserve">Mide el número de documentos de archivo digitalizados y/0 microfilmados </t>
  </si>
  <si>
    <t>9900G021 Folios De Documentos De Archivo Digitalizados Y/o Microfilmados</t>
  </si>
  <si>
    <t>Se realizó una entrega de 106.009 en septiembre + 228.502 en octubre + 94.489 en noviembre y completando con 14.900 para un total de 443.900 imágenes digitalizadas que son en total para un avance de 99.99%</t>
  </si>
  <si>
    <t>Mide el cumplimiento en la suscripción de los contratos necesarios para la ejecución de un proyecto</t>
  </si>
  <si>
    <t>9900G070 Contratos suscritos</t>
  </si>
  <si>
    <t>Con corte ha julio hubo la suscripción de 24 contratos.</t>
  </si>
  <si>
    <t>Mide el cumplimiento en la suscripción de los contratos necesarios para el mantenimiento integral y adecuación de los inmuebles.</t>
  </si>
  <si>
    <t>Procesos Contractuales Adjudicados</t>
  </si>
  <si>
    <t>Se realizó la suscripción del proceso contractual de mantenimiento integral y adecuaciones a los bienes inmuebles donde funciona la sede central. No fue necesario realizar el contrato de interventoría por el  tipo de contratación de obra.</t>
  </si>
  <si>
    <t>100</t>
  </si>
  <si>
    <t>NINGUNA PARTICIPACION PIVADA</t>
  </si>
  <si>
    <t>LA AGENCIA DE DESARROLLO RURAL NO RECIBE TRANSFERENCIAS DE OTRAS ENTIDADES VIGILADAS POR LA CGR</t>
  </si>
  <si>
    <t xml:space="preserve">LA AGENCIA DE DESARROLLO RURAL ES UNA ENTIDAD QUE SI ESTA INCLUIDA EN EL PRESUPUESTO NACIONAL </t>
  </si>
  <si>
    <t>N/A</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</si>
  <si>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PROCESO.NPAA-708</t>
  </si>
  <si>
    <t>C-1702-1100-13-0-1702007-02</t>
  </si>
  <si>
    <t>SERVICIO</t>
  </si>
  <si>
    <t>CONTRATADO</t>
  </si>
  <si>
    <t>PRESTAR SUS SERVICIOS PROFESIONALES A LA GESTIÓN DE LA UNIDAD TÉCNICA TERRITORIAL N.1 DE ACOMPAÑAMIENTO PARA EL DESARROLLO DE ACTIVIDADES RELACIONADAS CON EL MODELO A LA COMERCIALIZACIÓN Y APOYO EN LA ESTRUCTURACIÓN DE LOS DE LOS PROYECTOS INTEGRALES DE DESARROLLO AGROPECUARIO Y RURAL CON ENFOQUE TERRITORIAL PIDAR COMO EN LA EJECUCIÓN DE LOS QUE ESTÉN CURSO; ASÍ MISMO BRINDAR SOPORTE PAR</t>
  </si>
  <si>
    <t>C-1702-1100-10-0-1702038-02, C-1702-1100-13-0-1702007-02, C-1702-1100-13-0-1702023-02, C-1702-1100-13-0-1702024-02, C-1702-1100-13-0-1702025-02, C-1708-1100-4-0-1708041-02, C-1709-1100-5-0-1709099-02, C-1709-1100-5-0-1709100-02, C-1709-1100-5-0-1709101-02</t>
  </si>
  <si>
    <t xml:space="preserve">PRESTAR SUS SERVICIOS PROFESIONALES A LA UNIDAD TÉCNICA TERRITORIAL N.1, PARA SEGUIMIENTO A LOS PROYECTOS INTEGRALES DE DESARROLLO AGROPECUARIO Y RURAL CON ENFOQUE TERRITORIAL EN BUSCA DE CUMPLIR LOS TIEMPOS PROGRAMADOS TOMADO CORRECTIVOS TÉCNICOS EN OPORTUNIDAD; ASÍ COMO REVISAR TRÁMITES DE HABILITACIÓN DE EPSEA Y LOS RELACIONADOS CON LA PRESTACIÓN DEL SERVICIO PÚBLICO DE ADECUACIÓN DE </t>
  </si>
  <si>
    <t>C-1702-1100-13-0-1702007-02, C-1702-1100-13-0-1702025-02, C-1708-1100-4-0-1708041-02, C-1709-1100-5-0-1709100-02</t>
  </si>
  <si>
    <t>PRESTAR SERVICIOS PROFESIONALES PARA APOYAR A LA DIRECCIÓN DE ADECUACIÓN DE TIERRAS EN LOS ASPECTOS RELACIONADOS CON ACOMPAÑAMIENTO EN ACTIVIDADES DE  DISEÑO DE SISTEMAS DE CAPTACIÓN Y SUMINISTRO DE AGUA, REDES HIDRÁULICAS DE CONDUCCIÓN Y DISTRIBUCIÓN, SISTEMA DE DRENAJE Y ASPECTOS ESPECÍFICOS DE CANTIDADES DE OBRA Y PRESUPUESTO DE SISTEMAS DE CAPTACIÓN, CONDUCCIÓN, DISTRIBUCIÓN Y SISTEM</t>
  </si>
  <si>
    <t>C-1709-1100-5-0-1709097-02, C-1709-1100-5-0-1709098-02</t>
  </si>
  <si>
    <t>PRESTAR SERVICIOS PROFESIONALES PARA ASESORAR A LA VICEPRESIDENCIA DE INTEGRACIÓN PRODUCTIVA Y DIRECCIÓN DE ADECUACIÓN DE TIERRAS EN LOS ASPECTOS TÉCNICOS DE LOS PROCESOS PRECONTRACTUALES RELACIONADOS CON LA REHABILITACIÓN, ADMINISTRACIÓN, OPERACIÓN Y MANTENIMIENTO DE DISTRITOS Y PROYECTOS ESTRATÉGICOS, APOYAR EL SEGUIMIENTO A LA EJECUCIÓN DE LAS INVERSIONES  Y DEMÁS ACTIVIDADES REQUERID</t>
  </si>
  <si>
    <t>C-1709-1100-5-0-1709084-02, C-1709-1100-5-0-1709101-02, C-1709-1100-5-0-1709103-02</t>
  </si>
  <si>
    <t>SUMINISTRO DE COMBUSTIBLE EN LA CIUDAD DE BOGOTÁ PARA LOS VEHÍCULOS DE PROPIEDAD DE LA AGENCIA DE DESARROLLO RURAL – ADR.  NPAA-001</t>
  </si>
  <si>
    <t>A-02-02-01-003-003</t>
  </si>
  <si>
    <t>GALON</t>
  </si>
  <si>
    <t>CONTRATAR EL SUMINISTRO DE TIQUETES AÉREOS PARA EL DESPLAZAMIENTO DE LOS SERVIDORES PÚBLICOS Y CONTRATISTAS DE LA ADR  NPAA-002</t>
  </si>
  <si>
    <t>A-02-02-02-006-004, C-1702-1100-10-0-1702038-02, C-1702-1100-10-0-1702039-02, C-1702-1100-12-0-1702011-02, C-1702-1100-12-0-1702040-02, C-1702-1100-13-0-1702007-02, C-1702-1100-13-0-1702024-02, C-1702-1100-13-0-1702025-02, C-1708-1100-4-0-1708047-02, C-1709-1100-5-0-1709084-02, C-1709-1100-5-0-1709097-02, C-1709-1100-5-0-1709099-02, C-1709-1100-5-0-1709100-02</t>
  </si>
  <si>
    <t>CONTRATADO. La información de la columna 16 se complemente en esta por límite de caracteres: C-1709-1100-5-0-1709101-02, C-1709-1100-5-0-1709102-02, C-1799-1100-11-0-1799054-02, C-1799-1100-11-0-1799060-02, C-1799-1100-12-0-1799065-02, C-1799-1100-7-0-1799052-02</t>
  </si>
  <si>
    <t>PRESTAR EL SERVICIO DE VIGILANCIA Y SEGURIDAD PRIVADA EN LAS SEDES Y DISTRITOS DE ADECUACIÓN DE TIERRAS DE LA AGENCIA DE DESARROLLO RURAL – ADR Y  SEDES DE LA AGENCIA NACIONAL DE TIERRAS - ANT  NPAA-003</t>
  </si>
  <si>
    <t>A-02-02-02-008-005</t>
  </si>
  <si>
    <t>PRESTAR EL SERVICIO DE TRANSPORTE TERRESTRE AUTOMOTOR ESPECIAL CON CONDUCTOR A TODO COSTO DENTRO DEL TERRITORIO NACIONAL, A LA AGENCIA DE DESARROLLO RURAL  NPAA-004</t>
  </si>
  <si>
    <t>A-02-02-02-006-004, C-1709-1100-5-0-1709100-02, C-1709-1100-5-0-1709101-02</t>
  </si>
  <si>
    <t xml:space="preserve">PRESTAR SUS SERVICIOS PROFESIONALES ESPECIALIZADOS A LA SECRETARIA GENERAL DE LA AGENCIA DE DESARROLLO RURAL EN LAS ACTIVIDADES AFINES Y/O RELACIONADAS CON LA FUNCIÓN DE SECRETARÍA TÉCNICA DEL CONSEJO DIRECTIVO, EN EL ANÁLISIS, PROYECCIÓN Y REVISIÓN DE LAS RESPUESTAS A LOS ENTES DE CONTROL Y EN EL SEGUIMIENTO A LAS ACCIONES DE MEJORAS PROPUESTAS POR LA OFICINA DE CONTROL INTERNO Y ENTES </t>
  </si>
  <si>
    <t>A-02-02-02-008-003</t>
  </si>
  <si>
    <t>PRESTAR LOS SERVICIOS DE APOYO A LA GESTIÓN RELACIONADOS CON LA CONDUCCIÓN DE UN VEHÍCULO DE LA AGENCIA DE DESARROLLO RURAL.   NPAA-006</t>
  </si>
  <si>
    <t>PRESTAR SERVICIOS TÉCNICOS PARA APOYAR LA GESTIÓN DE LA SECRETARÍA GENERAL EN LOS TEMAS QUE SE DERIVEN DE LA ADMINISTRACIÓN  Y MANEJO  DE  TIQUETES  AÉREOS  QUE  SEAN  NECESARIOS  PARA  LA  FORMULACIÓN  DE  LOS  PLANES  Y PROYECTOS INTEGRALES DE DESARROLLO AGROPECUARIO Y RURAL, ASÍ COMO EN EL SEGUIMIENTO A LAS ACTIVIDADES PARA EL CUMPLIMIENTO DE LAS NORMAS DE AUSTERIDAD DEL GASTO.  NPAA-</t>
  </si>
  <si>
    <t>PRESTAR SUS SERVICIOS PROFESIONALES CON EL FIN DE APOYAR A LA SECRETARÍA GENERAL EN LA ESTRUCTURACIÓN Y EVALUACIÓN ECONÓMICA Y FINANCIERA QUE SE REQUIERA EN  LAS ETAPAS PRE CONTRACTUAL, CONTRACTUAL Y POS CONTRACTUAL DENTRO DE LOS PROCESOS CONTRACTUALES QUE SEAN ADELANTADOS POR LA ENTIDAD A NIVEL NACIONAL.  NPAA-020</t>
  </si>
  <si>
    <t>PRESTAR SUS SERVICIOS PROFESIONALES EN LA ESTRUCTURACIÓN Y EVALUACIÓN ECONÓMICA Y FINANCIERA QUE SE REQUIERA EN  LAS ETAPAS PRE CONTRACTUAL, CONTRACTUAL Y POS CONTRACTUAL DENTRO DE LOS PROCESOS CONTRACTUALES QUE SEAN ADELANTADOS POR LA ENTIDAD A NIVEL NACIONAL.  NPAA-021</t>
  </si>
  <si>
    <t>PRESTAR SUS SERVICIOS PROFESIONALES EN LA SECRETARÍA GENERAL EN LAS ACTIVIDADES, ACTUACIONES Y PROCEDIMIENTOS  RELACIONADAS CON LA GESTIÓN JURÍDICA DE LOS BIENES MUEBLES E INMUEBLES QUE SE ADELANTEN DE MANERA TRASVERSAL, DE CONFORMIDAD CON LAS OBLIGACIONES ESPECÍFICAS CORRESPONDIENTES.  NPAA-022</t>
  </si>
  <si>
    <t>PRESTAR SUS SERVICIOS PROFESIONALES EN LA SECRETARÍA GENERAL DE LA AGENCIA DE DESARROLLO RURAL COORDINANDO LOS ASUNTOS DE CARÁCTER JURÍDICO RELACIONADOS CON LA GESTIÓN CONTRACTUAL.  NPAA-023</t>
  </si>
  <si>
    <t>PRESTAR LOS SERVICIOS DE APOYO A LA GESTIÓN A LA SECRETARÍA GENERAL DE LA AGENCIA DE DESARROLLO RURAL EN LA ADMINISTRACIÓN DE LA UNIDAD DE CORRESPONDENCIA DE LA UNIDAD TÉCNICA TERRITORIAL – UTT ASIGNADA. NPAA-024</t>
  </si>
  <si>
    <t>C-1799-1100-7-0-1799052-02</t>
  </si>
  <si>
    <t>PRESTAR LOS SERVICIOS DE APOYO A LA GESTIÓN A LA SECRETARÍA GENERAL DE LA AGENCIA DE DESARROLLO RURAL EN LA ADMINISTRACIÓN DE LA UNIDAD DE CORRESPONDENCIA DE LA UNIDAD TÉCNICA TERRITORIAL – UTT ASIGNADA.  NPAA-025</t>
  </si>
  <si>
    <t>PRESTAR SUS SERVICIOS PROFESIONALES APOYANDO A LA SECRETARIA GENERAL EN LA ORIENTACIÓN Y OPERACIÓN DE LOS PROCESOS Y PROCEDIMIENTOS PRESUPUESTALES DE LA AGENCIA DE DESARROLLO RURAL A NIVEL NACIONAL.  NPAA-026</t>
  </si>
  <si>
    <t>PRESTAR SUS SERVICIOS PROFESIONALES A LA SECRETARIA GENERAL EN EL PROCESAMIENTO DE LA INFORMACIÓN NECESARIA EN LA GESTIÓN PRESUPUESTAL PARA SOPORTAR EL DESARROLLO DEL MODELO DE OPERACIÓN DE LA AGENCIA DE DESARROLLO RURAL  NPAA-027</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</si>
  <si>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NPAA-028</t>
  </si>
  <si>
    <t>PRESTAR LOS SERVICIOS PROFESIONALES A LA DIRECCIÓN ADMINISTRATIVA Y FINANCIERA APOYANDO EL ANÁLISIS, VERIFICACIÓN Y CONSOLIDACIÓN DE LA INFORMACIÓN CONTABLE ASÍ COMO LOS REQUERIMIENTOS DE LOS ENTES DE CONTROL DE LA ENTIDAD, CON EL FIN DE FORTALECER LAS POLÍTICAS DE GESTIÓN PRESUPUESTAL, EFICIENCIA DEL GASTO PÚBLICO Y FORTALECIMIENTO ORGANIZACIONAL DE LA AGENCIA DE DESARROLLO RURAL A NIVE</t>
  </si>
  <si>
    <t>PRESTAR SUS SERVICIOS PROFESIONALES PARA APOYAR EN LAS ACTIVIDADES DE RADICACIÓN DE CUENTAS Y GESTIÓN CONTABLE DE LA DIRECCIÓN ADMINISTRATIVA Y FINANCIERA DE LA SECRETARÍA GENERAL, ASÍ COMO EN EL REGISTRO DE LAS OPERACIONES EN EL SISTEMA INTEGRADO DE INFORMACIÓN FINANCIERA SIIF NACIÓN, DE ACUERDO CON LA NORMATIVIDAD VIGENTE.  NPAA-030</t>
  </si>
  <si>
    <t>PRESTAR SERVICIOS PROFESIONALES EN LAS ACTIVIDADES FINANCIERAS, CONTABLES Y TRIBUTARIAS REQUERIDAS EN LA DIRECCIÓN ADMINISTRATIVA Y FINANCIERA DE LA SECRETARÍA GENERAL CONFORME A LA NORMATIVIDAD VIGENTE Y A LOS RECURSOS QUE FINANCIAN EL CONTRATO.  NPAA-031</t>
  </si>
  <si>
    <t>PRESTAR LOS SERVICIOS PROFESIONALES PARA APOYAR A LA DIRECCIÓN ADMINISTRATIVA Y FINANCIERA EN TODAS LAS ACTIVIDADES RELACIONADAS CON LA GESTIÓN CONTABLE Y FINANCIERA DESARROLLADA EN LA ENTIDAD, DE ACUERDO CON LA NORMATIVIDAD NACIONAL VIGENTE.  NPAA-032</t>
  </si>
  <si>
    <t>EL PROCESO NO SE ADELANTÓ</t>
  </si>
  <si>
    <t>PRESTAR SUS SERVICIOS PROFESIONALES EN LA SECRETARIA GENERAL PARA APOYAR EL FORTALECIMIENTO DEL DIRECCIONAMIENTO ESTRATÉGICO DE LA ADR DE LA AGENCIA DE DESARROLLO RURAL, EN LOS PROCESOS TESORALES NECESARIOS PARA EL REGISTRO Y VALIDACIÓN DE LOS PAGOS GARANTIZANDO LOS DESEMBOLSOS AL BENEFICIARIO FINAL DE LAS OBLIGACIONES CONTRIBUYENDO AL MEJORAMIENTO DE LA PLANEACIÓN ESTRATÉGICA Y ADMINIST</t>
  </si>
  <si>
    <t>PRESTAR SUS SERVICIOS PROFESIONALES PARA APOYAR LA GESTIÓN DE LOS PROCESOS TESORALES QUE SE DESARROLLAN EN LA DIRECCIÓN ADMINISTRATIVA Y FINANCIERA DE LA AGENCIA DE DESARROLLO RURAL A NIVEL NACIONAL Y EN LO RELACIONADO CON LOS INGRESOS A LA CUENTA BANCARIA RECAUDADORA DE LA ENTIDAD.  NPAA-034</t>
  </si>
  <si>
    <t xml:space="preserve">PRESTAR LOS SERVICIOS DE APOYO A LA GESTIÓN A LA SECRETARIA GENERAL EN LOS PROCESOS TESORALES NECESARIOS PARA REVISAR, PROCESAR Y REALIZAR SEGUIMIENTO A LOS PAGOS HASTA SU CULMINACIÓN AL BENEFICIARIO FINAL, CORRESPONDIENTE A LAS OBLIGACIONES RELACIONADAS CON LOS PROYECTOS DE INVERSIÓN INSTITUCIONALES, PARA SOPORTAR EL DESARROLLO DEL MODELO DE OPERACIÓN DE LA AGENCIA DE DESARROLLO RURAL. </t>
  </si>
  <si>
    <t>PRESTACIÓN DE SERVICIOS DE APOYO PARA COADYUVAR EN LAS DIVERSAS ACTIVIDADES PROPIAS DE LA TESORERÍA DE LA AGENCIA DE DESARROLLO RURAL  NPAA-036</t>
  </si>
  <si>
    <t>PRESTACIÓN DE SERVICIOS DE APOYO A LA GESTIÓN EN TESORERÍA DE LA AGENCIA DE DESARROLLO RURAL EN LO RELACIONADO CON EL APLICATIVO SIIF NACIÓN II Y DESARROLLO DE LA PROGRAMACIÓN, MODIFICACIÓN Y EJECUCIÓN DEL PROGRAMA ANUAL MENSUALIZADO DE CAJA (PAC)  NPAA-037</t>
  </si>
  <si>
    <t>PRESTAR SERVICIOS COMO ASISTENTE ADMINISTRATIVO DE LA PRESIDENCIA DE LA AGENCIA DE DESARROLLO RURAL EN DESARROLLO DE LOS PROYECTOS DE INVERSIÓN QUE FINANCIAN EL CONTRATO.  NPAA-038</t>
  </si>
  <si>
    <t>C-1702-1100-13-0-1702007-02, C-1708-1100-4-0-1708041-02, C-1709-1100-5-0-1709101-02, C-1709-1100-5-0-1709102-02, C-1709-1100-5-0-1709103-02</t>
  </si>
  <si>
    <t>PRESTAR SERVICIOS PROFESIONALES AL DESPACHO DE LA PRESIDENCIA APOYANDO LA OFERTA INSTITUCIONAL ANTE EL CONGRESO DE LA REPÚBLICA EN LA ACTIVIDAD LEGISLATIVA RELACIONADA CON EL MARCO INSTITUCIONAL Y MISIONAL DE LA ADR, EN DESARROLLO DE LOS PROYECTOS DE INVERSIÓN QUE FINANCIAN EL CONTRATO.  NPAA-039</t>
  </si>
  <si>
    <t>PRESTAR SERVICIOS PROFESIONALES COMO ABOGADA ESPECIALIZADA EN EL DESPACHO DE LA PRESIDENCIA DE LA AGENCIA DE DESARROLLO RURAL APOYANDO JURÍDICAMENTE LOS DIFERENTES PROCESOS ADMINISTRATIVOS, LA REVISIÓN Y ANÁLISIS DE LOS ACTOS ADMINISTRATIVOS Y TODAS AQUELLAS ACTUACIONES QUE SEAN COMPETENCIA DE LA PRESIDENTE EN DESARROLLO DE LOS PROYECTOS DE INVERSIÓN QUE FINANCIAN EL CONTRATO.  NPAA-040</t>
  </si>
  <si>
    <t>PRESTAR SUS SERVICIOS PROFESIONALES PARA APOYAR LA GESTIÓN Y TRÁMITES ADMINISTRATIVOS DE TODAS LAS ACTUACIONES QUE SEAN COMPETENCIA DEL DESPACHO DE LA PRESIDENCIA DE LA AGENCIA DE DESARROLLO RURAL, EN DESARROLLO DE LOS PROYECTOS DE INVERSIÓN QUE FINANCIAN EL CONTRATO.  NPAA-041</t>
  </si>
  <si>
    <t>PRESTAR LOS SERVICIOS PROFESIONALES AL DESPACHO DE PRESIDENCIA EN LA ARTICULACIÓN, ANÁLISIS Y SEGUIMIENTO DE LAS ESTRATEGIAS Y LINEAMIENTOS A CARGO DE LA AGENCIA DE DESARROLLO RURAL-ADR.  NPAA-042</t>
  </si>
  <si>
    <t>PRESTAR SERVICIOS PROFESIONALES AL DESPACHO DE PRESIDENCIA PARA BRINDAR APOYO COMO ENLACE EN ASUNTOS POLÍTICOS  RELACIONADOS CON EL SEGUIMIENTO  DE LOS COMPONENTES QUE INTEGRAN  LOS PROYECTOS DE INVERSIÓN QUE FINANCIAN EL CONTRATO.  NPAA-043</t>
  </si>
  <si>
    <t>PRESTAR LOS SERVICIOS PROFESIONALES A LA OFICINA DE TECNOLOGÍAS DE LA INFORMACIÓN EN EL APOYO A LA GESTIÓN Y CONFIGURACIÓN DE COMPONENTES DE INFRAESTRUCTURA TECNOLÓGICA EN LA NUBE PÚBLICA Y PRIVADA, ATENDIENDO LOS REQUERIMIENTOS E INCIDENTES A TRAVÉS DE LA MESA DE SERVICIOS. NPAA-044</t>
  </si>
  <si>
    <t>C-1799-1100-12-0-1799065-02</t>
  </si>
  <si>
    <t>PRESTAR SERVICIOS PROFESIONALES PARA APOYAR LA IMPLEMENTACIÓN Y SOPORTE DE SERVICIOS TECNOLÓGICOS DE LA ADR, MEDIANTE LA GESTIÓN, OPERACIÓN Y ADMINISTRACIÓN DE LA INFRAESTRUCTURA TECNOLÓGICA, LA CUAL SOPORTA LOS PROCESOS DE LA AGENCIA QUE SE ENCUENTRAN DESPLEGADOS TANTO EN LA NUBE PÚBLICA COMO EN LA NUBE PRIVADA. NPAA-045</t>
  </si>
  <si>
    <t>PRESTACIÓN DE SERVICIOS PROFESIONALES PARA APOYAR LA EJECUCIÓN DE ACTIVIDADES EN  ARQUITECTURA DE SOLUCIÓN PARA LA GESTIÓN Y CICLO DE VIDA DE LOS SISTEMAS DE INFORMACIÓN DE LA ADR, RELACIONADOS CON LA PRESTACIÓN DE LOS SERVICIOS MISIONALES DE EXTENSIÓN AGROPECUARIA, ADECUACIÓN DE TIERRAS Y PROYECTOS DE INVERSIÓN, QUE APOYA LA FORMULACIÓN DEL PLAN DE TRANSFORMACIÓN DIGITAL DE LA ADR NPAA-</t>
  </si>
  <si>
    <t>C-1702-1100-13-0-1702025-02, C-1708-1100-4-0-1708041-02, C-1709-1100-5-0-1709101-02</t>
  </si>
  <si>
    <t>PRESTAR LOS SERVICIOS PROFESIONALES EN LA OFICINA DE TECNOLOGÍAS DE LA INFORMACIÓN PARA APOYAR LAS ACTIVIDADES DE MANTENIMIENTO DE LA INFRAESTRUCTURA TECNOLÓGICA EN LA NUBE PUBLICA Y PRIVADA, APOYANDO LA CONFIGURACIÓN PARA EL SOPORTE E IMPLEMENTACIÓN DE NUEVOS SERVICIOS IMPLEMENTADOS EN LA NUBE ADR (MICROSOFT -AZURE). NPAA-047</t>
  </si>
  <si>
    <t>PRESTAR LOS SERVICIOS PROFESIONALES PARA APOYAR LA IMPLEMENTACIÓN DE LA POLÍTICA DE GOBIERNO DIGITAL EN LA ADR, CONTRIBUYENDO A LA DEFINICIÓN DE LOS PROPÓSITOS EN EL MARCO DE LOS SERVICIOS DE EXTENSIÓN AGROPECUARIA, ADMINISTRACIÓN, OPERACIÓN Y CONSERVACIÓN DE DISTRITOS DE ADECUACIÓN DE TIERRAS, QUE APOYA LA FORMULACIÓN DEL PLAN DE TRANSFORMACIÓN DIGITAL DE LA ADR NPAA-048</t>
  </si>
  <si>
    <t>PRESTAR LOS SERVICIOS PROFESIONALES EN LA OFICINA DE TECNOLOGÍAS DE LA INFORMACIÓN PARA APOYAR LAS ACTIVIDADES RELACIONADAS CON LA IMPLEMENTACIÓN Y AVANCE DEL MODELO DE SEGURIDAD Y PRIVACIDAD DE LA INFORMACIÓN (MSPI), DE ACUERDO CON EL DESARROLLO DEL PLAN ESTRATÉGICO DE TECNOLOGÍAS DE LA INFORMACIÓN Y DE LAS COMUNICACIONES DE LA ADR NPAA-049</t>
  </si>
  <si>
    <t>PRESTACIÓN DE SERVICIOS DE APOYO A LA GESTIÓN A LA OFICINA DE TECNOLOGÍAS DE LA INFORMACIÓN EN LA GESTIÓN TÉCNICA Y MESA DE SOPORTE TÉCNICO PARA GESTIONAR, DOCUMENTAR Y REGISTRAR LAS DIFERENTES SOLICITUDES Y SOLUCIONES DE LOS SERVICIOS DE TECNOLOGÍA.  NPAA-050</t>
  </si>
  <si>
    <t>PRESTACIÓN DE SERVICIOS PROFESIONALES PARA APOYAR EL DESARROLLO DEL MODELO DE GESTIÓN DE PROYECTOS DE TI Y ANÁLISIS ARQUITECTURA DE SOLUCIÓN DE LOS SISTEMAS DE INFORMACIÓN QUE APOYAN LAS ACTIVIDADES DE FORMULACIÓN Y ESTRUCTURACIÓN DE PROYECTOS PIDAR, CONTRIBUYENDO AL DESARROLLO DE LOS PROPÓSITOS DE LA POLÍTICA DE GOBIERNO DIGITAL EN LA ADR. NPAA-051</t>
  </si>
  <si>
    <t>C-1702-1100-13-0-1702025-02</t>
  </si>
  <si>
    <t>PRESTAR SERVICIOS PROFESIONALES PARA APOYAR EL DESARROLLO, ACTUALIZACIÓN, IMPLEMENTACIÓN, DOCUMENTACIÓN, GESTIÓN Y SOPORTE TECNOLÓGICO DE LOS APLICATIVOS QUE SOPORTAN EL COMPONENTE DE SISTEMAS DE SUMINISTRO DE ENERGÍA EN EL MARCO DE LA ADMINISTRACIÓN, OPERACIÓN Y CONSERVACIÓN DE LOS DISTRITOS DE ADECUACIÓN DE TIERRAS. NPAA-052</t>
  </si>
  <si>
    <t>C-1709-1100-5-0-1709097-02, C-1709-1100-5-0-1709099-02</t>
  </si>
  <si>
    <t>PRESTACIÓN DE SERVICIOS PROFESIONALES PARA APOYAR EL DISEÑO E IMPLEMENTACIÓN DE PROYECTOS DE  INTEROPERABILIDAD EN LA ADR, CONTRIBUYENDO A LAS ACTIVIDADES DE FORTALECIMIENTO LA ESTRUCTURACIÓN DE PIDAR, EL SERVICIO DE EXTENSIÓN AGROPECUARIA Y EL SERVICIO DE ADECUACIÓN DE TIERRAS, A TRAVÉS DE LA APLICACIÓN DEL MARCO DE INTEROPERABILIDAD DEL ESTADO COLOMBIANO. NPAA-053</t>
  </si>
  <si>
    <t>C-1702-1100-13-0-1702025-02, C-1708-1100-4-0-1708041-02, C-1709-1100-5-0-1709097-02, C-1709-1100-5-0-1709101-02</t>
  </si>
  <si>
    <t>PRESTACIÓN DE SERVICIOS PROFESIONALES PARA APOYAR EL LEVANTAMIENTO DE REQUERIMIENTOS NECESARIOS PARA EL MANTENIMIENTO Y EVOLUCIÓN DE APLICACIONES DE TI ASOCIADAS A LA ESTRUCTURACIÓN DE PROYECTOS PIDAR, ASI COMO LA GESTIÓN Y SOPORTE TECNOLÓGICO DE LOS APLICATIVOS INSTITUCIONALES, CONTRIBUYENDO EN LA EJECUCIÓN DEL CICLO DE VIDA DE LOS SISTEMAS DE INFORMACIÓN, ACORDE AL PLAN DE TRANSFORMACI</t>
  </si>
  <si>
    <t>PRESTAR SERVICIOS DE APOYO A LA GESTIÓN EN EL DESARROLLO, ACTUALIZACIÓN, IMPLEMENTACIÓN, DOCUMENTACIÓN Y SOPORTE TECNOLÓGICO DEL SISTEMA DE INFORMACIÓN QUE SOPORTA EL PROCESO DE VIÁTICOS EN EL MARCO DEL CICLO DE VIDA DEL DOMINO DE LOS SISTEMAS DE INFORMACIÓN DE LA ADR. NPAA-055</t>
  </si>
  <si>
    <t>PRESTAR LOS SERVICIOS PROFESIONALES EN LA OFICINA DE TECNOLOGÍAS DE LA INFORMACIÓN PARA APOYAR LAS ACTIVIDADES EN LA OPERACIÓN, DISPONIBILIDAD, DESPLIEGUE E IMPLEMENTACIÓN DEL DOMINIO DE ARQUITECTURA DE INFRAESTRUCTURA TECNOLÓGICA EN LA ADR, APOYANDO LAS ACTIVIDADES RELACIONADAS CON LA GESTIÓN Y ADMINISTRACIÓN DE SERVICIOS TECNOLÓGICOS DE ACUERDO CON LOS PROYECTOS DEFINIDOS EN EL PLAN ES</t>
  </si>
  <si>
    <t>PRESTAR LOS SERVICIOS PROFESIONALES A LA OFICINA DE TECNOLOGÍAS DE LA INFORMACIÓN CON EL OBJETIVO DE APOYAR LAS ACTIVIDADES EN LA GESTIÓN REDES DE COMUNICACIONES, EN EL DESARROLLO DE LAS ACTIVIDADES DE ADOPCIÓN, IMPLEMENTACIÓN Y PUESTA EN OPERACIÓN DEL PROTOCOLO IPV6, DANDO SOPORTE A LA ACTUAL RED DE DATOS DE LA ADR. NPAA-057</t>
  </si>
  <si>
    <t>PRESTAR SERVICIOS PROFESIONALES PARA APOYAR EL ANÁLISIS Y GESTIÓN DE LA INFORMACIÓN GEOGRÁFICA Y SISTEMAS DE INFORMACIÓN GEOGRÁFICA, QUE APOYAN LAS ACTIVIDADES TECNOLÓGICAS EN LOS SERVICIOS DE ADMINISTRACIÓN, OPERACIÓN Y CONSERVACIÓN DE DISTRITOS DE ADECUACIÓN DE TIERRAS DE PROPIEDAD DEL ESTADO, CONTRIBUYENDO A LA FORMULACIÓN DEL PLAN DE TRANSFORMACIÓN DIGITAL DE LA ADR. NPAA-058</t>
  </si>
  <si>
    <t>C-1709-1100-5-0-1709084-02, C-1709-1100-5-0-1709101-02, C-1709-1100-5-0-1709102-02</t>
  </si>
  <si>
    <t>PRESTACIÓN DE SERVICIOS PROFESIONALES A LA OFICINA DE TECNOLOGIAS DE LA INFORMACIÓN PARA APOYAR LA IMPLEMENTACIÓN DEL MODELO DE ARQUITECTURA DE INFORMACIÓN, A TRAVÉS DE LA ADMINISTRACIÓN Y AUDITORÍA DE BASES DE DATOS, CIENCIA DE DATOS Y/O INTEGRACIÓN DE APLICACIONES DE DATOS DE ACUERDO CON EL DESARROLLO DEL PLAN ESTRATÉGICO DE TECNOLOGÍAS DE LA INFORMACIÓN PETI ADR NPAA-059</t>
  </si>
  <si>
    <t>PRESTAR LOS SERVICIOS PROFESIONALES PARA LA ACTUALIZACIÓN Y ADMINISTRACIÓN DE LOS CONTENIDOS DE LA PÁGINA WEB Y LA INTRANET, DONDE SE DIFUNDE LA OFERTA INSTITUCIONAL, LINEAMIENTOS Y MODELOS DE OPERACIÓN DE LA AGENCIA DE DESARROLLO RURAL. NPAA-060</t>
  </si>
  <si>
    <t>PRESTAR LOS SERVICIOS PROFESIONALES PARA EL APOYO DE LAS ACTIVIDADES LOGÍSTICAS Y DE PROTOCOLO, REQUERIDOS PARA LA DIVULGACIÓN DE LA MISIONALIDAD, ACORDE CON LA ESTRATEGIA DE COMUNICACIÓN EN EL MARCO DEL PROYECTO DE APOYO A LA FORMULACIÓN E IMPLEMENTACIÓN DE DISTRITOS DE ADECUACIÓN DE TIERRAS  A NIVEL NACIONAL. NPAA-061</t>
  </si>
  <si>
    <t>C-1709-1100-5-0-1709102-02</t>
  </si>
  <si>
    <t>PRESTAR SERVICIOS PROFESIONALES COMO ENLACE ENTRE LA SEDE CENTRAL Y LAS UNIDADES TÉCNICAS TERRITORIALES PARA APOYAR LAS ACTIVIDADES DE INVESTIGACIÓN, DIVULGACIÓN, ARTICULACIÓN Y DIFUSIÓN DEL DESEMPEÑO INSTITUCIONAL EN EL MARCO DE LA OPTIMIZACION DE LA GENERACION DE INGRESOS SOSTENIBLES DE PRODUCTORES RURALES A NIVEL  NACIONAL. NPAA-062</t>
  </si>
  <si>
    <t>PRESTAR SERVICIOS PROFESIONALES PARA DESARROLLAR ACTIVIDADES ORGANIZACIONALES EN CUMPLIMIENTO DE LA MISIONALIDAD DE LA OFICINA DE COMUNICACIONES EN EL MARCO DEL PROYECTO DE FORTALECIMIENTO DEL DESEMPEÑO INSTITUCIONAL DE LA AGENCIA DE DESARROLLO RURAL A NIVEL NACIONAL. NPAA-063</t>
  </si>
  <si>
    <t>C-1799-1100-11-0-1799060-02</t>
  </si>
  <si>
    <t>PRESTAR SERVICIOS PROFESIONALES A LA OFICINA ASESORA DE COMUNICACIONES EN LA ARTICULACIÓN, ANÁLISIS, COMPLEMENTACIÓN Y SEGUIMIENTO, DEL PLAN, LA METODOLOGÍA Y LA ESTRATEGIA DE COMUNICACIÓN DE LA AGENCIA DE DESARROLLO RURAL-ADR, EN PROCURA DE MEJORAR EL POSICIONAMIENTO DE LA ENTIDAD SOBRE LA EJECUCIÓN DE POLÍTICAS PÚBLICAS Y BRINDAR APOYO AL PROYECTO DEL FORTALECIMIENTO DE LA GESTIÓN Y DE</t>
  </si>
  <si>
    <t>PRESTAR SERVICIOS PROFESIONALES PARA DESARROLLAR ACTIVIDADES DE COMUNICACIÓN INTERNA EN EL MARCO DE LAS FUNCIONES Y RESULTADOS DE LA GESTIÓN DE LA AGENCIA DE DESARROLLO RURAL. NPAA-065</t>
  </si>
  <si>
    <t>PRESTAR SERVICIOS PROFESIONALES EN COMUNICACIÓN AUDIOVISUAL EN EL MARCO DEL PROYECTO DE APOYO A LA FORMULACIÓN E IMPLEMENTACIÓN DE DISTRITOS DE ADECUACIÓN DE TIERRAS  A NIVEL NACIONAL. NPAA-066</t>
  </si>
  <si>
    <t>PRESTAR SUS SERVICIOS PROFESIONALES A LA AGENCIA DE DESARROLLO RURAL, EN LA COORDINACIÓN, ORIENTACIÓN, CONCEPTUALIZACIÓN Y ANÁLISIS JURÍDICO DE LOS ASUNTOS RELACIONADAS CON LOS PROCESOS DE EVALUACIÓN, CALIFICACIÓN Y COFINANCIACIÓN Y EL PROCESO DE SEGUIMIENTO Y CONTROL DE LOS PROYECTOS INTEGRALES DE DESARROLLO AGROPECUARIO RURAL QUE SE ADELANTEN EN LA VICEPRESIDENCIA DE PROYECTOS.   NPAA-</t>
  </si>
  <si>
    <t>PRESTAR SUS SERVICIOS PROFESIONALES PARA APOYAR A LA AGENCIA DE DESARROLLO RURAL, EN LOS TEMAS JURÍDICOS RELACIONADOS CON EL SERVICIO DE APOYO FINANCIERO PARA PROYECTOS PRODUCTIVOS GERENCIADOS POR LA VICEPRESIDENCIA DE PROYECTOS.  NPAA-068</t>
  </si>
  <si>
    <t>PRESTAR SUS SERVICIOS PROFESIONALES A LA AGENCIA DE DESARROLLO RURAL, APOYANDO LA PROMOCIÓN Y CONSOLIDACIÓN DE ALIANZAS INTERINSTITUCIONALES CON ENTIDADES PÚBLICAS, PRIVADAS Y ENTIDADES TERRITORIALES PARA INCREMENTAR LA COFINANCIACIÓN DE PROYECTOS INTEGRALES DE DESARROLLO AGROPECUARIO Y RURAL  NPAA-070</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</si>
  <si>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NPAA-071</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</si>
  <si>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NPAA-072</t>
  </si>
  <si>
    <t>PRESTAR SUS SERVICIOS PROFESIONALES A LA AGENCIA DE DESARROLLO RURAL, EN LA EVALUACIÓN Y CALIFICACIÓN DE LOS PROYECTOS INTEGRALES DE DESARROLLO AGROPECUARIO Y RURAL CONFORME EL REGLAMENTO VIGENTE Y DESDE EL NÚCLEO BÁSICO DE SU CONOCIMIENTO  NPAA-073</t>
  </si>
  <si>
    <t>PRESTAR SUS SERVICIOS PROFESIONALES A LA AGENCIA DE DESARROLLO RURAL, APOYANDO EL PROCESO DE EVALUACIÓN Y CALIFICACIÓN DE LOS PROYECTOS INTEGRALES DE DESARROLLO AGROPECUARIO Y RURAL DESDE EL PUNTO DE VISTA FINANCIERO. NPAA-074</t>
  </si>
  <si>
    <t>PRESTAR SUS SERVICIOS PROFESIONALES A LA AGENCIA DE DESARROLLO RURAL, EN LA EVALUACIÓN Y CALIFICACIÓN DE LOS PROYECTOS INTEGRALES DE DESARROLLO AGROPECUARIO Y RURAL CONFORME EL REGLAMENTO VIGENTE Y DESDE EL NÚCLEO BÁSICO DE SU CONOCIMIENTO  NPAA-075</t>
  </si>
  <si>
    <t>PRESTAR SUS SERVICIOS DE APOYO A LA AGENCIA DE DESARROLLO RURAL EN LA ADOPCIÓN DEL ENFOQUE DIFERENCIAL EN LOS PROCESOS DE EVALUACIÓN, CALIFICACIÓN Y COFINANCIACIÓN DE PROYECTOS INTEGRALES DE DESARROLLO AGROPECUARIO Y RURAL CON ENFOQUE TERRITORIAL. NPAA-076</t>
  </si>
  <si>
    <t>PRESTAR SUS SERVICIOS PROFESIONALES A LA AGENCIA DE DESARROLLO RURAL, LIDERANDO EL DISEÑO, ACTUALIZACIÓN E IMPLEMENTACIÓN DEL SISTEMA DE MONITOREO, SEGUIMIENTO Y CONTROL A LOS PROCESOS DE EJECUCIÓN DE LOS PROYECTOS INTEGRALES DE DESARROLLO AGROPECUARIO Y RURAL CON ENFOQUE TERRITORIAL, DE ACUERDO CON LOS CRITERIOS Y PROCEDIMIENTOS VIGENTES.  NPAA-077</t>
  </si>
  <si>
    <t>PRESTAR SUS SERVICIOS PROFESIONALES A LA AGENCIA DE DESARROLLO RURAL APOYANDO EL SEGUIMIENTO Y CONTROL DE LOS PROYECTOS INTEGRALES DE DESARROLLO AGROPECUARIO RURAL; ASÍ COMO ADELANTAR LA ARTICULACIÓN INTERINSTITUCIONAL DERIVADA DE ESTE PROCESO, DE ACUERDO CON LOS CRITERIOS Y PROCEDIMIENTOS VIGENTES.  NPAA-078</t>
  </si>
  <si>
    <t>PRESTAR SUS SERVICIOS PROFESIONALES A LA AGENCIA DE DESARROLLO RURAL PARA ADELANTAR EL MONITOREO, SEGUIMIENTO Y CONTROL DE LOS PROCESOS DE EJECUCIÓN DE LOS PROYECTOS INTEGRALES DE DESARROLLO AGROPECUARIO Y RURAL CON ENFOQUE TERRITORIAL - PIDAR; ASÍ COMO EN LA ELABORACIÓN DE INFORMES Y ACTUALIZACIÓN DE INSTRUMENTOS RELACIONADOS CON EL PROCESO DE SEGUIMIENTO Y CONTROL A PIDAR.  NPAA-079</t>
  </si>
  <si>
    <t>PRESTAR SUS SERVICIOS PROFESIONALES A LA AGENCIA DE DESARROLLO RURAL PARA ADELANTAR EL MONITOREO, SEGUIMIENTO Y CONTROL DE LOS PROCESOS DE EJECUCIÓN DE LOS PROYECTOS INTEGRALES DE DESARROLLO AGROPECUARIO Y RURAL CON ENFOQUE TERRITORIAL - PIDAR; ASÍ COMO EN LA ELABORACIÓN DE INFORMES Y ACTUALIZACIÓN DE INSTRUMENTOS RELACIONADOS CON EL PROCESO DE SEGUIMIENTO Y CONTROL A PIDAR.  NPAA-080</t>
  </si>
  <si>
    <t>PRESTAR SUS SERVICIOS PROFESIONALES A LA AGENCIA DE DESARROLLO RURAL PARA ADELANTAR EL MONITOREO, SEGUIMIENTO Y CONTROL DE LOS PROCESOS DE EJECUCIÓN DE LOS PROYECTOS INTEGRALES DE DESARROLLO AGROPECUARIO Y RURAL CON ENFOQUE TERRITORIAL - PIDAR; ASÍ COMO EN LA ELABORACIÓN DE INFORMES Y ACTUALIZACIÓN DE INSTRUMENTOS RELACIONADOS CON EL PROCESO DE SEGUIMIENTO Y CONTROL A PIDAR.  NPAA-081</t>
  </si>
  <si>
    <t>PRESTAR SUS SERVICIOS PROFESIONALES A LA AGENCIA DE DESARROLLO RURAL PARA ADELANTAR EL MONITOREO, SEGUIMIENTO Y CONTROL DE LOS PROCESOS DE EJECUCIÓN DE LOS PROYECTOS INTEGRALES DE DESARROLLO AGROPECUARIO Y RURAL CON ENFOQUE TERRITORIAL - PIDAR; ASÍ COMO EN LA ELABORACIÓN DE INFORMES Y ACTUALIZACIÓN DE INSTRUMENTOS RELACIONADOS CON EL PROCESO DE SEGUIMIENTO Y CONTROL A PIDAR.  NPAA-082</t>
  </si>
  <si>
    <t>PRESTAR SUS SERVICIOS PROFESIONALES A LA AGENCIA DE DESARROLLO RURAL PARA ADELANTAR EL MONITOREO, SEGUIMIENTO Y CONTROL DE LOS PROCESOS DE EJECUCIÓN DE LOS PROYECTOS INTEGRALES DE DESARROLLO AGROPECUARIO Y RURAL CON ENFOQUE TERRITORIAL - PIDAR; ASÍ COMO EN LA ELABORACIÓN DE INFORMES Y ACTUALIZACIÓN DE INSTRUMENTOS RELACIONADOS CON EL PROCESO DE SEGUIMIENTO Y CONTROL A PIDAR.  NPAA-083</t>
  </si>
  <si>
    <t>PRESTAR SUS SERVICIOS PROFESIONALES A LA AGENCIA DE DESARROLLO RURAL PARA ADELANTAR EL MONITOREO, SEGUIMIENTO Y CONTROL DE LOS PROCESOS DE EJECUCIÓN DE LOS PROYECTOS INTEGRALES DE DESARROLLO AGROPECUARIO Y RURAL CON ENFOQUE TERRITORIAL - PIDAR; ASÍ COMO EN LA ELABORACIÓN DE INFORMES Y ACTUALIZACIÓN DE INSTRUMENTOS RELACIONADOS CON EL PROCESO DE SEGUIMIENTO Y CONTROL A PIDAR.  NPAA-084</t>
  </si>
  <si>
    <t>PRESTAR LOS SERVICIOS PROFESIONALES A LA VICEPRESIDENCIA DE PROYECTOS DE LA AGENCIA DE DESARROLLO RURAL, REALIZANDO ACTIVIDADES QUE CONTRIBUYAN A LA OPTIMIZACIÓN DE LOS PROCESOS RELACIONADOS CON EL SEGUIMIENTO Y CONTROL DE LOS PROYECTOS INTEGRALES DE DESARROLLO AGROPECUARIO Y RURAL.   NPAA-085</t>
  </si>
  <si>
    <t>PRESTAR SUS SERVICIOS PROFESIONALES A LA AGENCIA DE DESARROLLO RURAL, EN ASUNTOS RELACIONADOS CON VIVIENDA DE INTERÉS SOCIAL RURAL, DE ACUERDO CON LOS CRITERIOS Y PROCEDIMIENTOS VIGENTES. NPAA-086</t>
  </si>
  <si>
    <t>PRESTAR SUS SERVICIOS PROFESIONALES A LA AGENCIA DE DESARROLLO RURAL, LIDERANDO LA IMPLEMENTACIÓN DE LAS ESTRATEGIAS DE FOMENTO Y FORTALECIMIENTO ASOCIATIVO, DIRIGIDAS A LA POBLACIÓN OBJETO DE ATENCIÓN DE LA OFERTA INSTITUCIONAL.   NPAA-087</t>
  </si>
  <si>
    <t>C-1702-1100-12-0-1702011-02, C-1702-1100-12-0-1702040-02</t>
  </si>
  <si>
    <t>PRESTAR SUS SERVICIOS PROFESIONALES A LA AGENCIA DE DESARROLLO RURAL A TRAVÉS DE LA COORDINACIÓN, IMPLEMENTACIÓN Y SEGUIMIENTO A LAS ESTRATEGIAS DE FOMENTO Y FORTALECIMIENTO ASOCIATIVO, DIRIGIDAS A LA POBLACIÓN OBJETO DE ATENCIÓN DE LA OFERTA INSTITUCIONAL.   NPAA-088</t>
  </si>
  <si>
    <t>PRESTAR SUS SERVICIOS DE APOYO A LA AGENCIA DE DESARROLLO RURAL, EN LA ORGANIZACIÓN Y DESARROLLO DE ACTIVIDADES OPERATIVAS RELACIONADAS CON EL FOMENTO Y FORTALECIMIENTO ASOCIATIVO.  NPAA-089</t>
  </si>
  <si>
    <t>PRESTAR SUS SERVICIOS PROFESIONALES A LA AGENCIA DE DESARROLLO RURAL, PARA LA IMPLEMENTACIÓN DE LAS ESTRATEGIAS DE FOMENTO Y FORTALECIMIENTO ASOCIATIVO, DIRIGIDAS A LA POBLACIÓN OBJETO DE ATENCIÓN DE LA OFERTA INSTITUCIONAL.  NPAA-090</t>
  </si>
  <si>
    <t>PRESTAR SUS SERVICIOS PROFESIONALES A LA AGENCIA DE DESARROLLO RURAL, EN LA ACTUALIZACIÓN DE LOS INSTRUMENTOS, PLANEACIÓN E IMPLEMENTACIÓN DE LAS ESTRATEGIAS DE FOMENTO Y FORTALECIMIENTO ASOCIATIVO, DIRIGIDAS A LA POBLACIÓN OBJETO DE ATENCIÓN DE LA OFERTA INSTITUCIONAL  NPAA-091</t>
  </si>
  <si>
    <t>PRESTAR SUS SERVICIOS PROFESIONALES EN LA IMPLEMENTACIÓN Y SEGUIMIENTO DE LAS ESTRATEGIAS DE FOMENTO Y FORTALECIMIENTO ASOCIATIVOS ENMARCADAS EN LOS CONVENIOS SUSCRITOS POR PARTE DE LA AGENCIA DE DESARROLLO RURAL.  NPAA-092</t>
  </si>
  <si>
    <t>PRESTAR LOS SERVICIOS PROFESIONALES COMO ABOGADO PARA APOYAR LAS ACTIVIDADES RELACIONADAS CON LA ELABORACIÓN, REVISIÓN Y TRÁMITE DE LA ACTUACIÓN DE LA VICEPRESIDENCIA DE GESTIÓN CONTRACTUAL, EN LAS DIFERENTES ETAPAS DE LOS PROCESOS DE CONTRATACIÓN DE LA ADR. NPAA- 093</t>
  </si>
  <si>
    <t>PRESTAR LOS SERVICIOS PROFESIONALES COMO ABOGADO PARA APOYAR LAS ACTIVIDADES RELACIONADAS CON LA RESPUESTA A DERECHOS DE PETICIÓN Y LA ELABORACIÓN, REVISIÓN Y TRÁMITE DE LA ACTUACIÓN DE LA VICEPRESIDENCIA DE GESTIÓN CONTRACTUAL, EN LAS DIFERENTES ETAPAS DE LOS PROCESOS DE CONTRATACIÓN DE LA ADR. NPAA- 094</t>
  </si>
  <si>
    <t>PRESTAR LOS SERVICIOS PROFESIONALES COMO ABOGADO ESPECIALIZADO PARA APOYAR LAS ACTIVIDADES RELACIONADAS CON LA COORDINACIÓN, ELABORACIÓN, REVISIÓN Y TRÁMITE DE LA ACTUACIÓN DE LA VICEPRESIDENCIA DE GESTIÓN CONTRACTUAL, EN LAS DIFERENTES ETAPAS DE LOS PROCESOS DE CONTRATACIÓN DE LA ADR.  NPAA- 095</t>
  </si>
  <si>
    <t>C-1702-1100-13-0-1702007-02, C-1708-1100-4-0-1708041-02, C-1709-1100-5-0-1709100-02, C-1709-1100-5-0-1709101-02, C-1709-1100-5-0-1709102-02, C-1709-1100-5-0-1709103-02</t>
  </si>
  <si>
    <t>PRESTAR LOS SERVICIOS DE APOYO A LA GESTIÓN EN LAS ACTIVIDADES ADMINISTRATIVAS DE LA VICEPRESIDENCIA DE GESTIÓN CONTRACTUAL DE LA ADR. NPAA- 096</t>
  </si>
  <si>
    <t>PRESTAR LOS SERVICIOS PROFESIONALES COMO ABOGADO PARA APOYAR LAS ACTIVIDADES RELACIONADAS CON LA ELABORACIÓN, REVISIÓN Y TRÁMITE DE LA ACTUACIÓN DE LA VICEPRESIDENCIA DE GESTIÓN CONTRACTUAL, EN LAS DIFERENTES ETAPAS DE LOS PROCESOS DE CONTRATACIÓN DE LA ADR. NPAA- 097</t>
  </si>
  <si>
    <t>PRESTAR LOS SERVICIOS PROFESIONALES COMO ABOGADO PARA APOYAR LAS ACTIVIDADES RELACIONADAS CON LA ELABORACIÓN, REVISIÓN Y TRÁMITE DE LA ACTUACIÓN DE LA VICEPRESIDENCIA DE GESTIÓN CONTRACTUAL, EN LAS DIFERENTES ETAPAS DE LOS PROCESOS DE CONTRATACIÓN DE LA ADR. NPAA- 098</t>
  </si>
  <si>
    <t>PRESTAR LOS SERVICIOS PROFESIONALES COMO ABOGADO, PARA APOYAR LAS ACTIVIDADES RELACIONADAS CON EL ACOMPAÑAMIENTO, ELABORACIÓN, REVISIÓN Y TRÁMITE DE LA ACTUACIÓN DE LA VICEPRESIDENCIA DE GESTIÓN CONTRACTUAL, EN LAS DIFERENTES ETAPAS DE LOS PROCESOS DE CONTRATACIÓN DE LA ADR.  NPAA- 099</t>
  </si>
  <si>
    <t>PRESTAR LOS SERVICIOS PROFESIONALES DE APOYO EN LAS ACTIVIDADES ADMINISTRATIVAS Y FINANCIERAS DE LA VICEPRESIDENCIA DE GESTIÓN CONTRACTUAL, EN LAS DIFERENTES ETAPAS DE LOS PROCESOS DE CONTRATACIÓN DE LA ADR.  NPAA- 100</t>
  </si>
  <si>
    <t>PRESTAR LOS SERVICIOS PROFESIONALES COMO ABOGADO ESPECIALIZADO PARA APOYAR LAS ACTIVIDADES RELACIONADAS CON LIDERAR, COORDINAR, ELABORAR, REVISAR Y TRAMITAR LAS ACTUACIONES DE LA VICEPRESIDENCIA DE GESTIÓN CONTRACTUAL, EN LAS DIFERENTES ETAPAS DE LOS PROCESOS DE CONTRATACIÓN DE LA ADR.  NPAA- 101</t>
  </si>
  <si>
    <t>PRESTAR LOS SERVICIOS PROFESIONALES COMO ABOGADO, PARA APOYAR LAS ACTIVIDADES RELACIONADAS CON EL ACOMPAÑAMIENTO, ELABORACIÓN, REVISIÓN Y TRÁMITE DE LA ACTUACIÓN DE LA VICEPRESIDENCIA DE GESTIÓN CONTRACTUAL, EN LAS DIFERENTES ETAPAS DE LOS PROCESOS DE CONTRATACIÓN DE LA ADR.  NPAA- 102</t>
  </si>
  <si>
    <t>PRESTAR LOS SERVICIOS PROFESIONALES DE APOYO EN LAS ACTIVIDADES ADMINISTRATIVAS Y CONSOLIDACIÓN DE LAS BASES DE DATOS QUE SE REQUIERAN EN LA VICEPRESIDENCIA DE GESTIÓN CONTRACTUAL DE LA ADR.  NPAA- 103</t>
  </si>
  <si>
    <t>PRESTAR LOS SERVICIOS PROFESIONALES COMO ABOGADO PARA APOYAR LAS ACTIVIDADES RELACIONADAS CON EL IMPULSO DE LOS PROCESOS SANCIONATORIOS Y LA ELABORACIÓN, REVISIÓN Y TRÁMITE DE LA ACTUACIÓN DE LA VICEPRESIDENCIA DE GESTIÓN CONTRACTUAL, EN LAS DIFERENTES ETAPAS DE LOS PROCESOS DE CONTRATACIÓN DE LA ADR. NPAA- 104</t>
  </si>
  <si>
    <t>PRESTAR LOS SERVICIOS PROFESIONALES JURÍDICOS ESPECIALIZADOS PARA APOYAR LAS ACTIVIDADES RELACIONADAS CON LA ASESORÍA  EXTERNA PARA LA EMISIÓN DE CONCEPTOS,  ATENCIÓN DE LAS CONSULTAS Y ACOMPAÑAMIENTO DE LOS PROCESOS QUE SE DERIVEN DE LA ACTUACIÓN DE LA VICEPRESIDENCIA DE GESTIÓN CONTRACTUAL, EN LAS DIFERENTES ETAPAS DE LOS PROCESOS DE CONTRATACIÓN DE LA ADR.  NPAA- 105</t>
  </si>
  <si>
    <t>PRESTAR LOS SERVICIOS PROFESIONALES COMO ABOGADO PARA APOYAR LAS ACTIVIDADES RELACIONADAS CON LA ARTICULACIÓN, PREPARACIÓN, REVISIÓN Y CONCEPTUALIZACIÓN DE LA ACTUACIÓN DE LA VICEPRESIDENCIA DE GESTIÓN CONTRACTUAL, EN LOS TRÁMITES DE LAS DIFERENTES ETAPAS DE LOS PROCESOS DE CONTRATACIÓN DE LA ADR.  NPAA- 106</t>
  </si>
  <si>
    <t>PRESTAR LOS SERVICIOS DE APOYO A LA GESTIÓN EN LAS ACTIVIDADES ADMINISTRATIVAS Y TRÁMITE DOCUMENTAL DE LA VICEPRESIDENCIA DE GESTIÓN CONTRACTUAL DE LA ADR. NPAA- 107</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</si>
  <si>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  NPAA-108</t>
  </si>
  <si>
    <t>PRESTAR LOS SERVICIOS PROFESIONALES A LA OFICINA DE CONTROL INTERNO DE LA AGENCIA DE DESARROLLO RURAL - ADR, LIDERANDO LA PLANEACIÓN INDIVIDUAL DE LOS TRABAJOS DE ASEGURAMIENTO Y CUMPLIMIENTO, LA EJECUCIÓN DE LAS PRUEBAS DE AUDITORÍA, LA COMUNICACIÓN DE LOS RESULTADOS Y LAS ACTIVIDADES DE SEGUIMIENTO Y EVALUACIÓN DEL MODELO ESTÁNDAR DE CONTROL INTERNO – MECI EN ARTICULACIÓN CON EL SISTEM</t>
  </si>
  <si>
    <t>PRESTAR SUS SERVICIOS PROFESIONALES A LA AGENCIA DE DESARROLLO RURAL CON EL FIN DE APOYAR LA SUSTANCIACIÓN EN TODAS LAS ETAPAS PROCESALES DE LOS PROCESOS DISCIPLINARIOS DE PRIMERA INSTANCIA A CARGO DE LA SECRETARÍA GENERAL DE LA ENTIDAD.  NPAA-007</t>
  </si>
  <si>
    <t>PRESTAR SUS SERVICIOS PROFESIONALES EN LA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Y EN LA CERTIFICACIÓN EN EL MANEJO Y C</t>
  </si>
  <si>
    <t>PRESTAR SERVICIOS PROFESIONALES A LA SECRETARÍA GENERAL – DIRECCIÓN DE TALENTO HUMANO DE LA ADR EN EL DESARROLLO DE ACTIVIDADES PARA LA PUESTA EN MARCHA DEL SISTEMA DE GESTIÓN DE SEGURIDAD Y SALUD EN EL TRABAJO.   NPAA-009</t>
  </si>
  <si>
    <t>PRESTAR SERVICIOS PROFESIONALES A LA SECRETARÍA GENERAL DE LA AGENCIA DE DESARROLLO RURAL EN LOS ASUNTOS DE CARÁCTER JURÍDICO Y CONTRACTUAL QUE SE REQUIERAN EN EL DESARROLLO DE LA ACTIVIDAD ADMINISTRATIVA Y DE TALENTO HUMANO, DE CONFORMIDAD CON LA NORMATIVIDAD VIGENTE.   NPAA-010</t>
  </si>
  <si>
    <t>A-02-02-02-006-004, A-02-02-02-008-003</t>
  </si>
  <si>
    <t>PRESTAR SERVICIOS PROFESIONALES A LA SECRETARÍA GENERAL – DIRECCIÓN DE TALENTO HUMANO DE LA ADR APOYANDO EL DESARROLLO DE ACTIVIDADES PARA LA PUESTA EN MARCHA DEL SISTEMA DE GESTIÓN DE SEGURIDAD Y SALUD EN EL TRABAJO, ENFOCADO EN EL PROGRAMA DE MEDICINA PREVENTIVA Y DEL TRABAJO, ASÍ COMO EL DESARROLLO DEL SISTEMA DE VIGILANCIA EPIDEMIOLÓGICA DE RIESGO OSTEOMUSCULAR.   NPAA-011</t>
  </si>
  <si>
    <t>PRESTAR SERVICIOS PROFESIONALES PARA APOYAR LAS GESTIONES ADMINISTRATIVAS DE LA DIRECCIÓN ADMINISTRATIVA Y FINANCIERA DE LA SECRETARÍA GENERAL DE LA ADR.   NPAA-012</t>
  </si>
  <si>
    <t>PRESTAR SUS SERVICIOS PROFESIONALES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NPAA-013</t>
  </si>
  <si>
    <t>PRESTACIÓN DE SERVICIOS PROFESIONALES COMO INGENIERA CIVIL A LA SECRETARÍA GENERAL DE LA AGENCIA DE DESARROLLO RURAL EN TODAS LAS ACTIVIDADES REQUERIDAS PARA LA ADQUISICIÓN, ADECUACIÓN Y MANTENIMIENTO DE SEDES ADMINISTRATIVAS A NIVEL NACIONAL.   NPAA-014</t>
  </si>
  <si>
    <t>PRESTACIÓN DE SERVICIOS PROFESIONALES COMO ARQUITECTA A LA SECRETARÍA GENERAL DE LA AGENCIA DE DESARROLLO RURAL EN TODAS LAS ACTIVIDADES REQUERIDAS PARA LA ADQUISICIÓN, ADECUACIÓN Y MANTENIMIENTO DE SEDES ADMINISTRATIVAS A NIVEL NACIONAL.     NPAA-015</t>
  </si>
  <si>
    <t>PRESTAR LOS SERVICIOS PROFESIONALES EN LA DIRECCIÓN ADMINISTRATIVA Y FINANCIERA DE LA SECRETARÍA GENERAL DE LA ADR, PARA LA EJECUCIÓN DE LAS ACTIVIDADES ASOCIADAS A LA RECEPCIÓN, REVISIÓN, ELABORACIÓN, LEGALIZACIÓN Y TRÁMITE DE SOLICITUDES DE COMISIÓN, DESPLAZAMIENTOS, VIÁTICOS Y GASTOS DE VIAJE DE LOS FUNCIONARIOS Y CONTRATISTAS DE LA ADR MEDIANTE EL USO DE LA HERRAMIENTA DE GESTIÓN.  N</t>
  </si>
  <si>
    <t xml:space="preserve">PRESTAR SERVICIOS TÉCNICOS PARA APOYAR LA GESTIÓN DE LA SECRETARÍA GENERAL EN LOS TEMAS QUE SE DERIVEN DE LAS COMISIONES  DE  SERVICIOS  Y  DESPLAZAMIENTOS  NECESARIOS  PARA  LA  FORMULACIÓN  DE  LOS  PLANES  Y  PROYECTOS INTEGRALES  DE  DESARROLLO  AGROPECUARIO  Y  RURAL,  ASÍ  COMO  EN  EL  SEGUIMIENTO  A  LAS  ACTIVIDADES  PARA  EL CUMPLIMIENTO DE LAS NORMAS DE AUSTERIDAD DEL GASTO.  </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</si>
  <si>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  NPAA-110</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</si>
  <si>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  NPAA-111</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</si>
  <si>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  NPAA-112</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</si>
  <si>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  NPAA-113</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</si>
  <si>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  NPAA-114</t>
  </si>
  <si>
    <t>PRESTAR SERVICIOS DE APOYO A LA GESTIÓN DE LA OFICINA DE CONTROL INTERNO DE LA AGENCIA DE DESARROLLO RURAL - ADR, MEDIANTE LA EJECUCIÓN DE ACTIVIDADES TÉCNICAS Y ASISTENCIALES RELACIONADAS CON EL PROCESO DE EVALUACIÓN INDEPENDIENTE, EN ARTICULACIÓN CON EL SISTEMA INTEGRADO DE GESTIÓN.  NPAA-115</t>
  </si>
  <si>
    <t>PRESTAR SERVICIOS PROFESIONALES A LA OFICINA DE CONTROL INTERNO DE LA AGENCIA DE DESARROLLO RURAL - ADR, EN ACTIVIDADES RELACIONADAS CON LOS TRABAJOS DE ASEGURAMIENTO Y CUMPLIMIENTO, Y EN ACTIVIDADES DE SEGUIMIENTO Y EVALUACIÓN DEL MODELO ESTÁNDAR DE CONTROL INTERNO - MECI EN ARTICULACIÓN CON EL SISTEMA INTEGRADO DE GESTIÓN.  NPAA-116</t>
  </si>
  <si>
    <t>PRESTAR SUS SERVICIOS PROFESIONALES A LA AGENCIA DE DESARROLLO RURAL DESDE LA OFICINA DE PLANEACIÓN EN LA GESTIÓN, EN LA COORDINACIÓN, PROMOCIÓN Y DESARROLLO DE ACCIONES DE COOPERACIÓN NACIONAL E INTERNACIONAL ORIENTADOS AL FORTALECIMIENTO DE LAS CAPACIDADES INSTITUCIONALES; ASÍ COMO, APOYAR EN LA ELABORACIÓN DE INFORMES, SEGUIMIENTO A LOS PLANES Y PROYECTOS DE LA ENTIDAD.  NPAA-117</t>
  </si>
  <si>
    <t>C-1799-1100-11-0-1799054-02</t>
  </si>
  <si>
    <t xml:space="preserve">PRESTAR SUS SERVICIOS PROFESIONALES A LA AGENCIA DE DESARROLLO RURAL, ABSOLVIENDO CONSULTAS JURÍDICAS DE ACUERDO CON LAS POLÍTICAS INSTITUCIONALES, APOYO AL SEGUIMIENTO DE LAS ACCIONES DE IMPLEMENTACIÓN DE LOS PLANES INSTITUCIONALES, PROGRAMAS Y PROYECTOS ORIENTADOS AL CUMPLIMENTO DE LOS OBJETIVOS DE LA ENTIDAD; ASÍ COMO, ORIENTAR EN LAS ACTUACIONES JURÍDICAS REQUERIDAS EN LA OFICINA DE </t>
  </si>
  <si>
    <t>PRESTAR LOS SERVICIOS PROFESIONALES DESDE LA OFICINA DE PLANEACIÓN, EN EL SEGUIMIENTO, CONTROL Y SOPORTE EN LOS TEMAS DE COOPERACIÓN NACIONAL E INTERNACIONAL; ASÍ MISMO, APOYAR EN EL SEGUIMIENTO DE LAS ACCIONES DE IMPLEMENTACIÓN DE PLANES, PROGRAMAS Y PROYECTOS ORIENTADOS AL CUMPLIMIENTO DE OBJETIVOS INSTITUCIONALES, AL IGUAL QUE, LO INHERENTE CON LA IMPLEMENTACIÓN DE LAS POLÍTICAS QUE C</t>
  </si>
  <si>
    <t>PRESTAR SUS SERVICIOS PROFESIONALES DE APOYO A LA OFICINA DE PLANEACIÓN EN LA PREPARACIÓN Y CONSOLIDACIÓN DE INFORMES INSTITUCIONALES, ASÍ COMO EN LA FORMULACIÓN Y SEGUIMIENTO A LOS PLANES, PROGRAMAS Y PROYECTOS DE INVERSIÓN DE LA ADR DE ACUERDO CON LOS PROCESOS, PROCEDIMIENTOS Y METODOLOGÍAS ESTABLECIDAS.  NPAA-120</t>
  </si>
  <si>
    <t>PRESTAR LOS SERVICIOS PROFESIONALES A LA ADR DESDE LA OFICINA DE PLANEACIÓN PARA APOYAR EN LA REVISIÓN, CONCEPTUALIZACIÓN Y SEGUIMIENTO A LA GESTIÓN ACCIONES DE COOPERACIÓN NACIONAL E INTERNACIONAL, ASÍ COMO EL SEGUIMIENTO E IMPLEMENTACIÓN DE PLANES, PROGRAMAS Y PROYECTOS ORIENTADOS AL CUMPLIMIENTO DE OBJETIVOS INSTITUCIONALES, AL IGUAL QUE, LO INHERENTE CON LA IMPLEMENTACIÓN DE LAS POLÍ</t>
  </si>
  <si>
    <t>PRESTAR SUS SERVICIOS PROFESIONALES OFICINA DE PLANEACIÓN COORDINANDO LAS ACTIVIDADES DE PLANEACIÓN,  IMPLEMENTACIÓN Y SEGUIMIENTO DEL MODELO INTEGRADO DE PLANEACIÓN Y GESTIÓN QUE PERMITAN MEJORAR LA PRESTACIÓN DE SERVICIOS DE LA AGENCIA Y ATENDER LOS REQUERIMIENTOS INTERNOS Y EXTERNOS SOBRE EL TEMA.  NPAA-122</t>
  </si>
  <si>
    <t>PRESTAR SUS SERVICIOS PROFESIONALES A LA OFICINA DE PLANEACIÓN ORIENTADO A PLANIFICAR Y COORDINAR LAS ACCIONES DE IMPLEMENTACIÓN DE  LAS DIMENSIONES DEL MODELO Y LAS POLÍTICAS DE GESTIÓN Y DESEMPEÑO INSTITUCIONAL, PARA LOGRAR QUE LOS RESULTADOS PLANIFICADOS POR LA ADR ATIENDAN LOS PLANES DE DESARROLLO Y RESUELVAN LAS NECESIDADES Y PROBLEMAS DE LOS GRUPOS DE INTERÉS, CON INTEGRIDAD Y CALI</t>
  </si>
  <si>
    <t>PRESTAR SUS SERVICIOS PROFESIONALES A LA OFICINA DE PLANEACIÓN EN LA ELABORACIÓN DE INFORMES Y SEGUIMIENTO A LOS PLANES, PROGRAMAS Y PROYECTOS DE ACUERDO CON LAS POLÍTICAS DEL MIPG DENTRO DEL MARCO DE LAS FUNCIONES DE LA OFICINA DE PLANEACIÓN DE LA ADR, ASÍ COMO, ORIENTAR EN LA PLANIFICACIÓN Y COORDINACIÓN DE LAS ACCIONES DE IMPLEMENTACIÓN DE  LAS DIMENSIONES DEL MODELO Y LAS POLÍTICAS D</t>
  </si>
  <si>
    <t>APOYAR A LA OFICINA DE PLANEACIÓN EN EL SOPORTE A LOS PROCESOS EN EL DISEÑO DOCUMENTOS, INDICADORES, GESTIÓN DE RIESGOS Y MEJORA CONTINUA ACORDES CON EL  MIPG  Y LOS DEMAS SISTEMAS DE GESTIÓN ADOPTADOS POR LA ADR Y ATENDER LOS REQUERIMIENTOS INTERNOS Y EXTERNOS SOBRE EL TEMA  NPAA-125</t>
  </si>
  <si>
    <t>PRESTAR SUS SERVICIOS PROFESIONALES PARA APOYAR A LA OFICINA DE PLANEACIÓN EN LA PREPARACIÓN, FORMULACIÓN, SEGUIMIENTO, EVALUACIÓN DE PLANES, PROGRAMAS Y PROYECTOS DE LA ADR, QUE LE SEAN ASIGNADOS DE ACUERDO CON LOS PROCESOS, PROCEDIMIENTOS Y METODOLOGÍAS ESTABLECIDAS, ASÍ COMO ATENDER LOS REPORTES EN LAS DIFERENTES PLATAFORMAS ESTATALES, TRAZADORES PRESUPUESTALES E INDICADORES TRANSFORM</t>
  </si>
  <si>
    <t>PRESTAR SUS SERVICIOS PROFESIONALES PARA APOYAR A LA OFICINA DE PLANEACIÓN EN LA PREPARACIÓN, FORMULACIÓN, SEGUIMIENTO, EVALUACIÓN DE PLANES, PROGRAMAS Y PROYECTOS DE INVERSIÓN DE LA ADR, QUE LE SEAN ASIGNADOS,  DE ACUERDO CON LOS PROCESOS, PROCEDIMIENTOS Y METODOLOGÍAS ESTABLECIDAS, ASÍ COMO ATENDER LOS REPORTES EN LAS DIFERENTES PLATAFORMAS ESTATALES, TRAZADORES PRESUPUESTALES E INDICA</t>
  </si>
  <si>
    <t>PRESTAR LOS SERVICIOS PROFESIONALES EN LA COORDINACIÓN, ELABORACIÓN, CONSOLIDACIÓN DEL ANTEPROYECTO DEL PRESUPUESTO; LA PROGRAMACIÓN Y SEGUIMIENTO A LA EJECUCIÓN PRESUPUESTAL, ASÍ COMO, ORIENTAR EN LA IMPLEMENTACIÓN DE TRAZADORES PRESUPUESTALES QUE SE DEBEN IDENTIFICAR EN CADA UNO DE LOS PROYECTOS DE INVERSIÓN. NPAA-128</t>
  </si>
  <si>
    <t>PRESTAR LOS SERVICIOS PROFESIONALES PARA APOYAR A LA OFICINA DE PLANEACIÓN EN LOS TEMAS PRESUPUESTALES DE LA ENTIDAD; ASÍ COMO PREPARAR, FORMULAR, HACER SEGUIMIENTO, EVALUAR PLANES, PROGRAMAS Y PROYECTOS DE LA ADR DE ACUERDO CON LOS PROCESOS, PROCEDIMIENTOS Y METODOLOGÍAS ESTABLECIDAS, A TRAVÉS DE LA ACTUALIZACIÓN DE LAS BASES DE DATOS PARA EL SEGUIMIENTO A LA EJECUCIÓN PRESUPUESTAL NPAA</t>
  </si>
  <si>
    <t>CONTRATAR LA REALIZACIÓN DE LA AUDITORÍA  DE CERTIFICACIÓN AL SISTEMA DE GESTIÓN DE CALIDAD DE LA ADR  BAJO LA NORMA ISO 9001:2015 POR PARTE DE UNA EMPRESA ACREDITADA POR LA ONAC.  NPAA-130</t>
  </si>
  <si>
    <t>CONTRATAR LA REALIZACIÓN DE LA AUDITORÍA  INTERNA Y ENTRENAMIENTO DE LOS AUDITORES INTERNOS DEL SISTEMA DE SEGURIDAD Y SALUD EN EL TRABAJO DE LA ADR  BAJO LA NORMATIVIDAD VIGENTE POR PARTE DE UNA EMPRESA ACREDITADA POR LA ONAC.  NPAA-131</t>
  </si>
  <si>
    <t>REALIZAR ACTIVIDADES DE SENSIBILIZACIÓN Y DIVULGACIÓN DEL SISTEMA INTEGRADO DE GESTIÓN A NIVEL NACIONAL  NPAA-132</t>
  </si>
  <si>
    <t>SERVICIOS PRESTADOS A LA EMPRESA PARA LA ACTUALIZACIÓN DEL SISTEMA DE INFORMACIÓN ISOLUCIÓN EL CUAL SOPORTA LA INFORMACIÓN DEL SISTEMA INTEGRADO DE GESTIÓN Y EL SEGUIMIENTO AL PLAN ESTRATÉGICO Y PLAN DE ACCIÓN ANUAL DE LA ADR.  NPAA-133</t>
  </si>
  <si>
    <t>ADELANTAR EN COORDINACIÓN CON LAS DEMÁS DEPENDENCIAS DE LA AGENCIA, CAMPAÑAS DE DIFUSIÓN Y SOCIALIZACIÓN DE LA OFERTA DE SERVICIOS Y DE LAS OPORTUNIDADES DE FINANCIACIÓN DE INICIATIVAS REGIONALES PARA EL DESARROLLO AGROPECUARIO Y RURAL  NPAA-134</t>
  </si>
  <si>
    <t>PRESTAR LOS  SERVICIOS PROFESIONALES DE APOYO EN LAS ACTIVIDADES ADMINISTRATIVAS QUE SE REQUIERAN EN LA VICEPRESIDENCIA DE GESTIÓN CONTRACTUAL, EN LAS DIFERENTES ETAPAS DE LOS PROCESOS DE CONTRATACIÓN DE LA ADR. NPAA-135</t>
  </si>
  <si>
    <t>PRESTAR LOS SERVICIOS DE APOYO A LA GESTIÓN EN EL SOPORTE TÉCNICO DE LAS PLATAFORMAS DE LA AGENCIA NACIONAL DE CONTRATACIÓN PÚBLICA, QUE SE REQUIERAN EN LA VICEPRESIDENCIA DE GESTIÓN CONTRACTUAL, EN LAS DIFERENTES ETAPAS DE LOS PROCESOS DE CONTRATACIÓN DE LA ADR. NPAA-136</t>
  </si>
  <si>
    <t>PRESTAR LOS SERVICIOS PROFESIONALES A LA DIRECCIÓN DE ACCESO A ACTIVOS PRODUCTIVOS ESTRUCTURANDO Y FORMULANDO PROYECTOS INTEGRALES DE DESARROLLO AGROPECUARIO Y RURAL CON ENFOQUE TERRITORIAL, Y ORIENTANDO TÉCNICAMENTE LAS ACCIONES QUE CONLLEVEN A LA SOLUCIÓN DE LAS PROBLEMÁTICAS QUE SE PRESENTEN EN EL PROCESO DE ESTRUCTURACIÓN Y EJECUCIÓN DE LOS PROYECTOS COFINANCIADOS POR LA AGENCIA. NPA</t>
  </si>
  <si>
    <t>C-1702-1100-13-0-1702007-02, C-1702-1100-13-0-1702025-02</t>
  </si>
  <si>
    <t>PRESTAR SUS SERVICIOS COMO PROFESIONAL DE ENLACE PARA EL ARCHIPIÉLAGO DE SAN ANDRÉS PROVIDENCIA Y SANTA CATALINA CORRESPONDIENTE A LA UNIDAD TÉCNICA TERRITORIAL NO. 2, PARA APOYAR EL DESARROLLO DE LOS PROCESOS OPERATIVOS Y DE PLANEACIÓN PARTICIPATIVA, PARA LA IMPLEMENTACIÓN Y MONITOREO DE LOS PLANES DE TRABAJO Y ESTRATEGIAS DE INTERVENCIÓN DE LA UNIDAD TÉCNICA TERRITORIAL EN PROYECTOS IN</t>
  </si>
  <si>
    <t>C-1702-1100-13-0-1702007-02, C-1702-1100-13-0-1702025-02, C-1708-1100-4-0-1708041-02</t>
  </si>
  <si>
    <t>PRESTAR SUS SERVICIOS PROFESIONALES A LA AGENCIA DE DESARROLLO RURAL, EN EL ANÁLISIS Y FORMULACIÓN DE LA PRIORIZACIÓN DE RECURSOS DE COFINANCIACIÓN PARA OPTIMIZACIÓN DEL SERVICIO DE APOYO FINANCIERO PARA PROYECTOS PRODUCTIVOS Y LA PLANEACIÓN, MONITOREO Y SEGUIMIENTO DE LOS PROYECTOS DE INVERSIÓN GERENCIADOS POR LA VICEPRESIDENCIA DE PROYECTOS.  NPAA-139</t>
  </si>
  <si>
    <t>PRESTAR LOS SERVICIOS PROFESIONALES PARA APOYAR A LA VICEPRESIDENCIA DE PROYECTOS DE LA AGENCIA DE DESARROLLO RURAL EN LOS PROCESOS RELACIONADOS CON LA COFINANCIACIÓN DE PROYECTOS INTEGRALES DE DESARROLLO AGROPECUARIO Y RURAL CON ENFOQUE TERRITORIAL-PIDAR, ASÍ COMO LAS DEMÁS ACTIVIDADES TENDIENTES AL CUMPLIMIENTO DEL PROYECTO DE INVERSIÓN QUE FINANCIA EL CONTRATO. NPAA-140</t>
  </si>
  <si>
    <t>PRESTAR SUS SERVICIOS DE APOYO A LA AGENCIA DE DESARROLLO RURAL, EN LAS ACTIVIDADES RELACIONADAS CON LOS PROCESOS DE EVALUACIÓN, CALIFICACIÓN Y COFINANCIACIÓN Y EL PROCESO DE SEGUIMIENTO Y CONTROL DE LOS PROYECTOS INTEGRALES DE DESARROLLO AGROPECUARIO Y RURAL CON ENFOQUE TERRITORIAL A CARGO DE LA VICEPRESIDENCIA DE PROYECTOS. NPAA-141</t>
  </si>
  <si>
    <t>PRESTAR SUS SERVICIOS PROFESIONALES A LA AGENCIA DE DESARROLLO RURAL EN EL DISEÑO Y APLICACIÓN DE HERRAMIENTAS PARA LA PLANEACIÓN, GESTIÓN DE PROYECTOS Y APOYO A LA ASOCIATIVIDAD, DE ACUERDO CON LOS CRITERIOS Y PROCEDIMIENTOS VIGENTES. NPAA-142</t>
  </si>
  <si>
    <t>C-1702-1100-12-0-1702011-02, C-1702-1100-13-0-1702007-02</t>
  </si>
  <si>
    <t>PRESTAR SERVICIOS PROFESIONALES EN LA PROYECCIÓN DE CONCEPTOS JURÍDICOS, RESPUESTA A DERECHOS DE PETICIÓN Y REVISIÓN DE ACTOS ADMINISTRATIVOS, ASÍ COMO ACOMPAÑAMIENTO A LAS DEPENDENCIAS DE LA AGENCIA DE DESARROLLO RURAL QUE LO REQUIERAN, Y LAS DEMÁS ACTUACIONES ADMINISTRATIVAS NECESARIAS PARA LA EJECUCIÓN DEL PROYECTO DE INVERSIÓN DENOMINADO “OPTIMIZACION DE LA GENERACION DE INGRESOS SOS</t>
  </si>
  <si>
    <t>PRESTAR SUS SERVICIOS PROFESIONALES LIDERANDO Y ORIENTANDO A LA DIRECCIÓN DE ADECUACIÓN DE TIERRAS, EN LAS ACTIVIDADES PROPIAS DE LA DEPENDENCIA, ASÍ COMO EN LA SUPERVISIÓN DE LOS ESTUDIOS DE PREINVERSIÓN, EN LAS OBRA DE COMPLEMENTACIÓN, REHABILITACIÓN O MODERNIZACIÓN DE DISTRITOS Y PROYECTOS DE ADECUACIÓN DE TIERRAS, EN LA GESTIÓN DE LA ADMINISTRACIÓN DE LOS DISTRITOS DE ADECUACIÓN DE T</t>
  </si>
  <si>
    <t>C-1709-1100-5-0-1709097-02, C-1709-1100-5-0-1709100-02, C-1709-1100-5-0-1709101-02</t>
  </si>
  <si>
    <t>PRESTAR SUS SERVICIOS PROFESIONALES A LA DIRECCIÓN DE ADECUACIÓN DE TIERRAS COMO APOYO JURÍDICO A LAS ACTIVIDADES DE ESTRUCTURACIÓN Y EJECUCIÓN DE LAS ETAPAS PRECONTRACTUAL, CONTRACTUAL Y POST-CONTRACTUAL EN LAS ACTIVIDADES DE INVERSIÓN, ASÍ COMO EN EL APOYO A LA SUPERVISIÓN DE CONTRATOS Y/O CONVENIOS Y DEMÁS ACTIVIDADES REQUERIDAS PARA DAR CUMPLIMIENTO A LA PRESTACIÓN DEL SERVICIO PÚBLI</t>
  </si>
  <si>
    <t>C-1709-1100-5-0-1709097-02, C-1709-1100-5-0-1709099-02, C-1709-1100-5-0-1709100-02, C-1709-1100-5-0-1709101-02</t>
  </si>
  <si>
    <t>PRESTAR SERVICIOS PROFESIONALES PARA APOYAR A LA DIRECCIÓN DE ADECUACIÓN DE TIERRAS EN LOS ASPECTOS TÉCNICOS RELACIONADOS CON LA PLANEACIÓN, EJECUCIÓN PRESUPUESTAL, CONTRATACIÓN Y SEGUIMIENTO DE LAS INVERSIONES DE CONSTRUCCIÓN, REHABILITACIÓN, ADMINISTRACIÓN Y PROYECTOS ESTRATÉGICOS NACIONALES PARA LA CORRECTA PRESTACIÓN DEL SERVICIO PÚBLICO DE ADECUACIÓN DE TIERRAS, DANDO CUMPLIMIENTO A</t>
  </si>
  <si>
    <t>C-1709-1100-5-0-1709099-02, C-1709-1100-5-0-1709100-02, C-1709-1100-5-0-1709101-02, C-1709-1100-5-0-1709102-02</t>
  </si>
  <si>
    <t>PRESTAR LOS SERVICIOS PROFESIONALES A LA DIRECCIÓN DE ADECUACIÓN DE TIERRAS PARA APOYAR ACTIVIDADES RELACIONADAS CON LA PRESTACIÓN DEL SERVICIO PÚBLICO DE ADECUACIÓN DE TIERRAS, EN CUANTO A LA SOCIALIZACIÓN, DIVULGACIÓN Y ARTICULACIÓN DE LA INFORMACIÓN CON LA OFICINA DE COMUNICACIONES, LAS UNIDADES TÉCNICAS TERRITORIALES Y ENTIDADES DEL SECTOR. NPAA-147</t>
  </si>
  <si>
    <t>C-1709-1100-5-0-1709084-02, C-1709-1100-5-0-1709101-02, C-1709-1100-5-0-1709102-02, C-1709-1100-5-0-1709103-02</t>
  </si>
  <si>
    <t>PRESTAR SERVICIOS PROFESIONALES PARA APOYAR A LA DIRECCIÓN DE ADECUACIÓN DE TIERRAS EN LOS ASPECTOS JURÍDICOS Y CONTRACTUALES RELACIONADOS CON LA ADMINISTRACIÓN, OPERACIÓN Y CONSERVACIÓN DIRECTA DE DISTRITOS ADMINISTRADOS POR LA AGENCIA Y LAS ACTIVIDADES REQUERIDAS PARA DAR CUMPLIMIENTO A LA PRESTACIÓN DEL SERVICIO PÚBLICO DE ADECUACIÓN DE TIERRAS A NIVEL NACIONAL DE LA AGENCIA. NPAA-148</t>
  </si>
  <si>
    <t>C-1709-1100-5-0-1709099-02, C-1709-1100-5-0-1709100-02, C-1709-1100-5-0-1709101-02, C-1709-1100-5-0-1709102-02, C-1709-1100-5-0-1709103-02</t>
  </si>
  <si>
    <t xml:space="preserve">PRESTAR SERVICIOS PROFESIONALES PARA APOYAR A LA DIRECCIÓN DE ADECUACIÓN DE TIERRAS EN LA GESTIÓN Y COORDINACIÓN DE LOS ASPECTOS RELACIONADOS CON LOS ESTUDIOS DE PREINVERSIÓN PARA PROYECTOS DE ADECUACIÓN DE TIERRAS; APOYO A LA SUPERVISIÓN DE CONTRATOS Y/O CONVENIOS; ASÍ COMO EN LA PLANIFICACIÓN Y SEGUIMIENTO A LA ADMINISTRACIÓN, OPERACIÓN Y CONSERVACIÓN DE LOS DISTRITOS DE ADECUACIÓN DE </t>
  </si>
  <si>
    <t>C-1709-1100-5-0-1709097-02, C-1709-1100-5-0-1709098-02, C-1709-1100-5-0-1709101-02</t>
  </si>
  <si>
    <t>PRESTAR SERVICIOS PROFESIONALES PARA APOYAR A LA DIRECCIÓN DE ADECUACIÓN DE TIERRAS EN LOS ASPECTOS ADMINISTRATIVOS Y FINANCIEROS RELACIONADOS CON LOS PRESUPUESTOS DE ADMINISTRACIÓN, OPERACIÓN Y CONSERVACIÓN EN LOS DISTRITOS DE ADECUACIÓN DE TIERRAS DE PROPIEDAD DE LA AGENCIA ADMINISTRADOS DIRECTAMENTE Y LA COORDINACIÓN DE LAS LABORES DE ADMINISTRACIÓN, OPERACIÓN Y CONSERVACIÓN EN LOS DI</t>
  </si>
  <si>
    <t>C-1709-1100-5-0-1709084-02, C-1709-1100-5-0-1709101-02</t>
  </si>
  <si>
    <t>PRESTAR SERVICIOS PROFESIONALES PARA APOYAR A LA DIRECCIÓN DE ADECUACIÓN DE TIERRAS EN LOS ASPECTOS TÉCNICOS RELACIONADOS CON LA ADMINISTRACIÓN, OPERACIÓN Y MANTENIMIENTO DE LOS DISTRITOS Y PROYECTOS DE PROPIEDAD DE LA AGENCIA, EL APOYO A LA SUPERVISIÓN Y SEGUIMIENTO DEL PROYECTO RANCHERÍA Y LAS ACTIVIDADES QUE CONTRIBUYAN AL CUMPLIMIENTO A LA PRESTACIÓN DEL SERVICIO PÚBLICO DE ADECUACIÓ</t>
  </si>
  <si>
    <t>C-1709-1100-5-0-1709101-02</t>
  </si>
  <si>
    <t>PRESTAR SUS SERVICIOS PROFESIONALES PARA APOYAR A LA DIRECCIÓN DE ADECUACIÓN DE TIERRAS EN LOS ASPECTOS TÉCNICOS RELACIONADOS EN LA ESTRUCTURACIÓN TÉCNICA, PRESUPUESTAL Y APOYO A LA SUPERVISIÓN Y SEGUIMIENTO DEL PROYECTO TRIÁNGULO DEL TOLIMA Y LOS DISTRITOS DE ADECUACIÓN DE TIERRAS QUE SE ENCUENTRAN A CARGO DE AGENCIA DE DESARROLLO RURAL Y ASÍ COMO LOS DADOS EN ADMINISTRACIÓN, PARA CONTR</t>
  </si>
  <si>
    <t>PRESTAR SUS SERVICIOS PROFESIONALES PARA APOYAR A LA DIRECCIÓN DE ADECUACIÓN DE TIERRAS EN LOS ASPECTOS TÉCNICOS RELACIONADOS EN LA SUPERVISIÓN Y SEGUIMIENTO TÉCNICO Y PRESUPUESTAL DEL PROYECTO TESALIA – PAICOL, ASÍ COMO EL CONTROL SOBRE LA REHABILITACIÓN Y COMPLEMENTACIÓN DE LAS OBRAS UBICADAS EN LOS DISTRITOS Y PROYECTOS DE DISTRITO A CARGO DE LA AGENCIA. NPAA-153</t>
  </si>
  <si>
    <t>PRESTAR SERVICIOS PROFESIONALES PARA APOYAR A LA DIRECCIÓN DE ADECUACIÓN DE TIERRAS EN LA CONSTRUCCIÓN FINANCIERA Y CONTABLE PARA EL ANÁLISIS, DEPURACIÓN Y COBRO DE LA CARTERA DE LA AGENCIA DE DESARROLLO RURAL, EN EL MARCO DE LOS PROYECTOS DE INVERSIÓN, ESPECÍFICAMENTE EN EL CONTROL Y SOPORTE DE LOS ASUNTOS DE LA CARTERA DERIVADA DEL SERVICIO PÚBLICO DE ADECUACIÓN DE TIERRAS. NPAA-154</t>
  </si>
  <si>
    <t>PRESTAR SUS SERVICIOS DE APOYO A LA GESTIÓN A LA VICEPRESIDENCIA DE INTEGRACIÓN PRODUCTIVA, EN LOS PROCESOS ADMINISTRTATIVOS DE RECEPCIÓN, RADICACIÓN, NOTIFICACIÓN Y DE GESTIÓN DOCUMENTAL QUE SE REQUIERAN PARA EL DESARROLLO DE LOS PROYECTOS DE INVERSIÓN, APLICACIÓN DE LAS TABLAS DE RETENCIÓN APROBADAS POR LA ENTIDAD, EN LOS CASOS QUE APLIQUE, ASÍ COMO APOYO A OTRAS TAREAS QUE PERMITAN CU</t>
  </si>
  <si>
    <t>C-1702-1100-13-0-1702007-02, C-1708-1100-4-0-1708041-02, C-1709-1100-5-0-1709101-02</t>
  </si>
  <si>
    <t>PRESTAR SUS SERVICIOS PROFESIONALES ORIENTANDO EL SEGUIMIENTO Y CONTROL DE LOS PROCESOS FINANCIEROS QUE DEBEN ADELANTARSE DESDE LA VICEPRESIDENCIA DE INTEGRACIÓN PRODUCTIVA EN ARTICULACIÓN CON LOS PROCESOS DE LA SECRETARÍA GENERAL DE ACUERDO CON LA NORMATIVIDAD VIGENTE Y LOS PROYECTOS DE INVERSIÓN. NPAA-156</t>
  </si>
  <si>
    <t>C-1702-1100-10-0-1702037-02, C-1702-1100-10-0-1702038-02, C-1702-1100-10-0-1702039-02, C-1702-1100-13-0-1702007-02, C-1702-1100-13-0-1702025-02, C-1708-1100-4-0-1708041-02, C-1709-1100-5-0-1709101-02</t>
  </si>
  <si>
    <t>PRESTAR SUS SERVICIOS PROFESIONALES PARA APOYAR A LA VICEPRESIDENCIA DE INTEGRACIÓN PRODUCTIVA EN EL SEGUIMIENTO A LA PROGRAMACIÓN FINANCIERA Y EL CONTROL A EJECUCIÓN PRESUPUESTAL SOBRE CADA UNO DE LOS PROYECTOS DE INVERSIÓN, AL IGUAL QUE APOYAR EN EL REGISTRO Y ELABORACIÓN DE INFORMES QUE CONTRIBUYAN EN LA GESTIÓN FINANCIERA DE LA VICEPRESIDENCIA QUE GUARDEN RELACIÓN CON LOS PROYECTOS D</t>
  </si>
  <si>
    <t>PRESTAR SUS SERVICIOS DE APOYO A LA GESTIÓN A LA VICEPRESIDENCIA DE INTEGRACIÓN PRODUCTIVA EN EL MANEJO OPERATIVO DE LOS SOPORTES PARA LA GESTIÓN FINANCIERA DE LA VICEPRESIDENCIA DE ACUERDO CON LOS PROYECTOS DE INVERSIÓN Y DE MANERA ARTICULADA CON LAS DIRECCIONES DE ACCESO A ACTIVOS PRODUCTIVOS, ADECUACIÓN DE TIERRAS, COMERCIALIZACIÓN, ASISTENCIA TÉCNICA Y LAS UNIDADES TÉCNICAS TERRITORI</t>
  </si>
  <si>
    <t>C-1702-1100-13-0-1702007-02, C-1702-1100-13-0-1702025-02, C-1708-1100-4-0-1708041-02, C-1709-1100-5-0-1709101-02</t>
  </si>
  <si>
    <t>PRESTAR LOS SERVICIOS PROFESIONALES PARA BRINDAR APOYO Y SOPORTE JURÍDICO A LA VICEPRESIDENCIA DE INTEGRACIÓN PRODUCTIVA, EN LA REVISIÓN Y ESTRUCTURACIÓN DE LOS DIFERENTES TRAMITES, PROCEDIMIENTOS Y ACTOS ADMINISTRATIVOS RELACIONADOS CON LA FORMULACIÓN E IMPLEMENTACIÓN DE PLANES Y PROYECTOS INTEGRALES CON ENFOQUE TERRITORIAL PARA LA POBLACIÓN RURAL, EL FORTALECIMIENTO A LA PRESTACIÓN DEL</t>
  </si>
  <si>
    <t>C-1702-1100-10-0-1702038-02, C-1702-1100-13-0-1702007-02, C-1702-1100-13-0-1702023-02, C-1702-1100-13-0-1702025-02, C-1708-1100-4-0-1708041-02, C-1709-1100-5-0-1709101-02</t>
  </si>
  <si>
    <t>PRESTACIÓN DE SERVICIOS PROFESIONALES PARA APOYAR A LA VICEPRESIDENCIA DE INTEGRACIÓN PRODUCTIVA DE LA ADR, EN EL SEGUIMIENTO DE LOS TEMAS INHERENTES CON EL PLAN DE ACCION , CON EL PROPOSITO DE MEJORAR LAS COMPETENCIAS PRODUCTIVAS DE LOS PEQUEÑOS Y MEDIANOS PRODUCTORES, ACORDE CON LAS ESTRATEGIAS DEL MODELO DE ATENCIÓN Y PRESTACIÓN DE COMERCIALIZACIÓN A NIVEL TERRITORIAL , TENIENDO EN CU</t>
  </si>
  <si>
    <t>C-1702-1100-10-0-1702037-02, C-1702-1100-10-0-1702038-02, C-1702-1100-10-0-1702039-02, C-1702-1100-13-0-1702007-02, C-1702-1100-13-0-1702023-02, C-1702-1100-13-0-1702024-02, C-1702-1100-13-0-1702025-02, C-1708-1100-4-0-1708041-02, C-1709-1100-5-0-1709101-02</t>
  </si>
  <si>
    <t>PRESTAR LOS SERVICIOS PROFESIONALES A LA DIRECCIÓN DE ACCESO A ACTIVOS PRODUCTIVOS APOYANDOJURÍDICAMENTE EL PROCESO DE ESTRUCTURACIÓN Y EJECUCIÓN DE LOS PROYECTOS INTEGRALES DE DESARROLLO AGROPECUARIO Y RURAL CON ENFOQUE TERRITORIAL Y EN LA PROYECCIÓN DE RESPUESTAS A LAS SOLICITUDES, QUEJAS, RECLAMOS, PETICIONES QUE SEAN DE COMPETENCIA DE LA DEPENDENCIA ATENDIENDO LOS TÉRMINOS DE LEY, AS</t>
  </si>
  <si>
    <t>PRESTAR SUS SERVICIOS PROFESIONALES PARA BRINDAR ACOMPAÑAMIENTO JURÍDICO A LA VICEPRESIDENCIA DE INTEGRACIÓN PRODUCTIVA EM ASUNTOS ADMINISTRATIVOS, Y SOPORTE LEGAL EN LOS PROCESOS DE CUMPLIMIENTO A LAS ÓRDENES JUDICIALES EN LAS QUE ESTÉ VINCULADA LA AGENCIA DE DESARROLLO RURAL, REALIZANDO SEGUIMIENTO RELACIONADOS AL PROCESO DE COFINANCIACIÓN DE LOS PROYECTOS INTEGRALES DE DESARROLLO AGRO</t>
  </si>
  <si>
    <t>PRESTAR SERVICIOS PROFESIONALES ORIENTANDO JURÍDICAMENTE A LA VICEPRESIDENCIA DE INTEGRACIÓN PRODUCTIVA EN EL PROCESO DE PLANEACIÓN ESTRATÉGICA, EL APOYO PARA LA CONSTRUCCIÓN DE LOS INSTRUMENTOS Y LINEAMIENTOS DE PLANEACIÓN PARA LA EJECUCIÓN DE LOS PROYECTOS DE INVERSIÓN DE MANERA ARTICULADA CON LAS DIRECCIONES DE ACCESO A ACTIVOS PRODUCTIVOS, ADECUACIÓN DE TIERRAS, COMERCIALIZACIÓN, ASI</t>
  </si>
  <si>
    <t xml:space="preserve">PRESTAR SUS SERVICIOS PROFESIONALES PARA APOYAR A LA VICEPRESIDENCIA DE INTEGRACIÓN PRODUCTIVA EN LA ARTICULACIÓN INTERINSTITUCIONAL PARA PRIORIZAR LAS ALTERNATIVAS PARA LA IMPLEMENTACIÓN DEL ACUERDO DE PAZ, Y OTROS ESPACIOS DE DIÁLOGO SOCIAL, ASÍ́ COMO APOYAR EL PROCESO DE ESTRUCTURACIÓN E IMPLEMENTACIÓN DE PLANES INTEGRALES DE DESARROLLO AGROPECUARIO Y RURAL CON ENFOQUE TERRITORIAL, </t>
  </si>
  <si>
    <t>C-1702-1100-13-0-1702007-02, C-1702-1100-13-0-1702023-02, C-1702-1100-13-0-1702025-02, C-1708-1100-4-0-1708041-02, C-1709-1100-5-0-1709101-02</t>
  </si>
  <si>
    <t>PRESTAR LOS SERVICIOS PROFESIONALES ORIENTANDO LA PLANEACIÓN ESTRATÉGICA Y SEGUIMIENTO DE LA VICEPRESIDENCIA DE INTEGRACIÓN PRODUCTIVA, A TRAVÉS DE LOS PROCESOS DE ESTABLECIMIENTO Y AJUSTE DE LOS PROYECTOS DE INVERSIÓN, LA ARTICULACIÓN DE LA VICEPRESIDENCIA INTEGRACIÓN PRODUCTIVA CON LAS DIRECCIONES Y LAS UNIDADES TÉCNICAS TERRITORIALES, A TRAVÉS DE LOS CUALES SE REALIZA LA ESTRUCTURACIÓ</t>
  </si>
  <si>
    <t>PRESTAR SUS SERVICIOS PROFESIONALES A LA VICEPRESIDENCIA DE INTEGRACIÓN PRODUCTIVA EN LA IMPLEMENTACIÓN DE LA POLÍTICA PAZ CON LEGALIDAD, ASÍ COMO EN LA ESTRUCTURACIÓN E IMPLEMENTACIÓN DE PLANES INTEGRALES DE DESARROLLO AGROPECUARIO Y RURAL CON ENFOQUE TERRITORIAL Y EN LA ELABORACIÓN, ACTUALIZACIÓN Y EL SEGUIMIENTO DE LOS PROYECTOS DE INVERSIÓN. NPAA-166</t>
  </si>
  <si>
    <t>C-1702-1100-13-0-1702007-02, C-1702-1100-13-0-1702023-02, C-1702-1100-13-0-1702024-02, C-1702-1100-13-0-1702025-02, C-1708-1100-4-0-1708041-02, C-1709-1100-5-0-1709101-02</t>
  </si>
  <si>
    <t xml:space="preserve">PRESTAR SERVICIOS DE APOYO A LA GESTIÓN A LA DIRECCIÓN DE ADECUACIÓN DE TIERRAS Y LA UNIDAD TÉCNICA TERRITORIAL COMO AUXILIAR EN LOS ASPECTOS ORGANIZACIONALES RELACIONADOS CON LA CONSERVACIÓN EN LOS ASPECTOS RELACIONADOS CON LA CONSERVACIÓN DEL DISTRITO DE ADECUACIÓN DE TIERRAS Y EL MANTENIMIENTO QUE PERMITA PRESERVAR LAS ÁREAS, DE ACUERDO CON LOS PROCEDIMIENTOS ESTABLECIDOS EN LA LEY Y </t>
  </si>
  <si>
    <t>PRESTAR SUS SERVICIOS PROFESIONALES A LA DIRECCIÓN DE COMERCIALIZACIÓN PARA APOYAR EL PROCESO DE ELABORACIÓN, ACTUALIZACIÓN, IMPLEMENTACIÓN Y SEGUIMIENTO DEL PROYECTO DE INVERSIÓN, ASÍ COMO LA IMPLEMENTACIÓN DEL MODELO INTEGRADO DE PLANEACIÓN Y GESTIÓN RELACIONADO CON LA DIRECCIÓN Y ACOMPAÑAMIENTO A LA VICEPRESIDENCIA DE INTEGRACIÓN PRODUCTIVA EN EL SEGUIMIENTO DE ASUNTOS INHERENTES A LA</t>
  </si>
  <si>
    <t>C-1702-1100-10-0-1702037-02, C-1702-1100-10-0-1702038-02, C-1702-1100-10-0-1702039-02</t>
  </si>
  <si>
    <t>PRESTAR SUS SERVICIOS PROFESIONALES A LA VICEPRESIDENCIA DE INTEGRACIÓN PRODUCTIVA ORIENTANDO LOS PROCESOS AMBIENTALES QUE SE DESARROLLEN EN LOS DIFERENTES PROCESOS A CARGO DE LA VICEPRESIDENCIA EN MATERIA DE PROYECTOS INTEGRALES DE DESARROLLO AGROPECUARIO Y RURAL, EN LA FORMULACIÓN E IMPLEMENTACIÓN DE DISTRITOS DE ADECUACIÓN DE TIERRAS O A LA PRESTACIÓN DEL SERVICIO PÚBLICO DE ADECUACIÓ</t>
  </si>
  <si>
    <t>PRESTAR LOS SERVICIOS PROFESIONALES PARA APOYAR DESDE SU PERFIL PROFESIONAL A LA DIRECCIÓN DE ACCESO A ACTIVOS PRODUCTIVOS EN LAS ACTIVIDADES RELACIONADAS CON LA EJECUCIÓN DE LOS PROYECTOS INTEGRALES DE DESARROLLO AGROPECUARIO Y RURAL CON ENFOQUE TERRITORIAL, Y LOS PROCESOS DE ESTRUCTURACIÓN Y FORMULACIÓN DE PROYECTOS DE LA AGENCIA.  NPAA-170</t>
  </si>
  <si>
    <t>PRESTAR  LOS SERVICIOS  PROFESIONALES  A  LA  DIRECCIÓN  DE  ACCESO  A ACTIVOS PRODUCTIVOS CON LA ACTUALIZACIÓN, CONSOLIDACIÓN Y SUMINISTRO DE INFORMACIÓN SOBRE EL ESTADO DE AVANCE DE   LOS   PROYECTOS   INTEGRALES   DE   DESARROLLO   AGROPECUARIO Y RURAL CON ENFOQUE   TERRITORIAL Y REALIZAR ACOMPAÑAMIENTO Y SEGUIMIENTO DE LOS REQUERIMIENTOS INTERNOS Y EXTERNOS ENMARCADOS EN LA IMPLEMENT</t>
  </si>
  <si>
    <t>C-1702-1100-13-0-1702007-02, C-1702-1100-13-0-1702023-02, C-1702-1100-13-0-1702025-02</t>
  </si>
  <si>
    <t>PRESTAR LOS SERVICIOS PROFESIONALES A LA DIRECCIÓN DE ACCESO A ACTIVOS PRODUCTIVOS ESTRUCTURANDO Y FORMULANDO PROYECTOS INTEGRALES DE DESARROLLO AGROPECUARIO Y RURAL CON ENFOQUE TERRITORIAL, Y SOPORTANDO TÉCNICAMENTE EN LOS PROCESOS Y PROCEDIMIENTOS QUE CONTRIBUYAN A LA CONSOLIDACIÓN DE LAS METAS DEL PLAN DE ACCIÓN DE LA AGENCIA, ASÍ COMO APOYANDO EL PROCESO DE EJECUCIÓN DE LOS PROYECTOS</t>
  </si>
  <si>
    <t>PRESTAR LOS SERVICIOS PROFESIONALES A LA DIRECCIÓN DE ACTIVOS PRODUCTIVOS, REALIZANDO UN ACOMPAÑAMIENTO EN EL DESARROLLO DE LAS ACTIVIDADES CONCERNIENTES A LA EJECUCIÓN Y METAS DE LOS PROYECTOS INTEGRALES DE DESARROLLO AGROPECUARIO Y RURAL CON ENFOQUE TERRITORIAL.  NPAA-173</t>
  </si>
  <si>
    <t>PRESTAR LOS SERVICIOS PROFESIONALES A LA DIRECCIÓN DE ACCESO A ACTIVOS PRODUCTIVOS APOYANDO CON LA ACTUALIZACIÓN, CONSOLIDACIÓN Y SUMINISTRO DE INFORMACIÓN SOBRE EL ESTADO DE AVANCE DE LA ESTRUCTURACIÓN DE LOS PROYECTOS INTEGRALES DE DESARROLLO AGROPECUARIO Y RURAL CON ENFOQUE TERRITORIAL, Y APOYANDO EL SEGUIMIENTO DE PQRSD.   NPAA-174</t>
  </si>
  <si>
    <t>PRESTAR  LOS  SERVICIOS  PROFESIONALES  ASISTIENDO A LA  DIRECCIÓN DE ACTIVOS PRODUCTIVOS CON EL MONITOREO DE LA EJECUCIÓN DE LOS  PROYECTOS  INTEGRALES  DE  DESARROLLO  AGROPECUARIO  Y  RURAL  CON  ENFOQUE  TERRITORIAL COFINANCIADOS  POR  LA AGENCIA, CONSOLIDANDO INFORMES Y APOYANDO A LA SUPERVISIÓN DE CONVENIOS SUSCRITOS EN RELACIÓN CON LOS PIDAR. NPAA-175</t>
  </si>
  <si>
    <t>PRESTAR LOS SERVICIOS PROFESIONALES A LA DIRECCIÓN DE ACTIVOS PRODUCTIVOS EN LOS PROCESOS ADMINISTRATIVOS Y DE GESTIÓN PÚBLICA QUE SE REQUIEREN PARA ATENDER LA EJECUCIÓN DE LOS PROYECTOS  INTEGRALES  DE  DESARROLLO  AGROPECUARIO  Y  RURAL  CON  ENFOQUE  TERRITORIAL  COFINANCIADOS  POR  LA AGENCIA, ASÍ COMO BRINDAR ACOMPAÑAMIENTO EN LA SUPERVISIÓN DE LOS CONVENIOS, ENTRE OTROS ACUERDOS  R</t>
  </si>
  <si>
    <t>PRESTAR SUS SERVICIOS PROFESIONALES A LA DIRECCIÓN DE ASISTENCIA TÉCNICA LIDERANDO LA PLANEACIÓN, ORIENTACIÓN, Y ESTRUCTURACIÓN RELACIONADOS CON EL COMPONENTE DE ASISTENCIA TÉCNICA, EN LOS TEMAS INHERENTES AL PROCESO E IMPLEMENTACIÓN DEL SERVICIO PÚBLICO DE EXTENSIÓN AGROPECUARIA.  NPAA-177</t>
  </si>
  <si>
    <t>C-1708-1100-4-0-1708041-02</t>
  </si>
  <si>
    <t>PRESTAR  SERVICIOS PROFESIONALES A LA DIRECCIÓN DE ASISTENCIA TÉCNICA DE LA ADR, PARA APOYAR LOS TRAMITES DE NATURALEZA JURÍDICA RELACIONADOS CON TODO EL PROCESO DEL SERVICIO PÚBLICO DE EXTENSIÓN AGROPECUARIA; APOYAR LOS COMPONENTES DE ENFOQUE DIFERENCIAL, DE ACUERDO CON LOS PROYECTOS DE INVERSIÓN Y LA NORMATIVIDAD DE LA ADR.  NPAA-178</t>
  </si>
  <si>
    <t>PRESTAR SERVICIOS PROFESIONALES A LA DIRECCIÓN DE ASISTENCIA TÉCNICA, EN EL PROCESO DE PLANEACIÓN, FORMULACIÓN, ESTRUCTURACIÓN, IMPLEMENTACIÓN, SEGUIMIENTO Y EVALUACIÓN DEL SERVICIO PÚBLICO DE EXTENSIÓN AGROPECUARIA; COMO TAMBIÉN LA FORMULACIÓN Y SEGUIMIENTO DEL PROYECTO DE INVERSIÓN Y EL PLAN DE ACCIÓN DE LA DIRECCIÓN.    NPAA-179</t>
  </si>
  <si>
    <t>PRESTAR SUS SERVICIOS PROFESIONALES A LA DIRECCIÓN DE ASISTENCIA TÉCNICA DE LA ADR, PARA APOYAR EL PROCESO DE PLANEACIÓN, FORMULACIÓN Y TÉCNICAMENTE LA ESTRUCTURACIÓN DE LINEAMIENTOS PARA LA REGLAMENTACIÓN E IMPLEMENTACIÓN Y PROCESO DE ADMINISTRACIÓN Y GESTIÓN DE LA INFORMACIÓN DEL REGISTRO DE USUARIOS DEL SERVICIO PÚBLICO DE EXTENSIÓN AGROPECUARIA, ASÍ COMO CONTRIBUIR Y ACOMPAÑAR EL PRO</t>
  </si>
  <si>
    <t>PRESTAR SERVICIOS PROFESIONALES A LA DIRECCIÓN DE ASISTENCIA TÉCNICA DE LA ADR, PARA APOYAR LOS TRAMITES DE NATURALEZA TÉCNICA RELACIONADOS CON TODO EL PROCESO DEL SERVICIO PÚBLICO DE EXTENSIÓN AGROPECUARIA, ASÍ COMO TAMBIÉN APOYAR EL PROCESO DE HABILITACIÓN Y EVALUACIÓN DE LAS ENTIDADES PRESTADORAS DEL SERVICIO PÚBLICO DE EXTENSIÓN AGROPECUARIA-EPSEA; TAMBIÉN APOYAR EL PROCESO DE SEGUIM</t>
  </si>
  <si>
    <t>PRESTAR SERVICIOS PROFESIONALES PARA APOYAR TÉCNICAMENTE A LA DIRECCIÓN DE ASISTENCIA TÉCNICA EN LA IMPLEMENTACIÓN DEL SERVICIO PÚBLICO DE EXTENSIÓN AGROPECUARIA EN EL MARCO DE LOS PROYECTOS COFINANCIADOS; ASÍ COMO LAS ACTIVIDADES MISIONALES DE LA ADR. NPAA-182</t>
  </si>
  <si>
    <t>PRESTAR SERVICIOS PROFESIONALES A LA DIRECCIÓN DE ASISTENCIA TÉCNICA DE LA ADR,  EN EL ACOMPAÑAMIENTO TÉCNICO PARA LA IMPLEMENTACIÓN, CAPACITACIÓN Y SEGUIMIENTO DEL SERVICIO PÚBLICO DE EXTENSIÓN AGROPECUARIA, ASÍ COMO REALIZAR ACOMPAÑAMIENTO A LA FORMULACIÓN DE PROYECTOS   INTEGRALES DE DESARROLLO AGROPECUARIO EN EL COMPONENTE DE EXTENSIÓN AGROPECUARIA, Y ORIENTAR TÉCNICAMENTE LAS RESPUE</t>
  </si>
  <si>
    <t>PRESTAR LOS SERVICIOS PROFESIONALES A LA DIRECCIÓN DE ASISTENCIA TÉCNICA, PARA APOYAR EL PROCESO DE SEGUIMIENTO Y CONTROL AL SERVICIO PÚBLICO DE EXTENSIÓN AGROPECUARIA, ASÍ COMO DE LOS COMPONENTES DE ENFOQUE DIFERENCIAL Y SEGURIDAD ALIMENTARIA Y NUTRICIONAL.  NPAA-184</t>
  </si>
  <si>
    <t>PRESTAR SUS SERVICIOS PROFESIONALES PARA APOYAR A LA DIRECCIÓN DE COMERCIALIZACIÓN LIDERANDO EL EQUIPO CON LA PLANEACIÓN, ORIENTACIÓN, DESARROLLO Y ESTRUCTURACIÓN DEL MODELO DE ATENCIÓN Y PRESTACIÓN DE SERVICIOS DE APOYO A LA COMERCIALIZACIÓN NPAA-185</t>
  </si>
  <si>
    <t xml:space="preserve">PRESTAR SUS SERVICIOS PROFESIONALES A LA DIRECCIÓN DE COMERCIALIZACIÓN PARA APOYAR LAS ACTIVIDADES RELACIONADAS CON EL APROVECHAMIENTO DE LA INFORMACIÓN COMERCIAL Y DE MERCADOS DE ALIMENTOS PARA LA PROMOCIÓN A LAS EXPORTACIONES NO TRADICIONALES, REALIZAR EL SEGUIMIENTO Y CONTROL DE LOS PROYECTOS INTEGRALES Y LA IMPLEMENTACIÓN Y TRANSFERENCIA DEL MODELO DE ATENCIÓN, ASÍ MISMO APOYAR A LA </t>
  </si>
  <si>
    <t>PRESTAR SUS SERVICIOS PROFESIONALES A LA DIRECCIÓN DE COMERCIALIZACIÓN REALIZANDO EL SEGUIMIENTO A LA IMPLEMENTACIÓN Y TRANSFERENCIA DEL MODELO DE ATENCIÓN Y PRESTACIÓN DE SERVICIOS DE APOYO A LA COMERCIALIZACIÓN PARA PROMOVER LAS ESTRATEGIAS DESARROLLADAS POR LA DIRECCIÓN LIDERANDO TODO LO RELACIONADO CON CIRCUITOS CORTOS (MERCADOS CAMPESINOS, RUEDAS DE NEGOCIO, COMPRAS PÚBLICAS Y AGROF</t>
  </si>
  <si>
    <t>PRESTAR SUS SERVICIOS A LA GESTIÓN EN LA DIRECCIÓN DE COMERCIALIZACIÓN PARA APOYAR LAS ACTIVIDADES OPERATIVAS Y DE RECAUDO DE LA INFORMACIÓN RELACIONADAS CON EL SEGUIMIENTO Y CONTROL DE LOS PROYECTOS INTEGRALES Y LA IMPLEMENTACIÓN Y TRANSFERENCIA DEL MODELO DE ATENCIÓN Y PRESTACIÓN DE SERVICIOS DE APOYO A LA COMERCIALIZACIÓN. NPAA-188</t>
  </si>
  <si>
    <t xml:space="preserve">PRESTAR LOS SERVICIOS PROFESIONALES A LA DIRECCIÓN DE COMERCIALIZACIÓN EN LA IMPLEMENTACIÓN Y TRANSFERENCIA DEL MODELO DE ATENCIÓN Y PRESTACIÓN DE SERVICIOS DE APOYO A LA COMERCIALIZACIÓN; APOYAR LA ESTRUCTURACIÓN DE PROYECTOS INTEGRALES DE DESARROLLO AGROPECUARIO Y RURAL DE LA ADR. ASÍ MISMO, APOYARÁ Y COORDINARÁ TODO LO RELACIONADO CON LA ESTRATEGIA DE AGRICULTURA POR CONTRATO (PIDAR) </t>
  </si>
  <si>
    <t>PRESTAR SUS SERVICIOS PROFESIONALES A LA DIRECCIÓN DE COMERCIALIZACIÓN, APOYAR LAS ACTIVIDADES RELACIONADAS CON EL APROVECHAMIENTO DE LA INFORMACIÓN COMERCIAL Y DE MERCADOS DE ALIMENTOS PARA LA PROMOCIÓN A LAS EXPORTACIONES NO TRADICIONALES, REALIZAR EL SEGUIMIENTO Y CONTROL DE LOS PROYECTOS INTEGRALES Y LA IMPLEMENTACIÓN Y TRANSFERENCIA DEL MODELO DE ATENCIÓN Y PRESTACIÓN DE SERVICIOS D</t>
  </si>
  <si>
    <t>PRESTAR SUS SERVICIOS PROFESIONALES A LA DIRECCIÓN DE COMERCIALIZACIÓN EN LOS DIFERENTES TEMAS LEGALES  RELACIONADOS CON EL PROCESO DE DESARROLLO, IMPLEMENTACIÓN Y TRANSFERENCIA DEL MODELO DE ATENCIÓN.  APOYO JURÍDICO A LAS RESPUESTAS DADAS POR LA DIRECCIÓN A LAS SOLICITUDES DE INFORMACIÓN QUE SE A LLEGAN A LA MISMA. CAPACITACIÓN Y ASESORÍA EN LA PARTE LEGAL  A LAS UTT Y A LAS ASOCIACION</t>
  </si>
  <si>
    <t>PRESTAR SUS SERVICIOS PROFESIONALES A LA SECRETARÍA GENERAL - DIRECCIÓN ADMINISTRATIVA Y FINANCIERA EN LA REVISIÓN, LIQUIDACIÓN Y REGISTRO DE OBLIGACIONES PARA PAGO, ASÍ COMO EN LA DEPURACIÓN Y ANÁLISIS DE CUENTAS Y DEMÁS ACCIONES PROPIAS DE LA GESTIÓN CONTABLE Y FINANCIERA DESARROLLADA EN LA ENTIDAD, DE ACUERDO CON LA NORMATIVIDAD VIGENTE. NPAA-192</t>
  </si>
  <si>
    <t>PRESTAR LOS SERVICIOS PROFESIONALES DESDE SU PERFIL, PARA APOYAR A LA AGENCIA EN LA ARTICULACIÓN, PROGRAMACIÓN, ELABORACIÓN Y EJECUCIÓN DE LOS PLANES DE CONTRATACIÓN, PROGRAMAS Y PROYECTOS DE LA SECRETARÍA GENERAL, DE CONFORMIDAD CON LA NORMATIVIDAD VIGENTE. NPAA-193</t>
  </si>
  <si>
    <t>PRESTAR SUS SERVICIOS PROFESIONALES PARA APOYAR A LA AGENCIA EN EL SEGUIMIENTO Y EL FORTALECIMIENTO DE LOS PROCESOS ADMINISTRATIVOS, FINANCIEROS Y CONTABLES CONFORME A LAS COMPETENCIAS ASIGNADAS A LA SECRETARÍA GENERAL Y DE ACUERDO CON LA NORMATIVA VIGENTE. NPAA-194</t>
  </si>
  <si>
    <t>PRESTAR SUS SERVICIOS PROFESIONALES A LA DIRECCIÓN DE ADECUACIÓN DE TIERRAS EN EL APOYO CONTRACTUAL Y TÉCNICO EN LA SUPERVISIÓN A LA CONSTRUCCIÓN Y AMPLIACIÓN, REHABILITACIÓN, COMPLEMENTACIÓN Y MODERNIZACIÓN DE DISTRITOS DE ADECUACIÓN DE TIERRAS, ASÍ COMO EN LA COORDINACIÓN DEL EQUIPO DE INVERSIÓN DE LA DIRECCIÓN DE ADECUACIÓN DE TIERRAS  NPAA-195</t>
  </si>
  <si>
    <t>C-1709-1100-5-0-1709099-02, C-1709-1100-5-0-1709100-02</t>
  </si>
  <si>
    <t>PRESTAR LOS SERVICIOS DE APOYO A LA GESTION EN LAS ACTIVIDADES ADMINISTRATIVAS Y TRAMITE DOCUMENTAL DEL ARCHIVO DE GESTION DE LA VICEPRESIDENCIA DE GESTION CONTRACTUAL DE LA ADR. NPAA-196</t>
  </si>
  <si>
    <t>PRESTAR SUS SERVICIOS PROFESIONALES A LA DIRECCIÓN DE ACCESO A ACTIVOS PRODUCTIVOS LIDERANDO LA PLANEACIÓN, ORIENTACIÓN Y ESTRUCTURACIÓN DE LOS LINEAMIENTOS PARA LA EJECUCIÓN Y SEGUIMIENTO DE LOS PROYECTOS INTEGRALES DE DESARROLLO AGROPECUARIO Y RURAL EN EL COMPONENTE DE ACCESO ACTIVOS PRODUCTIVOS Y LIDERANDO Y ORIENTADO EL PROCESO DE EJECUCIÓN DE LOS PROYECTOS INTEGRALES DE DESARROLLO A</t>
  </si>
  <si>
    <t>PRESTAR LOS SERVICIOS PROFESIONALES COMO ABOGADO PARA APOYAR LAS ACTIVIDADES RELACIONADAS CON LOS TEMAS JURÍDICOS DE COMPETENCIA DE LA VICEPRESIDENCIA DE GESTIÓN CONTRACTUAL Y PARA EL ACOMPAÑAMIENTO, ELABORACIÓN, REVISIÓN Y TRÁMITE EN LAS DIFERENTES ETAPAS DE LOS PROCESOS DE CONTRATACIÓN DE LA ADR. NPAA-198</t>
  </si>
  <si>
    <t>PRESTAR LOS SERVICIOS PROFESIONALES A LA DIRECCIÓN DE ADECUACIÓN DE TIERRAS EN EL SEGUIMIENTO AL PROCESO DE RECUPERACIÓN DE INVERSIONES DE LAS OBRAS DE LOS DISTRITOS DE ADECUACIÓN DE TIERRAS EXISTENTES, ASÍ COMO EN EL SEGUIMIENTO PRESUPUESTAL DE ADMINISTRACIÓN, OPERACIÓN Y CONSERVACIÓN DE LOS DISTRITOS DE ADECUACIÓN DE TIERRAS DE PROPIEDAD DEL ESTADO EN EL MARCO DEL PROYECTO DE INVERSIÓN</t>
  </si>
  <si>
    <t>PRESTAR SERVICIOS PROFESIONALES PARA APOYAR A LA DIRECCIÓN DE ADECUACIÓN DE TIERRAS EN EL SEGUIMIENTO DE LA FACTURACIÓN DE LOS DISTRITOS DE ADECUACIÓN DE TIERRAS EXISTENTES, ASÍ COMO DE LOS PROYECTOS DE DISTRITOS Y EL PROCESO DE CONTROL Y SEGUIMIENTO DE LA CARTERA DE LOS DISTRITOS DE ADECUACIÓN DE TIERRAS DE PROPIEDAD DEL ESTADO EN EL MARCO DE LOS PROYECTOS DE INVERSIÓN. NPAA-200</t>
  </si>
  <si>
    <t>PRESTAR SERVICIOS PROFESIONALES PARA APOYAR A LA DIRECCIÓN DE ADECUACIÓN DE TIERRAS EN LOS ASPECTOS JURÍDICOS Y CONTRACTUALES RELACIONADOS CON LA ADMINISTRACIÓN, OPERACIÓN Y CONSERVACIÓN DIRECTA DE DISTRITOS ADMINISTRADOS POR LA AGENCIA Y LAS ACTIVIDADES REQUERIDAS PARA DAR CUMPLIMIENTO A LA PRESTACIÓN DEL SERVICIO PÚBLICO DE ADECUACIÓN DE TIERRAS A NIVEL NACIONAL DE LA AGENCIA. NPAA-201</t>
  </si>
  <si>
    <t>PRESTAR SUS SERVICIOS PROFESIONALES A LA VICEPRESIDENCIA DE INTEGRACIÓN PRODUCTIVA, EN LA ORIENTACIÓN, SEGUIMIENTO Y CONTROL DE ASUNTOS RELACIONADOS CON AUDITORÍAS EXTERNAS E INTERNAS, ASÍ COMO SUS PLANES DE MEJORAMIENTO DE MANERA ARTICULADA CON LAS DIRECCIONES DE ASISTENCIA TÉCNICA, ACCESO A ACTIVOS PRODUCTIVOS, ADECUACIÓN DE TIERRAS Y COMERCIALIZACIÓN RELACIONADAS CON LOS RECURSOS DE L</t>
  </si>
  <si>
    <t>C-1702-1100-10-0-1702038-02, C-1702-1100-13-0-1702007-02, C-1702-1100-13-0-1702024-02, C-1702-1100-13-0-1702025-02, C-1708-1100-4-0-1708041-02</t>
  </si>
  <si>
    <t>C-1702-1100-10-0-1702038-02, C-1702-1100-13-0-1702007-02, C-1702-1100-13-0-1702024-02, C-1702-1100-13-0-1702025-02, C-1708-1100-4-0-1708041-02, C-1709-1100-5-0-1709101-02</t>
  </si>
  <si>
    <t>PRESTAR LOS SERVICIOS PROFESIONALES A LA DIRECCIÓN DE ACCESO A ACTIVOS PRODUCTIVOS APOYANDO JURÍDICAMENTE EL PROCESO DE ESTRUCTURACIÓN Y EJECUCIÓN DE LOS PROYECTOS INTEGRALES DE DESARROLLO AGROPECUARIO Y RURAL CON ENFOQUE TERRITORIAL, Y EN LA PROYECCIÓN DE LAS PETICIONES,  ACTOS ADMINISTRATIVOS Y DEMÁS DOCUMENTOS JURÍDICOS QUE SE REQUIERAN EN EL MARCO DEL PROYECTO DE INVERSIÓN. NPAA-203</t>
  </si>
  <si>
    <t xml:space="preserve">PRESTAR SUS SERVICIOS PROFESIONALES PARA APOYAR JURÍDICAMENTE A LA UNIDAD TÉCNICA TERRITORIAL N° 1 EN LOS PROCESOS RELACIONADOS CON LA ESTRUCTURACIÓN, EJECUCIÓN Y SUPERVISIÓN DE LOS PROYECTOS INTEGRALES DE DESARROLLO AGROPECUARIO Y RURAL CON ENFOQUE TERRITORIAL EN LOS MÓDULOS DE ACCESO A ACTIVOS PRODUCTIVOS, ASISTENCIA TÉCNICA, LA PRESTACIÓN DEL SERVICIO PÚBLICO DE ADECUACIÓN DE TIERRAS </t>
  </si>
  <si>
    <t>C-1702-1100-13-0-1702007-02, C-1702-1100-13-0-1702023-02, C-1702-1100-13-0-1702024-02, C-1702-1100-13-0-1702025-02, C-1708-1100-4-0-1708041-02, C-1708-1100-4-0-1708047-02, C-1708-1100-4-0-1708048-02, C-1709-1100-5-0-1709084-02, C-1709-1100-5-0-1709099-02, C-1709-1100-5-0-1709100-02, C-1709-1100-5-0-1709101-02, C-1709-1100-5-0-1709102-02, C-1709-1100-5-0-1709103-02</t>
  </si>
  <si>
    <t>PRESTAR DESDE SU PERFIL PROFESIONAL SUS SERVICIOS PARA APOYAR A LA UNIDAD TECNICA TERRITORIAL N°1, EN LOS PROCESOS DE ESTRUCTURACIÓN, FORMULACIÓN, EJECUCIÓN Y ACOMPAÑAMIENTO A LA SUPERVISION DE LOS PORYECTOS INTEGRALES DE DESARROLLO AGROPECUARIO Y RURAL CON ENFOQUE TERRITORIAL EN LOS COMPONENTES DE ACCESOS A ACTIVOS PRODUCTIVOS, ASISTENCIA TECNICA, Y ADECUACIÓN DE TIERRAS, ASÍ COMO BRIND</t>
  </si>
  <si>
    <t>REALIZAR LA INTERVENTORÍA TÉCNICA, ADMINISTRATIVA, FINANCIERA, CONTABLE, JURÍDICA Y AMBIENTALAL CONTRATO DE MANTENIMIENTO INTEGRAL Y ADECUACIONES A LOS BIENES INMUEBLES DONDE FUNCIONA LA SEDE CENTRAL Y LAS UNIDADES TÉCNICAS TERRITORIALES DE LA AGENCIA DE DESARROLLO RURAL (ADR) NPAA-272</t>
  </si>
  <si>
    <t>INTERVENTORIA</t>
  </si>
  <si>
    <t>PRESTAR SUS SERVICIOS DE APOYO A LA AGENCIA DE DESARROLLO RURAL, EN LAS ACTIVIDADES RELACIONADAS CON LOS PROCESOS DE EVALUACIÓN, CALIFICACIÓN Y COFINANCIACIÓN Y EL PROCESO DE SEGUIMIENTO Y CONTROL DE LOS PROYECTOS INTEGRALES DE DESARROLLO AGROPECUARIO Y RURAL CON ENFOQUE TERRITORIAL  A CARGO DE LA VICEPRESIDENCIA DE PROYECTOS.  NPAA-274</t>
  </si>
  <si>
    <t>PRESTAR SUS SERVICIOS PROFESIONALES A LA AGENCIA DE DESARROLLO RURAL EN EL ANÁLISIS JURÍDICO DE LOS ASUNTOS RELACIONADOS CON LOS PROCESOS DE EVALUACIÓN, CALIFICACIÓN Y COFINANCIACIÓN Y EL PROCESO DE SEGUIMIENTO Y CONTROL DE LOS PROYECTOS INTEGRALES DE DESARROLLO AGROPECUARIO RURAL, QUE SE ADELANTEN EN LA VICEPRESIDENCIA DE PROYECTOS.  NPAA-275</t>
  </si>
  <si>
    <t>PRESTAR SUS SERVICIOS PROFESIONALES PARA APOYAR A LA AGENCIA DE DESARROLLO RURAL, EN LOS TEMAS JURÍDICOS RELACIONADOS CON  LOS PROYECTOS DE INVERSIÓN A CARGO DE LA VICEPRESIDENCIA DE PROYECTOS.  NPAA-276</t>
  </si>
  <si>
    <t>PRESTAR SUS SERVICIOS PROFESIONALES A LA AGENCIA DE DESARROLLO RURAL EN LA IDENTIFICACIÓN DE NECESIDADES DE LA POBLACIÓN CON ENFOQUE DIFERENCIAL Y PARTICIPACIÓN DE LAS MESAS DE CONCERTACIÓN INTERINSTITUCIONALES PARA ARTICULAR LA OFERTA DE ATENCIÓN A ESTAS POBLACIONES, ASÍ COMO LAS DEMÁS ACTIVIDADES RELACIONADAS CON EL PROYECTO DE INVERSIÓN QUE FINANCIA EL CONTRATO.  NPAA-277</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</si>
  <si>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NPAA-344</t>
  </si>
  <si>
    <t>C-1702-1100-12-0-1702011-02, C-1702-1100-12-0-1702040-02, C-1702-1100-13-0-1702007-02</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</si>
  <si>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NPAA-345</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</si>
  <si>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NPAA-346</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</si>
  <si>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NPAA-347</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</si>
  <si>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NPAA-348</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</si>
  <si>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NPAA-349</t>
  </si>
  <si>
    <t>PRESTAR SUS SERVICIOS PROFESIONALES A LA AGENCIA DE DESARROLLO RURAL A TRAVÉS DE LA COORDINACIÓN, IMPLEMENTACIÓN Y SEGUIMIENTO A LAS ESTRATEGIAS DE FOMENTO Y FORTALECIMIENTO ASOCIATIVO, DIRGIDAS A LA POBLACIÓN OBJETO DE ATENCIÓN DE LA OFERTA INSTITUCIONAL NPAA-350</t>
  </si>
  <si>
    <t>PRESTAR SUS SERVICIOS PROFESIONALES A LA AGENCIA DE DESARROLLO RURAL A TRAVÉS DE LA COORDINACIÓN, IMPLEMENTACIÓN Y SEGUIMIENTO A LAS ESTRATEGIAS DE FOMENTO Y FORTALECIMIENTO ASOCIATIVO, DIRIGIDAS A LA POBLACIÓN OBJETO DE ATENCIÓN DE LA OFERTA INSTITUCIONAL. NPAA-351</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</si>
  <si>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NPAA-352</t>
  </si>
  <si>
    <t>PRESTAR SUS SERVICIOS PROFESIONALES A LA AGENCIA DE DESARROLLO RURAL, PARA LA IMPLEMENTACIÓN DE LAS ESTRATEGIAS DERIVADAS DE LA METODOLOGÍA INTEGRAL DE ASOCIATIVIDAD – MIA Y LA ESTRATEGIA DE ATENCIÓN A LA POBLACIÓN DE LA AGRICULTURA CAMPESINA FAMILIAR Y COMUNITARIA ACFC, DIRIGIDAS PARA LAS POBLACIONES OBJETO DE ATENCIÓN DE LA OFERTA INSTITUCIONAL DE LA AGENCIA DE DESARROLLO RURAL NPAA-35</t>
  </si>
  <si>
    <t>PRESTAR SUS SERVICIOS DE APOYO A LA AGENCIA DE DESARROLLO RURAL, EN LA ORGANIZACIÓN Y DESARROLLO DE ACTIVIDADES OPERATIVAS RELACIONADAS CON EL FOMENTO Y FORTALECIMIENTO ASOCIATIVO NPAA-354</t>
  </si>
  <si>
    <t>PRESTAR SUS SERVICIOS PROFESIONALES A LA DIRECCIÓN DE ACCESO A ACTIVOS PRODUCTIVOS  APOYANDO  EL  PROCESO  DE  ESTRUCTURACIÓN  RESPECTO  DEL  COMPONENTE  AMBIENTAL  DE  LOS  PROYECTOS INTEGRALES DE DESARROLLO AGROPECUARIO Y RURAL CON ENFOQUE TERRITORIAL, ASÍ COMO EN LOS AJUSTES QUE SE PRESENTEN EN LA FASE DE EJECUCIÓN DE LOS PROYECTOS. NPAA-355</t>
  </si>
  <si>
    <t>PRESTAR SUS SERVICIOS PROFESIONALES OFICINA DE PLANEACIÓN COORDINANDO LAS ACTIVIDADES DE PLANEACIÓN, IMPLEMENTACIÓN Y SEGUIMIENTO DEL MODELO INTEGRADO DE PLANEACIÓN Y GESTIÓN QUE PERMITAN MEJORAR LA PRESTACIÓN DE SERVICIOS DE LA AGENCIA Y ATENDER LOS REQUERIMIENTOS INTERNOS Y EXTERNOS SOBRE EL TEMA NPAA-362</t>
  </si>
  <si>
    <t>C-1799-1100-11-0-1799058-02, C-1799-1100-11-0-1799060-02</t>
  </si>
  <si>
    <t>PRESTAR SERVICIOS PROFESIONALES A LA DIRECCIÓN DE ASISTENCIA TÉCNICA DE LA ADR, PARA EFECTUAR ACCIONES DE TIPO TÉCNICO PARA LA ESTRUCTURACIÓN DE LINEAMIENTOS PARA LA REGLAMENTACIÓN E IMPLEMENTACIÓN DEL SERVICIO PÚBLICO DE EXTENSIÓN AGROPECUARIA, ASÍ COMO REALIZAR ACOMPAÑAMIENTO TÉCNICO AL PROCESO DE EPSEA.   NPAA-363</t>
  </si>
  <si>
    <t>PRESTAR SERVICIOS PROFESIONALES PARA BRINDAR ACOMPAÑAMIENTO A LA DIRECCIÓN DE ASISTENCIA TÉCNICA EN LA ESTRUCTURACIÓN DE LOS PROCESOS CONTRACTUALES A CARGO DE LA DIRECCIÓN DE ASISTENCIA TÉCNICA, REALIZAR ACOMPAÑAMIENTO AL PROCESO DE HABILITACIÓN DE EPSEA Y DEMÁS TEMAS MISIONALES DE LA DIRECCIÓN.  NPAA-364</t>
  </si>
  <si>
    <t>PRESTAR SERVICIOS PROFESIONALES A LA DIRECCIÓN DE ASISTENCIA TÉCNICA DE LA ADR PARA EL SEGUIMIENTO, IMPLEMENTACIÓN, EVALUACIÓN Y CAPACITACIÓN DEL SERVICIO PÚBLICO DE EXTENSIÓN AGROPECUARIA; CON ÉNFASIS EN EL COMPONENTE DE JOVEN RURAL AJUSTADO A LA MISIONALIDAD DE LA ADR. NPAA-365</t>
  </si>
  <si>
    <t>PRESTAR SUS SERVICIOS PROFESIONALES PARA APOYAR TÉCNICAMENTE A LA DIRECCIÓN DE ASISTENCIA TÉCNICA EN LOS PROCESOS DE PLANEACIÓN, ESTRUCTURACIÓN, IMPLEMENTACIÓN, SEGUIMIENTO Y EVALUACIÓN DEL SERVICIO PÚBLICO DE EXTENSIÓN AGROPECUARIA Y LA INCLUSIÓN DE LOS LINEAMIENTOS DE POLÍTICA PARA CONTRARRESTAR LA DEFORESTACIÓN Y PROMOVER LA GESTIÓN SOSTENIBLE DE LOS BOSQUES Y LOS PROCESOS DE REFOREST</t>
  </si>
  <si>
    <t>PRESTAR SERVICIOS PROFESIONALES A LA DIRECCIÓN DE ASISTENCIA TÉCNICA DE LA ADR PARA EL SEGUIMIENTO AL SERVICIO PÚBLICO DE EXTENSIÓN AGROPECUARIA; ASÍ COMO REALIZAR ACOMPAÑAMIENTO AL PROCESO DE HABILITACIÓN DE EPSEA BRINDANDO ORIENTACIONES A LAS UTT EN EL MARCO DEL PROCEDIMIENTO ESTABLECIDO PARA ELLO. NPAA-367</t>
  </si>
  <si>
    <t>PRESTAR EL SERVICIO DE OPERACIÓN LOGÍSTICA INTEGRAL PARA LA REALIZAR LA PROMOCIÓN Y DIFUSIÓN DE OFERTA INSTITUCIONAL DE LA AGENCIA DE DESARROLLO RURAL A NIVEL NACIONAL NPAA-422</t>
  </si>
  <si>
    <t>13021 13121 13821</t>
  </si>
  <si>
    <t>FILA_236</t>
  </si>
  <si>
    <t>PRESTAR LOS SERVICIOS PROFESIONALES COMO ABOGADA PARA APOYAR LAS ACTIVIDADES RELACIONADAS CON LAS LIQUIDACIONES TRAMITADAS POR LA VICEPRESIDENCIA DE GESTIÓN CONTRACTUAL, ADEMÁS DE PARTICIPAR EN LAS DIFERENTES ETAPAS DE LOS PROCESOS DE CONTRATACIÓN DE LA ADR. NPAA-423</t>
  </si>
  <si>
    <t>C-1702-1100-13-0-1702007-02, C-1702-1100-13-0-1702023-02, C-1702-1100-13-0-1702024-02, C-1702-1100-13-0-1702025-02, C-1708-1100-4-0-1708041-02, C-1709-1100-5-0-1709097-02, C-1709-1100-5-0-1709098-02, C-1709-1100-5-0-1709101-02, C-1709-1100-5-0-1709102-02, C-1709-1100-5-0-1709103-02</t>
  </si>
  <si>
    <t>FILA_237</t>
  </si>
  <si>
    <t>PRESTAR LOS SERVICIOS PROFESIONALES DE APOYO EN LAS ACTIVIDADES ADMINISTRATIVAS QUE TENGAN INTERACCIÓN ANTE LOS ORGANISMOS DE CONTROL Y DEMÁS ÓRGANOS PÚBLICOS Y PRIVADOS QUE SE RELACIONEN CON LA VICEPRESIDENCIA DE GESTIÓN CONTRACTUAL, EN LAS DIFERENTES ETAPAS DE LOS PROCESOS DE CONTRATACIÓN DE LA ADR.  NPAA-424</t>
  </si>
  <si>
    <t>FILA_238</t>
  </si>
  <si>
    <t>PRESTAR LOS SERVICIOS PROFESIONALES COMO ABOGADO PARA APOYAR LAS ACTIVIDADES RELACIONADAS CON LA RESPUESTA A DERECHOS DE PETICIÓN Y LA ELABORACIÓN, REVISIÓN Y TRÁMITE DE LA ACTUACIÓN DE LA VICEPRESIDENCIA DE GESTIÓN CONTRACTUAL, EN LAS DIFERENTES ETAPAS DE LOS PROCESOS DE CONTRATACIÓN DE LA ADR. NPAA-425</t>
  </si>
  <si>
    <t>FILA_239</t>
  </si>
  <si>
    <t>CONTRATAR LOS SERVICIOS DE UNA INSTITUCIÓN PRESTADORA DE SERVICIOS DE SALUD PARA LA REALIZACIÓN DE EXÁMENES MÉDICOS OCUPACIONALES DE INGRESO CON ÉNFASIS OSTEOMUSCULAR, PERIÓDICOS, POST-INCAPACIDAD, POR CAMBIO DE OCUPACIÓN Y DE EGRESO, PROGRAMADOS A LOS ASPIRANTES Y SERVIDORES PÚBLICOS DE LA AGENCIA DE DESARROLLO RURAL A NIVEL NACIONAL NPAA-426</t>
  </si>
  <si>
    <t>A-02-02-02-009-003</t>
  </si>
  <si>
    <t>FILA_240</t>
  </si>
  <si>
    <t>PRESTAR SERVICIOS PROFESIONALES A LA SECRETARÍA GENERAL EN LOS ASUNTOS DE CARÁCTER JURÍDICO RELACIONADOS CON LA GESTIÓN ADMINISTRATIVA, ENTES DE CONTROL Y FONDOS DOCUMENTALES DE LA AGENCIA DE DESARROLLO RURAL. NPAA-427</t>
  </si>
  <si>
    <t>FILA_241</t>
  </si>
  <si>
    <t>FILA_242</t>
  </si>
  <si>
    <t>PRESTAR SUS SERVICIOS PROFESIONALES PARA APOYAR EN LAS ACTIVIDADES DE RADICACIÓN DE CUENTAS Y GESTIÓN CONTABLE DE LA DIRECCIÓN ADMINISTRATIVA Y FINANCIERA DE LA SECRETARÍA GENERAL, ASÍ COMO EN EL REGISTRO DE LAS OPERACIONES EN EL SISTEMA INTEGRADO DE INFORMACIÓN FINANCIERA SIIF NACIÓN, DE ACUERDO CON LA NORMATIVIDAD VIGENTE.NPAA-545</t>
  </si>
  <si>
    <t>FILA_243</t>
  </si>
  <si>
    <t>FILA_244</t>
  </si>
  <si>
    <t>PRESTAR SUS SERVICIOS PROFESIONALES PARA APOYAR LA GESTIÓN DE LOS PROCESOS TESORALES QUE SE DESARROLLAN EN LA DIRECCIÓN ADMINISTRATIVA Y FINANCIERA DE LA AGENCIA DE DESARROLLO RURAL A NIVEL NACIONAL Y EN LO RELACIONADO CON LOS INGRESOS A LA CUENTA BANCARIA RECAUDADORA DE LA ENTIDAD.NPAA-547</t>
  </si>
  <si>
    <t>FILA_245</t>
  </si>
  <si>
    <t>PRESTAR LOS SERVICIOS DE APOYO A LA GESTIÓN A LA SECRETARIA GENERAL EN LOS PROCESOS TESORALES NECESARIOS PARA REVISAR, PROCESAR Y REALIZAR SEGUIMIENTO A LOS PAGOS HASTA SU CULMINACIÓN AL BENEFICIARIO FINAL, CORRESPONDIENTE A LAS OBLIGACIONES RELACIONADAS CON LOS PROYECTOS DE INVERSIÓN INSTITUCIONALES, PARA SOPORTAR EL DESARROLLO DEL MODELO DE OPERACIÓN DE LA AGENCIA DE DESARROLLO RURAL.N</t>
  </si>
  <si>
    <t>FILA_246</t>
  </si>
  <si>
    <t>PRESTACIÓN DE SERVICIOS PROFESIONALES DE APOYO A LA TESORERÍA DE LA AGENCIA DE DESARROLLO RURAL EN LO RELACIONADO CON EL APLICATIVO SIIF NACIÓN II Y DESARROLLO DE LA PROGRAMACIÓN, MODIFICACIÓN Y EJECUCIÓN DEL PROGRAMA ANUAL MENSUALIZADO DE CAJA (PAC).NPAA-549</t>
  </si>
  <si>
    <t>FILA_247</t>
  </si>
  <si>
    <t>PRESTAR SERVICIOS PROFESIONALES PARA APOYAR JURÍDICAMENTE A LA UNIDAD TÉCNICA TERRITORIAL NO. 7 (ARAUCA, BOYACÁ, CASANARE) EN LOS PROCESOS DE RELACIONADOS CON LA PUESTA EN MARCHA DEL MODELO DE APOYO A LA COMERCIALIZACIÓN, LA ESTRUCTURACIÓN, EJECUCIÓN Y SUPERVISIÓN DE LOS PROYECTOS INTEGRALES DE DESARROLLO AGROPECUARIO Y RURAL CON ENFOQUE TERRITORIAL - PIDAR, ASÍ COMO EN LOS ASPECTOS JURÍ</t>
  </si>
  <si>
    <t>C-1702-1100-10-0-1702038-02, C-1702-1100-13-0-1702007-02, C-1702-1100-13-0-1702023-02, C-1702-1100-13-0-1702024-02, C-1702-1100-13-0-1702025-02, C-1708-1100-4-0-1708041-02, C-1709-1100-5-0-1709099-02, C-1709-1100-5-0-1709100-02, C-1709-1100-5-0-1709101-02, C-1709-1100-5-0-1709102-02, C-1709-1100-5-0-1709103-02</t>
  </si>
  <si>
    <t>FILA_248</t>
  </si>
  <si>
    <t>PRESTAR DESDE SU PERFIL PROFESIONAL, LOS SERVICIOS PARA APOYAR A LA UNIDAD TÉCNICA TERRITORIAL NO. 8, EN LOS PROCESOS RELACIONADOS CON LA ESTRUCTURACIÓN Y EJECUCIÓN DE LOS PROYECTOS INTEGRALES DE DESARROLLO AGROPECUARIO Y RURAL CON ENFOQUE TERRITORIAL EN EL COMPONENTE DE INFRAESTRUCTURA, ASÍ COMO CON ACTIVIDADES RELACIONADAS CON LA PRESTACIÓN DEL SERVICIO PÚBLICO DE ADECUACIÓN DE TIERRAS</t>
  </si>
  <si>
    <t>FILA_249</t>
  </si>
  <si>
    <t xml:space="preserve">PRESTAR SUS SERVICIOS PROFESIONALES PARA APOYAR JURÍDICAMENTE A LA UNIDAD TÉCNICA TERRITORIAL NO. 10, EN LOS ASPECTOS RELACIONADOS CON LA ESTRUCTURACIÓN Y EJECUCIÓN DE PROYECTOS INTEGRALES DE DESARROLLO AGROPECUARIO Y RURAL CON ENFOQUE TERRITORIAL, LA PUESTA EN MARCHA DEL MODELO DE APOYO A LA COMERCIALIZACIÓN Y DEL SERVICIO PÚBLICO DE ADECUACIÓN DE TIERRAS, ASÍ COMO EL ACOMPAÑAMIENTO EN </t>
  </si>
  <si>
    <t>FILA_250</t>
  </si>
  <si>
    <t>PRESTAR SUS SERVICIOS DESDE SU PERFIL PROFESIONAL APOYANDO EL PROCESO DE ESTRUCTURACIÓN Y FORMULACIÓN DE LOS PROYECTOS INTEGRALES DE DESARROLLO AGROPECUARIO Y RURAL CON ENFOQUE TERRITORIAL Y APOYANDO A LA EJECUCIÓN Y SUPERVISIÓN DE LOS PROYECTOS DE COMPETENCIA DE LA UNIDAD TÉCNICA TERRITORIAL NO. 10 Y PROCESOS RELACIONADOS CON LA ORIENTACIÓN DE OFERTA INSTITUCIONAL, LA PUESTA EN MARCHA D</t>
  </si>
  <si>
    <t>FILA_251</t>
  </si>
  <si>
    <t>PRESTAR SUS SERVICIOS PROFESIONALES PARA APOYAR A LA UNIDAD TÉCNICA TERRITORIAL NO.10, EN LA ESTRUCTURACIÓN Y FORMULACIÓN DE PROYECTOS INTEGRALES DE DESARROLLO AGROPECUARIO Y RURAL CON ENFOQUE TERRITORIAL EN PUTUMAYO, APOYAR LOS AVANCES DEL PLAN DE DESARROLLO AGROPECUARIO PDA EN EL DEPARTAMENTO DEL PUTUMAYO, LA PUESTA EN MARCHA DEL MODELO DE APOYO A LA COMERCIALIZACIÓN, EL APOYO A LOS PR</t>
  </si>
  <si>
    <t>FILA_252</t>
  </si>
  <si>
    <t>PRESTAR SUS SERVICIOS PROFESIONALES PARA APOYAR EL PROCESO DE ESTRUCTURACIÓN, FORMULACIÓN, EJECUCIÓN DE LOS PROYECTOS INTEGRALES DE DESARROLLO AGROPECUARIO Y RURAL CON ENFOQUE TERRITORIAL QUE DEBAN DESARROLLARSE EN LA UNIDAD TÉCNICA TERRITORIAL NO. 12 Y ACOMPAÑAR LA SUPERVISIÓN DE LOS QUE ESTÁN EN EJECUCIÓN Y LOS TRÁMITES QUE SE DERIVEN EN LA MODALIDAD DE EJECUCIÓN POR CONVENIOS Y/O DIRE</t>
  </si>
  <si>
    <t>FILA_253</t>
  </si>
  <si>
    <t>PRESTAR SUS SERVICIOS PROFESIONALES PARA APOYAR Y SOPORTAR A LA UNIDAD TÉCNICA TERRITORIAL N° 1, EN LOS ASPECTOS TÉCNICOS RELACIONADOS CON LOS PROCESOS DE ESTRUCTURACIÓN, FORMULACIÓN, EJECUCIÓN Y APOYO EN LA SUPERVISIÓN DE LOS PROYECTOS INTEGRALES DE DESARROLLO AGROPECUARIO Y RURAL CON ENFOQUE TERRITORIAL EN LOS COMPONENTES DE ACCESO A ACTIVOS PRODUCTIVOS, ASISTENCIA TÉCNICA Y ADECUACIÓN</t>
  </si>
  <si>
    <t>FILA_254</t>
  </si>
  <si>
    <t>PRESTAR SUS SERVICIOS PROFESIONALES PARA APOYAR JURÍDICAMENTE A LA UNIDAD TÉCNICA TERRITORIAL NO. 2, EN LOS ASPECTOS RELACIONADOS LA ESTRUCTURACIÓN, EJECUCIÓN Y SUPERVISIÓN DE PROYECTOS INTEGRALES DE DESARROLLO AGROPECUARIO Y RURAL CON ENFOQUE TERRITORIAL EN SUS DIFERENTES COMPONENTES DE ACTIVOS PRODUCTIVOS, ASISTENCIA TÉCNICA Y ADECUACIÓN DE TIERRAS, Y DEMÁS ACTIVIDADES QUE REQUIERAN DE</t>
  </si>
  <si>
    <t>FILA_255</t>
  </si>
  <si>
    <t>PRESTAR LOS SERVICIOS PROFESIONALES A LA UNIDAD TÉCNICA TERRITORIAL NO. 2, EN TODOS LOS ASPECTOS QUE SE RELACIONEN CON LA ESTRUCTURACIÓN, EJECUCIÓN Y SUPERVISIÓN DE PROYECTOS INTEGRALES DE DESARROLLO AGROPECUARIO Y RURAL CON ENFOQUE TERRITORIAL EN SUS COMPONENTES DE ACTIVOS PRODUCTIVOS, ASISTENCIA TÉCNICA Y ADECUACIÓN DE TIERRAS EN TODAS SUS FASES, ASÍ COMO APOYAR LAS DEMÁS ACTIVIDADES Q</t>
  </si>
  <si>
    <t>FILA_256</t>
  </si>
  <si>
    <t>PRESTAR LOS SERVICIOS DE APOYO A LA GESTIÓN A LA UNIDAD TÉCNICA TERRITORIAL NO. 2, EN LAS ACTIVIDADES RELACIONADAS CON LA ESTRUCTURACIÓN Y EJECUCIÓN DE PROYECTOS INTEGRALES DE DESARROLLO AGROPECUARIOS Y RURAL CON ENFOQUE TERRITORIAL, EN LOS COMPONENTES DE ACTIVOS PRODUCTIVOS, ASISTENCIA TÉCNICA, Y EL SERVICIO PÚBLICO DE ADECUACIÓN DE TIERRAS, ASÍ COMO ORGANIZAR Y PROYECTAR RESPUESTAS A L</t>
  </si>
  <si>
    <t>FILA_257</t>
  </si>
  <si>
    <t>PRESTAR SUS SERVICIOS PROFESIONALES PARA APOYAR JURÍDICAMENTE A LA UNIDAD TÉCNICA TERRITORIAL NO. 3 EN LOS PROCESOS RELACIONADOS CON LA ESTRUCTURACIÓN, EJECUCIÓN Y SUPERVISIÓN DE LOS PROYECTOS INTEGRALES DE DESARROLLO AGROPECUARIO Y RURAL CON ENFOQUE TERRITORIAL EN LOS COMPONENTES DE ACCESO A ACTIVOS PRODUCTIVOS, ASÍ COMO EN LOS ASPECTOS JURÍDICOS RELACIONADOS CON LA PRESTACIÓN DEL SERVI</t>
  </si>
  <si>
    <t>FILA_258</t>
  </si>
  <si>
    <t>PRESTAR SERVICIOS PROFESIONALES A LA UNIDAD TÉCNICA TERRITORIAL NO.3 Y LA DIRECCIÓN DE ADECUACIÓN DE TIERRAS COMO INGENIERO DE OPERACIÓN Y CONSERVACIÓN PARA EL DISTRITO DE MONTERÍA – MOCARÍ EN LOS ASPECTOS RELACIONADOS CON LA ADMINISTRACIÓN, OPERACIÓN Y CONSERVACIÓN DEL DISTRITO, ASÍ COMO APOYAR ACTIVIDADES EN LOS ASPECTOS RELACIONADOS LA ESTRUCTURACIÓN, FORMULACIÓN, EJECUCIÓN Y SUPERVIS</t>
  </si>
  <si>
    <t>FILA_259</t>
  </si>
  <si>
    <t>PRESTAR SUS SERVICIOS PROFESIONALES PARA BRINDAR INSUMOS TÉCNICOS EN LOS PROCESOS QUE PRODUCTO DE LA ESTRUCTURACIÓN SE EJECUTEN EN LA UNIDAD TÉCNICA TERRITORIAL NO. 4, RELACIONADOS CON LOS PROYECTOS INTEGRALES DE DESARROLLO AGROPECUARIO Y RURAL CON ENFOQUE TERRITORIAL Y ASÍ MISMO CONTRIBUIR CON EL ACOMPAÑAMIENTO INTEGRAL EN LOS SERVICIO PÚBLICO DE ADECUACIÓN DE TIERRAS QUE SE DESARROLLEN</t>
  </si>
  <si>
    <t>FILA_260</t>
  </si>
  <si>
    <t>PRESTAR SUS SERVICIOS DE APOYO A LA GESTIÓN PARA APOYAR A LA UNIDAD TÉCNICA TERRITORIAL NO. 4, EN LAS ACTIVIDADES ADMINISTRATIVAS EN RELACIÓN A LOS PROCESOS RELACIONADOS CON LA ESTRUCTURACIÓN Y EJECUCIÓN DE PROYECTOS INTEGRALES DE DESARROLLO AGROPECUARIO Y RURAL CON ENFOQUE TERRITORIAL, ASÍ COMO LA PRESTACIÓN DE LOS SERVICIOS PÚBLICOS DE EXTENSIÓN AGROPECUARIA Y ADECUACIÓN DE TIERRAS. NP</t>
  </si>
  <si>
    <t>FILA_261</t>
  </si>
  <si>
    <t xml:space="preserve">PRESTAR SUS SERVICIOS PROFESIONALES PARA APOYAR JURÍDICAMENTE A LA UNIDAD TÉCNICA TERRITORIAL 5 DESDE SU PERFIL EN LOS PROCESOS TÉCNICOS RELACIONADOS CON LA ESTRUCTURACIÓN DE LOS PROYECTOS INTEGRALES DE DESARROLLO AGROPECUARIO Y RURAL CON ENFOQUE TERRITORIAL, Y ACOMPAÑAMIENTO SEGUIMIENTO TÉCNICO A LOS CONVENIOS PARA EL SERVICIO DE EXTENSIÓN AGROPECUARIA Y RURAL, ASÍ COMO EN LAS ACCIONES </t>
  </si>
  <si>
    <t>FILA_262</t>
  </si>
  <si>
    <t xml:space="preserve">PRESTAR DESDE SU PERFIL PROFESIONAL SUS SERVICIOS PARA APOYAR A LA UNIDAD TÉCNICA TERRITORIAL, EN LOS PROCESOS TÉCNICOS RELACIONADOS CON LA ESTRUCTURACIÓN, EJECUCIÓN Y SUPERVISIÓN DE LOS PROYECTOS INTEGRALES DE DESARROLLO AGROPECUARIO Y RURAL CON ENFOQUE TERRITORIAL, EN TODOS SUS COMPONENTES, ASÍ COMO EN LA PRESTACIÓN DEL SERVICIO PÚBLICO DE ADECUACIÓN DE TIERRAS, ASÍ MISMO REALIZAR LAS </t>
  </si>
  <si>
    <t>FILA_263</t>
  </si>
  <si>
    <t>PRESTAR SUS SERVICIOS PROFESIONALES PARA APOYAR A LA UNIDAD TÉCNICA TERRITORIAL DESDE SU PERFIL, EN LOS PROCESOS TÉCNICOS RELACIONADOS CON LA ESTRUCTURACIÓN, EJECUCIÓN Y SUPERVISIÓN DE LOS PROYECTOS INTEGRALES DE DESARROLLO AGROPECUARIO Y RURAL CON ENFOQUE TERRITORIAL, EN LOS COMPONENTES DE ACCESO A ACTIVOS PRODUCTIVOS, ASISTENCIA TÉCNICA, Y ADECUACIÓN DE TIERRAS, ASÍ COMO EN LA PRESTACI</t>
  </si>
  <si>
    <t>FILA_264</t>
  </si>
  <si>
    <t>PRESTAR DESDE SU PERFIL PROFESIONAL SUS SERVICIOS PARA APOYAR A LA UNIDAD TÉCNICA TERRITORIAL NO 6, EN LAS ACTIVIDADES DE ALISTAMIENTO PARA LA ESTRUCTURACIÓN, Y EL APOYO TÉCNICO EN EL ACOMPAÑAMIENTO A LA EJECUCIÓN Y SUPERVISIÓN DE LOS PROYECTOS INTEGRALES DE DESARROLLO AGROPECUARIO Y RURAL CON ENFOQUE TERRITORIAL, ASÍ COMO EL ACOMPAÑAMIENTO TÉCNICO EN LA PRESTACIÓN DEL SERVICIO PÚBLICO D</t>
  </si>
  <si>
    <t>FILA_265</t>
  </si>
  <si>
    <t>PRESTAR DESDE SU PERFIL PROFESIONAL SUS SERVICIOS PARA APOYAR A LA UNIDAD TÉCNICA TERRITORIAL NO. 6, EN LOS PROCESOS DE INSCRIPCIÓN DE PERFIL, DIAGNÓSTICO, ESTRUCTURACIÓN, FORMULACIÓN, EJECUCIÓN, IMPLEMENTACIÓN Y SUPERVISIÓN DE LOS PROYECTOS INTEGRALES DE DESARROLLO AGROPECUARIO Y RURAL CON ENFOQUE TERRITORIAL EN LOS COMPONENTES DE ACCESO A ACTIVOS PRODUCTIVOS, ASISTENCIA TÉCNICA, Y ADEC</t>
  </si>
  <si>
    <t>FILA_266</t>
  </si>
  <si>
    <t>PRESTAR SUS SERVICIOS PROFESIONALES PARA APOYAR JURÍDICAMENTE A LA UNIDAD TÉCNICA TERRITORIAL 6 EN LOS PROCESOS RELACIONADOS CON LA RECEPCIÓN DE PERFIL, DIAGNÓSTICO, ESTRUCTURACIÓN, EJECUCIÓN, IMPLEMENTACIÓN Y SUPERVISIÓN DE LOS PROYECTOS INTEGRALES DE DESARROLLO AGROPECUARIO Y RURAL CON ENFOQUE TERRITORIAL EN LOS COMPONENTES DE ACCESO A ACTIVOS PRODUCTIVOS, ASISTENCIA TÉCNICA, Y ADECUAC</t>
  </si>
  <si>
    <t>FILA_267</t>
  </si>
  <si>
    <t xml:space="preserve">PRESTAR SERVICIOS PROFESIONALES PARA APOYAR JURÍDICAMENTE A LA UNIDAD TÉCNICA TERRITORIAL NO. 7 (ARAUCA, BOYACÁ, CASANARE) EN LOS PROCESOS DE RELACIONADOS CON LA ESTRUCTURACIÓN, EJECUCIÓN Y SUPERVISIÓN DE LOS PROYECTOS INTEGRALES DE DESARROLLO AGROPECUARIO Y RURAL CON ENFOQUE TERRITORIAL - PIDAR, ASÍ COMO EN LOS ASPECTOS JURÍDICOS RELACIONADOS CON LA PRESTACIÓN DE LOS SERVICIOS PÚBLICOS </t>
  </si>
  <si>
    <t>FILA_268</t>
  </si>
  <si>
    <t>PRESTAR SERVICIOS PROFESIONALES PARA APOYAR, DESDE SU PERFIL PROFESIONAL, A LA UNIDAD TÉCNICA TERRITORIAL NO. 7 (ARAUCA, BOYACÁ, CASANARE) EN LOS PROCESOS DE RELACIONADOS CON LA ESTRUCTURACIÓN, EJECUCIÓN Y SUPERVISIÓN DE LOS PROYECTOS INTEGRALES DE DESARROLLO AGROPECUARIO Y RURAL CON ENFOQUE TERRITORIAL - PIDAR, ASÍ COMO EN LOS ASPECTOS TÉCNICOS RELACIONADOS CON LA PRESTACIÓN DE LOS SERV</t>
  </si>
  <si>
    <t>FILA_269</t>
  </si>
  <si>
    <t xml:space="preserve">PRESTAR SUS SERVICIOS PROFESIONALES PARA APOYAR JURÍDICAMENTE A LA UNIDAD TÉCNICA TERRITORIAL NO 8, EN LOS PROCESOS RELACIONADOS CON LA EVALUACIÓN Y SEGUIMIENTO DE REQUISITOS HABILITANTES DE LAS EMPRESAS PRESTADORAS DEL SERVICIO DE EXTENSIÓN AGROPECUARIA EPSEAS Y PROCESOS SANCIONATORIOS; ASÍ MISMO, APOYAR EN LA ESTRUCTURACIÓN, EJECUCIÓN Y SUPERVISIÓN DE LOS PLANES Y PROYECTOS INTEGRALES </t>
  </si>
  <si>
    <t>FILA_270</t>
  </si>
  <si>
    <t>PRESTAR DESDE SU PERFIL PROFESIONAL SUS SERVICIOS PARA APOYAR A LA UNIDAD TÉCNICATERRITORIAL N° 8, EN EL DESARROLLO DE LAS ACTIVIDADES DEL SERVICIO DE LA ADR EN LA ESTRUCTURACIÓN DE LOS PROYECTOS PIDAR, APOYO EN EL SEGUIMIENTO EN LA EJECUCIÓN DE LOS PROCESOS DE LAS EPSEAS HABILITADAS PARA PRESTAR EL SERVICIO DE EXTENSIÓN AGROPECUARIA, ASÍ COMO ACOMPAÑAMIENTO EN LA EJECUCIÓN Y SEGUIMIENTO</t>
  </si>
  <si>
    <t>FILA_271</t>
  </si>
  <si>
    <t>PRESTAR DESDE SU PERFIL PROFESIONAL , LOS SERVICIOS PARA APOYAR A LA UNIDAD TÉCNICA TERRITORIAL NO. 8, EN LOS PROCESOS RELACIONADOS CON LA ESTRUCTURACIÓN Y EJECUCIÓN DE LOS PROYECTOS INTEGRALES DE DESARROLLO AGROPECUARIO Y RURAL CON ENFOQUE TERRITORIAL EN EL COMPONENTE DE INFRAESTRUCTURA, ASÍ COMO CON ACTIVIDADES RELACIONADAS CON LA PRESTACIÓN DEL SERVICIO PÚBLICO DE ADECUACIÓN DE TIERRA</t>
  </si>
  <si>
    <t>FILA_272</t>
  </si>
  <si>
    <t>PRESTAR SUS SERVICIOS PROFESIONALES PARA PARA APOYAR A LA UNIDAD TÉCNICA TERRITORIAL EN LOS PROCESOS DE ESTRUCTURACIÓN, FORMULACIÓN Y EJECUCIÓN DE LOS PROYECTOS INTEGRALES DE DESARROLLO AGROPECUARIO Y RURAL CON ENFOQUE TERRITORIAL, BRINDANDO APOYO A LA SUPERVISIÓN MISMOS DEMANDEN; ASÍ MISMO ACOMPAÑAMIENTO EN TRÁMITES RELACIONADOS CON LOS COMPONENTES DE ACCESO A ACTIVOS PRODUCTIVOS, ASIST</t>
  </si>
  <si>
    <t>FILA_273</t>
  </si>
  <si>
    <t>FILA_274</t>
  </si>
  <si>
    <t>FILA_275</t>
  </si>
  <si>
    <t>PRESTAR SUS SERVICIOS DESDE SU PERFIL PROFESIONAL APOYANDO EL PROCESO DE ESTRUCTURACIÓN Y FORMULACIÓN DE LOS PROYECTOS INTEGRALES DE DESARROLLO AGROPECUARIO Y RURAL CON ENFOQUE TERRITORIAL Y APOYANDO A LA EJECUCIÓN Y SUPERVISIÓN DE LOS PROYECTOS DE COMPETENCIA DE LA UNIDAD TÉCNICA TERRITORIAL NO. 10 Y PROCESOS RELACIONADOS CON LA ORIENTACIÓN DE OFERTA INSTITUCIONAL Y LOS CONCERNIENTE A L</t>
  </si>
  <si>
    <t>FILA_276</t>
  </si>
  <si>
    <t>PRESTAR SUS SERVICIOS PROFESIONALES PARA APOYAR JURÍDICAMENTE A LA UNIDAD TÉCNICA TERRITORIAL NO. 10, EN LOS ASPECTOS RELACIONADOS LA ESTRUCTURACIÓN Y EJECUCIÓN DE PROYECTOS INTEGRALES DE DESARROLLO AGROPECUARIO Y RURAL CON ENFOQUE TERRITORIAL Y DEL SERVICIO PÚBLICO DE ADECUACIÓN DE TIERRAS, ACOMPAÑAMIENTO EN LAS SUPERVISIONES RELACIONADOS CON LOS ASUNTOS CONTRACTUALES PARA BRINDAR EL SE</t>
  </si>
  <si>
    <t>FILA_277</t>
  </si>
  <si>
    <t>PRESTAR SUS SERVICIOS PROFESIONALES PARA APOYAR A LA UNIDAD TÉCNICA TERRITORIAL NO.10, EN LA ESTRUCTURACIÓN Y FORMULACIÓN DE PROYECTOS INTEGRALES DE DESARROLLO AGROPECUARIO Y RURAL CON ENFOQUE TERRITORIAL EN PUTUMAYO, APOYAR LOS AVANCES DEL PLAN DE DESARROLLO AGROPECUARIO PDA EN EL DEPARTAMENTO DEL PUTUMAYO, APOYAR LOS PROCESOS DE EJECUCIÓN Y SUPERVISIÓN DE LOS PROYECTOS COFINANCIADOS PO</t>
  </si>
  <si>
    <t>FILA_278</t>
  </si>
  <si>
    <t xml:space="preserve">PRESTAR SUS SERVICIOS PROFESIONALES PARA APOYAR JURÍDICAMENTE A LA UNIDAD TÉCNICA TERRITORIAL NO. 11 EN LOS PROCESOS RELACIONADOS CON LA ESTRUCTURACIÓN, FORMULACIÓN, EJECUCIÓN Y SUPERVISIÓN DE LOS PROYECTOS INTEGRALES DE DESARROLLO AGROPECUARIO Y RURAL CON ENFOQUE TERRITORIAL EN LOS COMPONENTES DE ACCESO A ACTIVOS PRODUCTIVOS, ASISTENCIA TÉCNICA, Y ADECUACIÓN DE TIERRAS, ASÍ COMO EN LOS </t>
  </si>
  <si>
    <t>FILA_279</t>
  </si>
  <si>
    <t>PRESTAR DESDE SU PERFIL PROFESIONAL SUS SERVICIOS PARA APOYAR A LA UNIDAD TÉCNICA TERRITORIAL NO. 11 EN LOS PROCESOS DE ESTRUCTURACIÓN, FORMULACIÓN, EJECUCIÓN Y SUPERVISIÓN DE LOS PROYECTOS INTEGRALES DE DESARROLLO AGROPECUARIO Y RURAL CON ENFOQUE TERRITORIAL EN LOS COMPONENTES DE ACCESO A ACTIVOS PRODUCTIVOS, ASISTENCIA TÉCNICA Y ADECUACIÓN DE TIERRAS, ASÍ ACOMPAÑAMIENTO EN LA DIVULGACI</t>
  </si>
  <si>
    <t>FILA_280</t>
  </si>
  <si>
    <t>PRESTAR DESDE SU PERFIL PROFESIONAL SUS SERVICIOS PARA APOYAR A LA UNIDAD TÉCNICA TERRITORIAL NO. 11 EN LOS PROCESOS DE ESTRUCTURACIÓN, FORMULACIÓN, EJECUCIÓN Y SUPERVISIÓN DE LOS PROYECTOS INTEGRALES DE DESARROLLO AGROPECUARIO Y RURAL CON ENFOQUE TERRITORIAL EN LOS COMPONENTES DE ACCESO A ACTIVOS PRODUCTIVOS Y LA PRESTACIÓN DEL SERVICIO PÚBLICO DE ADECUACIÓN DE TIERRAS Y EXTENSIÓN AGROP</t>
  </si>
  <si>
    <t>FILA_281</t>
  </si>
  <si>
    <t>PRESTAR SUS SERVICIOS PROFESIONALES PARA APOYAR JURÍDICAMENTE A LA UNIDAD TÉCNICA TERRITORIAL NO 12 EN LOS PROCESOS DE ESTRUCTURACIÓN, EJECUCIÓN Y SUPERVISIÓN DE LOS PROYECTOS INTEGRALES DE DESARROLLO AGROPECUARIO Y RURAL CON ENFOQUE TERRITORIAL EN LOS COMPONENTES DE ACCESO A ACTIVOS PRODUCTIVOS, ASISTENCIA TÉCNICA, Y ADECUACIÓN DE TIERRAS, ASÍ COMO EN LOS DEMÁS TRÁMITES DE CARÁCTER ADMI</t>
  </si>
  <si>
    <t>FILA_282</t>
  </si>
  <si>
    <t>PRESTAR SUS SERVICIOS PROFESIONALES PARA APOYAR EL PROCESO DE ESTRUCTURACIÓN, FORMULACIÓN, EJECUCIÓN DE LOS PROYECTOS INTEGRALES DE DESARROLLO AGROPECUARIO Y RURAL CON ENFOQUE TERRITORIAL QUE DEBAN DESARROLLARSE EN LA UNIDAD TÉCNICA TERRITORIAL NO. 12 Y ACOMPAÑAR LA SUPERVISIÓN DE LOS QUE ESTÁN EN EJECUCIÓN COMO LOS TRÁMITES QUE SE DERIVEN EN LA MODALIDAD DE EJECUCIÓN POR CONVENIOS Y/O D</t>
  </si>
  <si>
    <t>FILA_283</t>
  </si>
  <si>
    <t>FILA_284</t>
  </si>
  <si>
    <t xml:space="preserve">PRESTAR SUS SERVICIOS PROFESIONALES PARA APOYAR JURÍDICAMENTE A LA UNIDAD TÉCNICA TERRITORIAL NO. 13 EN LOS PROCESOS RELACIONADOS CON LA ESTRUCTURACIÓN, EJECUCIÓN Y SUPERVISIÓN DE LOS PROYECTOS INTEGRALES DE DESARROLLO AGROPECUARIO Y RURAL CON ENFOQUE TERRITORIAL, ASÍ COMO EN LOS ASPECTOS JURÍDICOS RELACIONADOS CON LA PRESTACIÓN DEL SERVICIO PÚBLICO DE ADECUACIÓN DE TIERRAS Y SOPORTE EN </t>
  </si>
  <si>
    <t>FILA_285</t>
  </si>
  <si>
    <t>PRESTAR DESDE SU PERFIL PROFESIONAL SUS SERVICIOS PARA APOYAR A LA UNIDAD TÉCNICA TERRITORIAL NO.13 EN LOS PROCESOS DE ESTRUCTURACIÓN, FORMULACIÓN, EJECUCIÓN Y SUPERVISIÓN DE LOS PROYECTOS INTEGRALES DE DESARROLLO AGROPECUARIO Y RURAL CON ENFOQUE TERRITORIAL EN LOS COMPONENTES DE ACCESO A ACTIVOS PRODUCTIVOS, ASISTENCIA TÉCNICA, Y ADECUACIÓN DE TIERRAS, ASÍ COMO EN LA PRESTACIÓN DEL SERV</t>
  </si>
  <si>
    <t>FILA_286</t>
  </si>
  <si>
    <t>PRESTAR SUS SERVICIOS PROFESIONALES PARA APOYAR A LA UNIDAD TÉCNICA TERRITORIAL NO. 13 EN LOS ASPECTOS SOCIALES RELACIONADOS CON LOS PROYECTOS INTEGRALES DE DESARROLLO AGROPECUARIO Y RURAL CON ENFOQUE TERRITORIO Y LOS PARAMETROS SOCIALES RELACIONADOS CON LA PRESTACIÓN DEL SERVICIO PÚBLICO DE ADECUACIÓN DE TIERRAS EN PRO DE LA PRODUCTIVIDAD DEL TERRITORIO Y BIENESTAR SOCIAL DE LOS USUARIO</t>
  </si>
  <si>
    <t>FILA_287</t>
  </si>
  <si>
    <t>PRESTAR LOS SERVICIOS PROFESIONALES A LA DIRECCIÓN DE ACCESO A ACTIVOS PRODUCTIVOS APOYANDO JURÍDICAMENTE EL PROCESO DE ESTRUCTURACIÓN Y EJECUCIÓN DE LOS PROYECTOS INTEGRALES DE DESARROLLO AGROPECUARIO Y RURAL CON ENFOQUE TERRITORIAL, ASÍ COMO EN LOS ASUNTOS DE CARÁCTER JURÍDICO RELACIONADOS CON EL ÁREA. NPAA-240</t>
  </si>
  <si>
    <t>FILA_288</t>
  </si>
  <si>
    <t xml:space="preserve">PRESTAR LOS SERVICIOS PROFESIONALES A LA DIRECCIÓN DE ACCESO A ACTIVOS PRODUCTIVOS SOPORTANDO TÉCNICAMENTE ACTIVIDADES DE SEGUIMIENTO A LA IMPLEMENTACIÓN DE LAS ACTIVIDADES RELACIONADAS CON LA EJECUCIÓN DE LOS PROYECTOS INTEGRALES DE DESARROLLO AGROPECUARIO Y RURAL CON ENFOQUE TERRITORIAL, GENERANDO ESTRATEGIAS DENTRO DEL MARCO NORMATIVO Y FUNDAMENTOS TÉCNICOS APLICABLES EN BUSCA QUE LA </t>
  </si>
  <si>
    <t>FILA_289</t>
  </si>
  <si>
    <t>PRESTAR SERVICIOS A LA GESTIÓN, APOYANDO DESDE LA VICEPRESIDENCIA DE INTEGRACIÓN PRODUCTIVA EL  CONTROL DOCUMENTAL QUE INGRESEN RELACIONADOS CON LA HABILITACIÓN DE ESEAP Y ACOMPAÑAMIENTO ADMINISTRATIVO DE VERIFICACIÓN DE SOPORTES DE LOS INFORMES Y DOCUMENTOS QUE EL VICEPRESIDENTE REQUIERA TENER CONTROL PARA SUBIR A LA PLATAFORMA SECOP II RELACIONADOS A LOS CONTRATOS DE LOS SERVICIOS DE E</t>
  </si>
  <si>
    <t>FILA_290</t>
  </si>
  <si>
    <t>PRESTAR SERVICIOS PROFESIONALES A LA SECRETARÍA GENERAL – DIRECCIÓN  ADMINISTRATIVA Y FINANCIERA EN LAS ACTIVIDADES RELACIONADAS CON LA LOGÍSTICA E INVENTARIO DE BIENES DE PROPIEDAD O A CARGO DE LA ADR. NPAA-243</t>
  </si>
  <si>
    <t>FILA_291</t>
  </si>
  <si>
    <t>PRESTAR SERVICIOS PROFESIONALES ESPECIALIZADOS A LA DIRECCIÓN DE TALENTO HUMANO PARA LA GESTIÓN REQUERIDA PARA EL REDISEÑO INSTITUCIONAL CON EL FIN DE FORTALECER LAS CAPACIDADES TÉCNICAS Y ADMINISTRATIVAS DEL TALENTO HUMANO DE LA ADR. NPAA-244</t>
  </si>
  <si>
    <t>FILA_292</t>
  </si>
  <si>
    <t>PRESTAR LOS SERVICIOS DE APOYO A LA GESTIÓN A LA SECRETARÍA GENERAL EN LA ADMINISTRACIÓN DE INVENTARIOS, ASÍ COMO EN LAS ACTIVIDADES QUE SE DESARROLLEN PARA ADECUAR Y MANTENER EN FORMA ÓPTIMA LAS SEDES ADMINISTRATIVAS DE LA ADR. NPAA-245</t>
  </si>
  <si>
    <t>FILA_293</t>
  </si>
  <si>
    <t>PRESTAR SUS SERVICIOS PROFESIONALES APOYANDO LA GESTIÓN DE LOS PROCESOS ADMINISTRATIVOS A CARGO DE LA SECRETARÍA GENERAL RELACIONADOS CON EL LEVANTAMIENTO Y ACTUALIZACIÓN DE LOS INVENTARIOS DE LA AGENCIA, Y APOYAR LOS PROCESOS FINANCIEROS EN CUANTO A LA IMPLEMENTACIÓN DEL MARCO NORMATIVO CONTABLE PARA LA PROPIEDAD, PLANTA Y EQUIPO DE LA ADR. NPAA-246</t>
  </si>
  <si>
    <t>FILA_294</t>
  </si>
  <si>
    <t>PRESTAR SERVICIOS PROFESIONALES A LA AGENCIA DE DESARROLLO RURAL EN LAS ACTIVIDADES DEL SISTEMA DE GESTIÓN DOCUMENTAL. NPAA-247</t>
  </si>
  <si>
    <t>FILA_295</t>
  </si>
  <si>
    <t>PRESTAR LOS SERVICIOS PROFESIONALES APOYANDO A LA SECRETARÍA GENERAL DE LA ADR EN LA GESTIÓN ADMINISTRATIVA Y DE RECURSOS FÍSICOS. NPAA-248</t>
  </si>
  <si>
    <t>FILA_296</t>
  </si>
  <si>
    <t>PRESTAR SERVICIOS PROFESIONALES EN LA SECRETARÍA GENERAL EN LA IMPLEMENTACIÓN Y SEGUIMIENTO DE LAS POLÍTICAS DE SERVICIO AL CIUDADANO, PARTICIPACIÓN CIUDADANA, TRANSPARENCIA Y ACCESO A LA INFORMACIÓN DE ACUERDO AL MIPG. NPAA-249</t>
  </si>
  <si>
    <t>FILA_297</t>
  </si>
  <si>
    <t>PRESTAR LOS SERVICIOS PROFESIONALES PARA APOYAR A LA AGENCIA EN LOS PROCESOS ADMINISTRATIVOS Y DE GESTIÓN DOCUMENTAL QUE SE ADELANTEN EN LA SECRETARÍA GENERAL. NPAA-250</t>
  </si>
  <si>
    <t>FILA_298</t>
  </si>
  <si>
    <t>PRESTAR LOS SERVICIOS DE APOYO A LA GESTIÓN A LA SECRETARIA GENERAL DE LA AGENCIA DE DESARROLLO RURAL EN LAS ACTIVIDADES DE GESTIÓN DOCUMENTAL Y ARCHIVO. NPAA-251</t>
  </si>
  <si>
    <t>FILA_299</t>
  </si>
  <si>
    <t>PRESTAR LOS SERVICIOS DE APOYO A LA GESTIÓN A LA SECRETARÍA GENERAL DE LA AGENCIA DE DESARROLLO RURAL EN LA ADMINISTRACIÓN DE LA UNIDAD DE CORRESPONDENCIA DE LA UNIDAD TÉCNICA TERRITORIAL – UTT ASIGNADA. NPAA-252</t>
  </si>
  <si>
    <t>FILA_300</t>
  </si>
  <si>
    <t>PRESTAR LOS SERVICIOS PROFESIONALES COMO ABOGADO ESPECIALIZADO PARA APOYAR LAS ACTIVIDADES ADMINISTRATIVAS Y JURÍDICAS RELACIONADAS CON COORDINAR, ELABORAR, REVISAR Y TRAMITAR LAS ACTUACIONES PROPIAS DEL DESPACHO DE LA PRESIDENCIA DE LA ADR EN DESARROLLO DE LOS PROYECTOS DE INVERSIÓN QUE FINANCIAN EL CONTRATO. NPAA-253</t>
  </si>
  <si>
    <t>C-1702-1100-13-0-1702007-02, C-1708-1100-4-0-1708041-02</t>
  </si>
  <si>
    <t>FILA_301</t>
  </si>
  <si>
    <t>PRESTAR LOS SERVICIOS DE APOYO A LA GESTIÓN EN LAS ACTIVIDADES ADMINISTRATIVAS, ASISTENCIALES Y DOCUMENTALES DE LA SECRETARIA GENERAL DE LA AGENCIA DE DESARROLLO RURAL. NPAA-254</t>
  </si>
  <si>
    <t>FILA_302</t>
  </si>
  <si>
    <t>PRESTAR LOS SERVICIOS PROFESIONALES ESPECIALIZADOS A LA AGENCIA DE DESARROLLO RURAL EN LA EMISIÓN DE CONCEPTOS JURÍDICOS, APOYO EN EL TRÁMITE DE REVOCATORIAS DIRECTAS, ACTUACIONES ADMINISTRATIVAS, SANCIONATORIOS, PROCESOS JUDICIALES Y ARBITRÁLES EN LOS CUALES LA ENTIDAD ES PARTE, Y EN ESPECIAL EN MATERIA DE CONTRATACIÓN ESTATAL, RELACIONADOS CON EL PROYECTO DE INVERSIÓN QUE FINANCÍA EL C</t>
  </si>
  <si>
    <t>FILA_303</t>
  </si>
  <si>
    <t>PRESTAR SERVICIOS PROFESIONALES PARA APOYAR A LA OFICINA JURÍDICA EN LA REPRESENTACIÓN Y VIGILANCIA DE LOS PROCESOS JUDICIALES, ASÍ COMO DE LAS CONCILIACIONES EXTRAJUDICIALES A NIVEL NACIONAL. NPAA-256</t>
  </si>
  <si>
    <t>A-02-02-02-008-002</t>
  </si>
  <si>
    <t>FILA_304</t>
  </si>
  <si>
    <t>CONTRATAR LA RENOVACIÓN Y ACTUALIZACIÓN DEL SERVICIO DE SOPORTE TÉCNICO PARA LA LICENCIA ORACLE DATABASE STANDART EDITION 2 - PROCESSOR PERPETUA DE LA ADR. NPAA-257</t>
  </si>
  <si>
    <t>LICENCIA</t>
  </si>
  <si>
    <t>FILA_305</t>
  </si>
  <si>
    <t>PRESTAR SERVICIOS PROFESIONALES A LA OFICINA JURÍDICA PARA APOYAR LA ESTRUCTURACIÓN DE POLÍTICA DE PREVENCIÓN DEL DAÑO ANTIJURÍDICO, LAS LÍNEAS DE DEFENSA DE LA ENTIDAD, LA REVISIÓN DE LAS ACTUACIONES JUDICIALES Y ADMINISTRATIVAS Y LA ELABORACIÓN DE CONCEPTOS JURÍDICOS, QUE GUARDEN RELACIÓN CON LOS PROYECTOS DE INVERSIÓN QUE FINANCIAN EL CONTRATO. NPAA.258</t>
  </si>
  <si>
    <t>FILA_306</t>
  </si>
  <si>
    <t>PRESTAR SERVICIOS PROFESIONALES A LA OFICINA JURÍDICA PARA APOYAR LA DEFENSA DE LOS INTERESES DE LA ENTIDAD PARA EL TRÁMITE EN LAS ACCIONES DE TUTELA Y EN LOS PROCESOS DE JURISDICCIÓN ESPECIAL, ASÍ COMO LA PROYECCIÓN Y REVISIÓN DE LOS ACTOS ADMINISTRATIVOS, RECURSOS, REVOCATORIAS DIRECTAS Y TRÁMITE DE PQRSD, QUE TENGA RELACIÓN CON LOS PROYECTOS DE INVERSIÓN QUE FINANCIAN EL CONTRATO. NPA</t>
  </si>
  <si>
    <t>FILA_307</t>
  </si>
  <si>
    <t>APOYAR A LA OFICINA JURÍDICA EN LA EJECUCIÓN DEL PROCEDIMIENTO DENOMINADO IDENTIFICACIÓN Y ACTUALIZACIÓN DE LA NORMATIVIDAD Y ACTOS ADMINISTRATIVOS DE LA ENTIDAD Y EN LA ELABORACIÓN DE CONCEPTOS Y REVISIÓN DE ACTOS ADMINISTRATIVOS, ASÍ COMO EN LA DEFENSA DE LOS INTERESES DE LA AGENCIA EN EL MARCO DE LOS PROCESOS REGLADOS POR LA LEY 1801 DE 2016 NPAA-260</t>
  </si>
  <si>
    <t>FILA_308</t>
  </si>
  <si>
    <t>PRESTAR SUS SERVICIOS PROFESIONALES PARA APOYAR A LA DIRECCIÓN DE ADECUACIÓN DE TIERRAS EN EL SEGUIMIENTO DE LA EJECUCIÓN DE PROCESOS ADMINISTRATIVOS A CARGO DE LA DIRECCIÓN, RELACIONADAS CON LA ADMINISTRACIÓN DE DISTRITOS, ASOCIACIONES DE USUARIOS, EL APOYO AL REPARTO DE LAS RESPUESTAS A LAS PQRS EN EL SISTEMA DE INFORMACIÓN DE LA ADR, EN EL MARCO DEL PROYECTO DE INVERSIÓN Y LAS ACTIVID</t>
  </si>
  <si>
    <t>FILA_309</t>
  </si>
  <si>
    <t>CONTRATAR EL ARRENDAMIENTO DEL PATIO NO. 8 PERTENECIENTE A LA HACIENDA EL DIAMANTE UBICADA EN EL MUNICIPIO DE TESALIA, DEPARTAMENTO DEL HUILA, EN EL PROYECTO DE IMPORTANCIA ESTRATÉGICA NACIONAL DE TESALIA – PAICOL, DEPARTAMENTO DEL HUILA. NPAA-262</t>
  </si>
  <si>
    <t>FILA_310</t>
  </si>
  <si>
    <t>CONTRATAR LA INTERVENTORÍA INTEGRAL PARA LAS OBRAS DE REHABILITACIÓN Y/O MODERNIZACIÓN Y/O MANTENIMIENTO DE LOS DISTRITOS DE ADECUACIÓN DE TIERRAS DE MEDIANA Y GRAN ESCALA PROPIEDAD DE LA AGENCIA DE DESARROLLO RURAL - ADR: MANATÍ Y SANTA LUCÍA EN EL DEPARTAMENTO DEL ATLÁNTICO. NPAA-263</t>
  </si>
  <si>
    <t>FILA_311</t>
  </si>
  <si>
    <t>ADQUIRIR DIEZ (10) TOLDOS PARA EL FORTALECIMIENTO COMERCIAL DE LOS MERCADOS CAMPESINOS NPAA-264</t>
  </si>
  <si>
    <t>C-1702-1100-10-0-1702038-02</t>
  </si>
  <si>
    <t>UNIDADES</t>
  </si>
  <si>
    <t>FILA_312</t>
  </si>
  <si>
    <t>PRESTAR LOS SERVICIOS DE APOYO A LA GESTIÓN A LA SECRETARÍA GENERAL DE LA AGENCIA DE DESARROLLO RURAL EN LOS TRÁMITES DE LA UNIDAD DE CORRESPONDENCIA DE LA UNIDAD TÉCNICA TERRITORIAL – UTT ASIGNADA NPAA-265</t>
  </si>
  <si>
    <t>FILA_313</t>
  </si>
  <si>
    <t>CONTRATAR LA ADQUISICIÓN, TRANSPORTE E INSTALACIÓN DE MOBILIARIO QUE REQUIERE LA AGENCIA DE DESARROLLO RURAL (ADR) PARA USO DE LAS UNIDADES TÉCNICAS TERRITORIALES Y LA SEDE CENTRAL NPAA-266</t>
  </si>
  <si>
    <t>FILA_314</t>
  </si>
  <si>
    <t>MANTENIMIENTO INTEGRAL Y ADECUACIONES A LOS BIENES INMUEBLES DONDE FUNCIONA LA SEDE CENTRAL Y LAS UNIDADES TÉCNICAS TERRITORIALES DE LA AGENCIA DE DESARROLLO RURAL (ADR) NPAA-267</t>
  </si>
  <si>
    <t>C-1799-1100-10-0-1799011-02, C-1799-1100-10-0-1799016-02</t>
  </si>
  <si>
    <t>MANTENIMIENTO</t>
  </si>
  <si>
    <t>FILA_315</t>
  </si>
  <si>
    <t>APOYAR A LA OFICINA JURÍDICA EN LA FUNCIÓN DE ASESORAR AL DESPACHO DE LA PRESIDENTE DE LA AGENCIA Y A LAS DEMÁS DEPENDENCIAS DE LA ENTIDAD EN EL ANÁLISIS DE LOS ASUNTOS JURÍDICOS DE COMPETENCIA DE LA MISMA, ASÍ COMO EN LA INTERPRETACIÓN Y DEFINICIÓN DE LOS CRITERIOS DE APLICACIÓN DE LAS NORMAS RELACIONADAS CON LA MISIÓN Y LA GESTIÓN INSTITUCIONAL. DE IGUAL FORMA, APOYAR LA DEFENSA DE LOS</t>
  </si>
  <si>
    <t>FILA_316</t>
  </si>
  <si>
    <t>PRESTAR LOS SERVICIOS PROFESIONALES A LA AGENCIA DE DESARROLLO RURAL PARA APOYAR LA REPRESENTACIÓN JUDICIAL DE LA ENTIDAD EN EL MARCO DE ACCIONES CONSTITUCIONALES, ESPECÍFICAMENTE LAS ACCIONES DE TUTELA, ASÍ COMO LOS REQUERIMIENTOS JUDICIALES Y DE ENTES DE CONTROL DE COMPETENCIA DE LA OFICINA JURÍDICA, RELACIONADOS CON EL PROYECTO DE INVERSIÓN QUE FINANCIA EL CONTRATO. NPAA-269</t>
  </si>
  <si>
    <t>FILA_317</t>
  </si>
  <si>
    <t>REALIZAR LA INTERVENTORÍA TÉCNICA, ADMINISTRATIVA, FINANCIERA, CONTABLE, JURÍDICA Y AMBIENTALAL CONTRATO DE MANTENIMIENTO INTEGRAL Y ADECUACIONES A LOS BIENES INMUEBLES DONDE FUNCIONA LA SEDE CENTRAL Y LAS UNIDADES TÉCNICAS TERRITORIALES DE LA AGENCIA DE DESARROLLO RURAL (ADR) NPAA-270</t>
  </si>
  <si>
    <t>FILA_318</t>
  </si>
  <si>
    <t>REALIZAR LA INTERVENTORÍA TÉCNICA, ADMINISTRATIVA, FINANCIERA, CONTABLE, JURÍDICA Y AMBIENTALAL CONTRATO DE MANTENIMIENTO INTEGRAL Y ADECUACIONES A LOS BIENES INMUEBLES DONDE FUNCIONA LA SEDE CENTRAL Y LAS UNIDADES TÉCNICAS TERRITORIALES DE LA AGENCIA DE DESARROLLO RURAL (ADR) NPAA-271</t>
  </si>
  <si>
    <t>FILA_319</t>
  </si>
  <si>
    <t>PRESTAR SUS SERVICIOS PROFESIONALES A LA AGENCIA DE DESARROLLO RURAL, EN LA ORIENTACIÓN Y ANÁLISIS TÉCNICO PARA LA APLICACIÓN DE LOS CRITERIOS Y LINEAMIENTOS EN LA EVALUACIÓN Y CALIFICACIÓN DE PROYECTOS INTEGRALES DE DESARROLLO AGROPECUARIO Y RURAL CON ENFOQUE TERRITORIAL, DE ACUERDO CON LOS PROCESOS Y PROCEDIMIENTOS ESTABLECIDOS PARA TAL FIN.  NPAA-278</t>
  </si>
  <si>
    <t>FILA_320</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</si>
  <si>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NPAA-279</t>
  </si>
  <si>
    <t>FILA_321</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</si>
  <si>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NPAA-280</t>
  </si>
  <si>
    <t>FILA_322</t>
  </si>
  <si>
    <t>PRESTAR SUS SERVICIOS PROFESIONALES A LA AGENCIA DE DESARROLLO RURAL EN EL MANEJO DE HERRAMIENTAS DE INFORMACIÓN, ASOCIADAS AL PROCESO DE EVALUACIÓN Y CALIFICACIÓN DE LOS PROYECTOS INTEGRALES DE DESARROLLO AGROPECUARIO Y RURAL CON ENFOQUE TERRITORIAL PARA EL CUMPLIMIENTO DE LOS OBJETIVOS DEL PROYECTO DE INVERSIÓN QUE FINANCIA EL CONTRATO.   NPAA-281</t>
  </si>
  <si>
    <t>FILA_323</t>
  </si>
  <si>
    <t>PRESTAR SUS SERVICIOS PROFESIONALES A LA AGENCIA DE DESARROLLO RURAL, EN LA EVALUACIÓN Y CALIFICACIÓN DE LOS PROYECTOS INTEGRALES DE DESARROLLO AGROPECUARIO Y RURAL CONFORME EL REGLAMENTO VIGENTE Y DESDE EL NÚCLEO BÁSICO DE SU CONOCIMIENTO. NPAA-282</t>
  </si>
  <si>
    <t>FILA_324</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</si>
  <si>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NPAA-283</t>
  </si>
  <si>
    <t>FILA_325</t>
  </si>
  <si>
    <t>PRESTAR LOS SERVICIOS POSTALES A LA AGENCIA DE DESARROLLO RURAL DE CONFORMIDAD CON LO ESTABLECIDO EN LAS NORMAS QUE REGULAN EL SERVICIO POSTAL. NPAA-284</t>
  </si>
  <si>
    <t>FILA_326</t>
  </si>
  <si>
    <t>CONTRATAR EL ARRENDAMIENTO DE UNA BODEGA EN LA CIUDAD DE BOGOTÁ, D. C. DOTADA PARA EL ALMACENAMIENTO DE LOS ARCHIVOS EN LA AGENCIA DE DESARROLLO RURAL  - ADR - NPAA-285</t>
  </si>
  <si>
    <t>INMUEBLE</t>
  </si>
  <si>
    <t>FILA_327</t>
  </si>
  <si>
    <t>ARRENDAMIENTO DE EQUIPOS TECNOLÓGICOS Y PERIFÉRICOS  PARA LA AGENCIA DE DESARROLLO RURAL  NPAA-286</t>
  </si>
  <si>
    <t>FILA_328</t>
  </si>
  <si>
    <t>IDENTIFICAR Y REALIZAR EL DISEÑO CONCEPTUAL DE LOS ESQUEMAS TRANSACCIONALES QUE PERMITAN LA POSTERIOR ESTRUCTURACIÓN DE LOS PROYECTOS DE ADECUACIÓN DE TIERRAS RANCHERÍA - SAN JUAN DEL CESAR Y TRIÁNGULO DEL TOLIMA, PARA SU TERMINACIÓN Y PUESTA EN OPERACIÓN, INCORPORANDO CONCEPTOS DE SOSTENIBILIDAD SOCIAL, AMBIENTAL Y FINANCIERO. NPAA-287</t>
  </si>
  <si>
    <t>C-1709-1100-5-0-1709097-02</t>
  </si>
  <si>
    <t>DIAGNOSTICO</t>
  </si>
  <si>
    <t>FILA_329</t>
  </si>
  <si>
    <t>REALIZAR LA ESTRUCTURACIÓN LEGAL Y FINANCIERA DE LA ESTRUCTURA DE TRASACCIÓN SELECCIONADA QUE GENERE MECANISMOS DE FINANCIACIÓN PARA LA TERMINACIÓN Y PUESTA EN OPERACIÓN DE LOS PROYECTOS DE  DE ADECUACIÓN DE TIERRAS DE RANCHERÍA-SAN JUAN DEL CESAR Y TRIÁNGULO DEL TOLIMA. NPAA-288</t>
  </si>
  <si>
    <t>FILA_330</t>
  </si>
  <si>
    <t>CONTRATAR LA CONSTRUCCIÓN DE LAS OBRAS DEL DISTRITO DE ADECUACIÓN DE TIERRAS SAN JUAN DEL CESAR DEPARTAMENTO DE LA GUAJIRA   NPAA-289</t>
  </si>
  <si>
    <t>OBRA</t>
  </si>
  <si>
    <t>FILA_331</t>
  </si>
  <si>
    <t>EJECUTAR LAS OBRAS DE REHABILITACIÓN Y/O COMPLEMENTACIÓN Y/O CONSERVACIÓN Y/O MANTENIMIENTO DE LOS DISTRITOS DE ADECUACIÓN DE TIERRAS DE PEQUEÑA, MEDIANA Y GRAN ESCALA DE PROPIEDAD DE LA AGENCIA DE DESARROLLO RURAL. NPAA-290</t>
  </si>
  <si>
    <t>C-1709-1100-5-0-1709100-02, C-1709-1100-5-0-1709101-02</t>
  </si>
  <si>
    <t>FILA_332</t>
  </si>
  <si>
    <t>FILA_333</t>
  </si>
  <si>
    <t>FILA_334</t>
  </si>
  <si>
    <t>EJECUTAR LA INTERVENTORÍA INTEGRAL A LAS OBRAS DE REHABILITACIÓN Y/O COMPLEMENTACIÓN Y/O CONSERVACIÓN Y/O MANTENIMIENTO DE LOS DISTRITOS DE ADECUACIÓN DE TIERRAS DE PEQUEÑA, MEDIANA Y GRAN ESCALA DE PROPIEDAD DE LA AGENCIA DE DESARROLLO RURAL. NPAA-291</t>
  </si>
  <si>
    <t>FILA_335</t>
  </si>
  <si>
    <t>FILA_336</t>
  </si>
  <si>
    <t>CONTRATAR EL SUMINISTRO DE INSUMOS, HERRAMIENTAS Y EQUIPOS PARA LA REALIZACIÓN DE LAS LOBORES DE ADMINISTRACIÓN, OPERACIÓN Y CONSERVACIÓN DE LOS DISTRITOS DE ADECUACIÓN DE TIERRAS ADMINISTRADOS POR LA AGENCIA DE DESARROLLO RURAL EN LOS DEPARTAMENTOS DE CÓRDOBA Y PUTUMAYO NPAA-292</t>
  </si>
  <si>
    <t>FILA_337</t>
  </si>
  <si>
    <t>COMPLEMENTO DEL ESTUDIO DE IMPACTO AMBIENTAL – EIA PARA EL TRÁMITE DE MODIFICACIÓN DE LA LICENCIA AMBIENTAL DEL PROYECTO DENOMINADO DISTRITO DE ADECUACIÓN DE TIERRAS ALTO CHICAMOCHA Y FIRAVITOBA. NPAA-294</t>
  </si>
  <si>
    <t>ESTUDIO</t>
  </si>
  <si>
    <t>FILA_338</t>
  </si>
  <si>
    <t>CONTRATAR MANTENIMIENTO ESPECIAL Y RUTINARIO DE LAS OBRAS DE INFRAESTRUCTURA DEL PROYECTO DE DISTRITO DE ADECUACIÓN DE TIERRAS DE TESALIA PAICOL. FASE I DE PROPIEDAD DE LA AGENCIA DE DESARROLLO RURAL  NPAA-295</t>
  </si>
  <si>
    <t>FILA_339</t>
  </si>
  <si>
    <t>CONSTITUCIÓN DE UN FONDO ESPECIAL DE ADMINISTRACIÓN DE RECURSOS, DESTINADOS POR LA AGENCIA DE DESARROLLO RURAL, A LA ADMINISTRACIÓN Y OPERACIÓN DE MAQUINARIA NECESARIA, EN EL MARCO DE LA ADMINISTRACIÓN, OPERACIÓN Y CONSERVACIÓN DE LOS DISTRITOS DE ADECUACIÓN DE TIERRAS DE PROPIEDAD DE LA AGENCIA DE DESARROLLO RURAL. NPAA-296</t>
  </si>
  <si>
    <t>CONVENIO</t>
  </si>
  <si>
    <t>FILA_340</t>
  </si>
  <si>
    <t>CONTRATAR SERVICIO DE PERITAJE Y DIGANOSTICO DE LA MAQUINARIA PESADA DE PROPIEDAD DE LA AGENCIA DE DESARROLLO RURAL UBICADA EN LOS DISTRITOS DE ADECUACIÓN DE TIERRAS DE CÓRDOBA, ATLÁNTICO Y PUTUMAYO  NPAA-297</t>
  </si>
  <si>
    <t>DICTAMEN</t>
  </si>
  <si>
    <t>FILA_341</t>
  </si>
  <si>
    <t>CONTRATAR SERVICIO DE MANTENIMIENTO CORRECTIVO Y PREVENTIVO DE LA MAQUINARIA PESADA DE PROPIEDAD DE LA AGENCIA DE DESARROLLO RURAL UBICADA EN LOS DISTRITOS DE ADECUACIÓN DE TIERRAS DE CÓRDOBA, ATLÁNTICO Y PUTUMAYO  NPAA-298</t>
  </si>
  <si>
    <t>FILA_342</t>
  </si>
  <si>
    <t>CONTRATAR EL SUMINISTRO DE COMBUSTIBLE EN EL TERRITORIO NACIONAL PARA LA MAQUINARIA PESADA  QUE OPERA EN LOS DISTRITOS DE ADECUACIÓN DE TIERRAS DE PROPIEDAD DE LA AGENCIA DE DESARROLLO RURAL – ADR.  NPAA-299</t>
  </si>
  <si>
    <t>FILA_343</t>
  </si>
  <si>
    <t>CONTRATARLA LA ESTRUCTURACIÓN Y ELABORACIÓN DE UN MANUAL DE PRECIOS DE REFERENCIA DE MERCADO PARA TODO EL CICLO DE IMPLEMENTACIÓN DEL SERVICIO PÚBLICO DE ADECUACIÓN DE TIERRAS  NPAA-300</t>
  </si>
  <si>
    <t>DOCUMENTO</t>
  </si>
  <si>
    <t>FILA_344</t>
  </si>
  <si>
    <t>CONTRATAR LA ADMINISTRACIÓN, OPERACIÓN Y MANTENIMIENTO DE LA INFRAESTRUCTURA DEL PROYECTO MULTIPROPÓSITO DEL RIO RANCHERÍA FASE I, DEPARTAMENTO DE LA GUAJIRA Y EL PROYECTO DE RIEGO DEL TRIÁNGULO DEL TOLIMA FASES I Y II, DEPARTAMENTO DEL TOLIMA. NPAA-301</t>
  </si>
  <si>
    <t>FILA_345</t>
  </si>
  <si>
    <t>PRESTAR SUS SERVICIOS PROFESIONALES A LA AGENCIA DE DESARROLLO RURAL APOYANDO LA GESTIÓN DE LOS PROCESOS ADMINISTRATIVOS RELACIONADOS CON EL LEVANTAMIENTO Y ACTUALIZACIÓN DE LOS INVENTARIOS DE LA ENTIDAD, ASÍ COMO LOS PROCESOS FINANCIEROS RELACIONADOS CON LA IMPLEMENTACIÓN DEL MARCO NORMATIVO CONTABLE PARA LA PROPIEDAD, PLANTA Y EQUIPO DE LA ENTIDAD. NPAA-302</t>
  </si>
  <si>
    <t>FILA_346</t>
  </si>
  <si>
    <t>INTERVENTORÍA INTEGRAL A LA ADMINISTRACIÓN, OPERACIÓN Y MANTENIMIENTO DE LA INFRAESTRUCTURA DEL PROYECTO MULTIPROPOSITO DEL RIO RANCHERÍA, DEPARTAMENTO DE LA GUAJIRA Y DEL PROYECTO DE RIEGO DEL TRIÁNGULO DEL TOLIMA FASES I Y II, DEPARTAMENTO DEL TOLIMA. NPAA-303</t>
  </si>
  <si>
    <t>FILA_347</t>
  </si>
  <si>
    <t>FILA_348</t>
  </si>
  <si>
    <t>PRESTAR SUS SERVICIOS PROFESIONALES A LA SECRETARÍA GENERAL EN LA GESTIÓN JURÍDICA PARA EL SANEAMIENTO DE LOS DERECHOS DE PROPIEDAD SOBRE LOS BIENES MUEBLES E INMUEBLES, EL ANÁLISIS JURÍDICO Y SEGUIMIENTO DE LOS TRÁMITES DE LEVANTAMIENTO DE INVENTARIOS, AVALÚOS, ASÍ COMO EL ASEGURAMIENTO Y PROTECCIÓN DE LOS ELEMENTOS QUE HACEN PARTE DE LA PROPIEDAD, PLANTA Y EQUIPO DE LA ENTIDAD. NPAA-30</t>
  </si>
  <si>
    <t>FILA_349</t>
  </si>
  <si>
    <t>CONTRATAR LA PRESTACIÓN DEL SERVICIO PÚBLICO DE EXTENSIÓN AGROPECUARIA.  NPAA-305</t>
  </si>
  <si>
    <t>FILA_350</t>
  </si>
  <si>
    <t>CONTRATAR LA PRESTACIÓN DEL SERVICIO DE CAPACITACION EN EDUCACIÓN INFORMAL NPAA-306</t>
  </si>
  <si>
    <t>CAPACITACION</t>
  </si>
  <si>
    <t>FILA_351</t>
  </si>
  <si>
    <t>APOYAR LOS OBJETIVOS QUE PERMITAN LLEGAR A LAS METAS DE LAS ESTRATEGIAS IMPLEMENTADAS Y DESARROLLADAS POR LA DIRECCIÓN DE COMERCIALIZACIÓN, ASÍ MISMO APOYAR A LA DIRECCIÓN EN LA PLANEACIÓN Y CONSECUCIÓN DE LOS DIFERENTES EVENTOS QUE SE REALICEN A FAVOR DE LOS PEQUEÑOS Y MEDIANOS PRODUCTORES. (CONVENIOS, ACUERDOS COMERCIALES, ALIANZAS ESTRATÉGICAS, Y DEMÁS QUE SE LLEVEN A CABO CON ENTIDAD</t>
  </si>
  <si>
    <t>FILA_352</t>
  </si>
  <si>
    <t>PRESTACIÓN DE LOS SERVICIOS DE CONECTIVIDAD, INTERNET Y COMPLEMENTARIOS, PARA LA AGENCIA DE DESARROLLO RURAL NPAA-308</t>
  </si>
  <si>
    <t>A-02-02-02-008-004</t>
  </si>
  <si>
    <t>FILA_353</t>
  </si>
  <si>
    <t>PRESTAR SUS SERVICIOS PROFESIONALES A LA DIRECCIÓN DE TALENTO HUMANO DE LA SECRETARÍA GENERAL, PARA APOYAR LA EJECUCIÓN DE LOS PLANES DE GESTIÓN DEL TALENTO HUMANO, RELACIONADOS CON LAS ACTIVIDADES DEL PLAN ANUAL DE VACANTES Y PROVISIÓN DE EMPLEOS, ASÍ COMO LA EJECUCIÓN DE ACTIVIDADES TRANSVERSALES DEL PLAN ESTRATÉGICO DE TALENTO HUMANO, NECESARIAS PARA LA MEJORA CONTINUA. NPAA-309</t>
  </si>
  <si>
    <t>FILA_354</t>
  </si>
  <si>
    <t>PRESTAR SERVICIOS PROFESIONALES JURÍDICOS A LA SECRETARÍA GENERAL PARA ORIENTAR Y APOYAR EL DESARROLLO DE LAS POLÍTICAS, PLANES, PROGRAMAS Y PROYECTOS DE LA DIRECCIÓN DE TALENTO HUMANO DE LA AGENCIA DE DESARROLLO RURAL. NPAA-310</t>
  </si>
  <si>
    <t>FILA_355</t>
  </si>
  <si>
    <t>PRESTAR SERVICIOS DE APOYO A LA GESTIÓN A LA UNIDAD TÉCNICA TERRITORIAL NO.3 Y LA DIRECCIÓN DE ADECUACIÓN DE TIERRAS COMO AUXILIAR DE REGISTRO Y CARTERA PARA EL DISTRITO DE LA DOCTRINA EN LOS ASPECTOS RELACIONADOS CON LA ADMINISTRACIÓN, OPERACIÓN Y CONSERVACIÓN DEL DISTRITO, APOYANDO LA PRESTACIÓN DEL SERVICIO PÚBLICO DE ADECUACIÓN DE TIERRAS, EN CONCORDANCIA CON EL PROYECTO DE INVERSIÓN</t>
  </si>
  <si>
    <t>FILA_356</t>
  </si>
  <si>
    <t>PRESTAR SERVICIOS DE APOYO A LA GESTIÓN A LA UNIDAD TÉCNICA TERRITORIAL NO.3 Y LA  DIRECCIÓN DE ADECUACIÓN DE TIERRAS COMO AUXILIAR DE RIEGO Y/O DRENAJE EN LOS ASPECTOS RELACIONADOS CON LA OPERACIÓN Y CONSERVACIÓN DEL DISTRITO DE LA DOCTRINA, APOYANDO LA PRESTACIÓN DEL SERVICIO PÚBLICO DE ADECUACIÓN DE TIERRAS CONFORME A LA LEY, PROCEDIMIENTOS, MANUALES Y DOCUMENTOS TÉCNICOS EXPEDIDOS SO</t>
  </si>
  <si>
    <t>FILA_357</t>
  </si>
  <si>
    <t>PRESTAR SERVICIOS DE APOYO A LA GESTIÓN A LA UNIDAD TÉCNICA TERRITORIAL NO.3 Y LA DIRECCIÓN DE ADECUACIÓN DE TIERRAS COMO OPERADOR DE BOMBAS Y MANTENIMIENTO DE INSTALACIONES PARA EL DISTRITO DE LA DOCTRINA EN LOS ASPECTOS RELACIONADOS CON LA OPERACIÓN DEL DISTRITO, APOYANDO LA PRESTACIÓN DEL SERVICIO PÚBLICO DE ADECUACIÓN DE TIERRAS CONFORME A LA LEY, PROCEDIMIENTOS, MANUALES, DOCUMENTOS</t>
  </si>
  <si>
    <t>FILA_358</t>
  </si>
  <si>
    <t>FILA_359</t>
  </si>
  <si>
    <t>PRESTAR SERVICIOS DE APOYO A LA GESTIÓN A LA UNIDAD TÉCNICA TERRITORIAL NO.3 Y LA  DIRECCIÓN DE ADECUACIÓN DE TIERRAS COMO AUXILIAR DE RIEGO Y/O DRENAJE EN LOS ASPECTOS RELACIONADOS CON LA OPERACIÓN Y CONSERVACIÓN DEL DISTRITO DE MONTERIA - MOCARI, APOYANDO LA PRESTACIÓN DEL SERVICIO PÚBLICO DE ADECUACIÓN DE TIERRAS CONFORME A LA LEY, PROCEDIMIENTOS, MANUALES Y DOCUMENTOS TÉCNICOS EXPEDI</t>
  </si>
  <si>
    <t>FILA_360</t>
  </si>
  <si>
    <t>PRESTAR SERVICIOS DE APOYO A LA GESTIÓN A LA UNIDAD TÉCNICA TERRITORIAL NO.3 Y LA  DIRECCIÓN DE ADECUACIÓN DE TIERRAS COMO AUXILIAR DE RIEGO Y/O DRENAJE EN LOS ASPECTOS RELACIONADOS CON LA OPERACIÓN Y CONSERVACIÓN DEL DISTRITO DE MONTERÍA – MOCARÍ, APOYANDO LA PRESTACIÓN DEL SERVICIO PÚBLICO DE ADECUACIÓN DE TIERRAS CONFORME A LA LEY, PROCEDIMIENTOS, MANUALES Y DOCUMENTOS TÉCNICOS EXPEDI</t>
  </si>
  <si>
    <t>FILA_361</t>
  </si>
  <si>
    <t>PRESTAR SERVICIOS DE APOYO A LA GESTIÓN A LA UNIDAD TÉCNICA TERRITORIAL NO. 3 Y A LA DIRECCIÓN DE ADECUACIÓN DE TIERRAS COMO OPERADOR DE MAQUINARIA PESADA, EN LOS ASPECTOS RELACIONADOS CON LA OPERACIÓN Y CCONSERVACIÓN Y/O MANTENIMIENTO DEL DISTRITO DE ADECUACIÓN DE TIERRAS DE MONTERÍA-MOCARÍ Y LA DOCTRINA, APOYANDO LA PRESTACIÓN DEL SERVICIO PÚBLICO DE ADECUACIÓN DE TIERRAS CONFORME A LA</t>
  </si>
  <si>
    <t>FILA_362</t>
  </si>
  <si>
    <t>PRESTAR SERVICIOS PROFESIONALES PARA APOYAR A LA VICEPRESIDENCIA DE INTEGRACIÓN PRODUCTIVA - DIRECCIÓN DE ADECUACIÓN DE TIERRAS EN LA COORDINACIÓN, CONSOLIDACIÓN, VALIDACIÓN Y CORRECTA EMISIÓN DE LA INFORMACIÓN DE  LA CARTERA DERIVADA DEL SERVICIO PÚBLICO DE ADECUACIÓN DE TIERRAS, ASÍ COMO EL PROCESO DE CONTROL Y SEGUIMIENTO DE LA CARTERA DE LOS DISTRITOS DE ADECUACIÓN DE TIERRAS DE PROP</t>
  </si>
  <si>
    <t>FILA_363</t>
  </si>
  <si>
    <t>PRESTAR SERVICIOS PROFESIONALES A LA DIRECCIÓN DE ASISTENCIA TÉCNICA DE LA ADR,  PARA ORIENTAR LAS ACCIONES EN EJECUCIÓN SOBRE LA PLANEACIÓN,  Y ESTRUCTURACIÓN RELACIONADAS CON EL COMPONENTE DE ASISTENCIA TÉCNICA,  ACOMPAÑAR LA ESTRUCTURACIÓN DE PROCESOS CONTRACTUALES, ASÍ COMO  LOS TEMAS DE GESTIÓN DE CALIDAD DE LA DIRECCIÓN.  NPAA-319</t>
  </si>
  <si>
    <t>FILA_364</t>
  </si>
  <si>
    <t xml:space="preserve">PRESTAR SERVICIOS PROFESIONALES A LA UNIDAD TÉCNICA TERRITORIAL N° 3 EN ASPECTOS LEGALES RELACIONADOS CON LAS ACTIVIDADES DE COBRO PERSUASIVO DE LA CARTERA DE LOS DISTRITOS DE PROPIEDAD DE LA ENTIDAD EN LA JURISDICCIÓN DE LA UTT, ORIENTANDO A USUARIOS INTERESADOS EN ACOGERSE A LOS ALIVIOS DE CARTERA EXIGIBLE Y REALIZANDO ANÁLISIS DE PROCEDENCIA DE PRESCRIPCIONES QUE PROCEDAN EN VIRTUD A </t>
  </si>
  <si>
    <t>FILA_365</t>
  </si>
  <si>
    <t>PRESTAR SUS SERVICIOS PROFESIONALES A LA DIRECCIÓN DE COMERCIALIZACIÓN PARA APOYAR LA TRANSFERENCIA DEL MODELO DE ATENCIÓN Y PRESTACIÓN DE SERVICIOS A LA COMERCIALIZACIÓN ENFOCADO EN LA PLANEACIÓN, CARACTERIZACIÓN Y VALORACIÓN DE ORGANIZACIONES, Y EL DESARROLLO DE TALLERES ENFOCADOS EN LOS CIRCUITOS CORTOS DE COMERCIALIZACIÓN, ENCADENAMIENTOS COMERCIALES, ASI COMO EN LOS PROCESOS DE CAPA</t>
  </si>
  <si>
    <t>FILA_366</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</si>
  <si>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 NPAA-322</t>
  </si>
  <si>
    <t>FILA_367</t>
  </si>
  <si>
    <t>PRESTAR LOS SERVICIOS DE APOYO A LA AGENCIA DE DESARROLLO RURAL, EN LA REVISIÓN Y ORGANIZACIÓN DOCUMENTAL RELACIONADA CON LA EVALUACIÓN Y CALIFICACIÓN DE LOS PROYECTOS INTEGRALES DE DESARROLLO AGROPECUARIO Y RURAL CON ENFOQUE TERRITORIAL, DE ACUERDO CON LOS PROCESOS Y PROCEDIMIENTOS ESTABLECIDOS POR LA ENTIDAD.  NPAA-323</t>
  </si>
  <si>
    <t>FILA_368</t>
  </si>
  <si>
    <t>PRESTAR LOS SERVICIOS PROFESIONALES A LA VICEPRESIDENCIA DE PROYECTOS DE LA AGENCIA DE DESARROLLO RURAL, APOYANDO LAS ESTRATEGIAS RELACIONADAS CON EL PROCESO DE SEGUIMIENTO Y CONTROL DE LOS PROYECTOS INTEGRALES DE DESARROLLO AGROPECUARIO RURAL A CARGO DE LA VICEPRESIDENCIA DE PROYECTOS.  NPAA-324</t>
  </si>
  <si>
    <t>FILA_369</t>
  </si>
  <si>
    <t>PRESTAR LOS SERVICIOS PROFESIONALES A LA OFICINA JURÍDICA PARA APOYAR LA EJECUCIÓN Y CUMPLIMIENTO DEL PROCEDIMIENTO DE DEFENSA JURÍDICA, EN LO RELACIONADO CON LOS PROYECTOS DE INVERSIÓN QUE FINANCIAN EL CONTRATO, ESPECIALMENTE EL CUMPLIMIENTO DE LOS INDICADORES DEL PLAN DE ACCIÓN DEL COMITÉ DE CONCILIACIÓN. NPAA-325</t>
  </si>
  <si>
    <t>FILA_370</t>
  </si>
  <si>
    <t>PRESTAR SERVICIOS PROFESIONALES Y DE ACOMPAÑAMIENTO PARA LA ARTICULACIÓN CON MEDIOS DE COMUNICACIÓN EXTERNOS DE MANERA PERMANENTE, CON EL FIN DE PROMOVER, POSICIONAR E IMPLEMENTAR ESTRATEGIAS DE DIVULGACIÓN EN EL MARCO DEL SERVICIO PÚBLICO DE EXTENSIÓN AGROPECUARIA NPAA-326</t>
  </si>
  <si>
    <t>FILA_371</t>
  </si>
  <si>
    <t>PRESTAR SERVICIOS PROFESIONALES EN LA OFICINA DE COMUNICACIONES PARA APOYAR EN LA PRODUCCIÓN Y EN LA POSTPRODUCCIÓN DE PIEZAS AUDIOVISUALES DE COMUNICACIÓN QUE SE REQUIERAN PARA EL DESARROLLO DE LA ESTRATEGIA DE COMUNICACIÓN INTERNA Y EXTERNA Y DE LA DIVULGACIÓN DE LA PRESTACIÓN DEL SERVICIO PÚBLICO DEL SERVICIO DE ADECUACIÓN DE TIERRAS DE LA AGENCIA DE DESARROLLO RURAL NPAA-327</t>
  </si>
  <si>
    <t>C-1708-1100-4-0-1708041-02, C-1709-1100-5-0-1709098-02</t>
  </si>
  <si>
    <t>FILA_372</t>
  </si>
  <si>
    <t>PRESTAR SERVICIOS PROFESIONALES PARA LA CREACIÓN DE ESTRATEGIAS DIGITALES CON EL FIN DE PRODUCIR Y DIVULGAR MENSAJES COMUNICOPEDAGÓGICOS, ACORDES A LA PROMOCIÓN, GESTIÓN Y FORTALECIMIENTO DE LAS CAPACIDADES DE LOS PRODUCTORES AGROPECUARIOS EN EL MARCO DEL APOYO A LA FORMULACIÓN E IMPLEMENTACIÓN DE DISTRITOS DE ADECUACIÓN DE TIERRAS. NPAA-328</t>
  </si>
  <si>
    <t>C-1709-1100-5-0-1709098-02, C-1709-1100-5-0-1709102-02</t>
  </si>
  <si>
    <t>FILA_373</t>
  </si>
  <si>
    <t>PRESTAR SERVICIOS DE APOYO A LA GESTIÓN PARA REALIZAR EL REGISTRO, EDICIÓN FOTOGRÁFICA Y AUDIOVISUAL EN EL MARCO DE LA FORMULACIÓN E IMPLEMENTACIÓN DE LOS DISTRITOS Y SERVICIO PÚBLICO DE ADECUACIÓN DE TIERRAS, ACORDE CON LA MISIONALIDAD DE LA AGENCIA DE DESARROLLO RURAL NPAA-329</t>
  </si>
  <si>
    <t>FILA_374</t>
  </si>
  <si>
    <t>PRESTAR SERVICIOS PROFESIONALES A LA OFICINA DE COMUNICACIONES PARA FORTALECER EL PLAN ESTRATÉGICO DE COMUNICACIONES, EN TEMAS DE POSICIONAMIENTO Y RELACIONES PÚBLICAS EN EL MARCO DEL PROYECTO DE OPTIMIZACIÓN DE LA GENERACIÓN DE INGRESOS SOSTENIBLES DE PRODUCTORES RURALES A NIVEL NACIONAL. NPAA-330</t>
  </si>
  <si>
    <t>FILA_375</t>
  </si>
  <si>
    <t>PRESTAR SUS SERVICIOS PROFESIONALES EN LO RELACIONADO CON EL MEJORAMIENTO, TRÁMITE, SEGUIMIENTO Y CONTROL DE LOS PROCESOS ADMINISTRATIVOS, FINANCIEROS Y CONTABLES QUE DEBEN ADELANTARSE AL INTERIOR DE LA AGENCIA DE DESARROLLO RURAL, CONFORME A LAS COMPETENCIAS QUE TIENE ASIGNADA LA SECRETARÍA GENERAL Y DE ACUERDO A LA NORMATIVA APLICABLE.  NPAA-331</t>
  </si>
  <si>
    <t>FILA_376</t>
  </si>
  <si>
    <t>PRESTAR LOS SERVICIOS PROFESIONALES PARA APOYAR LA IMPLEMENTACIÓN DE LA POLÍTICA DE GOBIERNO DIGITAL EN LA ADR, COMO APOYO A LA IMPLEMENTACIÓN DE LOS PROPÓSITOS QUE APOYAN LA PRESTACIÓN DE LOS SERVICIOS DE ADMINISTRACIÓN, OPERACIÓN Y CONSERVACIÓN DE DISTRITOS DE ADECUACIÓN DE TIERRAS. NPAA-332</t>
  </si>
  <si>
    <t>FILA_377</t>
  </si>
  <si>
    <t>PRESTAR SERVICIOS PROFESIONALES A LA DIRECCIÓN DE ADECUACIÓN DE TIERRAS EN EL SEGUIMIENTO FINANCIERO PARA LA RECUPERACIÓN DE LA INVERSIÓN DE LAS OBRAS DE LOS DISTRITOS DE ADECUACIÓN DE TIERRAS EXISTENTES, ASÍ COMO DE LOS PROYECTOS DE DISTRITO; IGUALMENTE PARA APOYAR EL PROCESO DE CONTROL Y SEGUIMIENTO A LA RECUPERACIÓN DE LA INVERSIÓN EN LOS DISTRITOS DE ADECUACIÓN DE TIERRAS DE PROPIEDA</t>
  </si>
  <si>
    <t>FILA_378</t>
  </si>
  <si>
    <t>PRESTAR SERVICIOS PROFESIONALES PARA APOYAR EL DESARROLLO, ACTUALIZACIÓN, IMPLEMENTACIÓN, DOCUMENTACIÓN, GESTIÓN Y SOPORTE TECNOLÓGICO DE LOS SISTEMAS DE INFORMACIÓN EN EL MARCO DE LOS SERVICIOS DE EXTENSIÓN AGROPECUARIA, ADMINISTRACIÓN, OPERACIÓN Y CONSERVACIÓN DE DISTRITOS DE ADECUACIÓN DE TIERRAS, QUE APOYAN LA IMPLEMENTACIÓN DE LOS PROPÓSITOS DE LA POLÍTICA DE GOBIERNO DIGITAL NPAA-3</t>
  </si>
  <si>
    <t>C-1702-1100-13-0-1702025-02, C-1708-1100-4-0-1708041-02, C-1709-1100-5-0-1709100-02</t>
  </si>
  <si>
    <t>FILA_379</t>
  </si>
  <si>
    <t>PRESTACIÓN DE SERVICIOS PROFESIONALES PARA APOYAR LA DEFINICIÓN DE ARQUITECTURA DE MISIONAL A TRAVÉS DEL ANÁLISIS, MODELAMIENTO Y MEJORA DE PROCESOS  RELACIONADOS CON LA ESTRUCTURACIÓN DE PROYECTOS , LOS SERVICIOS DE EXTENSIÓN AGROPECUARIA Y ADECUACIÓN DE TIERRAS, A TRAVÉS DE LAS HERRAMIENTAS TECNOLÓGICAS QUE PERMITAN CONTRIBUIR A LA FORMULACIÓN DEL PLAN DE TRANSFORMACIÓN DIGITAL DE LA A</t>
  </si>
  <si>
    <t>FILA_380</t>
  </si>
  <si>
    <t>PRESTAR SERVICIOS PROFESIONALES PARA APOYAR EL DESARROLLO, ACTUALIZACIÓN, IMPLEMENTACIÓN, DOCUMENTACIÓN, GESTIÓN Y SOPORTE TECNOLÓGICO DE LOS SISTEMAS DE INFORMACIÓN QUE APOYAN LOS PROYECTOS PRODUCTIVOS Y LA FORMULACIÓN Y ESTRUCTURACIÓN DE PROYECTOS DE LA ADR CONTRIBUYENDO A LA EJECUCIÓN DEL PLAN ESTRATÉGICO DE TECNOLOGÍAS DE LA INFORMACIÓN Y LAS COMUNICACIONES PETI. NPAA-336</t>
  </si>
  <si>
    <t>FILA_381</t>
  </si>
  <si>
    <t>CONTRATAR EL ARRENDAMIENTO DE EQUIPOS TECNOLÓGICOS Y PERIFÉRICOS PARA LA AGENCIA DE DESARROLLO RURAL. NPAA-337</t>
  </si>
  <si>
    <t>EQUIPO</t>
  </si>
  <si>
    <t>FILA_382</t>
  </si>
  <si>
    <t>FILA_383</t>
  </si>
  <si>
    <t>PRESTAR SUS SERVICIOS PROFESIONALES A LA AGENCIA DE DESARROLLO RURAL EN EL SEGUIMIENTO Y MONITOREO DE LAS ESTRATEGIAS DE FOMENTO Y FORTALECIMIENTO ASOCIATIVO, A PARTIR DE LA GESTIÓN DE INFORMACIÓN RELACIONADA CON LA POBLACIÓN OBJETO DE ATENCIÓN DE LA OFERTA INSTITUCIONAL. NPAA-338</t>
  </si>
  <si>
    <t>FILA_384</t>
  </si>
  <si>
    <t>PRESTAR SUS SERVICIOS PROFESIONALES A LA AGENCIA DE DESARROLLO RURAL EN EL MONITOREO, SEGUIMIENTO Y CONTROL A LA EJECUCIÓN DE LOS PROYECTOS INTEGRALES DE DESARROLLO AGROPECUARIO Y RURAL CON ENFOQUE TERRITORIAL -PIDAR; ASÍ COMO EN EL SEGUIMIENTO DE ALERTAS COMO RESULTADO DEL PROCESO DE SEGUIMIENTO Y CONTROL A PIDAR NPAA-339</t>
  </si>
  <si>
    <t>FILA_385</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</si>
  <si>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NPAA-340</t>
  </si>
  <si>
    <t>FILA_386</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</si>
  <si>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NPAA-341</t>
  </si>
  <si>
    <t>FILA_387</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</si>
  <si>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NPAA-342</t>
  </si>
  <si>
    <t>FILA_388</t>
  </si>
  <si>
    <t>PRESTAR SUS SERVICIOS PROFESIONALES A LA AGENCIA DE DESARROLLO RURAL, APOYANDO LOS PROCESOS DE SEGUIMIENTO Y CONTROL A LA EJECUCIÓN DE LOS PROYECTOS INTEGRALES DE DESARROLLO AGROPECUARIO Y RURAL - PIDAR Y DE PROMOCIÓN Y APOYO A LA ASOCIATIVIDAD  DESDE LA UNIDAD TECNICA TERRITORIAL. NPAA-343</t>
  </si>
  <si>
    <t>FILA_389</t>
  </si>
  <si>
    <t>PRESTAR  SUS  SERVICIOS  PROFESIONALES  A  LA  DIRECCIÓN  DE  ACCESO  A  ACTIVOS  PRODUCTIVOS  ESTRUCTURANDO  Y FORMULANDO  PROYECTOS  INTEGRALES  DE  DESARROLLO  AGROPECUARIO  Y  RURAL  CON  ENFOQUE  TERRITORIAL, ASÍ COMO ACOMPAÑANDO SU EJECUCIÓN Y BRINDANDO SOPORTE TÉCNICO AL CUMPLIMIENTO DE LAS SENTENCIAS RELACIONADAS CON PIDAR.   NPAA-356</t>
  </si>
  <si>
    <t>FILA_390</t>
  </si>
  <si>
    <t>PRESTAR LOS SERVICIOS PROFESIONALES A LA DIRECCIÓN DE ACCESO A ACTIVOS PRODUCTIVOS ESTRUCTURANDO PROYECTOS INTEGRALES DE DESARROLLO AGROPECUARIO Y RURAL CON ENFOQUE TERRITORIAL, Y ACOMPAÑANDO EL SEGUIMIENTO A LAS ACTIVIDADES DE EJECUCIÓN DE LOS PROYECTOS PRODUCTIVOS.  NPAA-357</t>
  </si>
  <si>
    <t>FILA_391</t>
  </si>
  <si>
    <t>PRESTAR  LOS  SERVICIOS  PROFESIONALES  A  LA  DIRECCIÓN  DE  ACCESO A ACTIVOS  PRODUCTIVOS  APOYANDO  LA  VERIFICACIÓN  DEL  COMPONENTE  AMBIENTAL  PARA  LA  ESTRUCTURACIÓN  DE  LOS PROYECTOS INTEGRALES DE DESARROLLO AGROPECUARIO Y RURAL CON ENFOQUE TERRITORIAL, Y PROYECTANDO RESPUESTAS A LAS PQRSD RELACIONADAS CON LOS PIDAR.  NPAA-358</t>
  </si>
  <si>
    <t>FILA_392</t>
  </si>
  <si>
    <t>PRESTAR  LOS SERVICIOS  PROFESIONALES  A  LA  DIRECCIÓN  DE  ACCESO  A ACTIVOS PRODUCTIVO EN LAS ACTIVIDADES RELACIONADAS CON LA ESTRUCTURACIÓN Y FORMULACIÓN DE PROYECTOS INTEGRALES DE DESARROLLO AGROPECUARIO Y RURAL CON ENFOQUE TERRITORIAL, Y PROYECTANDO RESPUESTAS A LAS PQRSD RELACIONADAS CON LOS PIDAR.  NPAA-359</t>
  </si>
  <si>
    <t>FILA_393</t>
  </si>
  <si>
    <t xml:space="preserve">PRESTAR LOS SERVICIOS PROFESIONALES A LA DIRECCIÓN DE ACCESO A ACTIVOS PRODUCTIVOS ESTRUCTURANDO Y FORMULANDO PROYECTOS INTEGRALES DE DESARROLLO AGROPECUARIO Y RURAL CON ENFOQUE TERRITORIAL, ASÍ COMO ORIENTANDO TÉCNICAMENTE LAS ACCIONES QUE CONLLEVEN A LA SOLUCIÓN DE LAS PROBLEMATICAS QUE SE PRESENTEN EN EL PROCESO DE EJECUCIÓN Y CIERRE DE LOS PROYECTOS PROVENIENTES DEL EXTINTO INCODER; </t>
  </si>
  <si>
    <t>FILA_394</t>
  </si>
  <si>
    <t>PRESTAR SERVICIOS PROFESIONALES A LA DIRECCIÓN DE ASISTENCIA TÉCNICA LIDERANDO LA PLANEACIÓN, ORIENTACIÓN Y ESTRUCTURACIÓN RELACIONADA CON EL COMPONENTE DE ASISTENCIA TÉCNICA, PARA LA EJECUCIÓN DE LAS METAS ESTABLECIDAS EN EL PLAN DE ACCIÓN Y EL APOYO A LA ADMINISTRACIÓN DE LOS PROCESOS INHERENTES AL PROYECTO DE INVERSIÓN; ASÍ COMO ARTICULANDO Y PROPONIENDO ACCIONES EN LOS DEMÁS SERVICIO</t>
  </si>
  <si>
    <t>FILA_395</t>
  </si>
  <si>
    <t>PRESTAR SUS SERVICIOS PROFESIONALES A LA DIRECCIÓN DE COMERCIALIZACIÓN APOYANDO EL PROCESO DE CONSOLIDACIÓN DE LOS REPORTES PARA EL ALISTAMIENTO DE LA INFORMACIÓN DE ACUERDO CON LOS MERCADOS Y EL RESULTADO DE LAS ESTRATEGIAS QUE SE ENCUENTREN ACTIVAS EN EL MODELO DE ATENCIÓN Y PRESTACIÓN DE SERVICIOS DE APOYO A LA COMERCIALIZACIÓN EN LAS DIFERENTES UNIDADES TÉCNICAS TERRITORIALES DEL TER</t>
  </si>
  <si>
    <t>FILA_396</t>
  </si>
  <si>
    <t>PRESTAR SUS SERVICIOS PROFESIONALES A LA DIRECCIÓN DE COMERCIALIZACIÓN APOYANDO LAS ESTRATEGIAS DE PROMOCIÓN DEL COMPONENTE DE COMERCIALIZACIÓN A TRAVÉS DEL DESARROLLO DE LOS ESQUEMAS DEL MODELO DE ATENCIÓN Y PRESTACIÓN DE SERVICIOS. ASÍ COMO EN LA ESTRUCTURACIÓN, IMPLEMENTACIÓN Y SEGUIMIENTO DEL COMPONENTE COMERCIAL DE LOS PROYECTOS INTEGRALES DE DESARROLLO AGROPECUARIO Y RURAL QUE ADEL</t>
  </si>
  <si>
    <t>FILA_397</t>
  </si>
  <si>
    <t>PRESTAR SUS SERVICIOS PROFESIONALES A LA DIRECCIÓN DE COMERCIALIZACIÓN APOYANDO EN EL APROVECHAMIENTO DE LA INFORMACIÓN COMERCIAL Y DE MERCADOS OBTENIDA DEL TERRITORIO PARA LA IMPLEMENTACIÓN DEL MODELO DE ATENCIÓN Y PRESTACIÓN DE SERVICIOS DE APOYO A LA COMERCIALIZACIÓN, NIVEL NACIONAL. ASÍ MISMO, COORDINARÁ EL PLAN DE ACCIÓN CON LOS COMPLEMENTOS FINANCIERO Y ESTRATÉGICO NPAA-370</t>
  </si>
  <si>
    <t>FILA_398</t>
  </si>
  <si>
    <t>PRESTAR DESDE SU PERFIL PROFESIONAL SUS SERVICIOS PARA APOYAR A LA UNIDAD TÉCNICA TERRITORIAL NO. 1 ORIENTACIÓN TÉNICA A LOS PRODUCTORES PARA EL FORTALECIMIENTO A SUS ACTIVIDADES AGRICOLAS, ASI COMO EN LOS PROCESOS DE DIAGNÓSTICO, ESTRUCTURACIÓN, FORMULACIÓN, EJECUCIÓN DE LOS PROYECTOS INTEGRALES DE DESARROLLO AGROPECUARIO Y RURAL CON ENFOQUE TERRITORIAL DE ACUERDO CON LOS PROCEDIMIENTOS</t>
  </si>
  <si>
    <t>C-1702-1100-13-0-1702007-02, C-1702-1100-13-0-1702023-02, C-1702-1100-13-0-1702024-02, C-1702-1100-13-0-1702025-02, C-1708-1100-4-0-1708041-02, C-1708-1100-4-0-1708047-02, C-1708-1100-4-0-1708048-02, C-1709-1100-5-0-1709100-02, C-1709-1100-5-0-1709101-02, C-1709-1100-5-0-1709102-02, C-1709-1100-5-0-1709103-02</t>
  </si>
  <si>
    <t>FILA_399</t>
  </si>
  <si>
    <t>PRESTAR DESDE SU PERFIL PROFESIONAL SUS SERVICIOS PARA APOYAR A LA UNIDAD TÉCNICA TERRITORIAL NO. 1 EN LOS PROCESOS DE DIAGNÓSTICO, ESTRUCTURACIÓN, FORMULACIÓN, EJECUCIÓN DE LOS PROYECTOS INTEGRALES DE DESARROLLO AGROPECUARIO Y RURAL CON ENFOQUE TERRITORIAL DE ACUERDO CON LOS PROCEDIMIENTOS ESTABLECIDOS PARA ESTE FIN, BRINDANDO SOPORTE TÉCNICO EN LOS COMITES DE GESTIÓN LOCAL DENTRO DEL M</t>
  </si>
  <si>
    <t>FILA_400</t>
  </si>
  <si>
    <t>PRESTAR SUS SERVICIOS PROFESIONALES A LA UNIDAD TÉCNICA TERRITORIAL NO. 1, PARA APOYAR EN EL DEPARTAMENTO DEL CESAR LA EJECUCIÓN DE LOS PROCESOS OPERATIVOS RELACIONADOS CON LOS PROYECTOS INTEGRALES DE DESARROLLO AGROPECUARIO Y RURAL CON ENFOQUE TERRITORIAL Y EL APOYO EN EL DESARROLLO DE LOS PROCESOS DE ADECUACIÓN DE TIERRAS Y EXTENSIÓN AGROPECUARIA Y DIVULGACIÓN DE LA OFERTA INTITUCIONAL</t>
  </si>
  <si>
    <t>FILA_401</t>
  </si>
  <si>
    <t>PRESTAR SERVICIOS PROFESIONALES PARA APOYAR JURÍDICAMENTE A LA UNIDAD TÉCNICA TERRITORIAL NO. 2 (BOLÍVAR, ATLÁNTICO Y SAN ANDRES Y PROVIDENCIA) EN LOS PROCESOS DE RELACIONADOS CON LA ESTRUCTURACIÓN, EJECUCIÓN Y APOYO A LA SUPERVISIÓN DE LOS PROYECTOS INTEGRALES DE DESARROLLO AGROPECUARIO Y RURAL CON ENFOQUE TERRITORIAL - PIDAR, ASÍ COMO EN LOS ASPECTOS JURÍDICOS RELACIONADOS CON LA PREST</t>
  </si>
  <si>
    <t>FILA_402</t>
  </si>
  <si>
    <t xml:space="preserve">PRESTAR SUS SERVICIOS PROFESIONALES PARA APOYAR A LA UNIDAD TÉCNICA TERRITORIAL NO. 4 EN LA ORIENTACIÓN Y REVISIÓN DE LOS PROCESOS DE ESTRUCTURACIÓN, FORMULACIÓN, EJECUCIÓN Y SUPERVISIÓN DE LOS PROYECTOS INTEGRALES DE DESARROLLO AGROPECUARIO Y RURAL CON ENFOQUE TERRITORIAL, ASÍ COMO LA PRESTACIÓN DEL SERVICIO PÚBLICO DE ADECUACIÓN DE TIERRAS Y EXTENSIÓN AGROPECUARIA Y LA ARTICULACIÓN DE </t>
  </si>
  <si>
    <t>FILA_403</t>
  </si>
  <si>
    <t>PRESTAR SUS SERVICIOS PROFESIONALES A LA UNIDAD TÉCNICA TERRITORIAL NO. 4 PARA ORIENTAR AL DIRECTOR EN LOS PROCESOS RELACIONADOS CON EL DIAGNÓSTICO, ESTRUCTURACIÓN, SUPERVISIÓN, EJECUCIÓN DE LOS PROYECTOS INTEGRALES DE DESARROLLO AGROPECUARIO Y RURAL CON ENFOQUE TERRITORIAL, ASÍ COMO EL ACOMPAÑAMIENTO EN LA PRESTACIÓN DEL SERVICIO PÚBLICO DE ADECUACIÓN DE TIERRAS Y EXTENSIÓN AGROPECUARIA</t>
  </si>
  <si>
    <t>FILA_404</t>
  </si>
  <si>
    <t>PRESTAR LOS SERVICIOS PROFESIONALES A LA UNIDAD TÉCNICA TERRITORIAL NO.5 EN LAS ACTIVIDADES FINANCIERAS RELACIONADAS CON LA PRESTACIÓN DEL SERVICIO PÚBLICO DE ADECUACIÓN DE TIERRAS, EL SERVICIO DE EXTENSIÓN AGROPECUARIA Y EL APOYO EN EL DIAGNÓSTICO, ESTRUCTURACIÓN Y EJECUCIÓN DE PROYECTOS INTEGRALES DE DESARROLLO AGROPECUARIO Y RURAL CON ENFOQUE TERRITORIAL, PARA MEJORAR LOS PROCESOS ADM</t>
  </si>
  <si>
    <t>FILA_405</t>
  </si>
  <si>
    <t xml:space="preserve">PRESTAR SERVICIOS PROFESIONALES PARA APOYAR JURÍDICAMENTE A LA UNIDAD TÉCNICA TERRITORIAL NO. 5 (ANTIOQUIA, CHOCÓ) EN LOS PROCESOS DE RELACIONADOS CON LA ESTRUCTURACIÓN, EJECUCIÓN Y APOYO A LA SUPERVISIÓN DE LOS PROYECTOS INTEGRALES DE DESARROLLO AGROPECUARIO Y RURAL CON ENFOQUE TERRITORIAL - PIDAR, ASÍ COMO EN LOS ASPECTOS JURÍDICOS GENERANDO ALTERNATIVAS QUE BAJO EL PROCEDIMIENTO Y LA </t>
  </si>
  <si>
    <t>FILA_406</t>
  </si>
  <si>
    <t>PRESTAR SUS SERVICIOS DE APOYO A LA GESTIÓN A LA UNIDAD TÉCNICA TERRITORIAL APOYANDO LAS ACCIONES OPERATIVAS Y DOCUMENTALES Y DE ORGANIZACIÓN DE PQRS RELACIONADAS CON LOS PROYECTOS INTEGRALES DE DESARROLLO AGROPECUARIO Y RURAL CON ENFOQUE TERRITORIAL, EL SERVICIO PÚBLICO DE ADECUACIÓN DE TIERRAS Y ESTENSIÓN AGROPECUARIA. NPAA-379</t>
  </si>
  <si>
    <t>FILA_407</t>
  </si>
  <si>
    <t>PRESTAR SUS SERVICIOS PROFESIONALES PARA APOYAR A LA UNIDAD TÉCNICA TERRITORIAL 6 EN LOS PROCESOS FINANCIEROS Y CONTABLES RELACIONADOS CON LA INSCRIPCIÓN DE PERFIL, DIAGNOSTICO, ESTRUCTURACIÓN, EJECUCIÓN, IMPLEMENTACIÓN Y SUPERVISIÓN DE LOS PROYECTOS INTEGRALES DE DESARROLLO AGROPECUARIO Y RURAL CON ENFOQUE TERRITORIAL, ASÍ COMO EN LOS ASPECTOS RELACIONADOS CON LA PRESTACIÓN DEL SERVICIO</t>
  </si>
  <si>
    <t>FILA_408</t>
  </si>
  <si>
    <t xml:space="preserve">PRESTAR DESDE SU PERFIL PROFESIONAL SUS SERVICIOS PARA APOYAR A LA UNIDAD TÉCNICA TERRITORIAL NO. 6 EN LOS PROCESOS DE DIAGNÓSTICO, ESTRUCTURACIÓN, FORMULACIÓN, EJECUCIÓN DE LOS PROYECTOS INTEGRALES DE DESARROLLO AGROPECUARIO Y RURAL CON ENFOQUE TERRITORIAL DE ACUERDO CON LOS PROCEDIMIENTOS ESTABLECIDOS PARA ESTE FIN, ASI COMO EN EL ACOMPAÑAMIENTO EN EL PROCESO DE HABILITACIÓN DE EPSEAS </t>
  </si>
  <si>
    <t>FILA_409</t>
  </si>
  <si>
    <t>FILA_410</t>
  </si>
  <si>
    <t>PRESTAR DESDE SU PERFIL PROFESIONAL SUS SERVICIOS PARA APOYAR A LA UNIDAD TÉCNICA TERRITORIAL NO. NO. 7 (ARAUCA, BOYACÁ, CASANARE) EN LOS PROCESOS DE DIAGNÓSTICO, ESTRUCTURACIÓN, FORMULACIÓN, EJECUCIÓN DE LOS PROYECTOS INTEGRALES DE DESARROLLO AGROPECUARIO Y RURAL CON ENFOQUE TERRITORIAL DE ACUERDO CON LOS PROCEDIMIENTOS ESTABLECIDOS PARA ESTE FIN, ASI COMO EN EL ACOMPAÑAMIENTO EN EL PRO</t>
  </si>
  <si>
    <t>FILA_411</t>
  </si>
  <si>
    <t>PRESTAR SERVICIOS PROFESIONALES PARA APOYAR JURÍDICAMENTE A LA UNIDAD TÉCNICA TERRITORIAL NO. 7 (BOYACÁ, CASANARE, ARAUCA) EN LOS PROCESOS DE RELACIONADOS CON LA ESTRUCTURACIÓN, EJECUCIÓN Y APOYO A LA SUPERVISIÓN DE LOS PROYECTOS INTEGRALES DE DESARROLLO AGROPECUARIO Y RURAL CON ENFOQUE TERRITORIAL - PIDAR, ASÍ COMO EN LOS ASPECTOS JURÍDICOS RELACIONADOS CON LA PRESTACIÓN DE LOS SERVICIO</t>
  </si>
  <si>
    <t>FILA_412</t>
  </si>
  <si>
    <t>PRESTAR SUS SERVICIOS PROFESIONALES A LA UNIDAD TÉCNICA TERRITORIAL NO. 8, PARA APOYAR EL DESARROLLO DE LOS PROCESOS OPERATIVOS, PARA LA ESTRUCTURACIÓN, Y EJECUCIÓN, ASÍ COMO LAS ESTRATEGIAS DE INTERVENCIÓN Y SOCIALIZACIÓN PARA EL ACOMPAÑAMIENTO EN LA PRESTACIÓN DEL SERVICIO DE EXTENSIÓN AGROPECUARIA Y ADECUACIÓN DE TIERRAS EN EL DEPARTAMENTO DEL TOLIMA. NPAA-385</t>
  </si>
  <si>
    <t>FILA_413</t>
  </si>
  <si>
    <t xml:space="preserve">PRESTAR SUS SERVICIOS PROFESIONALES PARA APOYAR A LA UNIDAD TÉCNICA TERRITORIAL NO. 9, ESPECIALMENTE EN EL DEPARTAMENTO DEL VALLE DEL CAUCA EN LA ORIENTACIÓN Y REVISIÓN DE LOS PROCESOS DE ESTRUCTURACIÓN, FORMULACIÓN, EJECUCIÓN Y SUPERVISIÓN DE LOS PROYECTOS INTEGRALES DE DESARROLLO AGROPECUARIO Y RURAL CON ENFOQUE TERRITORIAL, ASÍ COMO LA PRESTACIÓN DEL SERVICIO PÚBLICO DE ADECUACIÓN DE </t>
  </si>
  <si>
    <t>FILA_414</t>
  </si>
  <si>
    <t>PRESTAR DESDE SU PERFIL PROFESIONAL SUS SERVICIOS PARA APOYAR A LA UNIDAD TÉCNICA TERRITORIAL NO. NO. 11 EN LOS PROCESOS DE DIAGNÓSTICO, ESTRUCTURACIÓN, FORMULACIÓN, EJECUCIÓN DE LOS PROYECTOS INTEGRALES DE DESARROLLO AGROPECUARIO Y RURAL CON ENFOQUE TERRITORIAL DE ACUERDO CON LOS PROCEDIMIENTOS ESTABLECIDOS PARA ESTE FIN, ASI COMO EN EL ACOMPAÑAMIENTO EN EL PROCESO DE HABILITACIÓN DE EP</t>
  </si>
  <si>
    <t>C-1702-1100-13-0-1702007-02, C-1702-1100-13-0-1702023-02, C-1702-1100-13-0-1702024-02, C-1702-1100-13-0-1702025-02, C-1708-1100-4-0-1708041-02, C-1708-1100-4-0-1708047-02, C-1708-1100-4-0-1708048-02, C-1709-1100-5-0-1709099-02, C-1709-1100-5-0-1709100-02, C-1709-1100-5-0-1709101-02, C-1709-1100-5-0-1709102-02, C-1709-1100-5-0-1709103-02</t>
  </si>
  <si>
    <t>FILA_415</t>
  </si>
  <si>
    <t>FILA_416</t>
  </si>
  <si>
    <t>PRESTAR SUS SERVICIOS PROFESIONALES A LA UNIDAD TÉCNICA TERRITORIAL NO. 13, PARA APOYAR EN LA EJECUCIÓN DE LOS PROCESOS OPERATIVOS RELACIONADOS CON LOS PROYECTOS INTEGRALES DE DESARROLLO AGROPECUARIO Y RURAL CON ENFOQUE TERRITORIAL Y EL APOYO A LAS COMUNIDADES EN LOS PROCESOS DE ADECUACIÓN DE TIERRAS Y EXTENSIÓN AGROPECUARIA. NPAA-389</t>
  </si>
  <si>
    <t>FILA_417</t>
  </si>
  <si>
    <t>PRESTAR SUS SERVICIOS COMO PROFESIONAL DE ENLACE DE LA UNIDAD TÉCNICA TERRITORIAL NO. 13, PARA APOYAR EL DESARROLLO DE LOS PROCESOS OPERATIVOS Y DE PLANEACIÓN PARTICIPATIVA, PARA LA ESTRUCTURACIÓN, IMPLEMENTACIÓN Y SEGUIMIENTO DEL PLAN DE ACCIÓN Y ESTRATEGIAS DE INTERVENCIÓN Y SOCIALIZACIÓN, ASI COMO PARA EL ACOMPAÑAMIENTO A LA PRESTACIÓN DEL SERVICIO DE EXTENSIÓN AGROPECUARIA EN EL DEPA</t>
  </si>
  <si>
    <t>FILA_418</t>
  </si>
  <si>
    <t>PRESTAR SUS SERVICIOS PROFESIONALES A LA DIRECCIÓN DE COMERCIALIZACIÓN APOYANDO EL PROCESO DE CONSOLIDACIÓN DE LOS REPORTES PARA EL ALISTAMIENTO DE LA INFORMACIÓN COMERCIAL Y DE MERCADOS QUE SE REQUIERA EN EL MARCO DEL MODELO DE ATENCIÓN Y PRESTACIÓN DE SERVICIOS RECOPILADA EN EL TERRITORIO NACIONAL Y TENER ORGANIZADA Y DISPONIBLE LA INFORMACIÓN TÉCNICA PARA ATENDER REQUERIMIENTOS DE USU</t>
  </si>
  <si>
    <t>FILA_419</t>
  </si>
  <si>
    <t>PRESTAR SERVICIOS PROFESIONALES PARA APOYAR A LA DIRECCIÓN DE ADECUACIÓN DE TIERRAS EN LOS ASPECTOS RELACIONADOS CON AGROLOGÍA, ACUÍFEROS SUBTERRÁNEOS Y ASPECTOS AMBIENTALES, EN LOS ESTUDIOS DE PRE INVERSIÓN DE PROYECTOS DE ADECUACIÓN DE TIERRAS Y DEMÁS ACTIVIDADES REQUERIDAS PARA DAR CUMPLIMIENTO A LA PRESTACIÓN DEL SERVICIO PÚBLICO DE ADECUACIÓN DE TIERRAS A NIVEL NACIONAL DE LA AGENCI</t>
  </si>
  <si>
    <t>C-1709-1100-5-0-1709097-02, C-1709-1100-5-0-1709098-02, C-1709-1100-5-0-1709103-02</t>
  </si>
  <si>
    <t>FILA_420</t>
  </si>
  <si>
    <t>PRESTAR SERVICIOS PROFESIONALES PARA APOYAR A LA DIRECCIÓN DE ADECUACIÓN DE TIERRAS EN LOS ASPECTOS RELACIONADOS CON DISEÑO DE REDES HIDRÁULICAS, DISEÑO DE OBRAS DE ADECUACIÓN PREDIAL Y ASPECTOS ESPECÍFICOS DE CANTIDADES DE OBRA Y PRESUPUESTO DE SISTEMAS DE CONDUCCIÓN, DISTRIBUCIÓN Y DE ADECUACIÓN PREDIAL, EN LOS ESTUDIOS DE PRE INVERSIÓN DE PROYECTOS DE ADECUACIÓN DE TIERRAS Y DEMÁS ACT</t>
  </si>
  <si>
    <t>FILA_421</t>
  </si>
  <si>
    <t>PRESTAR SUS SERVICIOS PROFESIONALES A LA DIRECCIÓN DE ADECUACIÓN DE TIERRAS EN LOS ASPECTOS TÉCNICOS RELACIONADOS CON LA ETAPA DE INVERSIÓN DE LOS DISTRITOS DE ADECUACIÓN DE TIERRAS, EN CONCORDANCIA CON EL PROYECTO DE INVERSIÓN DEL SERVICIO PÚBLICO DE ADECUACIÓN DE TIERRAS. NPAA-394</t>
  </si>
  <si>
    <t>FILA_422</t>
  </si>
  <si>
    <t>PRESTAR LOS SERVICIOS PROFESIONALES COMO INGENIERO CIVIL EN LA DIRECCIÓN DE ADECUACIÓN DE TIERRAS EN EL SEGUIMIENTO DEL PROCESO DE PRESTACIÓN Y APOYO DEL SERVICIO PÚBLICO ADECUACIÓN DE TIERRAS, EN CONCORDANCIA CON EL PROYECTO DE INVERSIÓN. NPAA-395</t>
  </si>
  <si>
    <t>FILA_423</t>
  </si>
  <si>
    <t>PRESTAR SUS SERVICIOS PROFESIONALES A LA DIRECCIÓN DE ADECUACIÓN DE TIERRAS EN LOS ASPECTOS TÉCNICOS RELACIONADOS CON LA ETAPA DE INVERSIÓN DE LOS DISTRITOS DE ADECUACIÓN DE TIERRAS, EN CONCORDANCIA CON EL PROYECTO DE INVERSIÓN DEL SERVICIO PÚBLICO DE ADECUACIÓN DE TIERRAS.  NPAA-396</t>
  </si>
  <si>
    <t>FILA_424</t>
  </si>
  <si>
    <t>PRESTAR SUS SERVICIOS DE APOYO A LA GESTIÓN A LA DIRECCIÓN DE ADECUACIÓN DE TIERRAS DESDE EL COMPONENTE TÉCNICO EN EL ACOMPAÑAMIENTO A LA ETAPA DE INVERSIÓN, ASÍ COMO EN RECEPCIÓN, RADICACIÓN, ARCHIVO DOCUMENTAL Y ANÁLISIS DE INFORMACIÓN QUE SURJA DE LA GESTIÓN, EN CONCORDANCIA CON EL PROYECTO DE INVERSIÓN DEL SERVICIO PÚBLICO DE ADECUACIÓN DE TIERRAS. NPAA-397</t>
  </si>
  <si>
    <t>C-1709-1100-5-0-1709099-02</t>
  </si>
  <si>
    <t>FILA_425</t>
  </si>
  <si>
    <t>PRESTAR SUS SERVICIOS PROFESIONALES A LA DIRECCIÓN DE ADECUACIÓN DE TIERRAS EN EL SEGUIMIENTO, CONTROL Y APOYO A LA SUPERVISIÓN, DE LOS CONTRATOS EN EJECUCIÓN Y DE LOS QUE SUSCRIBA LA AGENCIA EN LA PRESENTE VIGENCIA Y EN EL ACOMPAÑAMIENTO TÉCNICO QUE SE REQUIERA EN EL MARCO DE LOS PROCESOS Y PROCEDIMIENTOS MISIONALES DE LA DIRECCIÓN DE ADECUACIÓN DE TIERRAS, EN CONCORDANCIA CON EL PROYEC</t>
  </si>
  <si>
    <t>FILA_426</t>
  </si>
  <si>
    <t>PRESTAR SUS SERVICIOS PROFESIONALES PARA APOYAR EN LA ARTICULACIÓN Y EJECUCIÓN DE LOS PROCEDIMIENTOS TÉCNICOS ENCAMINADOS A LA REALIZACIÓN DE LEVANTAMIENTOS TOPOGRÁFICOS, GENERACIÓN Y ACTUALIZACIÓN CARTOGRÁFICA EN EL SISTEMA DE INFORMACIÓN GEOGRÁFICA DE LOS DISTRITOS DE ADECUACIÓN DE TIERRAS DE PROPIEDAD DE AGENCIA DE DESARROLLO RURAL, EN CONCORDANCIA CON EL PROYECTO DE INVERSIÓN DEL SER</t>
  </si>
  <si>
    <t>C-1709-1100-5-0-1709097-02, C-1709-1100-5-0-1709101-02</t>
  </si>
  <si>
    <t>FILA_427</t>
  </si>
  <si>
    <t>PRESTAR SUS SERVICIOS PROFESIONALES A LA UNIDAD TÉCNICA TERRITORIAL NO. 9 EN LOS ASUNTOS DE CARÁCTER LEGAL RELACIONADOS CON LOS ESPACIOS DE DIÁLOGO SOCIAL  EN EL ACOMPAÑAMIENTO JURÍDICO DE LA PRESTACIÓN DEL SERVICIO PÚBLICO DE ADECUACIÓN DE TIERRAS CARGO DE UTT, EN LOS ASPECTOS LEGALES RELACIONADOS CON EL PROCEDIMIENTO PARA LA HABILITACIÓN DE EPSEAS , ASÍ COMO EL SOPORTE JURÍDICO RELACIO</t>
  </si>
  <si>
    <t>C-1702-1100-13-0-1702007-02, C-1702-1100-13-0-1702023-02, C-1702-1100-13-0-1702024-02, C-1702-1100-13-0-1702025-02, C-1708-1100-4-0-1708041-02, C-1708-1100-4-0-1708047-02, C-1708-1100-4-0-1708048-02, C-1709-1100-5-0-1709100-02, C-1709-1100-5-0-1709101-02</t>
  </si>
  <si>
    <t>FILA_428</t>
  </si>
  <si>
    <t xml:space="preserve">PRESTAR SERVICIOS DE APOYO A LA GESTIÓN A LA DIRECCIÓN DE ADECUACIÓN DE TIERRAS Y LA UNIDAD TÉCNICA TERRITORIAL COMO AUXILIAR DE RIEGO Y DRENAJE EN LOS ASPECTOS RELACIONADOS CON LA OPERACIÓN Y CONSERVACIÓN DEL DISTRITO DE ADECUACIÓN DE TIERRAS, APOYANDO LA PRESTACIÓN DEL SERVICIO PÚBLICO DE ADECUACIÓN DE TIERRAS CONFORME A LA LEY, PROCEDIMIENTOS, MANUALES Y DOCUMENTOS TÉCNICOS EXPEDIDOS </t>
  </si>
  <si>
    <t>FILA_429</t>
  </si>
  <si>
    <t>PRESTAR SUS SERVICIOS PROFESIONALES PARA APOYAR A LA DIRECCIÓN DE ADECUACIÓN DE TIERRAS EN LAS ACTIVIDADES AMBIENTALES RELACIONADAS CON LOS PROYECTOS DE DISTRITO EN SUS DIFERENTES MODALIDADES DE CONSTRUCCIÓN, MODERNIZACIÓN Y REHABILITACIÓN DE DISTRITOS DE PEQUEÑA MEDIANA Y GRAN ESCALA; LAS GESTIONES AMBIENTALES DE LOS DISTRITOS ADMINISTRADOS DIRECTAMENTE POR LA AGENCIA DE DESARROLLO RURA</t>
  </si>
  <si>
    <t>C-1709-1100-5-0-1709101-02, C-1709-1100-5-0-1709102-02, C-1709-1100-5-0-1709103-02</t>
  </si>
  <si>
    <t>FILA_430</t>
  </si>
  <si>
    <t>PRESTAR SUS SERVICIOS PROFESIONALES PARA APOYAR A LA DIRECCIÓN DE ADECUACIÓN DE TIERRAS EN LAS ACTIVIDADES AMBIENTALES RELACIONADAS CON LOS PROYECTOS Y DISTRITOS DE ADECUACIÓN DE TIERRAS EN LA CONSTRUCCIÓN, MODERNIZACIÓN Y REHABILITACIÓN, ASÍ COMO EN TODO LO RELACIONADO CON LAS GESTIONES AMBIENTALES DE LOS DISTRITOS DE PROPIEDAD DE LA AGENCIA Y LOS ENTREGADOS EN ADMINISTRACIÓN, EN CONCOR</t>
  </si>
  <si>
    <t>C-1709-1100-5-0-1709101-02, C-1709-1100-5-0-1709102-02</t>
  </si>
  <si>
    <t>FILA_431</t>
  </si>
  <si>
    <t>PRESTAR SUS SERVICIOS PROFESIONALES PARA APOYAR A LA DIRECCIÓN DE ADECUACIÓN DE TIERRAS EN LOS ASPECTOS RELACIONADOS CON LOS COMPONENTES DE CARTOGRAFÍA, TOPOGRAFÍA, INFORMACIÓN CATASTRAL Y COMPONENTE GEOESPACIAL, EN LOS ESTUDIOS DE PRE INVERSIÓN DE PROYECTOS DE ADECUACIÓN DE TIERRAS; ASÍ COMO LOS ASPECTOS RELACIONADOS CON LA TOPOGRAFÍA DE CAMPO, PROCESAMIENTO DE DATOS GEOGRÁFICOS, PROCES</t>
  </si>
  <si>
    <t>C-1709-1100-5-0-1709098-02, C-1709-1100-5-0-1709101-02</t>
  </si>
  <si>
    <t>FILA_432</t>
  </si>
  <si>
    <t>PRESTAR SUS SERVICIOS PROFESIONALES PARA APOYAR A LA DIRECCIÓN DE ADECUACIÓN DE TIERRAS EN LOS ASPECTOS RELACIONADOS CON LA TOPOGRAFÍA DE CAMPO, MANEJO Y PROCESAMIENTO DE DATOS GEOGRÁFICOS, PROCESO CARTOGRÁFICO EN LOS DISTRITOS DE ADECUACIÓN DE TIERRAS CONFORME CON LA LEY, PROCEDIMIENTOS, MANUALES Y DOCUMENTOS TÉCNICOS QUE SE EXPIDAN SOBRE LA MATERIA EN LA DIRECCIÓN DE ADECUACIÓN DE TIER</t>
  </si>
  <si>
    <t>FILA_433</t>
  </si>
  <si>
    <t>PRESTAR LOS SERVICIOS PROFESIONALES DE SOPORTE A LA VICEPRESIDENCIA DE INTEGRACIÓN PRODUCTIVA – DIRECCIÓN DE ADECUACIÓN DE TIERRAS PARA APOYAR LA SUPERVISIÓN, ALINEACIÓN Y ARTICULACIÓN DE LAS ACTIVIDADES TÉCNICAS DE IMPLEMENTACIÓN, SOPORTE, Y ORIENTACIÓN A LOS USUARIOS DE LOS DISTRITOS DE ADECUACIÓN DE TIERRAS DE MEDIANA Y GRAN ESCALA PARA EL USO Y APROPIACIÓN DE LOS PROCESOS FUNCIONALES</t>
  </si>
  <si>
    <t>FILA_434</t>
  </si>
  <si>
    <t>PRESTAR SERVICIOS PROFESIONALES  A LA UNIDAD TÉCNICA TERRITORIAL NO.3 Y LA DIRECCIÓN DE ADECUACIÓN DE TIERRAS EN LA COORDINACIÓN GENERAL DE LAS ACTIVIDADES DE ADMINISTRACIÓN, OPERACIÓN Y CONSERVACIÓN DE LOS DISTRITOS DE ADECUACIÓN DE TIERRAS DE MONTERÍA - MOCARÍ Y LA DOCTRINA, Y DEMÁS ASPECTOS RELACIONADOS CON LA PRESTACIÓN DEL SERVICIO PÚBLICO DE ADECUACIÓN DE TIERRAS, APOYANDO LA PREST</t>
  </si>
  <si>
    <t>FILA_435</t>
  </si>
  <si>
    <t>PRESTAR SERVICIOS PROFESIONALES A LA DIRECCIÓN DE ADECUACIÓN DE TIERRAS Y LA UNIDAD TÉCNICA TERRITORIAL COMO PROFESIONAL DE REGISTRO Y CARTERA EN LOS ASPECTOS RELACIONADOS CON LA ADMINISTRACIÓN, OPERACIÓN Y CONSERVACIÓN DEL DISTRITO DE ADECUACIÓN DE TIERRAS MONTERÍA - MOCARÍ,  APOYANDO LA PRESTACIÓN DEL SERVICIO PÚBLICO DE ADECUACIÓN DE TIERRAS CONFORME A LA LEY, PROCEDIMIENTOS, MANUALES</t>
  </si>
  <si>
    <t>FILA_436</t>
  </si>
  <si>
    <t>PRESTAR SERVICIOS PROFESIONALES A LA DIRECCIÓN DE ADECUACIÓN DE TIERRAS Y LA UNIDAD TÉCNICA TERRITORIAL COMO INGENIERO DE OPERACIÓN Y CONSERVACIÓN EN LOS ASPECTOS RELACIONADOS CON LA ADMINISTRACIÓN, OPERACIÓN Y CONSERVACIÓN DEL DISTRITO DE ADECUACIÓN DE TIERRAS LA DOCTRINA EN EL DEPARTAMENTO DE CÓRDOBA, APOYANDO LA PRESTACIÓN DEL SERVICIO PÚBLICO DE ADECUACIÓN DE TIERRAS CONFORME A LA LE</t>
  </si>
  <si>
    <t>FILA_437</t>
  </si>
  <si>
    <t>PRESTAR SERVICIOS DE APOYO A LA GESTIÓN A LA DIRECCIÓN DE ADECUACIÓN DE TIERRAS Y LA UNIDAD TÉCNICA TERRITORIAL COMO AUXILIAR DE CONSERVACIÓN EN LOS ASPECTOS RELACIONADOS CON LA CONSERVACIÓN Y/O MANTENIMIENTO DEL DISTRITO DE ADECUACIÓN DE TIERRAS, APOYANDO LA PRESTACIÓN DEL SERVICIO PÚBLICO DE ADECUACIÓN DE TIERRAS CONFORME A LA LEY, PROCEDIMIENTOS, MANUALES Y DOCUMENTOS TÉCNICOS EXPEDID</t>
  </si>
  <si>
    <t>FILA_438</t>
  </si>
  <si>
    <t>FILA_439</t>
  </si>
  <si>
    <t>FILA_440</t>
  </si>
  <si>
    <t>PRESTAR SERVICIOS DE APOYO A LA GESTIÓN A LA DIRECCIÓN DE ADECUACIÓN DE TIERRAS Y LA UNIDAD TÉCNICA TERRITORIAL COMO OPERADOR DE LAS UNIDADES DE BOMBEO EN EL DISTRITO DE ADECUACION DE TIERRAS DE LA DOCTRINA EN TODO LO RELACIONADO CON LA OPERACIÓN DEL DISTRITO, APOYANDO LA PRESTACIÓN DEL SERVICIO PÚBLICO DE ADECUACIÓN DE TIERRAS CONFORME A LA LEY, PROCEDIMIENTOS, MANUALES Y DOCUMENTOS TÉC</t>
  </si>
  <si>
    <t>FILA_441</t>
  </si>
  <si>
    <t>FILA_442</t>
  </si>
  <si>
    <t>FILA_443</t>
  </si>
  <si>
    <t>FILA_444</t>
  </si>
  <si>
    <t xml:space="preserve">PRESTAR SERVICIOS DE APOYO A LA GESTIÓN A LA DIRECCIÓN DE ADECUACIÓN DE TIERRAS Y LA UNIDAD TÉCNICA TERRITORIAL COMO OPERADOR DE BOMBAS EN LOS ASPECTOS RELACIONADOS CON LA OPERACIÓN DEL DISTRITO DE ADECUACIÓN DE TIERRAS, APOYANDO LA PRESTACIÓN DEL SERVICIO PÚBLICO DE ADECUACIÓN DE TIERRAS CONFORME A LA LEY, PROCEDIMIENTOS, MANUALES Y DOCUMENTOS TÉCNICOS EXPEDIDOS SOBRE LA MATERIA POR LA </t>
  </si>
  <si>
    <t>FILA_445</t>
  </si>
  <si>
    <t>PRESTAR SERVICIOS DE APOYO A LA GESTIÓN A LA DIRECCIÓN DE ADECUACIÓN DE TIERRAS Y LA UNIDAD TÉCNICA TERRITORIAL N° 3 COMO AUXILIAR ELECTROMECANICO RESPECTO AL MANTENIMIENTO DE BOMBAS GARANTIZANDO LA OPERACIÓN DE LOS DISTRITOS DE ADECUACIÓN DE TIERRAS, APOYANDO LA PRESTACIÓN DEL SERVICIO PÚBLICO DE ADECUACIÓN DE TIERRAS CONFORME A LA LEY. NPAA-418</t>
  </si>
  <si>
    <t>FILA_446</t>
  </si>
  <si>
    <t>PRESTAR SERVICIO DE APOYO A LA GESTIÓN PARA APOYAR A LA VICEPRESIDENCIA DE INTEGRACIÓN PRODUCTIVA, COMO AYUDANTE DE MAQUINARIA PESADA (RETROEXCAVADORA, CARGADOR, VIBRO-COMPACTADOR, MOTONIVELADORA) PARA LAS ACTIVIDADES DE CONSERVACIÓN DEL DISTRITO DE ADECUACIÓN DE TIERRA DE LA DOCTRINA Y MONTERÍA – MOCARÍ. NPAA-419</t>
  </si>
  <si>
    <t>FILA_447</t>
  </si>
  <si>
    <t>C-1709-1100-5-0-1709099-02, C-1709-1100-5-0-1709100-02, C-1709-1100-5-0-1709101-02</t>
  </si>
  <si>
    <t>FILA_448</t>
  </si>
  <si>
    <t>PRESTAR SUS SERVICIOS PROFESIONALES PARA APOYAR A LA DIRECCIÓN DE ADECUACIÓN DE TIERRAS EN LAS ACTIVIDADES AMBIENTALES RELACIONADAS CON LOS PROYECTOS ESTRATEGICOS DE LA DIRECCIÓN DE ADECUACIÓN DE TIERRAS EN SUS DIFERENTES MODALIDADES DE CONSTRUCCIÓN, MODERNIZACIÓN Y REHABILITACIÓN DE DISTRITOS DE PEQUEÑA MEDIANA Y GRAN ESCALA; LAS GESTIONES AMBIENTALES DE LOS DISTRITOS ADMINISTRADOS DIRE</t>
  </si>
  <si>
    <t>FILA_449</t>
  </si>
  <si>
    <t>PRESTAR LOS SERVICIOS DE APOYO A LA GESTIÓN A LA DIRECCIÓN DE TALENTO HUMANO DE LA SECRETARÍA GENERAL EN ACTIVIDADES RELACIONADAS CON EL PROCESO DE ELABORACIÓN Y LIQUIDACIÓN DE LA NÓMINA DE LA AGENCIA DE DESARROLLO RURAL. NPAA-428</t>
  </si>
  <si>
    <t>FILA_450</t>
  </si>
  <si>
    <t>PRESTAR LOS SERVICIOS DE APOYO A LA GESTIÓN A LA SECRETARIA GENERAL DE LA AGENCIA DE DESARROLLO RURAL EN LAS ACTIVIDADES DE GESTIÓN DOCUMENTAL. NPAA-429</t>
  </si>
  <si>
    <t>FILA_451</t>
  </si>
  <si>
    <t>PRESTAR LOS SERVICIOS DE APOYO A LA GESTIÓN A LA SECRETARIA GENERAL DE LA AGENCIA DE DESARROLLO RURAL EN LAS ACTIVIDADES DE ARCHIVO. NPAA-430</t>
  </si>
  <si>
    <t>FILA_452</t>
  </si>
  <si>
    <t>PRESTAR LOS SERVICIOS DE APOYO A LA GESTIÓN A LA SECRETARIA GENERAL DE LA AGENCIA DE DESARROLLO RURAL EN LAS ACTIVIDADES DE ARCHIVO. NPAA-431</t>
  </si>
  <si>
    <t>FILA_453</t>
  </si>
  <si>
    <t>PRESTAR LOS SERVICIOS DE APOYO A LA GESTIÓN A LA SECRETARIA GENERAL DE LA AGENCIA DE DESARROLLO RURAL EN LAS ACTIVIDADES DE ARCHIVO. NPAA-432</t>
  </si>
  <si>
    <t>FILA_454</t>
  </si>
  <si>
    <t>PRESTAR SERVICIOS PROFESIONALES A LA OFICINA DE COMUNICACIONES EN LA ELABORACIÓN Y DISEÑO DE PIEZAS GRÁFICAS Y VISUALES DE COMUNICACION EXTERNA, CON EL FIN DE PLASMAR LOS MENSAJES QUE SE QUIEREN TRASMITIR EN EL MARCO DEL PROYECTO DE OPTIMIZACIÓN DE LA GENERACIÓN DE INGRESOS SOSTENIBLES DE PRODUCTORES RURALES A NIVEL NACIONAL NPAA-433</t>
  </si>
  <si>
    <t>FILA_455</t>
  </si>
  <si>
    <t>PRESTAR SUS SERVICIOS PROFESIONALES A LA AGENCIA DE DESARROLLO RURAL, EN EL ANÁLISIS JURÍDICO DE LOS ASUNTOS RELACIONADOS CON EL MONITOREO, SEGUIMIENTO Y CONTROL A LA EJECUCIÓN DE LOS PROYECTOS INTEGRALES DE DESARROLLO AGROPECUARIO Y RURAL CON ENFOQUE TERRITORIAL, DE ACUERDO CON LOS CRITERIOS Y PROCEDIMIENTOS VIGENTES.   NPAA-434</t>
  </si>
  <si>
    <t>FILA_456</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</si>
  <si>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   NPAA-435</t>
  </si>
  <si>
    <t>FILA_457</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</si>
  <si>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NPAA-436 </t>
  </si>
  <si>
    <t>FILA_458</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</si>
  <si>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NPAA-437</t>
  </si>
  <si>
    <t>FILA_459</t>
  </si>
  <si>
    <t>PRESTAR SUS SERVICIOS PROFESIONALES A LA AGENCIA DE DESARROLLO RURAL EN LA EVALUACIÓN Y CALIFICACIÓN DE LOS PROYECTOS INTEGRALES DE DESARROLLO AGROPECUARIO Y RURAL CONFORME EL REGLAMENTO VIGENTE Y DESDE EL NÚCLEO BÁSICO DE SU CONOCIMIENTO.  NPAA-438</t>
  </si>
  <si>
    <t>FILA_460</t>
  </si>
  <si>
    <t>PRESTAR SERVICIOS PROFESIONALES A LA AGENCIA DE DESARROLLO RURAL APOYANDO LA REPRESENTACIÓN JUDICIAL DE LA ENTIDAD EN EL PROCESO DE CONTROVERSIAS CONTRACTUALES QUE CURSA ANTE EL TRIBUNAL ADMINISTRATIVO DEL HUILA, EN EL PROCESO ARBITRAL DE SER PROCEDENTE Y EN TODAS LAS ACTUACIONES QUE SE REQUIERAN EN EL MARCO DE LOS MISMOS Y QUE GUARDEN RELACIÓN CON EL PROYECTO DE INVERSIÓN QUE FINANCIA E</t>
  </si>
  <si>
    <t>C-1709-1100-5-0-1709098-02, C-1709-1100-5-0-1709099-02, C-1709-1100-5-0-1709101-02, C-1709-1100-5-0-1709102-02, C-1709-1100-5-0-1709103-02</t>
  </si>
  <si>
    <t>FILA_461</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</si>
  <si>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 NPAA-440</t>
  </si>
  <si>
    <t>FILA_462</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</si>
  <si>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PIDAR.NPAA-441</t>
  </si>
  <si>
    <t>FILA_463</t>
  </si>
  <si>
    <t>PRESTAR SUS SERVICIOS PROFESIONALES A LA AGENCIA DE DESARROLLO RURAL, EN LA EVALUACIÓN Y CALIFICACIÓN DE LOS PROYECTOS INTEGRALES DE DESARROLLO AGROPECUARIO Y RURAL CONFORME EL REGLAMENTO VIGENTE Y DESDE EL NÚCLEO BÁSICO DE SU CONOCIMIENTO. NPAA-442</t>
  </si>
  <si>
    <t>FILA_464</t>
  </si>
  <si>
    <t>FILA_465</t>
  </si>
  <si>
    <t>PRESTAR SERVICIOS PROFESIONALES  A LA UNIDAD TÉCNICA TERRITORIAL NO.2 Y LA DIRECCIÓN DE ADECUACIÓN DE TIERRAS COMO PROFESIONAL DE APOYO A LA SUPERVISIÓN EN LOS ASPECTOS RELACIONADOS CON LA ADMINISTRACIÓN, OPERACIÓN Y CONSERVACIÓN DE LOS DISTRITOS DE REPELÓN, SANTA LUCIA O MANATÍ, Y PROFESIONAL DE REGISTRO Y CARTERA, APOYANDO LA PRESTACIÓN DEL SERVICIO PÚBLICO DE ADECUACIÓN DE TIERRAS CON</t>
  </si>
  <si>
    <t>FILA_466</t>
  </si>
  <si>
    <t>PRESTAR LOS SERVICIOS PROFESIONALES APOYANDO A LA DIRECCIÓN DE ACTIVOS PRODUCTIVOS MEDIANTE EL SEGUIMIENTO Y ACOMPAÑAMIENTO EN LAS ACTIVIDADES DE EJECUCIÓN Y CIERRE DE LOS PROYECTOS INTEGRALES DE DESARROLLO AGROPECUARIO Y RURAL CON ENFOQUE TERRITORIAL COFINANCIADOS POR LA AGENCIA. NPAA-446</t>
  </si>
  <si>
    <t>FILA_467</t>
  </si>
  <si>
    <t>PRESTAR LOS SERVICIOS PROFESIONALES PARA APOYAR A LA DIRECCIÓN DE ACCESO A ACTIVOS PRODUCTIVOS EN LAS ACTIVIDADES RELACIONADAS CON EL PROCESO DE EJECUCIÓN DE LOS PROYECTOS INTEGRALES DE DESARROLLO AGROPECUARIO Y RURAL CON ENFOQUE TERRITORIAL COFINANCIADOS POR LA AGENCIA, Y REALIZAR SEGUIMIENTO A LA EJECUCIÓN Y CIERRE DE LOS PROYECTOS PROVENIENTES DEL EXTINTO INCODER Y ASÍ MISMO APOYAR TR</t>
  </si>
  <si>
    <t>FILA_468</t>
  </si>
  <si>
    <t>PRESTAR SUS SERVICIOS PROFESIONALES A LA UNIDAD TÉCNICA TERRITORIAL Nº 2 APOYANDO LOS ASPECTOS AGROPECUARIOS DE LA PRESTACIÓN DEL SERVICIO PÚBLICO DE ADECUACIÓN DE TIERRAS, EN EL ACOMPAÑAMIENTO A LOS ENTES TERRITORIALES EN LA PRESTACIÓN DEL SERVICIO DE EXTENSIÓN AGROPECUARIA Y EL PROCESO DE HABILITACIÓN DE EPSEAS Y EN LA ESTRUCTURACIÓN, EJECUCIÓN Y SUPERVISIÓN DE LOS PROYECTOS INTEGRALES</t>
  </si>
  <si>
    <t>FILA_469</t>
  </si>
  <si>
    <t>PRESTAR SUS SERVICIOS PROFESIONALES A LA UNIDAD TÉCNICA TERRITORIAL Nº 7 APOYANDO EN EL APOYO A LA SIPERVISIÓN Y ASPECTOS RELACIONADOS CON LA PRESTACIÓN DEL SERVICIO DE ADECUACIÓN DE TIERRAS, EN LOS PROCESOS DE HABILITACIÓN DE EPSEAS Y EN LA ESTRUCTURACIÓN EN EL COPONENTE DE INFRAESTRUCTURA, Y EL ACONPAÑAMIENTO EN LA EJECUCIÓN DE LOS PROYECTOS INTEGRALES DE DESARROLLO AGROPECUARIO Y RURA</t>
  </si>
  <si>
    <t>FILA_470</t>
  </si>
  <si>
    <t>PRESTAR SUS SERVICIOS PROFESIONALES A LA UNIDAD TÉCNICA TERRITORIAL NO. 3 EN LOS ASUNTOS DE CARÁCTER LEGAL RELACIONADOS CON LA HABILITACIÓN DE EPSEAS Y EL RESPECTIVO SEGUIMIENTO, ASI COMO EN LA ESTRUCTURACIÓN, EJECUCIÓN Y SUPERVISIÓN DE LOS PROYECTOS INTEGRALES DE DESARROLLO AGROPECUARIO Y RURAL CON ENFOQUE TERRITORIAL COFINANCIADOS DESDE LA ADR Y EN EL ACOMPAÑAMIENTO JURÍDICO DE LA PRES</t>
  </si>
  <si>
    <t>FILA_471</t>
  </si>
  <si>
    <t>PRESTAR SUS SERVICIOS PROFESIONALES A LA UNIDAD TÉCNICA TERRITORIAL NO. 12 EN LOS ASPECTOS OPERATIVOS QUE CONTRIBUYAN AL DESARROOLO DEL PROCESO DE HABILITACIÓN DE EPSEAS, EN LA ESTRUCTURACIÓN, EJECUCIÓN Y SUPERVISIÓN DE LOS PROYECTOS INTEGRALES DE DESARROLLO AGROPECUARIO Y RURAL Y EL APOYO A LAS ASOCIACIONES DE USUARIOS Y LOS DISTRITOS DE ADECUACIÓN DE TIERRAS EN LA JURISDICCIÓN DE LA UN</t>
  </si>
  <si>
    <t>FILA_472</t>
  </si>
  <si>
    <t xml:space="preserve">PRESTAR SUS SERVICIOS PROFESIONALES A LA DIRECCIÓN DE ADECUACIÓN DE TIERRAS EN LOS ASPECTOS TÉCNICOS RELACIONADOS CON EL PROCEDIMIENTO DE INVERSIÓN EN EL MARCO DE SEGUIMIENTO DE LA DEBIDA EJECUCIÓN Y PUESTA EN MARCHA DE LAS OBRAS DE REHABILITACIÓN Y COMPLEMENTACION DE LOS DISTRITOS Y PROYECTOS DE ADECUACIÓN DE TIERRAS, EN CONCORDANCIA CON EL PROYECTO DE INVERSIÓN DEL SERVICIO PÚBLICO DE </t>
  </si>
  <si>
    <t>FILA_473</t>
  </si>
  <si>
    <t>PRESTAR SUS SERVICIOS PROFESIONALES LIDERANDO Y ORIENTANDO A LA DIRECCIÓN DE ADECUACIÓN DE ADECUACIÓN DE TIERRAS, EN LAS ACTIVIDADES PROPIAS DE LA DEPENDENCIA, ASÍ COMO EN EL APOYO EN LA SUPERVISIÓN DE LOS ESTUDIOS DE PREINVERSIÓN, EN LAS OBRA DE COMPLEMENTACIÓN, REHABILITACIÓN O MODERNIZACIÓN DE DISTRITOS Y PROYECTOS DE ADECUACIÓN DE TIERRAS, EN LA GESTIÓN DE LA ADMINISTRACIÓN DE LOS DI</t>
  </si>
  <si>
    <t>FILA_474</t>
  </si>
  <si>
    <t>PRESTAR SUS SERVICIOS PROFESIONALES PARA APOYAR JURÍDICAMENTE A LA DIRECCIÓN DE ADECUACIÓN DE TIERRAS EN EL SEGUIMIENTO, ASESORÍA Y ACTUALIZACIÓN DEL REGISTRO GENERAL DE USUARIOS, EL LEVANTAMIENTO DE MEDIDAS CAUTELARES DE PREDIOS, Y EN EL APOYO A LA SUPERVISIÓN DE LOS CONTRATOS DE ADMINISTRACIÓN DE LOS DISTRITOS DE PROPIEDAD DE LA AGENCIA DE CONFORMIDAD CON EL PROYECTO DE INVERSIÓN. NPAA</t>
  </si>
  <si>
    <t>FILA_475</t>
  </si>
  <si>
    <t>PRESTAR SUS SERVICIOS PROFESIONALES A LA OFICINA DE PLANEACIÓN EN LOS PROCESOS NECESARIOS PARA EL DISEÑO Y ACTUALIZACIÓN DE DOCUMENTOS, INDICADORES, GESTIÓN DE RIESGOS Y MEJORA CONTINUA DE ACUERDO A LAS POLÍTICAS INSTITUCIONALES Y LEGALES, Y DEMÁS ACTIVIDADES QUE PERMITAN DAR CUMPLIMIENTO A LA IMPLEMENTACIÓN DEL MIPG Y LOS SISTEMAS DE GESTIÓN ADOPTADOS POR LA ADR, ASÍ COMO, ATENDER LOS R</t>
  </si>
  <si>
    <t>FILA_476</t>
  </si>
  <si>
    <t>CONTRATAR LA PRESTACIÓN DEL SERVICIO DE SOPORTE TÉCNICO, INSTALAR LAS ACTUALIZACIONES DEL SOFTWARE Y PRESTAR EL MANTENIMIENTO DE ISOLUCIÓN. NPAA-456</t>
  </si>
  <si>
    <t>FILA_477</t>
  </si>
  <si>
    <t>PRESTAR LOS SERVICIOS PROFESIONALES COMO ABOGADA PARA APOYAR LAS ACTIVIDADES TRAMITADAS POR LA VICEPRESIDENCIA DE GESTIÓN CONTRACTUAL, EN LAS DIFERENTES ETAPAS DE LOS PROCESOS DE CONTRATACIÓN DE LA ADR. NPAA-457</t>
  </si>
  <si>
    <t>FILA_478</t>
  </si>
  <si>
    <t>PRESTAR SUS SERVICIOS PROFESIONALES A LA AGENCIA DE DESARROLLO RURAL APOYANDO LA FORMULACIÓN Y EL SEGUIMIENTO A LA IMPLEMENTACIÓN DE MEDIDAS CORRECTIVAS Y ACTUALIZACIÓN DE PROCESOS QUE FORTALEZCAN EL SERVICIO DE APOYO FINANCIERO PARA PROYECTOS PRODUCTIVOS, CONFORME LOS INSTRUMENTOS, CRITERIOS Y PROCEDIMIENTOS VIGENTES. NPAA-458</t>
  </si>
  <si>
    <t>FILA_479</t>
  </si>
  <si>
    <t>PRESTAR SUS SERVICIOS PROFESIONALES A LA AGENCIA DE DESARROLLO RURAL, EN LA EVALUACIÓN Y CALIFICACIÓN DE LOS PROYECTOS INTEGRALES DE DESARROLLO AGROPECUARIO Y RURAL CONFORME EL REGLAMENTO VIGENTE Y DESDE EL NÚCLEO BÁSICO DE SU CONOCIMIENTO. NPAA-459</t>
  </si>
  <si>
    <t>FILA_480</t>
  </si>
  <si>
    <t>PRESTAR LOS SERVICIOS DE APOYO A LA GESTIÓN A LA OFICINA JURÍDICA DE LA AGENCIA DE DESARROLLO RURAL, EN LAS ACTIVIDADES DE DEFENSA DE LOS INTERESES DE LA ENTIDAD EN EL MARCO DE LOS PROCESOS ADMINISTRATIVOS SANCIONATORIOS, LA ATENCIÓN A REQUERIMIENTOS DE AUTORIDADES JUDICIALES, ENTIDADES PÚBLICAS EN GENERAL Y A LOS USUARIOS DE LA AGENCIA, QUE GUARDEN RELACIÓN CON LOS PROYECTOS DE INVERSIÓ</t>
  </si>
  <si>
    <t>FILA_481</t>
  </si>
  <si>
    <t>PRESTAR SUS SERVICIOS PROFESIONALES A LA AGENCIA DE DESARROLLO RURAL, PARA LA IMPLEMENTACIÓN DE LAS ESTRATEGIAS DERIVADAS DE LA METODOLOGÍA INTEGRAL DE ASOCIATIVIDAD – MIA, DIRIGIDAS A REALIZAR FORTALECIMIENTO ASOCIATIVO DE LAS ORGANIZACIONES OBJETO DE ATENCIÓN DE LA OFERTA INSTITUCIONAL DE LA AGENCIA DE DESARROLLO RURAL. NPAA-462</t>
  </si>
  <si>
    <t>C-1702-1100-12-0-1702011-02</t>
  </si>
  <si>
    <t>FILA_482</t>
  </si>
  <si>
    <t>PRESTAR SUS SERVICIOS PROFESIONALES A LA AGENCIA DE DESARROLLO RURAL, EN LA ACTUALIZACIÓN DE LOS INSTRUMENTOS, PLANEACIÓN E IMPLEMENTACIÓN DE LAS ESTRATEGIAS DE FOMENTO Y FORTALECIMIENTO ASOCIATIVO, DIRIGIDAS A LA POBLACIÓN OBJETO DE ATENCIÓN DE LA OFERTA INSTITUCIONAL. NPAA-463</t>
  </si>
  <si>
    <t>FILA_483</t>
  </si>
  <si>
    <t>CONTRATAR EL SERVICIO DE MANTENIMIENTO PREVENTIVO Y CORRECTIVO A TODO COSTO PARA LOS VEHÍCULOS QUE FORMAN PARTE DEL PARQUE AUTOMOTOR DE LA ADR. NPAA-464</t>
  </si>
  <si>
    <t>A-02-02-02-008-007</t>
  </si>
  <si>
    <t>FILA_484</t>
  </si>
  <si>
    <t>CONTRATAR EL SERVICIO DE DIGITALIZACIÓN DE ARCHIVOS PARA LA AGENCIA DE DESARROLLO RURAL – ADR, DE ACUERDO A LA NORMATIVIDAD ARCHIVÍSTICA LEGAL VIGENTE. NPAA-466</t>
  </si>
  <si>
    <t>FILA_485</t>
  </si>
  <si>
    <t>PRESTAR SERVICIOS PROFESIONALES  A LA DIRECCIÓN DE ADECUACIÓN DE TIERRAS, EN LOS TEMAS JURÍDICOS TENDIENTES A LA ETAPA DE INSTRUCCION DEL PROCESO COACTIVO EN EL MARCO DEL SANEAMIENTO DE CARTERA CONSTITUIDA POR LA PRESTACIÓN DEL SERVICIO PÚBLICO DE ADECUACIÓN DE TIERRAS, DE CONFORMIDAD CON EL PROYECTO DE INVERSION NPAA-467</t>
  </si>
  <si>
    <t>FILA_486</t>
  </si>
  <si>
    <t xml:space="preserve">PRESTAR SERVICIOS PROFESIONALES PARA APOYAR A LA DIRECCIÓN DE ADECUACIÓN DE TIERRAS EN LOS ASPECTOS RELACIONADOS CON DISEÑO DE SISTEMAS DE CAPTACIÓN Y SUMINISTRO DE AGUA, REDES HIDRÁULICAS DE CONDUCCIÓN Y DISTRIBUCIÓN, SISTEMA DE DRENAJE Y ASPECTOS ESPECÍFICOS DE CANTIDADES DE OBRA Y PRESUPUESTO DE SISTEMAS DE CAPTACIÓN, CONDUCCIÓN, DISTRIBUCIÓN Y SISTEMAS DE DRENAJE, EN LOS ESTUDIOS DE </t>
  </si>
  <si>
    <t>FILA_487</t>
  </si>
  <si>
    <t>PRESTAR SUS SERVICIOS PROFESIONALES PARA APOYAR A LA DIRECCIÓN DE ADECUACIÓN DE TIERRAS EN EL SEGUIMIENTO A LA RECUPERACIÓN DE INVERSIÓN DE LAS OBRAS DE CONSTRUCCIÓN Y REHABILITACIÓN DE LOS DISTRITOS DE ADECUACIÓN DE TIERRAS, LA ADMINISTRACIÓN, OPERACIÓN Y CONSERVACIÓN Y EL PROCESO DE CONTROL Y SEGUIMIENTO DE LA CARTERA DE LOS DISTRITOS DE ADECUACIÓN DE TIERRAS DE PROPIEDAD DEL ESTADO EN</t>
  </si>
  <si>
    <t>FILA_488</t>
  </si>
  <si>
    <t>PRESTAR SERVICIOS PROFESIONALES PARA APOYAR A LA DIRECCIÓN DE ADECUACIÓN DE TIERRAS EN LOS ASPECTOS RELACIONADOS CON SITUACIÓN ACTUAL AGROPECUARIA Y PLANIFICACIÓN AGROPECUARIA EN LOS ESTUDIOS DE PRE INVERSIÓN DE PROYECTOS DE ADECUACIÓN DE TIERRAS Y DEMÁS ACTIVIDADES REQUERIDAS PARA DAR CUMPLIMIENTO A LA PRESTACIÓN DEL SERVICIO PÚBLICO DE ADECUACIÓN DE TIERRAS A NIVEL NACIONAL DE LA AGENC</t>
  </si>
  <si>
    <t>FILA_489</t>
  </si>
  <si>
    <t>PRESTAR LOS SERVICIOS PROFESIONALES COMO ABOGADA PARA APOYAR LAS ACTIVIDADES RELACIONADAS CON LA RESPUESTA A DERECHOS DE PETICIÓN Y LA ELABORACIÓN, REVISIÓN Y TRÁMITE DE LA ACTUACIÓN DE LA VICEPRESIDENCIA DE GESTIÓN CONTRACTUAL, EN LAS DIFERENTES ETAPAS DE LOS PROCESOS DE CONTRATACIÓN DE LA ADR NPAA-471</t>
  </si>
  <si>
    <t>FILA_490</t>
  </si>
  <si>
    <t>PRESTACIÓN DE SERVICIOS PROFESIONALES DESDE SU PERFIL PARA APOYAR A LA SECRETARÍA GENERAL, EN LAS ACTIVIDADES REQUERIDAS PARA LA ESTRUCTURACIÓN, ELABORACIÓN, IMPLEMENTACIÓN Y EJECUCIÓN DEL PLAN DE MANTENIMIENTO DE LAS INSTALACIONES DE LA ADR A NIVEL NACIONAL, DE CONFORMIDAD CON EL PROYECTO DE INVERSIÓN MENCIONADO. NPAA-472</t>
  </si>
  <si>
    <t>FILA_491</t>
  </si>
  <si>
    <t>PRESTACIÓN DE SERVICIOS PROFESIONALES DESDE SU PERFIL PARA APOYAR A LA SECRETARÍA GENERAL, EN LAS ACTIVIDADES REQUERIDAS PARA LA ESTRUCTURACIÓN, ELABORACIÓN, IMPLEMENTACIÓN Y EJECUCIÓN DEL PLAN DE MANTENIMIENTO DE LAS INSTALACIONES DE LA ADR A NIVEL NACIONAL, DE CONFORMIDAD CON EL PROYECTO DE INVERSIÓN MENCIONADO. NPAA-473</t>
  </si>
  <si>
    <t>FILA_492</t>
  </si>
  <si>
    <t>PRESTAR LOS SERVICIOS DE APOYO A LA GESTIÓN A LA SECRETARÍA GENERAL DE LA AGENCIA DE DESARROLLO RURAL EN LA ADMINISTRACIÓN DE LA UNIDAD DE CORRESPONDENCIA DE LA UNIDAD TÉCNICA TERRITORIAL – UTT ASIGNADA. NPAA-474</t>
  </si>
  <si>
    <t>FILA_493</t>
  </si>
  <si>
    <t>PRESTAR EL SERVICIO DE OPERACIÓN DEL SOFTWARE NÓMINA SIGEP Y GESTIÓN ADMINISTRATIVA, EL SOPORTE TÉCNICO Y FUNCIONAL INCLUIDA LA DISPONIBILIDAD DE LA PLATAFORMA PARA EL USO Y CONSULTA DE LOS USUARIOS DE LA AGENCIA DE DESARROLLO RURAL. NPAA-475</t>
  </si>
  <si>
    <t>FILA_494</t>
  </si>
  <si>
    <t>PRESTAR SERVICIOS PROFESIONALES A LA OFICINA JURÍDICA PARA APOYAR LA ESTRUCTURACIÓN DE POLÍTICA DE PREVENCIÓN DEL DAÑO ANTIJURÍDICO, LAS LÍNEAS DE DEFENSA DE LA ENTIDAD, LA REVISIÓN DE LAS ACTUACIONES JUDICIALES Y ADMINISTRATIVAS Y LA ELABORACIÓN DE CONCEPTOS JURÍDICOS, QUE GUARDEN RELACIÓN CON LOS PROYECTOS DE INVERSIÓN QUE FINANCIAN EL CONTRATO. NPAA-476</t>
  </si>
  <si>
    <t>FILA_495</t>
  </si>
  <si>
    <t>PRESTAR SUS SERVICIOS PROFESIONALES EN LA UNIDAD TÉCNICA TERRITORIAL NO. 2 APOYANDO TÉCNICAMENTE LOS ASPECTOS RELACIONADOS CON LA ESTRATEGIA DE ESTRUCTURACIÓN DE PROYECTOS INTEGRALES DE DESARROLLO AGROPECUARIO Y RURAL CON ENFOQUE TERRITORIAL, ASI COMO APOYO TÉCNICO EN LOS COMITÉS TÉCNICOS DE GESTIÓN LOCAL Y EL COMPAÑAMIENTO EN LA EJECUCIÓN DE LOS PROYECTOS, ASÍ COMO EN LAS ACTIVIDADES RE</t>
  </si>
  <si>
    <t>FILA_496</t>
  </si>
  <si>
    <t>PRESTAR SUS SERVICIOS PROFESIONALES EN LA UNIDAD TÉCNICA TERRITORIAL NO. 4 APOYANDO LOS PROCESOS RELACIONADOS CON LA PRESTACIÓN DEL SERVICIO PUBLICO DE ADECUACIÓN DE TIERRAS, EXTENSIÓN AGROPECUARIA Y LA ESTRUCTURACIÓN Y EJECUCIÓN DE LOS PROYECTOS INTEGRALES DE DESARROLLO AGROPECUARIO Y RURAL CON ENFOQUE TERRITORIAL EN LOS ASPECTOS JURÍDICOS Y LEGALES NECESARIOS PARA LA CORRECTA APLICACIÓ</t>
  </si>
  <si>
    <t>FILA_497</t>
  </si>
  <si>
    <t>PRESTAR SUS SERVICIOS PROFESIONALES EN LA UNIDAD TÉCNICA TERRITORIAL NO. 4 ACOMPAÑANDO TÉCNICAMENTE EN LA PRESTACIÓN DEL SERVICIO DE EXTENSIÓN AGROPECUARIA, EN EL ACOMPAÑAMIENTO A LOS LAS ASOCIACIONES DE USUARIOS EN EL MARCO DE LA PRESTACIÓN DEL SERVICIOS PÚBLICO DE ADECUACIÓN DE TIERRAS, ASI COMO BRINDAR DE SOPORTE TÉCNICO EN LOS PROCESOS DE ESTRUCTURACIÓN Y EJECUCIÓN DE PROYECTOS INTEG</t>
  </si>
  <si>
    <t>C-1702-1100-10-0-1702038-02, C-1702-1100-13-0-1702007-02, C-1702-1100-13-0-1702025-02, C-1709-1100-5-0-1709100-02</t>
  </si>
  <si>
    <t>FILA_498</t>
  </si>
  <si>
    <t>PRESTAR SUS SERVICIOS PROFESIONALES EN LA UNIDAD TÉCNICA TERRITORIAL NO. 4 APOYANDO TÉCNICAMENTE LOS ASPECTOS RELACIONADOS CON LA ESTRATEGIA DE ESTRUCTURACIÓN DE PROYECTOS INTEGRALES DE DESARROLLO AGROPECUARIO Y RURAL CON ENFOQUE TERRITORIAL, ASI COMO APOYO TÉCNICO EN LOS COMITÉS TÉCNICOS DE GESTIÓN LOCAL Y EL COMPAÑAMIENTO EN LA EJECUCIÓN DE LOS PROYECTOS, ASÍ COMO EN LAS ACTIVIDADES RE</t>
  </si>
  <si>
    <t>FILA_499</t>
  </si>
  <si>
    <t>PRESTAR SUS SERVICIOS PROFESIONALES EN LA UNIDAD TÉCNICA TERRITORIAL NO. 8 APOYANDO TÉCNICAMENTE LOS ASPECTOS RELACIONADOS CON LA ESTRATEGIA DE ESTRUCTURACIÓN DE PROYECTOS INTEGRALES DE DESARROLLO AGROPECUARIO Y RURAL CON ENFOQUE TERRITORIAL, ASI COMO APOYO TÉCNICO EN LOS COMITÉS TÉCNICOS DE GESTIÓN LOCAL Y EL COMPAÑAMIENTO EN LA EJECUCIÓN DE LOS PROYECTOS, ASÍ COMO EN LAS ACTIVIDADES RE</t>
  </si>
  <si>
    <t>FILA_500</t>
  </si>
  <si>
    <t xml:space="preserve">PRESTAR SUS SERVICIOS PROFESIONALES APOYANDO A LA UNIDAD TÉCNICA TERRITORIAL NO. 13 EN LOS ASPECTOS OPERATIVOS NECESARIOS PARA EL ACOMPAÑAMIENTO TÉCNICO EN LA PRESTACIÓN DEL SERVICIO PÚBLICO DE ADECUACIÓN DE TIERRAS Y EN EL PROCESO DE HABILITACIÓN DE EPSEA, ASÍ COMO EN LA OPERATIVIZACIÓN EN LOS PROCESOS DE ESTRUCTURACIÓN Y EJECUCIÓN DE LOS PROYECTOS INTEGRALES DE DESARROLLO AGROPECUARIO </t>
  </si>
  <si>
    <t>FILA_501</t>
  </si>
  <si>
    <t>PRESTAR SUS SERVICIOS PROFESIONALES EN LA UNIDAD TÉCNICA TERRITORIAL NO. 7 EN LOS ASPECTOS OPERATIVOS RELACIONADOS CON LA VERIFICACIÓN AMBIENTAL EN LOS PROCEOS DE ESTRUCTURACIÓN Y EJECUCIÓN DE LOS PROYECTOS INTEGRALES DE DESARROLLO AGROPECUARIO Y RURAL CON ENFOQUE TERRITORIAL Y EL APOYO AMBIENTAL EN LOS PROCESOS DE EXTENSIÓN AGROPECUARIA Y DE ADECUACIÓN DE TIERRAS. NPAA-483</t>
  </si>
  <si>
    <t>FILA_502</t>
  </si>
  <si>
    <t>PRESTAR SERVICIOS PROFESIONALES A LA UNIDAD TÉCNICA TERRITORIAL NO. 5 EN LOS ANÁLISIS DE LA INFORMACIÓN Y GENERACIÓN DE INFORMES RELACIONADOS CON LOS PROCESOS DE ESTRUCTURACIÓN Y EJECUCIÓN DE LOS PROYECTOS INTEGRALES DE DESARROLLO AGROPECUARIO Y RURAL CON ENFOQUE TERRITORIAL, EN LOS PROCESOS DE EXTENSIÓN AGROPECUARIA Y EL APOYO A LAS ASOCIACIONES DE USUARIOS DE LOS DISTRITOS DE ADECUACIÓ</t>
  </si>
  <si>
    <t>FILA_503</t>
  </si>
  <si>
    <t>PRESTAR SUS SERVICIOS PROFESIONALES EN LA UNIDAD TÉCNICA TERRITORIAL NO. 3 APOYANDO TÉCNICAMENTE LOS ASPECTOS RELACIONADOS CON LA ESTRATEGIA DE ESTRUCTURACIÓN DE PROYECTOS INTEGRALES DE DESARROLLO AGROPECUARIO Y RURAL CON ENFOQUE TERRITORIAL, ASI COMO APOYO TÉCNICO EN LOS COMITÉS TÉCNICOS DE GESTIÓN LOCAL Y EL COMPAÑAMIENTO EN LA EJECUCIÓN DE LOS PROYECTOS, ASÍ COMO EN LAS ACTIVIDADES RE</t>
  </si>
  <si>
    <t>FILA_504</t>
  </si>
  <si>
    <t>PRESTAR SUS SERVICIOS PROFESIONALES EN LA UNIDAD TÉCNICA TERRITORIAL NO. 9, EN EL ACOMPAÑAMIENTO TÉCNICO EN LA ESTRUCTURACIÓN, FORMULACIÓN Y EJECUCIÓN DE LOS PLANES Y PROYECTOS INTEGRALES DE DESARROLLO AGROPECUARIO Y RURAL CON ENFOQUE TERRITORIAL, EN LA PRESTACIÓN DE LOS SERVICIOS DE EXTENSIÓN AGROPECUARIA Y ADECUACIÓN DE TIERRAS,  ASÍ COMO EN EL APOYO LOS ESPACIOS DE INTERLOCUCIÓN SOCIA</t>
  </si>
  <si>
    <t>FILA_505</t>
  </si>
  <si>
    <t>PRESTAR SUS SERVICIOS PROFESIONALES A LA AGENCIA DE DESARROLLO RURAL, EN LA EVALUACIÓN Y CALIFICACIÓN DE LOS PROYECTOS INTEGRALES DE DESARROLLO AGROPECUARIO Y RURAL CONFORME EL REGLAMENTO VIGENTE Y DESDE EL NÚCLEO BÁSICO DE SU CONOCIMIENTO. NPAA-487</t>
  </si>
  <si>
    <t>FILA_506</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</si>
  <si>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NPAA-488</t>
  </si>
  <si>
    <t>FILA_507</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</si>
  <si>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NPAA-489</t>
  </si>
  <si>
    <t>FILA_508</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</si>
  <si>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NPAA-490</t>
  </si>
  <si>
    <t>FILA_509</t>
  </si>
  <si>
    <t>PRESTAR SUS SERVICIOS PROFESIONALES A LA AGENCIA DE DESARROLLO RURAL, EN EL ANÁLISIS JURÍDICO DE LOS ASUNTOS RELACIONADOS CON EL MONITOREO, SEGUIMIENTO Y CONTROL A LA EJECUCIÓN DE LOS PROYECTOS INTEGRALES DE DESARROLLO AGROPECUARIO Y RURAL CON ENFOQUE TERRITORIAL, DE ACUERDO CON LOS CRITERIOS Y PROCEDIMIENTOS VIGENTES. NPAA-491</t>
  </si>
  <si>
    <t>FILA_510</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</si>
  <si>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 NPAA-492</t>
  </si>
  <si>
    <t>FILA_511</t>
  </si>
  <si>
    <t>PRESTAR SUS SERVICIOS PROFESIONALES A LA AGENCIA DE DESARROLLO RURAL, EN EL ANÁLISIS JURÍDICO DE LOS ASUNTOS RELACIONADOS CON LA IMPLEMENTACIÓN DE LAS ESTRATEGIAS DE FOMENTO Y FORTALECIMIENTO ASOCIATIVO; ASÍ COMO CON EL PROCESO DE FISCALIZACIÓN DE EMPRESAS COMUNITARIAS. NPAA-493</t>
  </si>
  <si>
    <t>FILA_512</t>
  </si>
  <si>
    <t>PRESTAR SUS SERVICIOS DE APOYO A LA AGENCIA DE DESARROLLO RURAL, EN LA ORGANIZACIÓN Y DESARROLLO DE ACTIVIDADES OPERATIVAS RELACIONADAS CON EL FOMENTO Y FORTALECIMIENTO ASOCIATIVO. NPAA-494</t>
  </si>
  <si>
    <t>FILA_513</t>
  </si>
  <si>
    <t>PRESTAR SUS SERVICIOS PROFESIONALES A LA AGENCIA DE DESARROLLO RURAL, EN LA EVALUACIÓN Y CALIFICACIÓN DE LOS PROYECTOS INTEGRALES DE DESARROLLO AGROPECUARIO Y RURAL CONFORME EL REGLAMENTO VIGENTE Y DESDE EL NÚCLEO BÁSICO DE SU CONOCIMIENTO. NPAA-495</t>
  </si>
  <si>
    <t>FILA_514</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</si>
  <si>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 NPAA-496</t>
  </si>
  <si>
    <t>FILA_515</t>
  </si>
  <si>
    <t>PRESTAR SUS SERVICIOS PROFESIONALES A LA AGENCIA DE DESARROLLO RURAL, LIDERANDO EL DISEÑO E IMPLEMENTACIÓN DE HERRAMIENTAS PARA ADELANTAR EL PROCESO DE EVALUACIÓN Y CALIFICACIÓN, ASÍ COMO LA PRIORIZACIÓN DE LOS RECURSOS DE COFINANCIACIÓN DE ACUERDO CON LOS CRITERIOS Y PROCEDIMIENTOS VIGENTES. NPAA-497</t>
  </si>
  <si>
    <t>FILA_516</t>
  </si>
  <si>
    <t>PRESTAR SUS SERVICIOS PROFESIONALES A LA AGENCIA DE DESARROLLO RURAL PARA ADELANTAR EL MONITOREO, SEGUIMIENTO Y CONTROL DE LOS PROCESOS DE EJECUCIÓN DE LOS PROYECTOS INTEGRALES DE DESARROLLO AGROPECUARIO Y RURAL CON ENFOQUE TERRITORIAL, DE ACUERDO CON LOS CRITERIOS Y PROCEDIMIENTOS VIGENTES. NPAA-498</t>
  </si>
  <si>
    <t>FILA_517</t>
  </si>
  <si>
    <t>CONTRATAR LA ADQUISICIÓN DE PRODUCTOS DE ESCRITORIO Y OFICINA PARA LA AGENCIA DE DESARROLLO RURAL – ADR. NPAA-499</t>
  </si>
  <si>
    <t>A-02-02-01-003-002</t>
  </si>
  <si>
    <t>FILA_518</t>
  </si>
  <si>
    <t>FILA_519</t>
  </si>
  <si>
    <t>SERVICIO DE GEOLOCOLIZACION SATELITAL (GPS) PARA MONITOREAR DOS VEHÍCULOS DE PROPIEDAD DE LA AGENCIA DE DESARROLLO RURAL – ADR, UBICADOS EN LA CIUDAD DE BOGOTA. NPAA-500</t>
  </si>
  <si>
    <t>FILA_520</t>
  </si>
  <si>
    <t>PRESTAR SUS SERVICIOS PROFESIONALES EN LA SECRETARÍA GENERAL DE LA AGENCIA DE DESARROLLO RURAL, EN LA REVISIÓN, SEGUIMIENTO, ANÁLISIS Y CONTROL DE LOS ASUNTOS RELACIONADOS CON LAS FALTAS DISCIPLINARIAS COMETIDAS POR LOS FUNCIONARIOS DE LA ENTIDAD DE MANERA OPORTUNA Y EFICIENTE A FIN DE ASEGURAR EL CUMPLIMIENTO DE LAS NORMAS VIGENTES. NPAA-501</t>
  </si>
  <si>
    <t>FILA_521</t>
  </si>
  <si>
    <t>PRESTAR SUS SERVICIOS PROFESIONALES A LA DIRECCIÓN DE TALENTO HUMANO DE LA SECRETARIA GENERAL PARA APOYAR DE MANERA TRANSVERSAL LA EJECUCIÓN Y SEGUIMIENTO A LAS ACTIVIDADES RELACIONADAS CON LOS PROGRAMAS DE INCENTIVOS, BIENESTAR Y CAPACITACIÓN, ASÍ COMO APOYAR LA ELABORACIÓN DE INFORMES Y SEGUIMIENTO DE LOS PLANES INSTITUCIONALES DE LA AGENCIA DE DESARROLLO RURAL. NPAA-502</t>
  </si>
  <si>
    <t>FILA_522</t>
  </si>
  <si>
    <t>ADQUISICIÓN DE TRES (3) LICENCIAS ADOBE CREATIVE CLOUD FOR TEAMS QUE SOPORTARÁN LAS ACTIVIDADES DE DISEÑO DEL ÁREA DE COMUNICACIONES DE LA AGENCIA DE DESARROLLO RURAL - ADR. NPAA-503</t>
  </si>
  <si>
    <t>FILA_523</t>
  </si>
  <si>
    <t>SERVICIO TÉCNICO PARA ATENDER LAS NECESIDADES DE MANTENIMIENTO PREVENTIVO Y CORRECTIVO PARA UPS DE 120 KVA POWERSUN®. NPAA-504</t>
  </si>
  <si>
    <t>FILA_524</t>
  </si>
  <si>
    <t>CONTRATAR LA ADQUISICIÓN DE LICENCIAS MICROSOFT OFFICE 365 Y POWER APP PARA LA AGENCIA DE DESARROLLO RURAL. NPAA-506</t>
  </si>
  <si>
    <t>FILA_525</t>
  </si>
  <si>
    <t>CONTRATAR LA RENOVACIÓN DEL SOPORTE SOBRE LA INFRAESTRUCTURA HIPERCONVERGENTE DE LA AGENCIA DE DESARROLLO RURAL. NPAA-508</t>
  </si>
  <si>
    <t>FILA_526</t>
  </si>
  <si>
    <t>CONTRATAR LA ADQUISICIÓN DE RENOVACIÓN DE LICENCIAMIENTO, SERVICIOS RELACIONADOS CON LA ACTUALIZACIÓN DEL FIRMWARE, Y DISPOSITIVOS DE CONEXIÓN PARA LA ADMINISTRACIÓN Y GESTIÓN DEL FIREWALL, PROPIEDAD DE LA AGENCIA DE DESARROLLO RURAL. NPAA-509</t>
  </si>
  <si>
    <t>UNIDAD</t>
  </si>
  <si>
    <t>FILA_527</t>
  </si>
  <si>
    <t>RENOVAR EL PLAN DE MANTENIMIENTO (ACTUALIZACIÓN DE LICENCIAS) Y SOPORTE PARA LAS LICENCIAS ARCGIS DE PROPIEDAD DE LA ADR. NPAA-510</t>
  </si>
  <si>
    <t>FILA_528</t>
  </si>
  <si>
    <t>AMPLIAR EL LICENCIAMIENTO DE MICROSOFT DYNAMICS 365, PARA LA GESTIÓN, SEGUIMIENTO Y CONTROL AL SERVICIO PÚBLICO DE ADECUACIÓN DE TIERRAS, EN LO QUE RESPECTA A LOS PROCESOS DE FACTURACIÓN, RECAUDO Y CARTERA EN LA AGENCIA DE DESARROLLO RURAL ADR”, DENTRO DEL ACUERDO MARCO DE PRECIOS CCE-139-IAD-2020 COMPRA DE PRODUCTOS Y SERVICIOS MICROSOFT. NPAA-511</t>
  </si>
  <si>
    <t>FILA_529</t>
  </si>
  <si>
    <t>CONTRATAR LA ADQUISICIÓN DE CERTIFICADO DE SITIO SEGURO SSL PARA LAS PLATAFORMAS WEB EN LA AGENCIA DE DESARROLLO RURAL – ADR PARA EL DOMINIO “ADR.GOV.CO” Y SUBDOMINIOS. NPAA-512</t>
  </si>
  <si>
    <t>CERTIFICADO</t>
  </si>
  <si>
    <t>FILA_530</t>
  </si>
  <si>
    <t>RENOVACIÓN DE LA LICENCIA DE SOFTWARE PARA ANÁLISIS DE VULNERABILIDADES NESSUS PROFESIONAL Y MEMBRESIA ANTE LACNIC A NOMBRE DE LA AGENCIA DE DESARROLLO RURAL, POR UN AÑO. NPAA-513</t>
  </si>
  <si>
    <t>FILA_531</t>
  </si>
  <si>
    <t xml:space="preserve">PRESTAR SUS SERVICIOS PROFESIONALES EN LA UNIDAD TÉCNICA TERRITORIAL NO. 10 APOYANDO TÉCNICAMENTE LOS ASPECTOS RELACIONADOS CON LA ESTRATEGIA DE ESTRUCTURACIÓN DE PROYECTOS INTEGRALES DE DESARROLLO AGROPECUARIO Y RURAL CON ENFOQUE TERRITORIAL, ASI COMO APOYO TÉCNICO EN LOS COMITÉS TÉCNICOS DE GESTIÓN LOCAL Y EL ACOMPAÑAMIENTO EN LA EJECUCIÓN DE LOS PROYECTOS, ASÍ COMO EN LAS ACTIVIDADES </t>
  </si>
  <si>
    <t>FILA_532</t>
  </si>
  <si>
    <t>FILA_533</t>
  </si>
  <si>
    <t xml:space="preserve">PRESTAR SUS SERVICIOS PROFESIONALES EN LA UNIDAD TÉCNICA TERRITORIAL NO. 11 APOYANDO TÉCNICAMENTE LOS ASPECTOS RELACIONADOS CON LA ESTRATEGIA DE ESTRUCTURACIÓN DE PROYECTOS INTEGRALES DE DESARROLLO AGROPECUARIO Y RURAL CON ENFOQUE TERRITORIAL, ASI COMO APOYO TÉCNICO EN LOS COMITÉS TÉCNICOS DE GESTIÓN LOCAL Y EL ACOMPAÑAMIENTO EN LA EJECUCIÓN DE LOS PROYECTOS, ASÍ COMO EN LAS ACTIVIDADES </t>
  </si>
  <si>
    <t>FILA_534</t>
  </si>
  <si>
    <t xml:space="preserve">PRESTAR SERVICIOS PROFESIONALES PARA APOYAR A LA DIRECCIÓN DE ADECUACIÓN DE TIERRAS EN LOS ASPECTOS JURÍDICOS RELACIONADOS CON LA GESTIÓN DE COBRANZA DE CARTERA CONSTITUIDA Y DERIVADA DE LA PRESTACIÓN DEL SERVICIO PÚBLICO DE ADECUACIÓN DE TIERRAS SUMINISTRADO A LOS USUARIOS POR PARTE DE LA AGENCIA A FIN DE GARANTIZAR LA EFICIENCIA Y EFICACIA DEL MANEJO Y RETORNO DE LOS RECURSOS PÚBLICOS </t>
  </si>
  <si>
    <t>FILA_535</t>
  </si>
  <si>
    <t>FILA_536</t>
  </si>
  <si>
    <t>FILA_537</t>
  </si>
  <si>
    <t>FILA_538</t>
  </si>
  <si>
    <t>FILA_539</t>
  </si>
  <si>
    <t>PRESTAR SERVICIOS DE APOYO A LA GESTIÓN PARA APOYAR A LA VICEPRESIDENCIA DE INTEGRACIÓN PRODUCTIVA, COMO AUXILIAR ADMINISTRATIVO Y DE CORRESPONDENCIA EN LOS ASPECTOS RELACIONADOS CON LA ADMINISTRACIÓN, OPERACIÓN Y MANTINIMENTO DEL DISTRITO DE ADECUACIÓN DE TIERRA MONTERÍA – MOCARÍ, APOYANDO LA PRESTACIÓN DEL SERVICIO PÚBLICO DE ADECUACIÓN DE TIERRAS CONFORME A LA LEY, PROCEDIMIENTOS, MAN</t>
  </si>
  <si>
    <t>FILA_540</t>
  </si>
  <si>
    <t>PRESTAR SUS SERVICIOS PROFESIONALES A LA DIRECCIÓN DE ADECUACIÓN DE TIERRAS EN TEMAS JURÍDICOS LA ESTRUCTURACIÓN Y PUESTA EN MARCHA DE LAS ETAPAS PRECONTRACTUAL, CONTRACTUAL Y POST-CONTRACTUAL EN EL MARCO MISIONAL DE LA DIRECCIÓN DE ADECUACIÓN DE TIERRAS A NIVEL NACIONAL DE LA AGENCIA DE DESARROLLO RURAL Y APOYO EN EL SEGUIMIENTO DE LOS PROCESOS DE NATURALEZA CONTRACTUAL. NPAA-523</t>
  </si>
  <si>
    <t>FILA_541</t>
  </si>
  <si>
    <t>PRESTAR SUS SERVICIOS PROFESIONALES PARA APOYAR A LA DIRECCIÓN DE ADECUACIÓN DE TIERRAS EN LO RELACIONADO CON LAS ACTIVIDADES ADMINISTRATIVAS DE LA DIRECCIÓN Y LA  DISTRIBUCIÓN, SEGUIMIENTO Y CONTROL DE TÉRMINOS DE LA PQRS QUE INGRESAN A TRAVES DEL APLICATIVO DE GESTIÓN DOCUMENTAL  EN EL MARCO DEL PROYECTO DE INVERSIÓN Y LAS ACTIVIDADES REQUERIDAS PARA DAR CUMPLIMIENTO EFECTIVO A LA PRES</t>
  </si>
  <si>
    <t>FILA_542</t>
  </si>
  <si>
    <t>FILA_543</t>
  </si>
  <si>
    <t>PRESTAR SUS SERVICIOS PROFESIONALES A LA DIRECCIÓN DE ASISTENCIA TÉCNICA ACOMPAÑANDO LAS ACTIVIDADES DE ORIENTACIÓN DEL PROCESO DE PRESTACIÓN DEL SERVICIO PÚBLICO DE EXTENSIÓN AGROPECUARIA A NIVEL NACIONAL, ASÍ COMO REALIZAR SEGUIMIENTO A LA EJECUCIÓN DE LOS DIFERENTES LINEAMIENTOS  TÉCNICOS PARA LA IMPLEMENTACIÓN, CAPACITACIÓN Y SEGUIMIENTO DE LA IMPLEMENTACIÓN DEL SERVICIO PÚBLICO DE E</t>
  </si>
  <si>
    <t>FILA_544</t>
  </si>
  <si>
    <t>PRESTAR LOS SERVICIOS DE APOYO A LA GESTIÓN A LA SECRETARÍA GENERAL DE LA AGENCIA DE DESARROLLO RURAL EN LA ADMINISTRACIÓN DE LA UNIDAD DE CORRESPONDENCIA DE LA UNIDAD TÉCNICA TERRITORIAL – UTT ASIGNADA.NPAA-527</t>
  </si>
  <si>
    <t>FILA_545</t>
  </si>
  <si>
    <t>PRESTAR LOS SERVICIOS DE APOYO A LA GESTIÓN A LA SECRETARÍA GENERAL DE LA AGENCIA DE DESARROLLO RURAL EN LA ADMINISTRACIÓN DE LA UNIDAD DE CORRESPONDENCIA DE LA UNIDAD TÉCNICA TERRITORIAL – UTT ASIGNADA.NPAA-528</t>
  </si>
  <si>
    <t>FILA_546</t>
  </si>
  <si>
    <t>PRESTAR LOS SERVICIOS DE APOYO A LA GESTIÓN A LA SECRETARÍA GENERAL DE LA AGENCIA DE DESARROLLO RURAL EN LA ADMINISTRACIÓN DE LA UNIDAD DE CORRESPONDENCIA DE LA UNIDAD TÉCNICA TERRITORIAL – UTT ASIGNADA.NPAA-529</t>
  </si>
  <si>
    <t>FILA_547</t>
  </si>
  <si>
    <t>PRESTAR LOS SERVICIOS DE APOYO A LA GESTIÓN A LA SECRETARÍA GENERAL DE LA AGENCIA DE DESARROLLO RURAL EN LA ADMINISTRACIÓN DE LA UNIDAD DE CORRESPONDENCIA DE LA UNIDAD TÉCNICA TERRITORIAL – UTT ASIGNADA.NPAA-530</t>
  </si>
  <si>
    <t>FILA_548</t>
  </si>
  <si>
    <t>PRESTAR LOS SERVICIOS DE APOYO A LA GESTIÓN A LA SECRETARÍA GENERAL DE LA AGENCIA DE DESARROLLO RURAL EN LA ADMINISTRACIÓN DE LA UNIDAD DE CORRESPONDENCIA DE LA UNIDAD TÉCNICA TERRITORIAL – UTT ASIGNADA.NPAA-531</t>
  </si>
  <si>
    <t>FILA_549</t>
  </si>
  <si>
    <t>PRESTAR LOS SERVICIOS DE APOYO A LA GESTIÓN A LA SECRETARÍA GENERAL DE LA AGENCIA DE DESARROLLO RURAL EN LA ADMINISTRACIÓN DE LA UNIDAD DE CORRESPONDENCIA DE LA UNIDAD TÉCNICA TERRITORIAL – UTT ASIGNADA.NPAA-532</t>
  </si>
  <si>
    <t>FILA_550</t>
  </si>
  <si>
    <t>PRESTAR LOS SERVICIOS DE APOYO A LA GESTIÓN A LA SECRETARÍA GENERAL DE LA AGENCIA DE DESARROLLO RURAL EN LA ADMINISTRACIÓN DE LA UNIDAD DE CORRESPONDENCIA DE LA UNIDAD TÉCNICA TERRITORIAL – UTT ASIGNADA.NPAA-533</t>
  </si>
  <si>
    <t>FILA_551</t>
  </si>
  <si>
    <t>FILA_552</t>
  </si>
  <si>
    <t>PRESTAR LOS SERVICIOS DE APOYO A LA GESTIÓN A LA SECRETARÍA GENERAL DE LA AGENCIA DE DESARROLLO RURAL EN LA ADMINISTRACIÓN DE LA UNIDAD DE CORRESPONDENCIA DE LA UNIDAD TÉCNICA TERRITORIAL – UTT ASIGNADA.NPAA-534</t>
  </si>
  <si>
    <t>FILA_553</t>
  </si>
  <si>
    <t>PRESTAR LOS SERVICIOS DE APOYO A LA GESTIÓN A LA SECRETARÍA GENERAL DE LA AGENCIA DE DESARROLLO RURAL EN LA ADMINISTRACIÓN DE LA UNIDAD DE CORRESPONDENCIA DE LA UNIDAD TÉCNICA TERRITORIAL – UTT ASIGNADA.NPAA-535</t>
  </si>
  <si>
    <t>FILA_554</t>
  </si>
  <si>
    <t>PRESTAR LOS SERVICIOS DE APOYO A LA GESTIÓN A LA SECRETARÍA GENERAL DE LA AGENCIA DE DESARROLLO RURAL EN LA ADMINISTRACIÓN DE LA UNIDAD DE CORRESPONDENCIA DE LA UNIDAD TÉCNICA TERRITORIAL – UTT ASIGNADA.NPAA-536</t>
  </si>
  <si>
    <t>FILA_555</t>
  </si>
  <si>
    <t>PRESTAR LOS SERVICIOS POSTALES A LA AGENCIA DE DESARROLLO RURAL DE CONFORMIDAD CON LO ESTABLECIDO EN LAS NORMAS QUE REGULAN EL SERVICIO POSTAL.NPAA-537</t>
  </si>
  <si>
    <t>FILA_556</t>
  </si>
  <si>
    <t>PRESTAR SERVICIOS PROFESIONALES A LA SECRETARÍA GENERAL – DIRECCIÓN DE TALENTO HUMANO DE LA ADR EN EL DESARROLLO DE ACTIVIDADES PARA LA PUESTA EN MARCHA DEL SISTEMA DE GESTIÓN DE SEGURIDAD Y SALUD EN EL TRABAJO.NPAA-538</t>
  </si>
  <si>
    <t>FILA_557</t>
  </si>
  <si>
    <t>PRESTAR SERVICIOS PROFESIONALES A LA SECRETARÍA GENERAL DE LA AGENCIA DE DESARROLLO RURAL EN LOS ASUNTOS DE CARÁCTER JURÍDICO Y CONTRACTUAL QUE SE REQUIERAN EN EL DESARROLLO DE LA ACTIVIDAD ADMINISTRATIVA Y DE TALENTO HUMANO, DE CONFORMIDAD CON LA NORMATIVIDAD VIGENTE.NPAA-539</t>
  </si>
  <si>
    <t>FILA_558</t>
  </si>
  <si>
    <t>PRESTAR SERVICIOS PROFESIONALES A LA SECRETARÍA GENERAL – DIRECCIÓN DE TALENTO HUMANO DE LA ADR APOYANDO EL DESARROLLO DE ACTIVIDADES PARA LA PUESTA EN MARCHA DEL SISTEMA DE GESTIÓN DE SEGURIDAD Y SALUD EN EL TRABAJO, ENFOCADO EN EL PROGRAMA DE MEDICINA PREVENTIVA Y DEL TRABAJO, ASÍ COMO EL DESARROLLO DEL SISTEMA DE VIGILANCIA EPIDEMIOLÓGICA DE RIESGO OSTEOMUSCULAR.NPAA-540</t>
  </si>
  <si>
    <t>FILA_559</t>
  </si>
  <si>
    <t>PRESTAR SUS SERVICIOS PROFESIONALES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RURALNPAA-541</t>
  </si>
  <si>
    <t>FILA_560</t>
  </si>
  <si>
    <t>PRESTAR SUS SERVICIOS PROFESIONALES APOYANDO A LA SECRETARIA GENERAL EN LA ORIENTACIÓN Y OPERACIÓN DE LOS PROCESOS Y PROCEDIMIENTOS PRESUPUESTALES DE LA AGENCIA DE DESARROLLO RURAL A NIVEL NACIONAL.NPAA-542</t>
  </si>
  <si>
    <t>FILA_561</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</si>
  <si>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RURAL.NPAA-543</t>
  </si>
  <si>
    <t>FILA_562</t>
  </si>
  <si>
    <t>PRESTAR SUS SERVICIOS PROFESIONALES A LA SECRETARÍA GENERAL - DIRECCIÓN ADMINISTRATIVA Y FINANCIERA EN LA REVISIÓN, LIQUIDACIÓN Y REGISTRO DE OBLIGACIONES PARA PAGO, ASÍ COMO EN LA DEPURACIÓN Y ANÁLISIS DE CUENTAS Y DEMÁS ACCIONES PROPIAS DE LA GESTIÓN CONTABLE Y FINANCIERA DESARROLLADA EN LA ENTIDAD, DE ACUERDO CON LA NORMATIVIDAD VIGENTE. NPAA-550</t>
  </si>
  <si>
    <t>FILA_563</t>
  </si>
  <si>
    <t>PRESTAR SERVICIOS PROFESIONALES ESPECIALIZADOS A LA OFICINA JURÍDICA EN LA ELABORACIÓN DE CONCEPTOS, ATENCIÓN DE DERECHOS DE PETICIÓN, REVISIÓN DE ACTOS ADMINISTRATIVOS Y PROYECTOS DE LEY, ASÍ COMO LA ASESORÍA DE LA POLÍTICA DEL DAÑO ANTIJURÍDICO, LA CONSTRUCCIÓN DE LAS LÍNEAS DE DEFENSA DE LA ENTIDAD EN RELACIÓN A LOS PROCESOS JUDICIALES O EXTRAJUDICIALES EN LOS CUALES SEA PARTE O VINCU</t>
  </si>
  <si>
    <t>C-1702-1100-13-0-1702007-02, C-1702-1100-13-0-1702024-02, C-1702-1100-13-0-1702025-02, C-1708-1100-4-0-1708041-02</t>
  </si>
  <si>
    <t>FILA_564</t>
  </si>
  <si>
    <t>PRESTAR SUS SERVICIOS PROFESIONALES EN LA UNIDAD TÉCNICA TERRITORIAL NO. 10 APOYANDO LOS PROCESOS JURIDICOS RELACIONADOS CON LA PRESTACIÓN DEL SERVICIO PUBLICO DE ADECUACIÓN DE TIERRAS, EXTENSIÓN AGROPECUARIA, LA PUESTA EN MARCHA DEL MODELO DE APOYO A LA COMERCIALIZACIÓN Y EN LOS PROCESOS DE ESTRUCTURACIÓN Y EJECUCIÓN DE LOS PROYECTOS INTEGRALES DE DESARROLLO AGROPECUARIO Y RURAL CON ENF</t>
  </si>
  <si>
    <t>FILA_565</t>
  </si>
  <si>
    <t>PRESTAR SUS SERVICIOS PROFESIONALES EN LA UNIDAD TÉCNICA TERRITORIAL NO. 13 APOYANDO LOS PROCESOS JURIDICOS RELACIONADOS CON LA PRESTACIÓN DEL SERVICIO PUBLICO DE ADECUACIÓN DE TIERRAS, EXTENSIÓN AGROPECUARIA, LA PUESTA EN MARCHA DEL MODELO DE APOYO A LA COMERCIALIZACIÓN Y EN LOS PROCESOS DE ESTRUCTURACIÓN Y EJECUCIÓN DE LOS PROYECTOS INTEGRALES DE DESARROLLO AGROPECUARIO Y RURAL CON ENF</t>
  </si>
  <si>
    <t>FILA_566</t>
  </si>
  <si>
    <t>PRESTAR SUS SERVICIOS PROFESIONALES EN LA UNIDAD TÉCNICA TERRITORIAL NO. 7 APOYANDO LOS PROCESOS JURIDICOS RELACIONADOS CON LA PRESTACIÓN DEL SERVICIO PUBLICO DE ADECUACIÓN DE TIERRAS, EXTENSIÓN AGROPECUARIA, LA PUESTA EN MARCHA DEL MODELO DE APOYO A LA COMERCIALIZACIÓN Y EN LOS PROCESOS DE ESTRUCTURACIÓN Y EJECUCIÓN DE LOS PROYECTOS INTEGRALES DE DESARROLLO AGROPECUARIO Y RURAL CON ENFO</t>
  </si>
  <si>
    <t>FILA_567</t>
  </si>
  <si>
    <t>PRESTAR DESDE SU PERFIL PROFESIONAL SUS SERVICIOS PARA APOYAR A LA UNIDAD TÉCNICA TERRITORIAL NO. 10 EN LOS PROCESOS DE DIAGNÓSTICO, ESTRUCTURACIÓN, FORMULACIÓN, EJECUCIÓN DE LOS PROYECTOS INTEGRALES DE DESARROLLO AGROPECUARIO Y RURAL CON ENFOQUE TERRITORIAL DE ACUERDO CON LOS PROCEDIMIENTOS ESTABLECIDOS PARA ESTE FIN, ASI COMO EN EL ACOMPAÑAMIENTO EN EL PROCESO DE HABILITACIÓN DE EPSEAS</t>
  </si>
  <si>
    <t>FILA_568</t>
  </si>
  <si>
    <t>PRESTAR SUS SERVICIOS PROFESIONALES PARA APOYAR JURÍDICAMENTE A LA DIRECCIÓN DE ADECUACIÓN DE TIERRAS EN LOS PROCESOS MISIONALES A CARGO DE LA DIRECCIÓN Y EL APOYO EN LAS RESPUESTAS A LAS PQRS EN EL MARCO DEL PROYECTO DE INVERSIÓN.NPAA-556</t>
  </si>
  <si>
    <t>FILA_569</t>
  </si>
  <si>
    <t>PRESTAR SERVICIOS PROFESIONALES PARA APOYAR A LA DIRECCIÓN DE ADECUACIÓN DE TIERRAS EN LOS ASPECTOS TÉCNICOS RELACIONADOS CON LA ADMINISTRACIÓN, OPERACIÓN Y CONSERVACIÓN DE LOS DISTRITOS Y PROYECTOS DE LA AGENCIA, EL APOYO A LA SUPERVISIÓN DE DISTRITOS ADMINISTRADOS POR ASOCIACIONES DE USUARIOS Y LAS ACTIVIDADES REQUERIDAS PARA DAR CUMPLIMIENTO A LA PRESTACIÓN DEL SERVICIO PÚBLICO DE ADE</t>
  </si>
  <si>
    <t>FILA_570</t>
  </si>
  <si>
    <t>PRESTAR SERVICIOS PROFESIONALES PARA APOYAR A LA DIRECCIÓN DE ADECUACIÓN DE TIERRAS EN LOS ASPECTOS RELACIONADOS CON SITUACIÓN ACTUAL DE INGENIERÍA, DISEÑO ESTRUCTURAL, OBRAS COMPLEMENTARIAS Y ASPECTOS GENERALES DE PRESUPUESTO Y PROGRAMACIÓN DE OBRAS, EN LOS ESTUDIOS DE PRE INVERSIÓN DE PROYECTOS DE ADECUACIÓN DE TIERRAS Y DEMÁS ACTIVIDADES REQUERIDAS PARA DAR CUMPLIMIENTO A LA PRESTACIÓ</t>
  </si>
  <si>
    <t>FILA_571</t>
  </si>
  <si>
    <t>PRESTAR SERVICIOS PROFESIONALES PARA APOYAR A LA DIRECCIÓN DE ADECUACIÓN DE TIERRAS EN LOS ESTUDIOS DE PRE-INVERSIÓN DE PROYECTOS EN TODAS SUS ETAPAS Y EN LOS ASPECTOS RELACIONADOS CON EVALUACIÓN FINANCIERA, ESTUDIOS DE MERCADO Y DEMÁS ACTIVIDADES REQUERIDAS PARA DAR CUMPLIMIENTO A LA PRESTACIÓN DEL SERVICIO PÚBLICO DE ADECUACIÓN DE TIERRAS A NIVEL NACIONAL  A CARGO DE LA AGENCIA DE DESA</t>
  </si>
  <si>
    <t>FILA_572</t>
  </si>
  <si>
    <t>PRESTAR SUS SERVICIOS PROFESIONALES EN LA UNIDAD TÉCNICA TERRITORIAL NO. 4 APOYANDO LOS PROCESOS JURIDICOS RELACIONADOS CON LA PRESTACIÓN DEL SERVICIO PUBLICO DE ADECUACIÓN DE TIERRAS, EXTENSIÓN AGROPECUARIA, LA PUESTA EN MARCHA DEL MODELO DE APOYO A LA COMERCIALIZACIÓN Y EN LOS PROCESOS DE ESTRUCTURACIÓN Y EJECUCIÓN DE LOS PROYECTOS INTEGRALES DE DESARROLLO AGROPECUARIO Y RURAL CON ENFO</t>
  </si>
  <si>
    <t>FILA_573</t>
  </si>
  <si>
    <t>AMPARAR LOS VEHÍCULOS DE PROPIEDAD DE LA AGENCIA DE DESARROLLO RURAL, PARA SU ADECUADA PROTECCIÓN CONTRA DAÑOS, HURTO Y RESPONSABILIDAD CIVIL,  A TRAVÉS DEL ACUERDO MARCO DE PRECIOS NO. CCE-877-1-AMP-2019. NPAA-561</t>
  </si>
  <si>
    <t>A-02-02-02-007-001</t>
  </si>
  <si>
    <t>POLIZA</t>
  </si>
  <si>
    <t>FILA_574</t>
  </si>
  <si>
    <t>PRESTAR LOS SERVICIOS PROFESIONALES A LA AGENCIA DE DESARROLLO RURAL, APOYANDO LA ADAPTACIÓN DEL BANCO DE PROYECTOS, CONFORME LO ESTABLECIDO EN EL REGLAMENTO VIGENTE, PARA LA ESTRUCTURACIÓN, APROBACIÓN Y EJECUCIÓN DE LOS PROYECTOS INTEGRALES DE DESARROLLO AGROPECUARIO Y RURAL CON ENFOQUE TERRITORIAL. NPAA-562</t>
  </si>
  <si>
    <t>FILA_575</t>
  </si>
  <si>
    <t>PRESTAR SUS SERVICIOS PROFESIONALES A LA AGENCIA DE DESARROLLO RURAL, APOYANDO EL PROCESO DE SEGUIMIENTO Y CONTROL A LOS PROCESOS DE EJECUCIÓN DE LOS PROYECTOS INTEGRALES DE DESARROLLO AGROPECUARIO Y RURAL CON ENFOQUE TERRITORIAL. NPAA-564</t>
  </si>
  <si>
    <t>FILA_576</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</si>
  <si>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PROCESO.NPAA-565</t>
  </si>
  <si>
    <t>FILA_577</t>
  </si>
  <si>
    <t>FILA_578</t>
  </si>
  <si>
    <t>PRESTAR LOS SERVICIOS PROFESIONALES PARA EL APOYO DE LAS ACTIVIDADES LOGÍSTICAS Y DE COMUNICACIÓN INTERNA, ACORDE CON LA ESTRATEGIA DE COMUNICACIÓN EN EL MARCO DE LAS FUNCIONES Y RESULTADOS DE LA GESTIÓN DE LA AGENCIA DE DESARROLLO RURAL.NPAA-567</t>
  </si>
  <si>
    <t>A-02-02-02-008-003, C-1799-1100-10-0-1799011-02, C-1799-1100-10-0-1799016-02</t>
  </si>
  <si>
    <t>FILA_579</t>
  </si>
  <si>
    <t>PRESTAR SERVICIOS PROFESIONALES PARA APOYAR A LA DIRECCIÓN DE ADECUACIÓN DE TIERRAS EN LOS ESTUDIOS DE PREINVERSIÓN E INVERSIÓN DE PROYECTOS Y DE DISTRITOS  Y EN LOS ASPECTOS RELACIONADOS CON OBRAS HIDRÁULICAS, CALIDAD DE AGUA Y DEMÁS ACTIVIDADES REQUERIDAS PARA DAR CUMPLIMIENTO A LA PRESTACIÓN DEL SERVICIO PÚBLICO DE ADECUACIÓN DE TIERRAS A NIVEL NACIONAL DE LA AGENCIA DE DESARROLLO RUR</t>
  </si>
  <si>
    <t>C-1709-1100-5-0-1709097-02, C-1709-1100-5-0-1709098-02, C-1709-1100-5-0-1709099-02, C-1709-1100-5-0-1709100-02</t>
  </si>
  <si>
    <t>FILA_580</t>
  </si>
  <si>
    <t>PRESTAR SUS SERVICIOS PROFESIONALES A LA DIRECCIÓN DE ADECUACIÓN DE TIERRAS EN LOS ASPECTOS TÉCNICOS RELACIONADOS CON EL APOYO A LA SUPERVISIÓN DE LAS OBRAS DE CONSTRUCCIÓN, COMPLEMENTACIÓN, Y MODERNIZACIÓN DE DISTRITOS DE ADECUACIÓN DE TIERRAS, Y APOYAR LA ETAPAS DEL PROCEDIMIENTO DE RECUPERACIÓN DE LAS INVERSIONES DE ACUERDO CON LAS INTERVENCIONES A REALIZAR, CONFORME CON LA LEY, PROCE</t>
  </si>
  <si>
    <t>FILA_581</t>
  </si>
  <si>
    <t>PRESTAR SERVICIOS PROFESIONALES PARA APOYAR A LA DIRECCIÓN DE ADECUACIÓN DE TIERRAS EN LOS ASPECTOS TÉCNICOS RELACIONADOS CON LA VERIFICACIÓN CATASTRAL EN TERRENO DE LOS PREDIOS QUE SE ENCUENTRAN BENEFICIADOS POR LOS DISTRITOS ADMINISTRADOS POR LA AGENCIA Y LOS ENTREGADOS EN ADMINISTRACIÓN A LAS ASOCIACIONES DE USUARIOS, CONFORME CON LA LEY, PROCEDIMIENTOS, MANUALES Y DOCUMENTOS TÉCNICOS</t>
  </si>
  <si>
    <t>FILA_582</t>
  </si>
  <si>
    <t>PRESTAR SERVICIOS PROFESIONALES PARA APOYAR A LA DIRECCIÓN DE ADECUACIÓN DE TIERRAS EN LOS ASPECTOS TÉCNICOS DE INGENIERIA ESTRUCTURAL RELACIONADOS CON ESTUDIOS DE PRE-INVERSIÓN DE PROYECTOS EN TODAS SUS SUB-ETAPAS, LA CONSTRUCCIÓN O REHABILITACIÓN, Y LA ADMINISTRACIÓN, OPERACIÓN Y CONSERVACIÓN DE DISTRITOS EXISTENTES, PARA DAR EFECTIVO CUMPLIMIENTO AL SERVICIO PÚBLICO DE ADECUACIÓN DE T</t>
  </si>
  <si>
    <t>C-1709-1100-5-0-1709097-02, C-1709-1100-5-0-1709098-02, C-1709-1100-5-0-1709099-02, C-1709-1100-5-0-1709100-02, C-1709-1100-5-0-1709101-02</t>
  </si>
  <si>
    <t>FILA_583</t>
  </si>
  <si>
    <t>PRESTAR SERVICIOS PROFESIONALES A LA UNIDAD TÉCNICA TERRITORIAL NO. 5 EN EL DEPARTAMENTO DEL CHOCÓ EN LOS PROCESOS DE ESTRUCTURACIÓN Y EJECUCIÓN DE LOS PROYECTOS INTEGRALES DE DESARROLLO AGROPECUARIO Y RURAL CON ENFOQUE TERRITORIAL Y LOS PROCESOS RELACIONADOS CON LA PRESTACIÓN DEL SERVICIO DE EXTENSIÓN AGROPECUARIA ARTICULADOSE CON LOS ACTERES TERRITORIALES DEL DEPARTAMENTO PARA GARANTIZ</t>
  </si>
  <si>
    <t>C-1702-1100-13-0-1702025-02, C-1708-1100-4-0-1708041-02</t>
  </si>
  <si>
    <t>FILA_584</t>
  </si>
  <si>
    <t>PRESTA SUS SERVICIOS PROFESIONALES APOYANDO A LA VICEPRESIDENCIA DE INTEGRACIÓN PRODUCTIVA EN LA CONSOLIDACIÓN DE INFORMACIÓN ESTADISTICA PRODUCIDA POR LAS GESTIONES REALIZADAS DESDE LAS DIRECCIONES TENCICAS EN MARCO DE SU MISIONALIDAD, NECESARIA PARA LA TOMA DE DECISIONES, ASI COMO PROPONER MECANISMOS ALTERNATIVOS DE MEDICIÓN A LA GESTIÓN DE LA VICEPRESIDENCIA.NPAA-573</t>
  </si>
  <si>
    <t>FILA_585</t>
  </si>
  <si>
    <t>PRESTAR  SUS  SERVICIOS  PROFESIONALES  A  LA  DIRECCIÓN  DE  ACCESO  A  ACTIVOS  PRODUCTIVOS  ESTRUCTURANDO  Y FORMULANDO  PROYECTOS  INTEGRALES  DE  DESARROLLO  AGROPECUARIO  Y  RURAL  CON  ENFOQUE  TERRITORIAL, ASÍ COMO ACOMPAÑANDO SU EJECUCIÓN Y BRINDANDO SOPORTE TÉCNICO AL CUMPLIMIENTO DE LAS SENTENCIAS RELACIONADAS CON PIDAR. NPAA-574</t>
  </si>
  <si>
    <t>FILA_586</t>
  </si>
  <si>
    <t>PRESTAR SUS SERVICIOS PROFESIONALES A LA DIRECCIÓN DE ACCESO A ACTIVOS PRODUCTIVOS ESTRUCTURANDO Y FORMULANDO PROYECTOS INTEGRALES DE DESARROLLO AGROPECUARIO Y RURAL CON ENFOQUE TERRITORIAL Y APOYANDO EL SEGUIMIENTO DE LA IMPLEMENTACIÓN DE PIDAR EN EL COMPONENTE FINANCIERO POR EJECUCIÓN DIRECTA Y LOS QUE SE LES SEA ASIGNADO. NPAA-575</t>
  </si>
  <si>
    <t>FILA_587</t>
  </si>
  <si>
    <t>PRESTAR LOS SERVICIOS PROFESIONALES A LA DIRECCIÓN DE ACCESO A ACTIVOS PRODUCTIVOS ESTRUCTURANDO Y FORMULANDO PROYECTOS INTEGRALES DE DESARROLLO AGROPECUARIO Y RURAL CON ENFOQUE TERRITORIAL, ASÍ COMO ORIENTANDO TÉCNICAMENTE LAS ACCIONES QUE CONLLEVEN A LA SOLUCIÓN DE LAS PROBLEMATICAS QUE SE PRESENTEN EN EL PROCESO DE EJECUCIÓN Y CIERRE DE LOS PROYECTOS  COFINANCIADOS POR PARTE DE LA AGE</t>
  </si>
  <si>
    <t>FILA_588</t>
  </si>
  <si>
    <t>PRESTAR SUS SERVICIOS PROFESIONALES A LA DIRECCIÓN DE ACCESO A ACTIVOS PRODUCTIVOS ESTRUCTURANDO Y FORMULANDO PROYECTOS INTEGRALES DE DESARROLLO AGROPECUARIO Y RURAL CON ENFOQUE TERRITORIAL Y SOPORTANDO LOS PROCESOS Y PROCEDIMIENTOS DE  ESTRUCTURACIÓN Y EJECUCIÓN DE LOS PROYECTOS COFINANCIADOS POR LA AGENCIA Y CONTRIBUYENDO A LA ORGANIZACIÓN ADMINISTRATIVA Y DOCUMENTAL QUE REQUIEREN ESTO</t>
  </si>
  <si>
    <t>FILA_589</t>
  </si>
  <si>
    <t>CONTRATAR EL ARRENDAMIENTO DE UN INMUEBLE EN LA CIUDAD DE BOGOTÁ D.C., PARA EL USO DE LA AGENCIA DE DESARROLLO RURAL (ADR) Y DE LA AGENCIA NACIONAL DE TIERRAS (ANT). NPAA-578</t>
  </si>
  <si>
    <t>A-02-02-02-007-002</t>
  </si>
  <si>
    <t>FILA_590</t>
  </si>
  <si>
    <t>PRESTAR SUS SERVICIOS PROFESIONALES A LA OFICINA DE PLANEACIÓN EN LOS PROCESOS DE PREPARACIÓN, FORMULACIÓN, ACTUALIZACIÓN, SEGUIMIENTO Y EVALUACIÓN DE PLANES, PROGRAMAS, Y PROYECTOS, DE LA AGENCIA DE DESARROLLO RURAL DE ACUERDO CON LOS PROCESOS, PROCEDIMIENTOS Y METODOLOGÍAS ESTABLECIDAS., ASÍ COMO, EN LAS ACTIVIDADES ASOCIADAS A LOS TRAZADORES PRESUPUESTALES E INDICADORES TRANSFORMACION</t>
  </si>
  <si>
    <t>FILA_591</t>
  </si>
  <si>
    <t>PRESTAR SUS SERVICIOS PROFESIONALES A LA OFICINA DE PLANEACIÓN, EN LOS PROCESOS DE DIAGNÓSTICO, ELABORACIÓN DE PROGRAMAS Y CAMPAÑAS AMBIENTALES, E IMPLEMENTACIÓN  DEL SISTEMA DE GESTIÓN AMBIENTAL EN EL MARCO  DEL MODELO INTEGRADO DE PLANEACIÓN Y GESTIÓN; ASÍ COMO,  EN LAS ACTIVIDADES ASOCIADAS A LOS PLANES, PROGRAMAS Y PROYECTOS DE LA ADR QUE LE SEAN ASIGNADOS. NPAA-580</t>
  </si>
  <si>
    <t>FILA_592</t>
  </si>
  <si>
    <t>PRESTAR LOS SERVICIOS PROFESIONALES A LA VICEPRESIDENCIA DE PROYECTOS DE LA AGENCIA DE DESARROLLO RURAL, EN LA REVISIÓN Y ANÁLISIS JURÍDICO DE LOS ASUNTOS RELACIONADOS CON EMPRESAS COMUNITARIAS Y VIVIENDA DE INTERÉS SOCIAL RURAL; ASÍ COMO LAS DEMÁS ACTIVIDADES TENDIENTES AL CUMPLIMIENTO DE LOS PROYECTOS DE INVERSIÓN QUE FINANCIEN EL CONTRATO.  NPAA-581</t>
  </si>
  <si>
    <t>FILA_593</t>
  </si>
  <si>
    <t>PRESTAR SUS SERVICIOS PROFESIONALES A LA AGENCIA DE DESARROLLO RURAL, EN LA EVALUACIÓN Y CALIFICACIÓN DE LOS PROYECTOS INTEGRALES DE DESARROLLO AGROPECUARIO Y RURAL CONFORME EL REGLAMENTO VIGENTE Y DESDE EL NÚCLEO BÁSICO DE SU CONOCIMIENTO.NPAA-583</t>
  </si>
  <si>
    <t>FILA_594</t>
  </si>
  <si>
    <t>PRESTAR SUS SERVICIOS PROFESIONALES A LA AGENCIA DE DESARROLLO RURAL, APOYANDO LAS  ACTIVIDADES RELACIONADAS CON EL PROCESO DE EVALUACIÓN Y CALIFICACIÓN DE LOS PROYECTOS INTEGRALES DE DESARROLLO AGROPECUARIO Y RURAL CON ENFOQUE TERRITORIAL.NPAA-584</t>
  </si>
  <si>
    <t>FILA_595</t>
  </si>
  <si>
    <t>PRESTAR SUS SERVICIOS PROFESIONALES A LA AGENCIA DE DESARROLLO RURAL, EN LA EVALUACIÓN Y CALIFICACIÓN DE LOS PROYECTOS INTEGRALES DE DESARROLLO AGROPECUARIO Y RURAL CONFORME EL REGLAMENTO VIGENTE Y DESDE EL NÚCLEO BÁSICO DE SU CONOCIMIENTO.NPAA-585</t>
  </si>
  <si>
    <t>FILA_596</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</si>
  <si>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PIDAR.NPAA-586</t>
  </si>
  <si>
    <t>FILA_597</t>
  </si>
  <si>
    <t>PRESTAR LOS SERVICIOS PROFESIONALES A LA AGENCIA DE DESARROLLO RURAL APOYANDO LA FORMULACIÓN E IMPLEMENTACIÓN DE ESTRATEGIAS PARA LA DIVULGACIÓN Y CONVOCATORIA PARA LA PRESTACIÓN DE LOS SERVICIOS DE FOMENTO Y FORTALECIMIENTO ASOCIATIVO, DE ACUERDO CON LOS CRITERIOS Y PROCEDIMIENTOS VIGENTES.NPAA-587</t>
  </si>
  <si>
    <t>FILA_598</t>
  </si>
  <si>
    <t>PRESTAR LOS SERVICIOS PROFESIONALES APOYANDO A LA SECRETARÍA GENERAL DE LA ADR EN LA GESTIÓN ADMINISTRATIVA Y DE RECURSOS FÍSICOS.NPAA-588</t>
  </si>
  <si>
    <t>FILA_599</t>
  </si>
  <si>
    <t>PRESTAR SUS SERVICIOS PROFESIONALES EN LA ESTRUCTURACIÓN Y EVALUACIÓN ECONÓMICA Y FINANCIERA QUE SE REQUIERA EN  LAS ETAPAS PRE CONTRACTUAL, CONTRACTUAL Y POS CONTRACTUAL RELACIONADAS CON LOS PROYECTOS DE INVERSIÓN ORIENTADOS A LA PRESTACIÓN DEL SERVICIO PÚBLICO DE ADECUACIÓN DE TIERRAS NPAA-589</t>
  </si>
  <si>
    <t>FILA_600</t>
  </si>
  <si>
    <t>FILA_601</t>
  </si>
  <si>
    <t>PRESTAR SUS SERVICIOS PROFESIONALES PARA APOYAR A LA UNIDAD TÉCNICA TERRITORIAL NO. 3 EN LOS PROCESOS FINANCIEROS Y CONTABLES RELACIONADOS CON LA ESTRUCTURACIÓN DE LOS PROYECTOS INTEGRALES DE DESARROLLO AGROPECUARIO Y RURAL CON ENFOQUE TERRITORIAL Y EN LA EJECUCIÓN, APOYO A LA SUPERVISIÓN Y SOPORTE FINANCIERO NECESARIO EN LOS COMITÉS TÉCNICOS DE GESTIÓN LOCAL, ASÍ COMO EN LOS ASPECTOS RE</t>
  </si>
  <si>
    <t>FILA_602</t>
  </si>
  <si>
    <t>PRESTAR SERVICIOS PROFESIONALES A LA UNIDAD TÉCNICA TERRITORIAL NO. 13 EN EL DEPARTAMENTO DEL GUAINÍA EN LOS PROCESOS DE ESTRUCTURACIÓN Y EJECUCIÓN DE LOS PROYECTOS INTEGRALES DE DESARROLLO AGROPECUARIO Y RURAL CON ENFOQUE TERRITORIAL Y LOS PROCESOS RELACIONADOS CON LA PUESTA EN MARCHA DEL MODELO DE APOYO A LA COMERCIALIZACIÓN Y LA PRESTACIÓN DEL SERVICIO DE EXTENSIÓN AGROPECUARIA ARTICU</t>
  </si>
  <si>
    <t>FILA_603</t>
  </si>
  <si>
    <t>PRESTAR SERVICIOS PROFESIONALES PARA APOYAR A LA UNIDAD TÉCNICA TERRITORIAL NO. 8 BRINDANDO SOPORTE JURÍDICO EN LOS PROCEDIMIENTOS MEDIANTE LOS CUALES SE ESTRUCTURAN Y SE OPERAN LOS PROYECTOS INTEGRALES DE DESARROLLO AGROPECUARIO Y RURAL CON ENFOQUE TERRITORIAL - PIDAR, ASÍ COMO EN LOS ASPECTOS LEGALES VINCULADOS A LA PRESTACIÓN DE LOS SERVICIOS PÚBLICOS DE ADECUACIÓN DE TIERRAS Y EXTENS</t>
  </si>
  <si>
    <t>FILA_604</t>
  </si>
  <si>
    <t>PRESTAR SUS SERVICIOS PROFESIONALES PARA APOYAR JURÍDICAMENTE A LA UNIDAD TÉCNICA TERRITORIAL NO. 3 EN LOS PROCESOS RELACIONADOS CON LA ESTRUCTURACIÓN, EJECUCIÓN Y SUPERVISIÓN DE LOS PROYECTOS INTEGRALES DE DESARROLLO AGROPECUARIO Y RURAL CON ENFOQUE TERRITORIAL EN SUS COMPONENTES, LA PUESTA EN MARCHA DEL MODELO DE APOYO A LA COMERCIALIZACIÓN, ASÍ COMO EN LOS ASPECTOS JURÍDICOS RELACIONA</t>
  </si>
  <si>
    <t>FILA_605</t>
  </si>
  <si>
    <t xml:space="preserve">PRESTAR SERVICIOS PROFESIONALES A LA UNIDAD TÉCNICA TERRITORIAL NO. 3 Y LA DIRECCIÓN DE ADECUACIÓN DE TIERRAS COMO INGENIERO DE OPERACIÓN Y CONSERVACIÓN PARA EL DISTRITO DE MONTERÍA – MOCARÍ EN LOS ASPECTOS RELACIONADOS CON LA ADMINISTRACIÓN, OPERACIÓN Y CONSERVACIÓN DEL DISTRITO, ASÍ COMO APOYAR ACTIVIDADES RELACIONADOS CON LA PUESTA EN MARCHA DEL MODELO DE APOYO A LA COMERCIALIZACIÓN, </t>
  </si>
  <si>
    <t>FILA_606</t>
  </si>
  <si>
    <t>PRESTAR SUS SERVICIOS PROFESIONALES PARA APOYAR JURÍDICAMENTE A LA UNIDAD TÉCNICA TERRITORIAL NO. 5 DESDE SU PERFIL EN LOS PROCESOS TÉCNICOS RELACIONADOS CON LA ESTRUCTURACIÓN DE LOS PROYECTOS INTEGRALES DE DESARROLLO AGROPECUARIO Y RURAL CON ENFOQUE TERRITORIAL, LA PUESTA EN MARCHA DEL MODELO DE APOYO A LA COMERCIALIZACIÓN, Y EL ACOMPAÑAMIENTO SEGUIMIENTO TÉCNICO A LOS CONVENIOS PARA EL</t>
  </si>
  <si>
    <t>FILA_607</t>
  </si>
  <si>
    <t>FILA_608</t>
  </si>
  <si>
    <t>PRESTAR SUS SERVICIOS PROFESIONALES PARA APOYAR JURÍDICAMENTE A LA UNIDAD TÉCNICA TERRITORIAL NO. 12 EN LA PUESTA EN MARCHA DEL MODELO DE APOYO A LA COMERCIALIZACIÓN, LOS PROCESOS DE ESTRUCTURACIÓN, EJECUCIÓN Y SUPERVISIÓN DE LOS PROYECTOS INTEGRALES DE DESARROLLO AGROPECUARIO Y RURAL CON ENFOQUE TERRITORIAL EN LOS COMPONENTES DE ACCESO A ACTIVOS PRODUCTIVOS, ASISTENCIA TÉCNICA, COMERCIA</t>
  </si>
  <si>
    <t>FILA_609</t>
  </si>
  <si>
    <t>PRESTAR SUS SERVICIOS PROFESIONALES PARA BRINDAR INSUMOS TÉCNICOS EN LOS PROCESOS QUE PRODUCTO DE LA ESTRUCTURACIÓN SE EJECUTEN EN LA UNIDAD TÉCNICA TERRITORIAL NO. 4, RELACIONADOS CON LOS PROYECTOS INTEGRALES DE DESARROLLO AGROPECUARIO Y RURAL CON ENFOQUE TERRITORIAL Y ASÍ MISMO CONTRIBUIR CON LA PUESTA EN MARCHA DEL MODELO DE APOYO A LA COMERCIALIZACIÓN Y CON EL ACOMPAÑAMIENTO INTEGRAL</t>
  </si>
  <si>
    <t>FILA_610</t>
  </si>
  <si>
    <t>PRESTAR DESDE SU PERFIL PROFESIONAL SUS SERVICIOS PARA APOYAR A LA UNIDAD TÉCNICA TERRITORIAL N° 1, EN LA PUESTA EN MARCHA DEL MODELO DE APOYO A LA COMERCIALIZACIÓN, EN LOS PROCESOS DE ESTRUCTURACIÓN, FORMULACIÓN, EJECUCIÓN Y ACOMPAÑAMIENTO A LA SUPERVISIÓN DE LOS PROYECTOS INTEGRALES DE DESARROLLO AGROPECUARIO Y RURAL CON ENFOQUE TERRITORIAL EN LOS COMPONENTES DE ACCESOS A ACTIVOS PRODU</t>
  </si>
  <si>
    <t>FILA_611</t>
  </si>
  <si>
    <t>PRESTAR SERVICIOS PROFESIONALES PARA APOYAR A LA DIRECCIÓN DE ADECUACIÓN DE TIERRAS EN LOS ASPECTOS RELACIONADOS CON GEOLOGÍA, GEOMORFOLOGÍA, GEOTECNIA, HIDRO GEOLOGÍA, SISMOLOGÍA Y ASPECTOS ESPECÍFICOS DE CANTIDADES DE OBRA Y PRESUPUESTO DE OBRAS GEOTÉCNICAS EN LOS ESTUDIOS DE PRE INVERSIÓN DE PROYECTOS DE ADECUACIÓN DE TIERRAS Y DEMÁS ACTIVIDADES REQUERIDAS PARA DAR CUMPLIMIENTO A LA P</t>
  </si>
  <si>
    <t>FILA_612</t>
  </si>
  <si>
    <t>PRESTAR SUS SERVICIOS DE APOYO A LA GESTIÓN A LA DIRECCIÓN DE ADECUACIÓN DE TIERRAS Y LA UNIDAD TÉCNICA TERRITORIAL NO UTT 7, EN LA RECEPCIÓN, RADICACIÓN, ARCHIVO DOCUMENTAL Y ANÁLISIS DE INFORMACIÓN RELACIONADO CON LAS ASOCIACIONES DE USUARIOS Y LAS FUNCIONES DERIVADAS DEL SERVICIO PÚBLICO DE ADECUACIÓN DE TIERRASNPAA-608</t>
  </si>
  <si>
    <t>FILA_613</t>
  </si>
  <si>
    <t>PRESTAR SUS SERVICIOS PROFESIONALES PARA APOYAR TÉCNICAMENTE A LA UNIDAD TÉCNICA TERRITORIAL NO. 12 EN LAS LAS ACTIVIDADES OPERATIVAS RELACIONADAS LA PUESTA EN MARCHA DEL MODELO DE APOYO A LA COMERCIALIZACIÓN, ASI COMO EN EL PROCESO DE ESTRUCTURACIÓN DE PROYECTOS INTEGRALES DE DESARROLLO AGROPECUARIO Y RURAL CON ENFOQUE TERRITORIAL Y EN EL APOYO TÉCNICO EN LOS COMITÉS TÉCNICOS DE GESTIÓN</t>
  </si>
  <si>
    <t>FILA_614</t>
  </si>
  <si>
    <t>FILA_615</t>
  </si>
  <si>
    <t>PRESTAR DESDE SU PERFIL PROFESIONAL SUS SERVICIOS PARA APOYAR A LA UNIDAD TÉCNICA TERRITORIAL NO. 13 EN LA LA PUESTA EN MARCHA DEL MODELO DE APOYO A LA COMERCIALIZACIÓN Y EN LOS PROCESOS DE ESTRUCTURACIÓN, FORMULACIÓN, EJECUCIÓN Y SUPERVISIÓN DE LOS PROYECTOS INTEGRALES DE DESARROLLO AGROPECUARIO Y RURAL CON ENFOQUE TERRITORIAL EN LOS COMPONENTES DE ACCESO A ACTIVOS PRODUCTIVOS, ASISTENC</t>
  </si>
  <si>
    <t>FILA_616</t>
  </si>
  <si>
    <t>PRESTAR SUS SERVICIOS PROFESIONALES PARA APOYAR A LA UNIDAD TÉCNICA TERRITORIAL DESDE SU PERFIL, EN LOS PROCESOS TÉCNICOS RELACIONADOS CON LA PUESTA EN MARCHA DEL MODELO DE APOYO A LA COMERCIALIZACIÓN, LA ESTRUCTURACIÓN, EJECUCIÓN Y SUPERVISIÓN DE LOS PROYECTOS INTEGRALES DE DESARROLLO AGROPECUARIO Y RURAL CON ENFOQUE TERRITORIAL, EN LOS COMPONENTES DE ACCESO A ACTIVOS PRODUCTIVOS, COMER</t>
  </si>
  <si>
    <t>FILA_617</t>
  </si>
  <si>
    <t>PRESTAR DESDE SU PERFIL PROFESIONAL SUS SERVICIOS PARA APOYAR A LA UNIDAD TÉCNICA TERRITORIAL, EN LOS PROCESOS TÉCNICOS RELACIONADOS CON LA ESTRUCTURACIÓN, EJECUCIÓN Y SUPERVISIÓN DE LOS PROYECTOS INTEGRALES DE DESARROLLO AGROPECUARIO Y RURAL CON ENFOQUE TERRITORIAL, EN LOS PROCESOS DE HABILITACIÓN DE EPSEAS, ASÍ COMO EN LA PRESTACIÓN DEL SERVICIO PÚBLICO DE ADECUACIÓN DE TIERRAS, ASÍ MI</t>
  </si>
  <si>
    <t>FILA_618</t>
  </si>
  <si>
    <t>PRESTAR SUS SERVICIOS PROFESIONALES EN LA UNIDAD TÉCNICA TERRITORIAL NO. 13 APOYANDO LAS GESTIONES AMBIENTALES RELACIONADAS CON LOS PROCESOS DE ESTRUCTURACIÓN DE PROYECTOS INTEGRALES DE DESARROLLO AGROPECUARIO Y RURAL CON ENFOQUE TERRITORIAL Y LA PRESTACIÓN DEL SERVICIO DE ADECUACIÓN DE TIERRAS, APOYANDO LAS ACTIVIDADES OPERATIVAS RELACIONADAS CON EL PROCESO DE HABILITACIÓN DE EPSEA, Y E</t>
  </si>
  <si>
    <t>C-1702-1100-13-0-1702007-02, C-1702-1100-13-0-1702025-02, C-1708-1100-4-0-1708041-02, C-1709-1100-5-0-1709100-02, C-1709-1100-5-0-1709103-02</t>
  </si>
  <si>
    <t>FILA_619</t>
  </si>
  <si>
    <t>PRESTAR SERVICIOS PROFESIONALES A LA DIRECCIÓN DE ASISTENCIA TÉCNICA DE LA ADR, PARA ORIENTAR LAS ACCIONES EN EJECUCIÓN SOBRE LA PLANEACIÓN, Y ESTRUCTURACIONES RELACIONADAS CON EL COMPONENTE DE ASISTENCIA TÉCNICA, ACOMPAÑAR LA ESTRUCTURACIÓN DE PROCESOS CONTRACTUALES, ASÍ COMO LOS TEMAS DE GESTIÓN DE CALIDAD DE LA DIRECCIÓN.  NPAA-615</t>
  </si>
  <si>
    <t>FILA_620</t>
  </si>
  <si>
    <t>PRESTAR SUS SERVICIOS PROFESIONALES PARA APOYAR EN LAS ACTIVIDADES RELACIONADAS CON LA GESTIÓN PRESUPUESTAL, CONTABLE Y FINANCIERA DE LA AGENCIA, ASÍ COMO EN EL REGISTRO DE LAS OPERACIONES EN EL SISTEMA INTEGRADO DE INFORMACIÓN FINANCIERA SIIF NACIÓN, DE ACUERDO CON LA NORMATIVIDAD VIGENTE. NPAA-616</t>
  </si>
  <si>
    <t>FILA_621</t>
  </si>
  <si>
    <t>PRESTAR LOS SERVICIOS DE APOYO A LA GESTIÓN A LA SECRETARÍA GENERAL DE LA AGENCIA DE DESARROLLO RURAL EN LAS ACTIVIDADES DE LOS PROCESOS TÉCNICOS ARCHIVISTICOS Y DE GESTIÓN DOCUMENTAL. NPAA-617</t>
  </si>
  <si>
    <t>FILA_622</t>
  </si>
  <si>
    <t>ADQUISICIÓN DE ELEMENTOS DE FERRETERÍA NECESARIOS PARA MANTENER LAS CONDICIONES FÍSICAS DE LA SEDE CENTRAL DE LA AGENCIA DE DESARROLLO RURAL - ADR. NPAA-618</t>
  </si>
  <si>
    <t>FILA_623</t>
  </si>
  <si>
    <t>ARRENDAMIENTO  DE UNA BODEGA TOTALMENTE ADECUADA PARA LA CUSTODIA Y CONSERVACIÓN DE ARCHIVOS RECIBIDOS Y PRODUCIDOS POR LA AGENCIA. NPAA-619</t>
  </si>
  <si>
    <t>FILA_624</t>
  </si>
  <si>
    <t>ADQUISICIÓN, TRANSPORTE E INSTALACIÓN DE MOBILIARIO QUE REQUIERE LA AGENCIA DE DESARROLLO RURAL (ADR) PARA USO DE LAS UNIDADES TÉCNICAS TERRITORIALES Y LA SEDE PRINCIPAL. NPAA-620</t>
  </si>
  <si>
    <t>FILA_625</t>
  </si>
  <si>
    <t>REALIZAR EL MANTENIMIENTO INTEGRAL Y ADECUACIONES A LOS BIENES INMUEBLES DONDE FUNCIONA LA SEDE CENTRAL Y LAS UNIDADES TÉCNICAS TERRITORIALES DE LA AGENCIA DE DESARROLLO RURAL - ADR. NPAA-621</t>
  </si>
  <si>
    <t>FILA_626</t>
  </si>
  <si>
    <t>REALIZAR LA INTERVENTORIA TECNICA, ADMINISTRATIVA FINANCIERA, CONTABLE JURIDICA Y AMBIENTAL AL CONTRATO DE MANTENIMIENTO INTEGRALY ADECUACIONES A LOS BIENES INMUEBLES DONDE FUNCIONA LA SEDE CENTRAL Y LAS UNIDADES TECNICAS TERRITORIALES DE LA AGENCIA DE DESARROLLO RURAL. NPAA-622</t>
  </si>
  <si>
    <t>FILA_627</t>
  </si>
  <si>
    <t>REALIZAR LA DIGITALIZACIÓN DE ARCHIVOS PARA LA AGENCIA DE DESARROLLO RURAL – ADR, DE ACUERDO A LA NORMATIVIDAD ARCHIVÍSTICA LEGAL VIGENTE. NPAA-623</t>
  </si>
  <si>
    <t>FILA_628</t>
  </si>
  <si>
    <t>REALIZAR LA DIGITALIZACIÓN DE ARCHIVOS PARA LA AGENCIA DE DESARROLLO RURAL – ADR, DE ACUERDO A LA NORMATIVIDAD ARCHIVÍSTICA LEGAL VIGENTE. NPAA-624</t>
  </si>
  <si>
    <t>FILA_629</t>
  </si>
  <si>
    <t>PRESTAR SUS SERVICIOS PROFESIONALES A LA AGENCIA DE DESARROLLO RURAL, EN LA EVALUACIÓN Y CALIFICACIÓN DE LOS PROYECTOS INTEGRALES DE DESARROLLO AGROPECUARIO Y RURAL CONFORME EL REGLAMENTO VIGENTE Y DESDE EL NÚCLEO BÁSICO DE SU CONOCIMIENTO. NPAA-625</t>
  </si>
  <si>
    <t>FILA_630</t>
  </si>
  <si>
    <t>PRESTAR SUS SERVICIOS PROFESIONALES A LA AGENCIA DE DESARROLLO RURAL, EN LA EVALUACIÓN Y CALIFICACIÓN DE LOS PROYECTOS INTEGRALES DE DESARROLLO AGROPECUARIO Y RURAL CONFORME EL REGLAMENTO VIGENTE Y DESDE EL NÚCLEO BÁSICO DE SU CONOCIMIENTO. NPAA-626</t>
  </si>
  <si>
    <t>FILA_631</t>
  </si>
  <si>
    <t>PRESTAR SUS SERVICIOS PROFESIONALES A LA AGENCIA DE DESARROLLO RURAL, EN LA EVALUACIÓN Y CALIFICACIÓN DE LOS PROYECTOS INTEGRALES DE DESARROLLO AGROPECUARIO Y RURAL CONFORME EL REGLAMENTO VIGENTE Y DESDE EL NÚCLEO BÁSICO DE SU CONOCIMIENTO. NPAA-627</t>
  </si>
  <si>
    <t>FILA_632</t>
  </si>
  <si>
    <t>PRESTAR SUS SERVICIOS PROFESIONALES A LA AGENCIA DE DESARROLLO RURAL, EN LA EVALUACIÓN Y CALIFICACIÓN DE LOS PROYECTOS INTEGRALES DE DESARROLLO AGROPECUARIO Y RURAL CONFORME EL REGLAMENTO VIGENTE Y DESDE EL NÚCLEO BÁSICO DE SU CONOCIMIENTO. NPAA-628</t>
  </si>
  <si>
    <t>FILA_633</t>
  </si>
  <si>
    <t>PRESTAR  LOS SERVICIOS  PROFESIONALES  A  LA  UNIDAD TÉCNICA TERRITORIAL NO. 9 LIDERANDO EL DIAGNOSTICO, ESTRUCTURACIÓN Y FORMULACIÓN DE LOS PROYECTOS INTEGRALES DE DESARROLLO AGROPECUARIO Y RURAL CON ENFOQUE TERRITORIAL PRIORIZADOS POR LA ADR DENTRO DEL MARCO DE LOS COMPROMISOS ESTABLECIDOS CON EL CRIC,  ASÍ COMO ORIENTANDO TÉCNICAMENTE LAS ACCIONES QUE CONLLEVEN A LA SOLUCIÓN DE LAS PR</t>
  </si>
  <si>
    <t>FILA_634</t>
  </si>
  <si>
    <t>PRESTAR  LOS SERVICIOS  PROFESIONALES  A  LA  UNIDAD TÉCNICA TERRITORIAL NO. 9 REALIZANDO EL DIAGNOSTICO, ESTRUCTURACIÓN Y FORMULACIÓN DE LOS PROYECTOS INTEGRALES DE DESARROLLO AGROPECUARIO Y RURAL CON ENFOQUE TERRITORIAL PRIORIZADOS POR LA ADR DENTRO DEL MARCO DE LOS COMPROMISOS ESTABLECIDOS CON EL CRIC; ASÍ COMO REALIZANDO RECOMENDACIONES QUE PROPENDAN POR LA SOLUCIÓN DE LAS PROBLEMATI</t>
  </si>
  <si>
    <t>FILA_635</t>
  </si>
  <si>
    <t>PRESTAR  LOS SERVICIOS  PROFESIONALES  A  LA  UNIDAD TÉCNICA TERRITORIAL NO. 9 REALIZANDO EL DIAGNOSTICO, ESTRUCTURACIÓN Y FORMULACIÓN DE LOS PROYECTOS INTEGRALES DE DESARROLLO AGROPECUARIO Y RURAL CON ENFOQUE TERRITORIAL PRIORIZADOS POR LA ADR DENTRO DEL MARCO DE LOS COMPROMISOS ESTABLECIDOS CON EL CRIC.NPAA-631</t>
  </si>
  <si>
    <t>FILA_636</t>
  </si>
  <si>
    <t>FILA_637</t>
  </si>
  <si>
    <t>PRESTAR  LOS SERVICIOS  PROFESIONALES  A  LA  UNIDAD TÉCNICA TERRITORIAL NO. 9 REALIZANDO EL DIAGNOSTICO, ESTRUCTURACIÓN Y FORMULACIÓN DE LOS PROYECTOS INTEGRALES DE DESARROLLO AGROPECUARIO Y RURAL CON ENFOQUE TERRITORIAL PRIORIZADOS POR LA ADR DENTRO DEL MARCO DE LOS COMPROMISOS ESTABLECIDOS CON EL CRIC.NPAA-633</t>
  </si>
  <si>
    <t>FILA_638</t>
  </si>
  <si>
    <t>PRESTAR  LOS SERVICIOS  PROFESIONALES  A  LA  UNIDAD TÉCNICA TERRITORIAL NO. 9 REALIZANDO EL DIAGNOSTICO, ESTRUCTURACIÓN Y FORMULACIÓN DE LOS PROYECTOS INTEGRALES DE DESARROLLO AGROPECUARIO Y RURAL CON ENFOQUE TERRITORIAL PRIORIZADOS POR LA ADR DENTRO DEL MARCO DE LOS COMPROMISOS ESTABLECIDOS CON EL CRIC. NPAA-634</t>
  </si>
  <si>
    <t>FILA_639</t>
  </si>
  <si>
    <t>PRESTAR  LOS SERVICIOS  PROFESIONALES APOYANDO A LA UNIDAD TÉCNICA TERRITORIAL NO. 9 EN LAS ACTIVIDADES RELACIONADAS CON EL DIAGNOSTICO, ESTRUCTURACIÓN Y FORMULACIÓN DE PROYECTOS INTEGRALES DE DESARROLLO AGROPECUARIO Y RURAL CON ENFOQUE TERRITORIAL  PRIORIZADOS POR LA ADR DENTRO DEL MARCO DE LOS COMPROMISOS ESTABLECIDOS CON EL CRIC. NPAA-635</t>
  </si>
  <si>
    <t>FILA_640</t>
  </si>
  <si>
    <t>PRESTAR SERVICIOS PROFESIONALES A LA DIRECCIÓN DE ASISTENCIA TÉCNICA, EN EL PROCESO DE PLANEACIÓN, FORMULACIÓN, ESTRUCTURACIÓN, IMPLEMENTACIÓN, SEGUIMIENTO Y EVALUACIÓN DEL SERVICIO PÚBLICO DE EXTENSIÓN AGROPECUARIA; COMO TAMBIÉN LA FORMULACIÓN Y SEGUIMIENTO DEL PROYECTO DE INVERSIÓN Y EL PLAN DE ACCIÓN DE LA DIRECCIÓN. NPAA-636</t>
  </si>
  <si>
    <t>FILA_641</t>
  </si>
  <si>
    <t>PRESTAR SUS SERVICIOS PROFESIONALES PARA APOYAR A LA UNIDAD TÉCNICA TERRITORIAL NO. 13 ENLOS ASPECTOS SOCIALES RELACIONADOS CON LOS PROYECTOS INTEGRALES DE DESARROLLO AGROPECUARIO Y RURAL CON ENFOQUE TERRITORIAL, ASÍ COMO EN LOS PARAMETROS SOCIALES RELACIONADOS CON LA PRESTACIÓN DEL SERVICIO PÚBLICO DE ADECUACIÓN DE TIERRAS EN PRO DE LA PRODUCTIVIDAD DEL TERRITORIO, BIENESTAR SOCIAL DE L</t>
  </si>
  <si>
    <t>C-1702-1100-10-0-1702038-02, C-1702-1100-13-0-1702007-02, C-1702-1100-13-0-1702025-02, C-1708-1100-4-0-1708041-02, C-1709-1100-5-0-1709100-02</t>
  </si>
  <si>
    <t>FILA_642</t>
  </si>
  <si>
    <t>PRESTAR SUS SERVICIOS PROFESIONALES PARA APOYAR JURÍDICAMENTE A LA UNIDAD TÉCNICA TERRITORIAL NO. 13 EN LOS PROCESOS RELACIONADOS CON LA ESTRUCTURACIÓN, EJECUCIÓN Y SUPERVISIÓN DE LOS PROYECTOS INTEGRALES DE DESARROLLO AGROPECUARIO Y RURAL CON ENFOQUE TERRITORIAL, ASÍ COMO EN EL MODELO DE COMERCIALIZACION, Y EN LOS ASPECTOS JURÍDICOS RELACIONADOS CON LA PRESTACIÓN DEL SERVICIO PÚBLICO DE</t>
  </si>
  <si>
    <t>FILA_643</t>
  </si>
  <si>
    <t>FILA_644</t>
  </si>
  <si>
    <t>PRESTACIÓN DE SERVICIOS PROFESIONALES DE APOYO A LA VICEPRESIDENCIA DE INTEGRACIÓN PRODUCTIVA, EN ASUNTOS DE NATURALEZA JURÍDICO CONTRACTUAL Y ADMINISTRATIVA IMPULSANDO LOS TRÁMITES PARA ATENDER LAS ACTIVIDADES INHERENTES A LA OFERTA INSTITUCIONAL A CARGO DE LAS DIRECCIONES DE ACCESO A ACTIVOS PRODUCTIVOS, ADECUACIÓN DE TIERRAS, COMERCIALIZACIÓN, ASISTENCIA TÉCNICA, Y LAS UNIDADES TÉCNIC</t>
  </si>
  <si>
    <t>FILA_645</t>
  </si>
  <si>
    <t>PRESTAR LOS SERVICIOS PROFESIONALES DE APOYO JURÍDICO Y ORIENTACIÓN LEGAL A LA VICEPRESIDENCIA DE INTEGRACIÓN PRODUCTIVA, EN LOS TRÁMITES DE GESTIÓN Y EJECUCIÓN RELACIONADOS A LOS PROYECTOS DE INVERSIÓN A CARGO DE LAS DIRECCIONES TÉCNICAS DE COMERCIALIZACIÓN, ACCESO A ACTIVOS PRODUCTIVOS, ASISTENCIA TÉCNICA Y DE ADECUACIÓN DE TIERRAS CON SU COMPONTE DE CARTERA; ASÍ COMO BRINDAR ACOMPAÑAM</t>
  </si>
  <si>
    <t>FILA_646</t>
  </si>
  <si>
    <t xml:space="preserve">PRESTACIÓN DE SERVICIOS PROFESIONALES BRINDANDO APOYO LEGAL QUE PERMITAN ESTABLECER ACCIONES Y SOLUCIONES A DIFICULTADES QUE SE DAN EN EL MARCO DE LOS PIDAR, LA PRESTACIÓN DE SERVICIO PÚBLICO DE EXTENSIÓN AGROPECUARIA, EL SERVICIO PÚBLICO DE ADECUACIÓN DE TIERRAS Y ORIENTAR TRÁMITES ADMINISTRATIVOS PARA EL DESARROLLO DE ALIANZAS DENTRO DE LA PRESTACIÓN DEL ESQUEMA DE COMERCIALIZACIÓN DE </t>
  </si>
  <si>
    <t>FILA_647</t>
  </si>
  <si>
    <t>PRESTAR  LOS SERVICIOS  PROFESIONALES  A  LA  UNIDAD TÉCNICA TERRITORIAL NO. 9 REALIZANDO EL DIAGNOSTICO, ESTRUCTURACIÓN Y FORMULACIÓN DE LOS PROYECTOS INTEGRALES DE DESARROLLO AGROPECUARIO Y RURAL CON ENFOQUE TERRITORIAL PRIORIZADOS POR LA ADR DENTRO DEL MARCO DE LOS COMPROMISOS ESTABLECIDOS CON EL CRIC; ASÍ COMO REALIZANDO RECOMENDACIONES QUE PROPENDAN POR LA SOLUCIÓN DE LAS PROBLEMÁTI</t>
  </si>
  <si>
    <t>FILA_648</t>
  </si>
  <si>
    <t>PRESTAR SUS SERVICIOS PROFESIONALES PARA APOYAR Y SOPORTAR A LA UNIDAD TÉCNICA TERRITORIAL N° 1, EN EL APOYO AL MODELO DE  COMERCIALIZACIÓN, ASÍ COMO EN LOS ASPECTOS TÉCNICOS RELACIONADOS CON LOS PROCESOS DE ESTRUCTURACIÓN, FORMULACIÓN, EJECUCIÓN Y APOYO EN LA SUPERVISIÓN DE LOS PROYECTOS INTEGRALES DE DESARROLLO AGROPECUARIO Y RURAL CON ENFOQUE TERRITORIAL EN LOS COMPONENTES DE ACCESO A</t>
  </si>
  <si>
    <t>FILA_649</t>
  </si>
  <si>
    <t>FILA_650</t>
  </si>
  <si>
    <t>ENTREGAR EN CALIDAD DE COMODATO O PRESTAMO DE USO A LA GOBERNACION DEL TOLIMA EL BIEN INMUEBLE UBICADO EN EL MUNICIPIO DE LERIDA-TOLIMA, DE PROPIEDAD DE LA ADR. NPAA-647</t>
  </si>
  <si>
    <t>CONTRATADO-NO HUBO EROGACION PRESUPUESTAL</t>
  </si>
  <si>
    <t>FILA_651</t>
  </si>
  <si>
    <t>PRESTAR SERVICIOS DE APOYO A LA GESTIÓN EN LA ADMINISTRACIÓN DE BASES DE DATOS E INTEGRACIÓN CON SISTEMAS DE INFORMACIÓN, QUE CONTRIBUYAN A LA ADECUADA PRESTACIÓN DEL SERVICIO PÚBLICO DE ADECUACIÓN DE TIERRAS, APOYANDO LA IMPLEMENTACIÓN DEL PLAN ESTRATÉGICO DE TECNOLOGIAS DE LA INFORMACIÓN PETI ADR. NPAA-648</t>
  </si>
  <si>
    <t>FILA_652</t>
  </si>
  <si>
    <t>PRESTAR LOS SERVICIOS PROFESIONALES EN LA DIRECCIÓN DE TALENTO HUMANO DE LA ADR, EN LA EJECUCIÓN DE PROYECTOS DE DESARROLLO HUMANO Y EN LA FORMULACIÓN DE ACTIVIDADES DE GESTIÓN DEL CONOCIMIENTO EN EL MARCO DEL PROYECTO DE INVERSIÓNNPAA-652</t>
  </si>
  <si>
    <t>FILA_653</t>
  </si>
  <si>
    <t>FILA_654</t>
  </si>
  <si>
    <t>APOYAR A LA OFICINA JURÍDICA EN LAS ACTIVIDADES RELACIONADAS EN EL PROCEDIMIENTO DE DEFENSA JURÍDICA, LA ATENCIÓN DE REQUERIMIENTOS DE CARÁCTER JURÍDICO ELEVADOS POR LAS DIFERENTES DEPENDENCIAS, ASÍ COMO POR OTRAS ENTIDADES QUE GUARDEN RELACIÓN CON LOS PROYECTOS DE INVERSIÓN QUE FINANCIAN EL CONTRATO.NPAA-664</t>
  </si>
  <si>
    <t>FILA_655</t>
  </si>
  <si>
    <t>PRESTAR LOS SERVICIOS PROFESIONALES A LA VICEPRESIDENCIA DE PROYECTOS DE LA AGENCIA DE DESARROLLO RURAL, EN LA REVISIÓN Y ANÁLISIS JURÍDICO DE LOS ASUNTOS RELACIONADOS CON EMPRESAS COMUNITARIAS Y VIVIENDA DE INTERÉS SOCIAL RURAL; ASÍ COMO LAS DEMÁS ACTIVIDADES TENDIENTES AL CUMPLIMIENTO DE LOS PROYECTOS DE INVERSIÓN QUE FINANCIEN EL CONTRATO. NPAA-646</t>
  </si>
  <si>
    <t>FILA_656</t>
  </si>
  <si>
    <t>PRESTAR SUS SERVICIOS PROFESIONALES A LA OFICINA DE PLANEACIÓN EN LA ELABORACIÓN DE INFORMES Y SEGUIMIENTO A LOS PLANES, PROGRAMAS Y PROYECTOS DE ACUERDO CON LAS POLÍTICAS DEL MIPG DENTRO DEL MARCO DE LAS FUNCIONES DE LA OFICINA DE PLANEACIÓN DE LA ADR, ASÍ COMO, ORIENTAR EN LA PLANIFICACIÓN Y COORDINACIÓN DE LAS ACCIONES DE IMPLEMENTACIÓN DE LAS DIMENSIONES DEL MODELO Y LAS POLÍTICAS DE</t>
  </si>
  <si>
    <t>FILA_657</t>
  </si>
  <si>
    <t>PRESTAR SUS SERVICIOS PROFESIONALES A LA AGENCIA DE DESARROLLO RURAL EN EL ANÁLISIS JURÍDICO DE LOS ASUNTOS RELACIONADOS CON LOS PROCESOS DE EVALUACIÓN, CALIFICACIÓN Y COFINANCIACIÓN Y FORTALECIMIENTO ASOCIATIVO.NPAA-657</t>
  </si>
  <si>
    <t>FILA_658</t>
  </si>
  <si>
    <t>PRESTAR SUS SERVICIOS PROFESIONALES COMO APOYO JURÍDICO A LA UNIDAD TÉCNICA TERRITORIAL N.1 EN LOS PROCESOS RELACIONADOS CON EL MODELO A LA COMERCIALIZACIÓN; ASÍ COMO EN LA ESTRUCTURACIÓN, SUPERVISIÓN  DE LOS DE LOS PROYECTOS INTEGRALES DE DESARROLLO AGROPECUARIO Y RURAL CON ENFOQUE TERRITORIAL EN LOS COMPONENTES DE ASISTENCIA TÉCNICA, ACCESO A ACTIVOS PRODUCTIVOS, PRESTACIÓN DEL SERVICI</t>
  </si>
  <si>
    <t>FILA_659</t>
  </si>
  <si>
    <t>PRESTAR SUS SERVICIOS PROFESIONALES COMO APOYO A LA GESTIÓN SOCIAL EN LA UNIDAD TECNICA TERRITORIAL NO.3 EN LOS ASPECTOS RELACIONADOS CON LOS PROYECTOS INTEGRALES DE DESARROLLO AGROPECUARIO Y RURAL CON ENFOQUE TERRITORIAL, ASÍ COMO FORMULAR ESTRATEGIAS EN LOS PARÁMETROS SOCIALES RELACIONADOS CON LA PRESTACIÓN DEL SERVICIO PUBLICO DE ADECUACIÓN DE TIERRAS EN BÚSQUEDA DE LA PRODUCTIVIDAD D</t>
  </si>
  <si>
    <t>FILA_660</t>
  </si>
  <si>
    <t>PRESTAR SERVICIOS DE APOYO A LA GESTIÓN PARA APOYAR UNIDAD TÉCNICA TERRITORIAL NO UTT 3, Y A LA DIRECCIÓN DE ADECUACION DE TIERRAS DE LA VICEPRESIDENCIA DE INTEGRACIÓN PRODUCTIVA, COMO NOTIFICADOR PARA LAS ZONAS 3, 4, 5, Y 6 DEL DISTRITO MONTERÍA – MOCARÍ, EN LOS ASPECTOS RELACIONADOS CON LA ADMINISTRACIÓN, OPERACIÓN Y MANTENIMIENTO DEL DISTRITO DE ADECUACIÓN DE TIERRA DE LA DOCTRINA Y M</t>
  </si>
  <si>
    <t>FILA_661</t>
  </si>
  <si>
    <t>PRESTAR SUS SERVICIOS PROFESIONALES A LA  UNIDAD TECNICA TERRITORIAL NO.12 EN LOS PROCESOS DE ESTRUCTURACIÓN Y FORMULACIÓN DE LOS PROYECTOS INTEGRALES DE DESARROLLO AGROPECUARIO Y RURAL CON ENFOQUE TERRITORIAL EN LOS COMPONENTES DE ASISTENCIA TECNICA, ADECUACIÓN DE TIERRAS, Y ACCESO A ACTIVOS  PRODUCTIVOS, ASÍ COMO EN LOS TRÁMITES QUE SE DERIVEN EN EL ACOMPAÑAMIENTO A LA EJECUCIÓN, SEGUI</t>
  </si>
  <si>
    <t>FILA_662</t>
  </si>
  <si>
    <t>PRESTAR SUS SERVICIOS PROFESIONALES A LA AGENCIA DE DESARROLLO RURAL, EN LOS ASUNTOS RELACIONADOS CON LA IMPLEMENTACIÓN DE LAS ESTRATEGIAS DE FOMENTO Y FORTALECIMIENTO ASOCIATIVO; ASÍ COMO CON EL PROCESO DE FISCALIZACIÓN DE EMPRESAS COMUNITARIAS.NPAA-668</t>
  </si>
  <si>
    <t>FILA_663</t>
  </si>
  <si>
    <t>PRESTAR SUS SERVICIOS PROFESIONALES A LA AGENCIA DE DESARROLLO RURAL, EN LOS ASUNTOS RELACIONADOS CON LA IMPLEMENTACIÓN DE LAS ESTRATEGIAS DE FORTALECIMIENTO ASOCIATIVO; ASÍ COMO CON EL PROCESO DE FISCALIZACIÓN DE EMPRESAS COMUNITARIAS.NPAA-669</t>
  </si>
  <si>
    <t>FILA_664</t>
  </si>
  <si>
    <t>PRESTAR SERVICIOS PROFESIONALES PARA APOYAR, DESDE SU PERFIL PROFESIONAL DE ECONOMISTA, A LA UNIDAD TÉCNICA TERRITORIAL NO. 7 (ARAUCA, BOYACÁ, CASANARE), EN LOS PROCESOS RELACIONADOS CON LA ESTRUCTURACIÓN, EJECUCIÓN Y SUPERVISIÓN DE LOS PROYECTOS INTEGRALES DE DESARROLLO AGROPECUARIO Y RURAL CON ENFOQUE TERRITORIAL - PIDAR, Y EN PROCESOS DE PROMOCIÓN A LA COMERCIALIZACIÓN Y LA ASOCIATIVI</t>
  </si>
  <si>
    <t>FILA_665</t>
  </si>
  <si>
    <t>PRESTAR SUS SERVICIOS PROFESIONALES A LA AGENCIA DE DESARROLLO RURAL, EN LA EVALUACIÓN Y CALIFICACIÓN DE LOS PROYECTOS INTEGRALES DE DESARROLLO AGROPECUARIO Y RURAL CONFORME EL REGLAMENTO VIGENTE Y DESDE EL NÚCLEO BÁSICO DE SU CONOCIMIENTO.NPAA-667</t>
  </si>
  <si>
    <t>FILA_666</t>
  </si>
  <si>
    <t>PRESTAR LOS SERVICIOS PROFESIONALES EN LA SECRETARÍA GENERAL DE LA AGENCIA DE DESARROLLO RURAL EN LAS ACTIVIDADES DE GESTIÓN ADMINISTRATIVA Y ASISTENCIALES DIRIGIDAS AL CUMPLIMIENTO DE LAS FUNCIONES DE LA DEPENDENCIA. NPAA-673</t>
  </si>
  <si>
    <t>FILA_667</t>
  </si>
  <si>
    <t>PRESTAR DESDE SU PERFIL PROFESIONAL SUS SERVICIOS PARA APOYAR A LA UNIDAD TÉCNICA TERRITORIAL NO. 8, EN EL DESARROLLO DE LAS ACTIVIDADES DE FORMULACIÓN,  ESTRUCTURACIÓN Y SEGUIMIENTO DE LOS PROYECTOS INTEGRALES DE DESARROLLO AGROPECUARIO Y RURAL CON ENFOQUE TERRITORIAL -PIDAR-, BRINDAR APOYO EN LOS COMPONENTES DE ACCESO A ACTIVOS PRODUCTIVOS, ASISTENCIA TÉCNICA, ASÍ MISMO  REALIZAR SEGUI</t>
  </si>
  <si>
    <t>FILA_668</t>
  </si>
  <si>
    <t>PRESTAR SERVICIOS PROFESIONALES PARA APOYAR, DESDE SU PERFIL PROFESIONAL DE INGENIERÍA AGRÍCOLA, A LA UNIDAD TÉCNICA TERRITORIAL NO. 7 (ARAUCA, BOYACÁ, CASANARE), EN LOS PROCESOS RELACIONADOS CON LA ESTRUCTURACIÓN, EJECUCIÓN Y SUPERVISIÓN DE LOS PROYECTOS INTEGRALES DE DESARROLLO AGROPECUARIO Y RURAL CON ENFOQUE TERRITORIAL - PIDAR, Y EN PROCESOS DE PROMOCIÓN A LA COMERCIALIZACIÓN Y LA A</t>
  </si>
  <si>
    <t>FILA_669</t>
  </si>
  <si>
    <t>PRESTAR SUS SERVICIOS PROFESIONALES A LA AGENCIA DE DESARROLLO RURAL PARA ADELANTAR EL MONITOREO, SEGUIMIENTO Y CONTROL DE LOS PROCESOS DE EJECUCIÓN DE LOS PROYECTOS INTEGRALES DE DESARROLLO AGROPECUARIO Y RURAL CON ENFOQUE TERRITORIAL, DE ACUERDO CON LOS CRITERIOS Y PROCEDIMIENTOS VIGENTES.NPAA-666</t>
  </si>
  <si>
    <t>FILA_670</t>
  </si>
  <si>
    <t>AUNAR ESFUERZOS TÉCNICOS, ADMINISTRATIVOS Y FINANCIEROS ENTRE EL DEPARTAMENTO DE CALDAS, LOS MUNICIPIOS DE MARQUETALIA, LA DORADA, NEIRA, PENSILVANIA, VILLAMARÍA, RISARALDA, ANSERMA, ARANZAZU, MANZANARES, RIOSUCIO Y LA AGENCIA DE DESARROLLO RURAL - ADR, PARA CANALIZAR LOS RECURSOS QUE PERMITIRÁN LA PRESTACIÓN DEL SERVICIO PÚBLICO DE EXTENSIÓN AGROPECUARIA, A TRAVÉS DE LAS ENTIDADES PREST</t>
  </si>
  <si>
    <t>FILA_671</t>
  </si>
  <si>
    <t>PRESTACIÓN DE SERVICIOS DE APOYO A LA GESTIÓN EN LAS ACTIVIDADES ADMINISTRATIVAS Y FINANCIERAS RELACIONADAS CON EL PROCESO DE GESTIÓN FINANCIERA DE LA ADR  REQUERIDAS PARA EL CUMPLIMIENTO DE LOS OBJETIVOS PROPIOS DEL PROCESO.NPAA-677</t>
  </si>
  <si>
    <t>FILA_672</t>
  </si>
  <si>
    <t>PRESTAR SUS SERVICIOS PROFESIONALES A LA AGENCIA DE DESARROLLO RURAL, EN EL ANÁLISIS JURÍDICO DE LOS ASUNTOS RELACIONADOS CON LAS ESTRATEGIAS DE FOMENTO Y FORTALECIMIENTO ASOCIATIVO DIRIGIDAS A LA POBLACIÓN OBJETO DE ATENCIÓN DE LA OFERTA INSTITUCIONAL.  NPAA-658</t>
  </si>
  <si>
    <t>FILA_673</t>
  </si>
  <si>
    <t>PRESTAR LOS SERVICIOS PROFESIONALES COMO INGENIERO CIVIL EN LA DIRECCIÓN DE ADECUACIÓN DE TIERRAS EN EL SEGUIMIENTO DE OBRAS DE REHABILITACIÓN EN EL MARCO DEL PROCESO DE PRESTACIÓN Y APOYO DEL SERVICIO PÚBLICO ADECUACIÓN DE TIERRAS, EN CONCORDANCIA CON EL PROYECTO DE INVERSIÓN.NPAA-678</t>
  </si>
  <si>
    <t>FILA_674</t>
  </si>
  <si>
    <t>PRESTAR SUS SERVICIOS PROFESIONALES A LA AGENCIA DE DESARROLLO RURAL, EN EL ANÁLISIS JURÍDICO DE LOS ASUNTOS RELACIONADOS CON EL MONITOREO, SEGUIMIENTO Y CONTROL A LA EJECUCIÓN DE LOS PROYECTOS INTEGRALES DE DESARROLLO AGROPECUARIO Y RURAL CON ENFOQUE TERRITORIAL, DE ACUERDO CON LOS CRITERIOS Y PROCEDIMIENTOS VIGENTES. NPAA-674</t>
  </si>
  <si>
    <t>FILA_675</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</si>
  <si>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PROCESO.NPAA-681</t>
  </si>
  <si>
    <t>FILA_676</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</si>
  <si>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PIDAR.NPAA-683</t>
  </si>
  <si>
    <t>FILA_677</t>
  </si>
  <si>
    <t>PRESTAR SERVICIOS PROFESIONALES EN LA PROYECCIÓN DE CONCEPTOS JURÍDICOS, RESPUESTA A DERECHOS DE PETICIÓN Y REVISIÓN DE ACTOS ADMINISTRATIVOS, ASÍ COMO ACOMPAÑAMIENTO A LAS DEPENDENCIAS DE LA AGENCIA DE DESARROLLO RURAL QUE LO REQUIERAN, Y LAS DEMÁS ACTUACIONES ADMINISTRATIVAS NECESARIAS PARA LA EJECUCIÓN DE LOS PROYECTOS DE INVERSIÓN QUE FINANCIAN EL CONTRATO. NPAA-679</t>
  </si>
  <si>
    <t>FILA_678</t>
  </si>
  <si>
    <t>PRESTAR SUS SERVICIOS PROFESIONALES A LA AGENCIA DE DESARROLLO RURAL, EN LA EVALUACIÓN Y CALIFICACIÓN DE LOS PROYECTOS INTEGRALES DE DESARROLLO AGROPECUARIO Y RURAL CONFORME EL REGLAMENTO VIGENTE Y DESDE EL NÚCLEO BÁSICO DE SU CONOCIMIENTO.NPAA-676</t>
  </si>
  <si>
    <t>FILA_679</t>
  </si>
  <si>
    <t>PRESTAR LOS SERVICIOS PROFESIONALES A LA DIRECCIÓN DE ACCESO A ACTIVOS PRODUCTIVOS ESTRUCTURANDO PROYECTOS INTEGRALES DE DESARROLLO AGROPECUARIO Y RURAL CON ENFOQUE TERRITORIAL, ASÍ COMO ACOMPAÑANDO A LA CONSTRUCCIÓN DE SOLUCIONES EN TEMAS AMBIENTALES DE LOS PIDAR EN EJECUCIÓN. NPAA-701</t>
  </si>
  <si>
    <t>FILA_680</t>
  </si>
  <si>
    <t>APOYAR A LA DIRECCIÓN DE COMERCIALIZACIÓN EN EL FORTALECIMIENTO Y ACOMPAÑAMIENTO COMERCIAL DE LAS ORGANIZACIONES DE PEQUEÑOS Y MEDIANOS PRODUCTORES A NIVEL NACIONAL, PARA LOGRAR EL INGRESO A NUEVOS Y MEJORES MERCADOSNPAA-700</t>
  </si>
  <si>
    <t>321 21021</t>
  </si>
  <si>
    <t>FILA_681</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</si>
  <si>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PROCESO.NPAA-680</t>
  </si>
  <si>
    <t>FILA_682</t>
  </si>
  <si>
    <t>PRESTAR LOS SERVICIOS PROFESIONALES A LA UNIDAD TÉCNICA TERRITORIAL NO. 9, EN LAS RESPUESTAS DE PQR, ENTRE OTRAS PETICIONES Y RECLAMACIONES RELACIONADOS CON LOS SERVICIOS Y OFERTA INSTITUCIONAL COMO PIDAR, SERVICIO DE EXTENSIÓN AGROPECUARIA, ACCESO AL FORTALECIMIENTO COMERCIAL Y LOS SERVICIOS INHERENTES AL COMPONENTE DE ADECUACIÓN DE TIERRAS, ORIENTANDO LA TOMA DE DECISIONES QUE GARANTIC</t>
  </si>
  <si>
    <t>FILA_683</t>
  </si>
  <si>
    <t xml:space="preserve">PRESTAR DESDE SU PERFIL PROFESIONAL SUS SERVICIOS PARA APOYAR A LA UNIDAD TÉCNICA TERRITORIAL NO. 10 EN LOS PROCESOS DE FORTALECIMIENTO A LA PRESTACIÓN DEL SERVICIO PÚBLICO DE EXTENSIÓN AGROPECUARIA NACIONAL Y EN LAS ESTRATEGIAS DE OPTIMIZACIÓN DE GENERACIÓN DE INGRESOS SOSTENIBLES RURALES, INCLUYENDO LOS PROYECTOS INTEGRALES DE DESARROLLO AGROPECUARIO Y RURAL CON ENFOQUE TERRITORIAL DE </t>
  </si>
  <si>
    <t>C-1702-1100-13-0-1702007-02, C-1702-1100-13-0-1702023-02, C-1702-1100-13-0-1702025-02, C-1708-1100-4-0-1708041-02, C-1709-1100-5-0-1709099-02, C-1709-1100-5-0-1709100-02, C-1709-1100-5-0-1709101-02</t>
  </si>
  <si>
    <t>FILA_684</t>
  </si>
  <si>
    <t>PRESTAR LOS SERVICIOS DE APOYO A LA GESTIÓN A LA SECRETARIA GENERAL DE LA AGENCIA DE DESARROLLO RURAL EN LAS ACTIVIDADES DE ARCHIVO.NPAA-690</t>
  </si>
  <si>
    <t>FILA_685</t>
  </si>
  <si>
    <t>PRESTAR SUS SERVICIOS PROFESIONALES A LA AGENCIA DE DESARROLLO RURAL PARA ADELANTAR EL MONITOREO, SEGUIMIENTO Y CONTROL DE LOS PROCESOS DE EJECUCIÓN DE LOS PROYECTOS INTEGRALES DE DESARROLLO AGROPECUARIO Y RURAL CON ENFOQUE TERRITORIAL, DE ACUERDO CON LOS CRITERIOS Y PROCEDIMIENTOS VIGENTES.NPAA-675</t>
  </si>
  <si>
    <t>FILA_686</t>
  </si>
  <si>
    <t>PRESTAR LOS SERVICIOS PROFESIONALES A LA UNIDAD TÉCNICA TERRITORIAL Nº 2, BRINDANDO ACOMPAÑAMIENTO EN LAS SUPERVISIONES QUE DEBEN REALIZARSE A LOS PROYECTOS INTEGRALES DE DESARROLLO AGROPECUARIO Y RURAL – PIDAR, GENERANDO ORIENTACIÓN A SOLUCIONES PARA SU NORMAL DESARROLLO, ASÍ COMO SOPORTAR TRÁMITES EN CUANTO AL SEGUIMIENTO DE LA PRESTACIÓN DEL SERVICIO  DE EXTENSIÓN AGROPECUARIA QUE REA</t>
  </si>
  <si>
    <t>FILA_687</t>
  </si>
  <si>
    <t>AUNAR ESFUERZOS ADMINISTRATIVOS, TECNICOS Y FINANCIEROS CON EL FIN DE REALIZAR EL CERRAMIENTO MEDIANTE CERCA DEL EMBALSE LA PLAYA DEL DISTRITO DE ADECUACIÓN DE TIERRAS ALTO CHICAMOCHA Y FIRAVITOBA, DE CONFORMIDAD CON LA ORDEN SEGUNDA DEL FALLO DE LA ACCION POPULAR DEL TRIBUNAL ADMINISTRATIVO DE BOYACÁ CON RADICADO 150002331000-1999-02441-00.NPAA-712</t>
  </si>
  <si>
    <t>FILA_688</t>
  </si>
  <si>
    <t>PRESTAR LOS SERVICIOS PROFESIONALES A LA DIRECCIÓN DE ACCESO A ACTIVOS PRODUCTIVOS ESTRUCTURANDO PROYECTOS INTEGRALES DE DESARROLLO AGROPECUARIO Y RURAL CON ENFOQUE TERRITORIAL CON ÉNFASIS EN LOS PROYECTOS QUE TENGAN COMPONENTE CIVIL, ASÍ COMO REVISANDO Y REALIZANDO EL ALISTAMIENTO DOCUMENTAL PREVIO A LA REMISIÓN DE LOS PROYECTOS A LA ETAPA DE CALIFICACIÓN Y EVALUACIÓN. NPAA-702</t>
  </si>
  <si>
    <t>FILA_689</t>
  </si>
  <si>
    <t>PRESTAR LOS SERVICIOS DE APOYO A LA GESTIÓN   A LA AGENCIA EN LOS PROCESOS ADMINISTRATIVOS Y DE GESTIÓN DOCUMENTAL QUE SE ADELANTEN EN LA SECRETARÍA GENERAL.NPAA-710</t>
  </si>
  <si>
    <t>FILA_690</t>
  </si>
  <si>
    <t>PRESTAR SUS SERVICIOS DE APOYO A LA GESTIÓN A LA DIRECCIÓN DE ADECUACIÓN DE TIERRAS EN LA RECEPCIÓN, RADICACIÓN, ARCHIVO DE GESTIÓN DOCUMENTAL Y ANÁLISIS DE INFORMACIÓN EN EL MARCO DE LAS FUNCIONES MISIONALES DERIVADAS DEL SERVICIO PÚBLICO DE ADECUACIÓN DE TIERRASNPAA-697</t>
  </si>
  <si>
    <t>C-1709-1100-5-0-1709097-02, C-1709-1100-5-0-1709099-02, C-1709-1100-5-0-1709100-02</t>
  </si>
  <si>
    <t>FILA_691</t>
  </si>
  <si>
    <t>PRESTAR LOS SERVICIOS PROFESIONALES A LA  UNIDAD TÉCNICA TERRITORIAL NO.12, SOPORTANDO TRÁMITES DE ESTRUCTURACIÓN DE LOS PROYECTOS INTEGRALES DE DESARROLLO AGROPECUARIO Y RURAL CON ENFOQUE TERRITORIAL DE LA JURISDICCIÓN DE LA UTT, PRODUCTO DE LA CONVOCATORIA DE RECEPCIÓN DE PERFILES 2020 Y APOYAR LA EJECUCIÓN DE PIDAR BAJO LA MODALIDAD DE EJECUCIÓN DIRECTA Y/O POR CONVENIOS; ASÍ MISMO AC</t>
  </si>
  <si>
    <t>C-1702-1100-13-0-1702007-02, C-1702-1100-13-0-1702025-02, C-1708-1100-4-0-1708041-02, C-1709-1100-5-0-1709099-02, C-1709-1100-5-0-1709100-02, C-1709-1100-5-0-1709101-02</t>
  </si>
  <si>
    <t>FILA_692</t>
  </si>
  <si>
    <t>ADQUISICIÓN DE ELEMENTOS DE SEÑALIZACIÓN INFORMATIVOS Y DE APOYO PARA USO DE LA ADR. NPAA-663</t>
  </si>
  <si>
    <t>FILA_693</t>
  </si>
  <si>
    <t>PRESTAR SUS SERVICIOS PROFESIONALES A LA AGENCIA DE DESARROLLO RURAL EN LA ADOPCIÓN DEL ENFOQUE DIFERENCIAL EN LOS PROCESOS DE EVALUACIÓN, CALIFICACIÓN Y COFINANCIACIÓN DE PROYECTOS INTEGRALES DE DESARROLLO AGROPECUARIO Y RURAL PIDAR.NPAA-691</t>
  </si>
  <si>
    <t>FILA_694</t>
  </si>
  <si>
    <t>PRESTAR SUS SERVICIOS DE APOYO A LA GESTIÓN A LA DIRECCIÓN DE ADECUACIÓN DE TIERRAS EN LA RECEPCIÓN, REPARTO, SEGUIMIENTO AL SISTEMA DE GESTIÓN DOCUMENTAL DE LA ADR Y DEMÁS ACTIVIDADES REQUERIDAS PARA DAR CUMPLIMIENTO A LA PRESTACIÓN DEL SERVICIO PÚBLICO DE ADECUACIÓN DE TIERRAS DE LA AGENCIA DE DESARROLLO RURAL.NPAA-698</t>
  </si>
  <si>
    <t>FILA_695</t>
  </si>
  <si>
    <t>PRESTAR SUS SERVICIOS PROFESIONALES PARA APOYAR EL DESARROLLO, IMPLEMENTACIÓN, SEGUIMIENTO Y CONTROL DEL SISTEMA DE GESTIÓN INTEGRAL EN LA SECRETARÍA GENERAL DE LA ADR.NPAA-711</t>
  </si>
  <si>
    <t>FILA_696</t>
  </si>
  <si>
    <t>PRESTAR SUS SERVICIOS PROFESIONALES APOYANDO JURÍDICAMENTE EN LOS PROCESOS RELACIONADOS CON LA FORMULACIÓN, ESTRUCTURACIÓN, EJECUCIÓN Y SUPERVISIÓN DE LOS PROYECTOS INTEGRALES DE DESARROLLO AGROPECUARIO Y RURAL CON ENFOQUE TERRITORIAL PIDAR, ASÍ COMO RESOLUCIÓN DE TRÁMITES RELACIONADOS CON LA OFERTA Y SERVICIOS PÚBLICOS A CARGO DE LA AGENCIA EN TERRITORIO TALES COMO ACCESO AL FORTALECIMI</t>
  </si>
  <si>
    <t>FILA_697</t>
  </si>
  <si>
    <t>PRESTAR SERVICIOS PROFESIONALES A LA OFICINA JURÍDICA PARA APOYAR LA DEFENSA DE LOS INTERESES DE LA ENTIDAD PARA EL TRÁMITE EN LAS ACCIONES DE TUTELA Y EN LOS PROCESOS DE JURISDICCIÓN ESPECIAL, ASÍ COMO LA PROYECCIÓN Y REVISIÓN DE LOS ACTOS ADMINISTRATIVOS, RECURSOS, REVOCATORIAS DIRECTAS Y TRÁMITE DE PQRSD, QUE TENGA RELACIÓN CON LOS PROYECTOS DE INVERSIÓN QUE FINANCIAN EL CONTRATO.NPAA</t>
  </si>
  <si>
    <t>FILA_698</t>
  </si>
  <si>
    <t>PRESTAR SERVICIOS PROFESIONALES ESPECIALIZADOS A LA OFICINA JURÍDICA, PARA EJERCER LA REPRESENTACIÓN Y VIGILANCIA DE LOS PROCESOS JUDICIALES Y ARBITRALES, ASÍ COMO LAS CONCILIACIONES EXTRAJUDICIALES A NIVEL NACIONAL, LA EMISIÓN DE CONCEPTOS JURÍDICOS, EL TRÁMITE DE REVOCATORIAS DIRECTAS, ACTUACIONES ADMINISTRATIVAS SANCIONATORIAS, CONTRATACIÓN ESTATATAL Y ASESORÍA JURÍDICA PERMANENTE PAR</t>
  </si>
  <si>
    <t>FILA_699</t>
  </si>
  <si>
    <t>PRESTAR LOS SERVICIOS PROFESIONALES COMO ABOGADO PARA APOYAR LAS ACTIVIDADES RELACIONADAS CON LA ARTICULACIÓN, PREPARACIÓN, REVISIÓN Y CONCEPTUALIZACIÓN DE LA ACTUACIÓN DE LA VICEPRESIDENCIA DE GESTIÓN CONTRACTUAL, EN LOS TRÁMITES DE LAS DIFERENTES ETAPAS DE LOS PROCESOS DE CONTRATACIÓN DE LA ADR. NPAA-732</t>
  </si>
  <si>
    <t>C-1702-1100-13-0-1702024-02, C-1708-1100-4-0-1708041-02, C-1709-1100-5-0-1709098-02</t>
  </si>
  <si>
    <t>FILA_700</t>
  </si>
  <si>
    <t>PRESTAR LOS SERVICIOS PROFESIONALES JURÍDICOS ESPECIALIZADOS PARA APOYAR LAS ACTIVIDADES RELACIONADAS CON LA ASESORÍA EXTERNA PARA LA EMISIÓN DE CONCEPTOS, ATENCIÓN DE LAS CONSULTAS Y ACOMPAÑAMIENTO DE LOS PROCESOS QUE SE DERIVEN DE LA ACTUACIÓN DE LA VICEPRESIDENCIA DE GESTIÓN CONTRACTUAL, EN LAS DIFERENTES ETAPAS DE LOS PROCESOS DE CONTRATACIÓN DE LA ADR. NPAA-734</t>
  </si>
  <si>
    <t>C-1702-1100-13-0-1702024-02, C-1702-1100-13-0-1702025-02, C-1708-1100-4-0-1708041-02, C-1709-1100-5-0-1709098-02</t>
  </si>
  <si>
    <t>FILA_701</t>
  </si>
  <si>
    <t>PRESTAR LOS SERVICIOS PROFESIONALES COMO ABOGADO ESPECIALIZADO PARA APOYAR LAS ACTIVIDADES RELACIONADAS CON LA PREPARACIÓN, REVISIÓN Y TRÁMITE DE LA ACTUACIÓN DE LA VICEPRESIDENCIA DE GESTIÓN CONTRACTUAL, EN LAS DIFERENTES ETAPAS DE LOS PROCESOS DE CONTRATACIÓN DE LA ADR.NPAA-735</t>
  </si>
  <si>
    <t>C-1702-1100-13-0-1702007-02, C-1702-1100-13-0-1702024-02, C-1702-1100-13-0-1702025-02, C-1708-1100-4-0-1708041-02, C-1709-1100-5-0-1709101-02</t>
  </si>
  <si>
    <t>FILA_702</t>
  </si>
  <si>
    <t>PRESTAR LOS SERVICIOS PROFESIONALES COMO ABOGADO PARA APOYAR LAS ACTIVIDADES RELACIONADAS CON LOS TEMAS JURÍDICOS DE COMPETENCIA DE LA VICEPRESIDENCIA DE GESTIÓN CONTRACTUAL Y LOS TRÁMITES DE LAS DIFERENTES ETAPAS DE LOS PROCESOS DE CONTRATACIÓN DE LA ADR.NPAA-736</t>
  </si>
  <si>
    <t>C-1702-1100-13-0-1702007-02, C-1702-1100-13-0-1702025-02, C-1709-1100-5-0-1709097-02, C-1709-1100-5-0-1709098-02, C-1709-1100-5-0-1709101-02, C-1709-1100-5-0-1709103-02</t>
  </si>
  <si>
    <t>FILA_703</t>
  </si>
  <si>
    <t>PRESTAR LOS SERVICIOS PROFESIONALES COMO ABOGADA, PARA APOYAR LAS ACTIVIDADES RELACIONADAS CON EL ACOMPAÑAMIENTO, ELABORACIÓN, REVISIÓN Y TRÁMITE DE LA ACTUACIÓN DE LA VICEPRESIDENCIA DE GESTIÓN CONTRACTUAL, EN LAS DIFERENTES ETAPAS DE LOS PROCESOS DE CONTRATACIÓN DE LA ADR.NPAA-737</t>
  </si>
  <si>
    <t>FILA_704</t>
  </si>
  <si>
    <t>PRESTAR LOS SERVICIOS PROFESIONALES COMO ABOGADA, PARA APOYAR LAS ACTIVIDADES RELACIONADAS CON EL ACOMPAÑAMIENTO, ELABORACIÓN, REVISIÓN Y TRÁMITE DE LA ACTUACIÓN DE LA VICEPRESIDENCIA DE GESTIÓN CONTRACTUAL, EN LAS DIFERENTES ETAPAS DE LOS PROCESOS DE CONTRATACIÓN DE LA ADR.NPAA-738</t>
  </si>
  <si>
    <t>FILA_705</t>
  </si>
  <si>
    <t>PRESTAR LOS SERVICIOS PROFESIONALES COMO ABOGADA PARA APOYAR LAS ACTIVIDADES RELACIONADAS CON LA ELABORACIÓN, REVISIÓN Y TRÁMITE DE LA ACTUACIÓN DE LA VICEPRESIDENCIA DE GESTIÓN CONTRACTUAL, EN LAS DIFERENTES ETAPAS DE LOS PROCESOS DE CONTRATACIÓN DE LA ADR.NPAA-739</t>
  </si>
  <si>
    <t>C-1702-1100-13-0-1702007-02, C-1702-1100-13-0-1702025-02, C-1709-1100-5-0-1709101-02</t>
  </si>
  <si>
    <t>FILA_706</t>
  </si>
  <si>
    <t>PRESTAR LOS SERVICIOS PROFESIONALES COMO ABOGADA PARA APOYAR LAS ACTIVIDADES RELACIONADAS CON LA ELABORACIÓN, REVISIÓN Y TRÁMITE DE LA ACTUACIÓN DE LA VICEPRESIDENCIA DE GESTIÓN CONTRACTUAL, EN LAS DIFERENTES ETAPAS DE LOS PROCESOS DE CONTRATACIÓN DE LA ADR.NPAA-740</t>
  </si>
  <si>
    <t>FILA_707</t>
  </si>
  <si>
    <t>PRESTAR LOS SERVICIOS PROFESIONALES COMO ABOGADA PARA APOYAR LAS ACTIVIDADES RELACIONADAS CON LA ELABORACIÓN, REVISIÓN Y TRÁMITE DE LA ACTUACIÓN DE LA VICEPRESIDENCIA DE GESTIÓN CONTRACTUAL, EN LAS DIFERENTES ETAPAS DE LOS PROCESOS DE CONTRATACIÓN DE LA ADR.NPAA-741</t>
  </si>
  <si>
    <t>FILA_708</t>
  </si>
  <si>
    <t>PRESTAR LOS SERVICIOS PROFESIONALES COMO ABOGADA PARA APOYAR LAS ACTIVIDADES RELACIONADAS CON LA ATENCIÓN, ELABORACIÓN, REVISIÓN Y TRÁMITE DE LA ACTUACIÓN DE LA VICEPRESIDENCIA DE GESTIÓN CONTRACTUAL, EN LAS DIFERENTES ETAPAS DE LOS PROCESOS DE CONTRATACIÓN DE LA ADR.NPAA-742</t>
  </si>
  <si>
    <t>FILA_709</t>
  </si>
  <si>
    <t>PRESTAR LOS SERVICIOS PROFESIONALES COMO ABOGADA PARA APOYAR LAS ACTIVIDADES RELACIONADAS CON LA ATENCIÓN, ELABORACIÓN, REVISIÓN Y TRÁMITE DE LA ACTUACIÓN DE LA VICEPRESIDENCIA DE GESTIÓN CONTRACTUAL, EN LAS DIFERENTES ETAPAS DE LOS PROCESOS DE CONTRATACIÓN DE LA ADR.NPAA-743</t>
  </si>
  <si>
    <t>FILA_710</t>
  </si>
  <si>
    <t>PRESTAR LOS SERVICIOS PROFESIONALES COMO ABOGADO PARA APOYAR LAS ACTIVIDADES RELACIONADAS CON EL IMPULSO DE LOS PROCESOS SANCIONATORIOS Y LA ELABORACIÓN, REVISIÓN Y TRÁMITE DE LA ACTUACIÓN DE LA VICEPRESIDENCIA DE GESTIÓN CONTRACTUAL, EN LAS DIFERENTES ETAPAS DE LOS PROCESOS DE CONTRATACIÓN DE LA ADR.NPAA-745</t>
  </si>
  <si>
    <t>FILA_711</t>
  </si>
  <si>
    <t>PRESTAR LOS SERVICIOS PROFESIONALES COMO ABOGADA PARA APOYAR LAS ACTIVIDADES RELACIONADAS CON LAS LIQUIDACIONES TRAMITADAS POR LA VICEPRESIDENCIA DE GESTIÓN CONTRACTUAL, ADEMÁS DE PARTICIPAR EN LAS DIFERENTES ETAPAS DE LOS PROCESOS DE CONTRATACIÓN DE LA ADR.NPAA-746</t>
  </si>
  <si>
    <t>FILA_712</t>
  </si>
  <si>
    <t>PRESTAR LOS SERVICIOS PROFESIONALES DE APOYO EN LAS ACTIVIDADES ADMINISTRATIVAS QUE SE REQUIERAN EN LA VICEPRESIDENCIA DE GESTIÓN CONTRACTUAL, EN LAS DIFERENTES ETAPAS DE LOS PROCESOS DE CONTRATACIÓN DE LA ADR. NPAA-747</t>
  </si>
  <si>
    <t>FILA_713</t>
  </si>
  <si>
    <t>PRESTAR LOS SERVICIOS PROFESIONALES COMO ABOGADA PARA APOYAR LAS ACTIVIDADES TRAMITADAS POR LA VICEPRESIDENCIA DE GESTIÓN CONTRACTUAL, EN LAS DIFERENTES ETAPAS DE LOS PROCESOS DE CONTRATACIÓN DE LA ADR.NPAA-748</t>
  </si>
  <si>
    <t>FILA_714</t>
  </si>
  <si>
    <t>PRESTAR LOS SERVICIOS DE APOYO A LA GESTIÓN EN EL SOPORTE TÉCNICO DE LAS PLATAFORMAS DE LA AGENCIA NACIONAL DE CONTRATACIÓN PÚBLICA, QUE SE REQUIERAN EN LA VICEPRESIDENCIA DE GESTIÓN CONTRACTUAL, EN LAS DIFERENTES ETAPAS DE LOS PROCESOS DE CONTRATACIÓN DE LA ADR.NPAA-749</t>
  </si>
  <si>
    <t>FILA_715</t>
  </si>
  <si>
    <t>PRESTAR LOS SERVICIOS DE APOYO A LA GESTIÓN EN LAS ACTIVIDADES ADMINISTRATIVAS Y TRÁMITE DOCUMENTAL DE LA VICEPRESIDENCIA DE GESTIÓN CONTRACTUAL DE LA ADR.NPAA-750</t>
  </si>
  <si>
    <t>FILA_716</t>
  </si>
  <si>
    <t>PRESTAR LOS SERVICIOS DE APOYO A LA GESTIÓN EN LAS ACTIVIDADES ADMINISTRATIVAS DE LA VICEPRESIDENCIA DE GESTIÓN CONTRACTUAL DE LA ADR.NPAA-751</t>
  </si>
  <si>
    <t>FILA_717</t>
  </si>
  <si>
    <t>PRESTAR LOS SERVICIOS DE APOYO A LA GESTIÓN EN LAS ACTIVIDADES ADMINISTRATIVAS Y TRÁMITE DOCUMENTAL DEL ARCHIVO DE GESTIÓN DE LA VICEPRESIDENCIA DE GESTIÓN CONTRACTUAL DE LA ADR.NPAA-752</t>
  </si>
  <si>
    <t>FILA_718</t>
  </si>
  <si>
    <t>PRESTAR LOS SERVICIOS PROFESIONALES DE APOYO EN LAS ACTIVIDADES ADMINISTRATIVAS Y CONSOLIDACIÓN DE LAS BASES DE DATOS QUE SE REQUIERAN EN LA VICEPRESIDENCIA DE GESTIÓN CONTRACTUAL DE LA ADR.NPAA-753</t>
  </si>
  <si>
    <t>FILA_719</t>
  </si>
  <si>
    <t>PRESTAR LOS SERVICIOS PROFESIONALES DE APOYO EN LAS ACTIVIDADES ADMINISTRATIVAS QUE TENGAN INTERACCIÓN ANTE LOS ORGANISMOS DE CONTROL Y DEMÁS ÓRGANOS PÚBLICOS Y PRIVADOS QUE SE RELACIONEN CON LA VICEPRESIDENCIA DE GESTIÓN CONTRACTUAL, EN LAS DIFERENTES ETAPAS DE LOS PROCESOS DE CONTRATACIÓN DE LA ADR.NPAA-754</t>
  </si>
  <si>
    <t>FILA_720</t>
  </si>
  <si>
    <t>PRESTAR LOS SERVICIOS PROFESIONALES DE APOYO EN LAS ACTIVIDADES ADMINISTRATIVAS Y FINANCIERAS DE LA VICEPRESIDENCIA DE GESTIÓN CONTRACTUAL, EN LAS DIFERENTES ETAPAS DE LOS PROCESOS DE CONTRATACIÓN DE LA ADR.NPAA-755</t>
  </si>
  <si>
    <t>FILA_721</t>
  </si>
  <si>
    <t>PRESTAR SUS SERVICIOS PROFESIONALES A LA SECRETARÍA GENERAL DE LA AGENCIA DE DESARROLLO RURAL EN LAS ACTIVIDADES RELACIONADAS CON EL TRÁMITE, ANÁLISIS JURÍDICO, PROYECCIÓN, ESTRUCTURACIÓN Y REVISIÓN DE LAS RESPUESTAS A LOS REQUERIMIENTOS Y SOLICITUDES QUE REALICEN LOS ENTES DE CONTROL, DE ACUERDO CON LA NORMATIVIDAD APLICABLE.NPAA-756</t>
  </si>
  <si>
    <t>FILA_722</t>
  </si>
  <si>
    <t>PRESTAR SERVICIOS PROFESIONALES EN LA DIRECCIÓN DE TALENTO HUMANO PARA APOYAR LOS ASUNTOS JURÍDICOS Y LA FORMULACIÓN, EJECUCIÓN Y SEGUIMIENTO DEL PLAN INSTITUCIONAL DE FORMACIÓN Y CAPACITACIÓN DEL TALENTO HUMANO DE LA ADR.NPAA-757</t>
  </si>
  <si>
    <t>A-02-02-02-008-003, C-1799-1100-11-0-1799060-02</t>
  </si>
  <si>
    <t>FILA_723</t>
  </si>
  <si>
    <t>PRESTAR SUS SERVICIOS PROFESIONALES PARA LA ESTRUCTURACIÓN Y EVALUACIÓN ECONÓMICA Y FINANCIERA QUE SE REQUIERA EN LAS ETAPAS PRE CONTRACTUAL, CONTRACTUAL Y POS CONTRACTUAL DENTRO DE LOS PROCESOS CONTRACTUALES QUE SEAN ADELANTADOS POR LA ENTIDAD A NIVEL NACIONAL.NPAA-759</t>
  </si>
  <si>
    <t>FILA_724</t>
  </si>
  <si>
    <t>PRESTAR LOS SERVICIOS DE APOYO A LA GESTIÓN A LA SECRETARIA GENERAL DE LA AGENCIA DE DESARROLLO RURAL EN LOS TRAMITES DE LA UNIDAD DE CORRESPONDENCIA DE LA UNIDAD TECNICA TERRITORIAL - UTT ASIGNADA.PAA-783</t>
  </si>
  <si>
    <t>FILA_725</t>
  </si>
  <si>
    <t>PRESTACIÓN DE SERVICIOS PARA LA REALIZACIÓN Y EJECUCIÓN DE LAS ACTIVIDADES PREVISTAS EN EL PROGRAMA DE BIENESTAR E INCENTIVOS PARA LOS SERVIDORES PÚBLICOS DE LA AGENCIA DE DESARROLLO RURAL - ADR. NPAA-650</t>
  </si>
  <si>
    <t>A-02-02-02-009-006</t>
  </si>
  <si>
    <t>FILA_726</t>
  </si>
  <si>
    <t>FILA_727</t>
  </si>
  <si>
    <t>PRESTACIÓN DE SERVICIOS PROFESIONALES DESDE SU PERFIL PARA APOYAR A LA SECRETARÍA GENERAL, EN LAS ACTIVIDADES REQUERIDAS PARA LA ESTRUCTURACIÓN, ELABORACIÓN, IMPLEMENTACIÓN Y EJECUCIÓN DEL PLAN DE MANTENIMIENTO DE LAS INSTALACIONES DE LA ADR A NIVEL NACIONAL, DE CONFORMIDAD CON EL PROYECTO DE INVERSIÓN MENCIONADO.NPAA-770</t>
  </si>
  <si>
    <t>FILA_728</t>
  </si>
  <si>
    <t>PRESTACIÓN DE SERVICIOS PROFESIONALES DESDE SU PERFIL PARA APOYAR A LA SECRETARÍA GENERAL, EN LAS ACTIVIDADES REQUERIDAS PARA LA ESTRUCTURACIÓN, ELABORACIÓN, IMPLEMENTACIÓN Y EJECUCIÓN DEL PLAN DE MANTENIMIENTO DE LAS INSTALACIONES DE LA ADR A NIVEL NACIONAL, DE CONFORMIDAD CON EL PROYECTO DE INVERSIÓN MENCIONADO.NPAA-771</t>
  </si>
  <si>
    <t>FILA_729</t>
  </si>
  <si>
    <t>PRESTAR LOS SERVICIOS DE APOYO A LA GESTIÓN A LA SECRETARIA GENERAL DE LA AGENCIA DE DESARROLLO RURAL EN LAS ACTIVIDADES DE ARCHIVONPAA-781</t>
  </si>
  <si>
    <t>FILA_730</t>
  </si>
  <si>
    <t>PRESTAR LOS SERVICIOS DE APOYO A LA GESTIÓN A LA SECRETARIA GENERAL DE LA AGENCIA DE DESARROLLO RURAL EN LAS ACTIVIDADES DE ARCHIVONPAA-782</t>
  </si>
  <si>
    <t>FILA_731</t>
  </si>
  <si>
    <t>PRESTACIÓN DE SERVICIOS PROFESIONALES PARA ATENDER LA REVISIÓN DE TRÁMITES Y ACTOS ADMINISTRATIVOS DE NATURALEZA CONTRACTUAL QUE DEBA SOPORTAR LA VICEPRESIDENCIA DE INTEGRACIÓN PRODUCTIVA, CONFORME A LAS ACTIVIDADES QUE EL MARCO DEL DECRETO 2364 DE 2015 QUE ESTÉN A CARGO DE LAS DIRECCIONES DE ACCESO A ACTIVOS PRODUCTIVOS, COMERCIALIZACIÓN, ASISTENCIA TÉCNICA Y ADECUACIÓN DE TIERRAS, HACI</t>
  </si>
  <si>
    <t>FILA_732</t>
  </si>
  <si>
    <t xml:space="preserve">PRESTAR SUS SERVICIOS PROFESIONALES A LA UNIDAD TÉCNICA TERRITORIAL NO.12 EN LOS PROCESOS DE ESTRUCTURACIÓN Y FORMULACIÓN DE LOS PROYECTOS INTEGRALES DE DESARROLLO AGROPECUARIO Y RURAL CON ENFOQUE TERRITORIAL EN LOS COMPONENTES DE COMERCIALIZACIÓN, ASISTENCIA TÉCNICA, ADECUACIÓN DE TIERRAS, Y ACCESO A ACTIVOS PRODUCTIVOS, ASÍ COMO EN LOS TRÁMITES QUE SE DERIVEN EN EL ACOMPAÑAMIENTO A LA </t>
  </si>
  <si>
    <t>C-1702-1100-10-0-1702038-02, C-1702-1100-13-0-1702007-02, C-1702-1100-13-0-1702025-02, C-1708-1100-4-0-1708041-02, C-1709-1100-5-0-1709100-02, C-1709-1100-5-0-1709101-02</t>
  </si>
  <si>
    <t>FILA_733</t>
  </si>
  <si>
    <t>PRESTAR SERVICIOS PROFESIONALES  PARA  APOYAR LA REPRESENTACIÓN JUDICIAL DE LA ENTIDAD EN EL MARCO DE ACCIONES CONSTITUCIONALES, ACCIONES DE NATURALEZA ESPECIAL, ASÍ COMO PARA LA ATENCIÓN DE LOS REQUERIMIENTOS JUDICIALES, DERECHOS DE PETICIÓN, ATENCIÓN DE CONSULTAS Y DEMÁS REQUERIMIENTOS DE LOS ENTES DE CONTROL QUE SEAN COMPETENCIA DE LA OFICINA JURÍDICA. NPAA-686</t>
  </si>
  <si>
    <t>FILA_734</t>
  </si>
  <si>
    <t>PRESTAR SERVICIOS PROFESIONALES EN LA SECRETARÍA GENERAL EN LA IMPLEMENTACIÓN Y SEGUIMIENTO DE LAS POLÍTICAS DE SERVICIO AL CIUDADANO, PARTICIPACIÓN CIUDADANA, TRANSPARENCIA Y ACCESO A LA INFORMACIÓN DE ACUERDO AL MIPGNPAA-760</t>
  </si>
  <si>
    <t>FILA_735</t>
  </si>
  <si>
    <t>PRESTAR SERVICIOS PROFESIONALES A LA AGENCIA DE DESARROLLO RURAL EN LAS ACTIVIDADES DEL SISTEMA DE GESTIÓN DOCUMENTAL.NPAA-761</t>
  </si>
  <si>
    <t>FILA_736</t>
  </si>
  <si>
    <t>PRESTAR LOS SERVICIOS PROFESIONALES A LA DIRECCIÓN DE TALENTO HUMANO EN ACTIVIDADES RELACIONADAS CON EL PROCESO DE NÓMINA DE LA AGENCIA DE DESARROLLO RURALNPAA-763</t>
  </si>
  <si>
    <t>FILA_737</t>
  </si>
  <si>
    <t>PRESTACIÓN DE SERVICIOS DE APOYO A LA GESTIÓN EN TESORERÍA DE LA AGENCIA DE DESARROLLO RURAL EN LO RELACIONADO CON EL APLICATIVO SIIF NACIÓN II Y DESARROLLO DE LA PROGRAMACIÓN, MODIFICACIÓN Y EJECUCIÓN DEL PROGRAMA ANUAL MENSUALIZADO DE CAJA (PAC).NPAA-765</t>
  </si>
  <si>
    <t>FILA_738</t>
  </si>
  <si>
    <t>PRESTAR SUS SERVICIOS PROFESIONALES EN LA SECRETARÍA GENERAL DE LA AGENCIA DE DESARROLLO RURAL COORDINANDO LOS ASUNTOS DE CARÁCTER JURÍDICO RELACIONADOS CON LA GESTIÓN CONTRACTUAL.NPAA-767</t>
  </si>
  <si>
    <t>FILA_739</t>
  </si>
  <si>
    <t>PRESTAR SUS SERVICIOS PROFESIONALES CON EL FIN DE APOYAR A LA SECRETARÍA GENERAL EN LA ESTRUCTURACIÓN Y EVALUACIÓN ECONÓMICA Y FINANCIERA QUE SE REQUIERA EN LAS ETAPAS PRE CONTRACTUAL, CONTRACTUAL Y POS CONTRACTUAL DENTRO DE LOS PROCESOS CONTRACTUALES QUE SEAN ADELANTADOS POR LA ENTIDAD A NIVEL NACIONANPAA-768</t>
  </si>
  <si>
    <t>FILA_740</t>
  </si>
  <si>
    <t>PRESTAR SUS SERVICIOS PROFESIONALES A LA SECRETARÍA GENERAL EN LA GESTIÓN JURÍDICA PARA EL SANEAMIENTO DE LOS DERECHOS DE PROPIEDAD SOBRE LOS BIENES MUEBLES E INMUEBLES, EL ANÁLISIS JURÍDICO Y SEGUIMIENTO DE LOS TRÁMITES DE LEVANTAMIENTO DE INVENTARIOS, AVALÚOS, ASÍ COMO EL ASEGURAMIENTO Y PROTECCIÓN DE LOS ELEMENTOS QUE HACEN PARTE DE LA PROPIEDAD, PLANTA Y EQUIPO DE LA ENTIDAD.NPAA-772</t>
  </si>
  <si>
    <t>FILA_741</t>
  </si>
  <si>
    <t>PRESTAR SUS SERVICIOS PROFESIONALES A LA AGENCIA DE DESARROLLO RURAL APOYANDO LA GESTIÓN DE LOS PROCESOS ADMINISTRATIVOS RELACIONADOS CON EL LEVANTAMIENTO Y ACTUALIZACIÓN DE LOS INVENTARIOS DE LA ENTIDAD, ASÍ COMO LOS PROCESOS FINANCIEROS RELACIONADOS CON LA IMPLEMENTACIÓN DEL MARCO NORMATIVO CONTABLE PARA LA PROPIEDAD, PLANTA Y EQUIPO DE LA ENTIDAD, DE CONFORMIDAD CON EL PROYECTO DE INV</t>
  </si>
  <si>
    <t>C-1709-1100-5-0-1709101-02, C-1709-1100-5-0-1709104-02</t>
  </si>
  <si>
    <t>FILA_742</t>
  </si>
  <si>
    <t>PRESTAR SUS SERVICIOS PROFESIONALES EN LA SECRETARÍA GENERAL EN LAS ACTIVIDADES, ACTUACIONES Y PROCEDIMIENTOS  RELACIONADAS CON LA GESTIÓN JURÍDICA DE LOS BIENES MUEBLES E INMUEBLES QUE SE ADELANTEN DE MANERA TRASVERSAL Y EN ATENCIÓN AL PROYECTO DE INVERSIÓN, DE CONFORMIDAD CON LAS OBLIGACIONES ESPECÍFICAS CORRESPONDIENTES.NPAA-774</t>
  </si>
  <si>
    <t>C-1709-1100-5-0-1709101-02, C-1709-1100-5-0-1709102-02, C-1709-1100-5-0-1709104-02</t>
  </si>
  <si>
    <t>FILA_743</t>
  </si>
  <si>
    <t>PRESTAR LOS SERVICIOS PROFESIONALES DESDE SU PERFIL, PARA APOYAR A LA AGENCIA EN LA ARTICULACIÓN, PROGRAMACIÓN, ELABORACIÓN Y EJECUCIÓN DE LOS PLANES DE CONTRATACIÓN, PROGRAMAS Y PROYECTOS DE LA SECRETARÍA GENERAL, DE CONFORMIDAD CON LA NORMATIVIDAD VIGENTE.NPAA-775</t>
  </si>
  <si>
    <t>FILA_744</t>
  </si>
  <si>
    <t>PRESTAR SUS SERVICIOS PROFESIONALES EN LO RELACIONADO CON EL MEJORAMIENTO, TRÁMITE, SEGUIMIENTO Y CONTROL DE LOS PROCESOS ADMINISTRATIVOS, FINANCIEROS Y CONTABLES QUE DEBEN ADELANTARSE AL INTERIOR DE LA AGENCIA DE DESARROLLO RURAL, CONFORME A LAS COMPETENCIAS QUE TIENE ASIGNADA LA SECRETARÍA GENERAL Y DE ACUERDO A LA NORMATIVA APLICABLE. NPAA-776</t>
  </si>
  <si>
    <t>FILA_745</t>
  </si>
  <si>
    <t>PRESTAR SERVICIOS PROFESIONALES A LA SECRETARÍA GENERAL EN LOS ASUNTOS DE CARÁCTER JURÍDICO RELACIONADOS CON LA GESTIÓN ADMINISTRATIVA, ENTES DE CONTROL Y FONDOS DOCUMENTALES DE LA AGENCIA DE DESARROLLO RURAL.NPAA-777</t>
  </si>
  <si>
    <t>FILA_746</t>
  </si>
  <si>
    <t>PRESTAR SERVICIOS PROFESIONALES EN LAS ACTIVIDADES FINANCIERAS, CONTABLES Y TRIBUTARIAS QUE SE REALICEN EN LA DIRECCIÓN ADMINISTRATIVA Y FINANCIERA DE LA SECRETARÍA GENERAL EN EL MARCO DE LA GESTIÓN PRESUPUESTAL, DE CONFORMIDAD CON LA NORMATIVIDAD VIGENTE Y EL PROYECTO DE INVERSIÓN QUE FINANCIA EL CONTRATO.NPAA-778</t>
  </si>
  <si>
    <t>FILA_747</t>
  </si>
  <si>
    <t>PRESTAR LOS SERVICIOS DE APOYO A LA GESTIÓN A LA SECRETARIA GENERAL DE LA AGENCIA DE DESARROLLO RURAL EN LAS ACTIVIDADES DE ARCHIVONPAA-780</t>
  </si>
  <si>
    <t>FILA_748</t>
  </si>
  <si>
    <t xml:space="preserve">PRESTAR SERVICIOS PROFESIONALES PARA APOYAR A LA DIRECCIÓN ADMINISTRATIVA Y FINANCIERA DE LA SECRETARÍA GENERAL EN TODOS LOS TEMAS QUE SE DERIVEN DE LAS COMISIONES DE SERVICIOS, DESPLAZAMIENTOS  Y TIQUETES AÉREOS DE LOS FUNCIONARIOS Y CONTRATISTAS DE LA ADR, ASÍ COMO EN LA ORIENTACIÓN Y VERIFICACIÓN DEL CUMPLIMIENTO DE LAS NORMAS DE AUSTERIDAD DEL GASTO, DE CONFORMIDAD CON LA  ACTIVIDAD </t>
  </si>
  <si>
    <t>FILA_749</t>
  </si>
  <si>
    <t>PRESTAR LOS SERVICIOS PROFESIONALES EN LA DIRECCIÓN ADMINISTRATIVA Y FINANCIERA DE LA SECRETARÍA GENERAL, PARA LA EJECUCIÓN DE LAS ACTIVIDADES ASOCIADAS A LA RECEPCIÓN, REVISIÓN, ELABORACIÓN, LEGALIZACIÓN Y TRÁMITE DE SOLICITUDES DE COMISIÓN, DESPLAZAMIENTOS, VIÁTICOS Y GASTOS DE VIAJE DE LOS FUNCIONARIOS Y CONTRATISTAS DE LA ADR MEDIANTE EL USO DE LA HERRAMIENTA DE GESTIÓN Y DE CONFORMI</t>
  </si>
  <si>
    <t>FILA_750</t>
  </si>
  <si>
    <t xml:space="preserve">PRESTAR SERVICIOS TÉCNICOS PARA APOYAR LA GESTIÓN DE  LA DIRECCIÓN ADMINISTRATIVA Y FINANCIERA DE LA SECRETARÍA GENERAL EN LOS TEMAS QUE SE DERIVEN DE LA ADMINISTRACIÓN Y MANEJO DE TIQUETES AÉREOS QUE REQUIERAN LOS FUNCIONARIOS Y CONTRATISTAS DE LA ADR  PARA LOS PROYECTOS INTEGRALES DE DESARROLLO AGROPECUARIO Y RURAL,  MEDIANTE EL USO DE LA HERRAMIENTA DE GESTIÓN Y DE CONFORMIDAD CON LA </t>
  </si>
  <si>
    <t>FILA_751</t>
  </si>
  <si>
    <t xml:space="preserve">PRESTAR SERVICIOS TÉCNICOS PARA APOYAR LA GESTIÓN DE  LA DIRECCIÓN ADMINISTRATIVA Y FINANCIERA DE LA SECRETARÍA GENERAL EN LOS TEMAS QUE SE DERIVEN DE LAS COMISIONES DE SERVICIOS Y DESPLAZAMIENTOS QUE REQUIERAN LOS FUNCIONARIOS Y CONTRATISTAS DE LA ADR  PARA LOS PROYECTOS INTEGRALES DE DESARROLLO AGROPECUARIO Y RURAL,  MEDIANTE EL USO DE LA HERRAMIENTA DE GESTIÓN Y DE CONFORMIDAD CON LA </t>
  </si>
  <si>
    <t>FILA_752</t>
  </si>
  <si>
    <t>PRESTACIÓN DE SERVICIOS DE APOYO PARA COADYUVAR EN LAS DIVERSAS ACTIVIDADES PROPIAS DE LA TESORERÍA DE LA AGENCIA DE DESARROLLO RURAL EN EL MARCO DE LA GESTIÓN PRESUPUESTAL DE CONFORMIDAD CON EL PROYECTO DE INVERSIÓN QUE FINANCIA EL CONTRATO.NPAA-788</t>
  </si>
  <si>
    <t>FILA_753</t>
  </si>
  <si>
    <t>PRESTAR SUS SERVICIOS PROFESIONALES A LA AGENCIA DE DESARROLLO RURAL, EN LA EVALUACIÓN Y CALIFICACIÓN DE LOS PROYECTOS INTEGRALES DE DESARROLLO AGROPECUARIO Y RURAL CONFORME EL REGLAMENTO VIGENTE Y DESDE EL NÚCLEO BÁSICO DE SU CONOCIMIENTO. NPAA-682</t>
  </si>
  <si>
    <t>FILA_754</t>
  </si>
  <si>
    <t>PRESTAR LOS SERVICIOS PROFESIONALES A LA UNIDAD TÉCNICA TERRITORIAL NO.12 APOYANDO LA EJECUCIÓN Y SEGUIMIENTO A LA IMPLEMENTACIÓN DE PIDAR BAJO LA MODALIDAD DE EJECUCIÓN DIRECTA Y/O POR CONVENIOS; ASÍ MISMO SOPORTAR EL PROCESO DE ASISTENCIA TÉCNICA QUE INVOLUCRA LA HABILITACIÓN DE EPSEA Y LA REVISIÓN DE LA PRESTACIÓN DEL SERVICIO DE EXTENSIÓN AGROPECUARIA QUE PRESTAN LAS EPSEA HABILITADA</t>
  </si>
  <si>
    <t>FILA_755</t>
  </si>
  <si>
    <t>BRINDAR ACOMPAÑAMIENTO JURÍDICO PARA ATENDER LA GESTIÓN ADMINISTRATIVA RELACIONADA CON TRÁMITES DE IMPULSO RESPECTO A LA OFERTA INSTITUCIONAL Y SERVICIOS A CARGO DE LA VICEPRESIDENCIA DE INTEGRACIÓN PRODUCTIVA EN VIRTUD DE LAS FUNCIONES ASIGNAS A LAS DIRECCIONES DE ASISTENCIA TÉCNICA, ADECUACIÓN DE TIERRAS, COMERCIALIZACIÓN Y ACCESO A ACTIVOS PRODUCTIVOS, CON ÉNFASIS EN TEMAS DE DE ENFOQ</t>
  </si>
  <si>
    <t>FILA_756</t>
  </si>
  <si>
    <t>PRESTAR LOS SERVICIOS PROFESIONALES PARA APOYAR A LA UNIDAD TÉCNICA TERRITORIAL NO. 8, EN LA DIVULGACIÓN DE LA OFERTA INSTITUCIONAL, RELACIONADA CON PROYECTOS INTEGRALES DE DESARROLLO AGROPECUARIO Y RURAL PIDAR, COMERCIALIZACIÓN, PROGRAMAS DE EXTENSIÓN AGROPECUARIA Y ADECUACIÓN DE TIERRAS.NPAA-791</t>
  </si>
  <si>
    <t>FILA_757</t>
  </si>
  <si>
    <t>PRESTAR SERVICIOS PROFESIONALES A LA DIRECCIÓN DE ASISTENCIA TÉCNICA DE LA ADR, PARA APOYAR LOS TRAMITES DE NATURALEZA JURÍDICA RELACIONADOS CON TODO EL PROCESO DEL SERVICIO PÚBLICO DE EXTENSIÓN AGROPECUARIA; APOYAR LOS COMPONENTES DE ENFOQUE DIFERENCIAL, DE ACUERDO CON LOS PROYECTOS DE INVERSIÓN Y LA NORMATIVIDAD DE LA ADR.NPAA-793</t>
  </si>
  <si>
    <t>FILA_758</t>
  </si>
  <si>
    <t>PRESTACIÓN DE SERVICIOS PROFESIONALES DE APOYO A LA VICEPRESIDENCIA DE INTEGRACIÓN PRODUCTIVA, COMO INGENIERO CIVIL, BRINDANDO ACOMPAÑAMIENTO Y ORIENTACIÓN EN LA TOMA DE DECISIONES A CARGO DEL VICEPRESIDENTE EN ASUNTOS DE PROCESOS DE REHABILITACIÓN, CONSTRUCCIÓN, ESTUDIOS Y DISEÑOS EN EL MARCO DEL PROCESO DE PRESTACIÓN Y APOYO DEL SERVICIO PÚBLICO ADECUACIÓN DE TIERRAS Y EN AQUELLOS RELA</t>
  </si>
  <si>
    <t>FILA_759</t>
  </si>
  <si>
    <t>AUNAR ESFUERZOS TÉCNICOS, ADMINISTRATIVOS Y FINANCIEROS ENTRE EL DEPARTAMENTO DE VICHADA, LOS MUNICIPIOS DE CUMARIBO, SANTA ROSALIA, LA PRIMAVERA, PUERTO CARREÑO Y LA AGENCIA DE DESARROLLO RURAL - ADR, QUE PERMITAN LA PRESTACIÓN DEL SERVICIO PÚBLICO DE EXTENSIÓN AGROPECUARIA, A TRAVÉS DE LA CONTRATACIÓN DE LAS EPSEAS DEBIDAMENTE HABILITADAS.NPAA-685</t>
  </si>
  <si>
    <t>COVENIO</t>
  </si>
  <si>
    <t>FILA_760</t>
  </si>
  <si>
    <t>AUNAR ESFUERZOS ENTRE LA AGENCIA DE DESARROLLO RURAL Y EL FONDO PARA EL FINANCIAMIENTO DEL SECTOR AGROPECUARIO – FINAGRO PARA EL DESARROLLO DEL COMPONENTE DE EDUCACIÓN FINANCIERA EN EL MARCO DE LA PRESTACIÓN DEL SERVICIO PÚBLICO DE EXTENSIÓN AGROPECUARIA.NPAA-703</t>
  </si>
  <si>
    <t>FILA_761</t>
  </si>
  <si>
    <t>PRESTAR SUS SERVICIOS PROFESIONALES EN LA SECRETARÍA GENERAL PARA APOYAR EL DESARROLLO DE LAS ACTIVIDADES Y PROCEDIMIENTOS RELACIONADOS CON LA GESTIÓN JURÍDICA Y ADMINISTRATIVA DE LOS BIENES MUEBLES E INMUEBLES QUE HACEN O PUEDAN SER PARTE DE LOS ACTIVOS DE LA ENTIDAD, QUE SE ADELANTEN DE MANERA TRANSVERSAL, DE CONFORMIDAD CON LAS OBLIGACIONES ESPECÍFICAS CORRESPONDIENTESNPAA-766</t>
  </si>
  <si>
    <t>C-1709-1100-5-0-1709097-02, C-1709-1100-5-0-1709104-02</t>
  </si>
  <si>
    <t>FILA_762</t>
  </si>
  <si>
    <t>CONTRATAR LA PRESTACIÓN DEL SERVICIO DE MANTENIMIENTO PREVENTIVO Y CORRECTIVO AL SISTEMA HIDRONEUMÁTICO Y LAVADO DE TANQUE DE AGUA POTABLE QUE SE ENCUENTRAN EN LA SEDE CENTRAL DE LA AGENCIA DE DESARROLLO RURAL (ADR), UBICADA EN LA CIUDAD DE BOGOTÁ D.C., CON SUMINISTRO DE BOLSA DE REPUESTOS.NPAA-665</t>
  </si>
  <si>
    <t>FILA_763</t>
  </si>
  <si>
    <t>PRESTAR SUS SERVICIOS PROFESIONALES A LA AGENCIA DE DESARROLLO RURAL, LIDERANDO EL DISEÑO, ACTUALIZACIÓN E IMPLEMENTACIÓN DEL SISTEMA DE MONITOREO, SEGUIMIENTO Y CONTROL A LOS PROCESOS DE EJECUCIÓN DE LOS PROYECTOS INTEGRALES DE DESARROLLO AGROPECUARIO Y RURAL CON ENFOQUE TERRITORIAL, DE ACUERDO CON LOS CRITERIOS Y PROCEDIMIENTOS VIGENTES.NPAA-069</t>
  </si>
  <si>
    <t>FILA_764</t>
  </si>
  <si>
    <t>FILA_765</t>
  </si>
  <si>
    <t>PRESTAR SUS SERVICIOS DE APOYO A LA GESTIÓN DE LA UNIDAD TÉCNICA TERRITORIAL NO. 4, EN LAS ACTIVIDADES ADMINISTRATIVAS Y ARCHIVO DOCUMENTAL EN RELACIÓN A LOS PROCESOS DE LA ESTRUCTURACIÓN Y EJECUCIÓN DE PROYECTOS INTEGRALES DE DESARROLLO AGROPECUARIO Y RURAL CON ENFOQUE TERRITORIAL, EN LA ATENCIÓN Y PRESTACIÓN DE SERVICIOS DE APOYO PARA LA COMERCIALIZACIÓN, ASÍ COMO EN LA PRESTACIÓN DE L</t>
  </si>
  <si>
    <t>FILA_766</t>
  </si>
  <si>
    <t>PRESTAR LOS SERVICIOS PROFESIONALES COMO INGENIERO AGRÓNOMO PARA APOYAR A LA UNIDAD TÉCNICA TERRITORIAL NO. 6, EN LOS  PROCESOS DE PROMOCIÓN A LA COMERCIALIZACIÓN, PROCESOS DE DIAGNÓSTICO, ESTRUCTURACIÓN, FORMULACIÓN DE LOS PIDAR, Y EL APOYO TÉCNICO EN LA EJECUCIÓN Y SUPERVISIÓN DE LOS PROYECTOS INTEGRALES DE DESARROLLO AGROPECUARIO Y RURAL CON ENFOQUE TERRITORIAL, ASÍ COMO EL ACOMPAÑAMI</t>
  </si>
  <si>
    <t>FILA_767</t>
  </si>
  <si>
    <t>PRESTAR SUS SERVICIOS PROFESIONALES EN LA UNIDAD TÉCNICA TERRITORIAL NO. 4 BRINDANDO APOYO ADMINISTRATIVO Y FINANCIERO EN LA PRESTACIÓN DEL SERVICIO PÚBLICO DE ADECUACIÓN DE TIERRAS Y EXTENSIÓN AGROPECUARIA; EN LOS PROCESOS DE ESTRUCTURACIÓN Y EJECUCIÓN DE LOS PROYECTOS INTEGRALES DE DESARROLLO AGROPECUARIO Y RURAL CON ENFOQUE TERRITORIAL, ASÍ COMO BRINDAR ACOMPAÑAMIENTO A LA PUESTA EN M</t>
  </si>
  <si>
    <t>FILA_768</t>
  </si>
  <si>
    <t xml:space="preserve">PRESTAR SUS SERVICIOS PROFESIONALES EN LA UNIDAD TÉCNICA TERRITORIAL N.4 EN LOS PROCESOS RELACIONADOS CON LA ESTRUCTURACIÓN, SUPERVISIÓN DE LOS PROYECTOS INTEGRALES DE DESARROLLO AGROPECUARIO Y RURAL CON ENFOQUE TERRITORIAL EN LOS COMPONENTES DE ASISTENCIA TÉCNICA, ACCESO A ACTIVOS PRODUCTIVOS, PRESTACIÓN DEL SERVICIO PÚBLICO DE EXTENSIÓN AGROPECUARIA Y DE ADECUACIÓN DE TIERRAS EN TODAS </t>
  </si>
  <si>
    <t>FILA_769</t>
  </si>
  <si>
    <t>PRESTAR SERVICIOS PROFESIONALES A LA DIRECCIÓN DE ASISTENCIA TÉCNICA DE LA ADR EN LA OFICINA DE ATENCIÓN AL CIUDADANO SOBRE EL SERVICIO PÚBLICO DE EXTENSIÓN AGROPECUARIA DEFINIDO EN LA LEY 1876 DEL 2017 -SUBSISTEMA NACIONAL DE EXTENSIÓN AGROPECUARIA.NPAA-933</t>
  </si>
  <si>
    <t>FILA_770</t>
  </si>
  <si>
    <t>PRESTAR LOS SERVICIOS PROFESIONALES DE ASESORÍA JURÍDICA ESPECIALIZADA EN MATERIA DE DERECHO AMBIENTAL, ASÍ COMO EJERCER LA REPRESENTACIÓN DE LA AGENCIA EN LOS DIFERENTES PROCESOS ADMINISTRATIVOS SANCIONATORIOS AMBIENTALES Y JUDICIALES EN LOS CUALES LA ENTIDAD SEA PARTE, VINCULADA O TERCERO INTERESADO. NPAA-936</t>
  </si>
  <si>
    <t>FILA_771</t>
  </si>
  <si>
    <t>AUNAR ESFUERZOS TÉCNICOS, ADMINISTRATIVOS Y FINANCIEROS ENTRE EL DEPARTAMENTO DEL TOLIMA, LOS MUNICIPIOS DE IBAGUE, ALVARADO, ICONONZO, NATAGAIMA, ANZOATEGUI, ROVIRA, PLANADAS, SALDAÑA Y LA AGENCIA DE DESARROLLO RURAL - ADR, PARA CANALIZAR LOS RECURSOS QUE PERMITIRÁN LA PRESTACIÓN DEL SERVICIO PÚBLICO DE EXTENSIÓN AGROPECUARIA, A TRAVÉS DE LAS ENTIDADES PRESTADORAS DEL SERVICIO DE EXTENS</t>
  </si>
  <si>
    <t>FILA_772</t>
  </si>
  <si>
    <t>AUNAR ESFUERZOS TÉCNICOS, ADMINISTRATIVOS Y FINANCIEROS ENTRE EL DEPARTAMENTO DE CAQUETÁ, LOS MUNICIPIOS DE SAN VICENTE DEL CAGUÁN Y CARTAGENA DEL CHAIRÁ Y LA AGENCIA DE DESARROLLO RURAL - ADR, PARA CANALIZAR LOS RECURSOS QUE PERMITIRÁN LA PRESTACIÓN DEL SERVICIO PÚBLICO DE EXTENSIÓN AGROPECUARIA, A TRAVÉS DE LA CONTRATACIÓN DE LAS ENTIDADES PRESTADORAS DEL SERVICIO DE EXTENSIÓN AGROPECU</t>
  </si>
  <si>
    <t>FILA_773</t>
  </si>
  <si>
    <t>AUNAR ESFUERZOS TÉCNICOS, ADMINISTRATIVOS Y FINANCIEROS ENTRE LOS MUNICIPIOS DE SAHAGÚN, PLANETA RICA, COTORRA, PUEBLO NUEVO, MOMIL, SAN BERNARDO DEL VIENTO Y LA AGENCIA DE DESARROLLO RURAL ADR, PARA CANALIZAR LOS RECURSOS QUE PERMITIRÁN LA PRESTACIÓN DEL SERVICIO PÚBLICO DE EXTENSIÓN AGROPECUARIA, A TRAVÉS DE LA CONTRATACIÓN DE LAS ENTIDADES PRESTADORAS DEL SERVICIO DE EXTENSIÓN AGROPEC</t>
  </si>
  <si>
    <t>FILA_774</t>
  </si>
  <si>
    <t>FILA_775</t>
  </si>
  <si>
    <t>PRESTAR SERVICIOS PROFESIONALES A LA OFICINA DE COMUNICACIONES PARA FORTALECER EL PLAN ESTRATÉGICO DE COMUNICACIONES, EN TEMAS DE POSICIONAMIENTO Y RELACIONES PÚBLICAS EN EL MARCO DEL PROYECTO DE OPTIMIZACIÓN DE LA GENERACIÓN DE INGRESOS SOSTENIBLES DE PRODUCTORES RURALES A NIVEL NACIONAL.NPAA-905</t>
  </si>
  <si>
    <t>FILA_776</t>
  </si>
  <si>
    <t>PRESTAR SERVICIOS DE APOYO A LA GESTIÓN PARA REALIZAR EL REGISTRO, EDICIÓN FOTOGRÁFICA Y AUDIOVISUAL, ACORDE CON LA MISIONALIDAD DE LA AGENCIA DE DESARROLLO RURAL.NPAA-893</t>
  </si>
  <si>
    <t>FILA_777</t>
  </si>
  <si>
    <t>PRESTAR SERVICIOS DE INTERPRETACIÓN DE LENGUA DE SEÑAS COLOMBIANAS, PARA GENERAR MATERIAL VIDEOGRÁFICO, CON EL FIN DE QUE SEA USADO EN LAS PIEZAS AUDIOVISUALES DE LA ADR Y EN SU SITIO WEB.NPAA-1300</t>
  </si>
  <si>
    <t>A-02-02-02-009-002</t>
  </si>
  <si>
    <t>FILA_778</t>
  </si>
  <si>
    <t>AUNAR ESFUERZOS ADMINISTRATIVOS, TECNICOS Y FINANCIEROS CON EL FIN DE REALIZAR LA REHABILITACION DE LOS DISTRITOS DE ADECUACION DE TIERRAS DE PROPIEDAD DE LA ADR UBICADOS EN EL DEPARTAMENTO DE CORDOBA.NPAA-1202</t>
  </si>
  <si>
    <t>C-1709-1100-5-0-1709100-02</t>
  </si>
  <si>
    <t>FILA_779</t>
  </si>
  <si>
    <t xml:space="preserve">AUNAR ESFUERZOS TÉCNICOS, ADMINISTRATIVOS Y FINANCIEROS ENTRE EL DEPARTAMENTO DE ANTIOQUIA, LOS MUNICIPIOS DE ABEJORRAL, AMAGÁ, ARMENIA, BURITICÁ, CAÑASGORDAS, FRONTINO, HELICONIA, ITUANGO, JARDÍN, OLAYA, SAN PEDRO DE URABÁ Y VALDIVIA Y LA AGENCIA DE DESARROLLO RURAL - ADR, PARA CANALIZAR LOS RECURSOS QUE PERMITAN LA PRESTACIÓN DEL SERVICIO PÚBLICO DE EXTENSIÓN AGROPECUARIA, A TRAVÉS DE </t>
  </si>
  <si>
    <t>FILA_780</t>
  </si>
  <si>
    <t>AUNAR ESFUERZOS TÉCNICOS, ADMINISTRATIVOS Y FINANCIEROS AL MUNICIPIO DE OROCUE DEL DEPARTAMENTO DE CASANARE Y LA AGENCIA DE DESARROLLO RURAL - ADR, PARA CANALIZAR LOS RECURSOS QUE PERMITIRÁN LA PRESTACIÓN DEL SERVICIO PÚBLICO DE EXTENSIÓN AGROPECUARIA, A TRAVÉS DE LA CONTRATACIÓN DE LAS ENTIDADES PRESTADORAS DEL SERVICIO DE EXTENSIÓN AGROPECUARIA EPSEA, DEBIDAMENTE HABILITADAS.NPAA-1213</t>
  </si>
  <si>
    <t>FILA_781</t>
  </si>
  <si>
    <t>AUNAR ESFUERZOS TÉCNICOS, ADMINISTRATIVOS Y FINANCIEROS ENTRE EL MUNICIPIO DE CANALETE Y LA AGENCIA DE DESARROLLO RURAL ADR, PARA CANALIZAR LOS RECURSOS QUE PERMITIRÁN LA PRESTACIÓN DEL SERVICIO PÚBLICO DE EXTENSIÓN AGROPECUARIA, A TRAVÉS DE LA CONTRATACIÓN DE LAS ENTIDADES PRESTADORAS DEL SERVICIO DE EXTENSIÓN AGROPECUARIA EPSEA, DEBIDAMENTE HABILITADAS.NPAA-1277</t>
  </si>
  <si>
    <t>FILA_782</t>
  </si>
  <si>
    <t>AUNAR ESFUERZOS TÉCNICOS, ADMINISTRATIVOS Y FINANCIEROS CON EL MUNICIPIO DE VIGIA DEL FUERTE EN EL DEPARTAMENTO DE ANTIOQUIA Y LA AGENCIA DE DESARROLLO RURAL - ADR, PARA CANALIZAR LOS RECURSOS QUE PERMITIRÁN LA PRESTACIÓN DEL SERVICIO PÚBLICO DE EXTENSIÓN AGROPECUARIA, A TRAVÉS DE LA CONTRATACIÓN DE LAS ENTIDADES PRESTADORAS DEL SERVICIO DE EXTENSIÓN AGROPECUARIA EPSEA, DEBIDAMENTE HABIL</t>
  </si>
  <si>
    <t>FILA_783</t>
  </si>
  <si>
    <t>AUNAR ESFUERZOS TÉCNICOS, ADMINISTRATIVOS Y FINANCIEROS ENTRE EL DEPARTAMENTO DE LA GUAJIRA, MUNICIPIOS DE URIBIA, HATONUEVO, BARRANCAS, FONSECA, DISTRACCIÓN, SAN JUAN DEL CESAR, EL MOLINO, VILLANUEVA, URUMITA, LA JAGUA DEL PILAR Y LA ADR PARA CANALIZAR LOS RECURSOS QUE PERMITAN LA PRESTACIÓN DEL SERVICIO PÚBLICO DE EXTENSIÓN AGROPECUARIA EN EL DEPARTAMENTO DE LA GUAJIRA.NPAA-1312</t>
  </si>
  <si>
    <t>C-1708-1100-4-0-1708041-02, C-1702-1100-13-0-1702007-02, C-1708-1100-4-0-1708041-02, C-1708-1100-4-0-1708041-02</t>
  </si>
  <si>
    <t>FILA_784</t>
  </si>
  <si>
    <t>PRESTAR SUS SERVICIOS PROFESIONALES A LA AGENCIA DE DESARROLLO RURAL, EN LA EVALUACIÓN Y CALIFICACIÓN DE LOS PROYECTOS INTEGRALES DE DESARROLLO AGROPECUARIO Y RURAL CONFORME EL REGLAMENTO VIGENTE Y DESDE EL NÚCLEO BÁSICO DE SU CONOCIMIENTO.NPAA-1304</t>
  </si>
  <si>
    <t>FILA_785</t>
  </si>
  <si>
    <t>AUNAR ESFUERZOS TÉCNICOS, ADMINISTRATIVOS Y FINANCIEROS ENTRE EL DEPARTAMENTO DE GUAVIARE, LOS MUNICIPIOS DE SAN JOSE DEL GUAVIARE, MIRAFLORES, RETORNO Y CALAMAR, Y LA AGENCIA DE DESARROLLO RURAL - ADR, PARA CANALIZAR LOS RECURSOS QUE PERMITIRÁN LA PRESTACIÓN DEL SERVICIO PÚBLICO DE EXTENSIÓN AGROPECUARIA, A TRAVÉS DE LA CONTRATACIÓN DE LAS ENTIDADES PRESTADORAS DEL SERVICIO DE EXTENSIÓN</t>
  </si>
  <si>
    <t>FILA_786</t>
  </si>
  <si>
    <t>AUNAR ESFUERZOS TÉCNICOS, ADMINISTRATIVOS Y FINANCIEROS ENTRE EL MUNICIPIO DE TUCHÍN Y LA AGENCIA DE DESARROLLO RURAL ADR, PARA CANALIZAR LOS RECURSOS QUE PERMITIRÁN LA PRESTACIÓN DEL SERVICIO PÚBLICO DE EXTENSIÓN AGROPECUARIA, A TRAVÉS DE LA CONTRATACIÓN DE LAS ENTIDADES PRESTADORAS DEL SERVICIO DE EXTENSIÓN AGROPECUARIA EPSEA, DEBIDAMENTE HABILITADAS.NPAA-1306</t>
  </si>
  <si>
    <t>C-1708-1100-4-0-1708041-02, C-1709-1100-5-0-1709100-02</t>
  </si>
  <si>
    <t>FILA_787</t>
  </si>
  <si>
    <t>AUNAR ESFUERZOS TÉCNICOS, ADMINISTRATIVOS Y FINANCIEROS ENTRE EL MUNICIPIO DE PAIME,  Y LA AGENCIA DE DESARROLLO RURAL - ADR, QUE PERMITAN LA PRESTACIÓN DEL SERVICIO PÚBLICO DE EXTENSIÓN AGROPECUARIA, A TRAVÉS DE LA CONTRATACIÓN DE LAS EPSEAS DEBIDAMENTE HABILITADAS.NPAA-1280</t>
  </si>
  <si>
    <t>FILA_788</t>
  </si>
  <si>
    <t>AUNAR ESFUERZOS TÉCNICOS, ADMINISTRATIVOS Y FINANCIEROS ENTRE EL DEPARTAMENTO DE SUCRE, LOS MUNICIPIOS DE SINCÉ, BUENAVISTA, CHALAN,COLOSÓ, COVEÑAS, GALERAS, LOS PALMITOS, MORROA, OVEJAS, SAMPUÉS, SAN ONOFRE, SAN PEDRO, SANTIAGO DE TOLÚ, SUCRE Y TOLUVIEJO Y LA AGENCIA DE DESARROLLO RURAL ADR, PARA CANALIZAR LOS RECURSOS QUE PERMITIRÁN LA PRESTACIÓN DEL SERVICIO PÚBLICO DE EXTENSIÓN AGROP</t>
  </si>
  <si>
    <t>FILA_789</t>
  </si>
  <si>
    <t>PRESTAR SUS SERVICIOS PROFESIONALES A LA AGENCIA DE DESARROLLO RURAL, EN LA ORIENTACIÓN, CONCEPTUALIZACIÓN Y ANÁLISIS JURÍDICO DE LOS ASUNTOS RELACIONADOS CON EL PROCESO DE FISCALIZACIÓN DE EMPRESAS COMUNITARIAS Y FORTALECIMIENTO ASOCIATIVO.NPAA-1276</t>
  </si>
  <si>
    <t>FILA_790</t>
  </si>
  <si>
    <t>CONTRATAR LA ADQUISICIÓN, INSTALACIÓN Y SOPORTE DE FIRMAS DIGITALES (TOKEN FUNCIÓN PÚBLICA) DESTINADOS AL CARGUE Y CONSULTA DE INFORMACIÓN ADMINISTRATIVA, PRESUPUESTAL, FINANCIERA Y CONTABLE DE LA AGENCIA DE DESARROLLO RURAL -ADR EN EL APLICATIVO SIIF – NACIÓN II.NPAA-1155</t>
  </si>
  <si>
    <t>A-02-02-01-004-005</t>
  </si>
  <si>
    <t>FILA_791</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</si>
  <si>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AGROPECUARIA.NPAA-1180</t>
  </si>
  <si>
    <t>FILA_792</t>
  </si>
  <si>
    <t>PRESTAR SUS SERVICIOS PROFESIONALES A LA AGENCIA DE DESARROLLO RURAL, APOYANDO LA IMPLEMENTACIÓN DE LAS ESTRATEGIAS DE FOMENTO Y FORTALECIMIENTO ASOCIATIVO, DIRIGIDAS A LA POBLACIÓN OBJETO DE ATENCIÓN DE LA OFERTA INSTITUCIONAL.NPAA-1303</t>
  </si>
  <si>
    <t>FILA_793</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</si>
  <si>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TERRITORIAL.NPAA-1302</t>
  </si>
  <si>
    <t>FILA_794</t>
  </si>
  <si>
    <t>PRESTAR LOS SERVICIOS PROFESIONALES ESPECIALIZADOS CON PLENA AUTONOMÍA ADMINISTRATIVA, TÉCNICA Y FINANCIERA Y CON SUS PROPIOS MEDIOS, PARA LA IDENTIFICACIÓN DE LA SITUACIÓN TÉCNICA Y JURÍDICA DE LOS PREDIOS QUE SE ENCUENTRAN EN LA COTA DE INUNDACIÓN DEL EMBALSE DE “LA COPA, PERTENECIENTE AL DISTRITO DE ADECUACIÓN DE TIERRAS ALTO CHICAMOCHA Y FIRAVITOBA.NPAA1225</t>
  </si>
  <si>
    <t>FILA_795</t>
  </si>
  <si>
    <t>ADQUISICIÓN DE ELEMENTOS DE PROTECCIÓN PERSONAL Y SEGURIDAD INDUSTRIAL PARA EL PERSONAL DE LA ADR. NPAA-1269</t>
  </si>
  <si>
    <t>FILA_796</t>
  </si>
  <si>
    <t>FILA_797</t>
  </si>
  <si>
    <t>AUNAR ESFUERZOS ADMINISTRATIVOS ENTRE LA AGENCIA DE DESARROLLO RURAL Y BIOS PARA DESARROLLAR UNA ESTRATEGIA DE VALIDACIÓN Y VERIFICACIÓN AUTOMÁTICA DE DOCUMENTOS ADJUNTOS EN EL APLICATIVO DE REGISTRO DE PERFIL DE PROYECTOS DE LA AGENCIA DE DESARROLLO RURAL, USANDO TÉCNICAS DE OCR E INTELIGENCIA ARTIFICIAL COMO APOYO A LAS TAREAS DE GESTIÓN DOCUMENTAL Y LOS PROCESOS DE REVISIÓN DE SOPORTE</t>
  </si>
  <si>
    <t>FILA_798</t>
  </si>
  <si>
    <t>PRESTAR LOS SERVICIOS DE APOYO A LA GESTIÓN EN LOS TRÁMITES ADMINISTRATIVOS QUE SEAN DE COMPETENCIA DEL DESPACHO DE LA PRESIDENCIA DE LA AGENCIA DE DESARROLLO RURAL.NPAA-1318</t>
  </si>
  <si>
    <t>C-1702-1100-13-0-1702007-02, C-1708-1100-4-0-1708041-02, C-1709-1100-5-0-1709102-02</t>
  </si>
  <si>
    <t>FILA_799</t>
  </si>
  <si>
    <t xml:space="preserve">IMPLEMENTAR UN SISTEMA DE INFORMACIÓN PARA LA GESTIÓN DOCUMENTAL EN LA AGENCIA DE DESARROLLO RURAL - ADR, BAJO LA MODALIDAD DE SOFTWARE COMO SERVICIO - SAAS (SOFTWARE AS A SERVICE, POR SUS SIGLAS EN INGLÉS), PARA LA ADMINISTRACIÓN DE LOS ARCHIVOS Y EL MANEJO DE LA GESTIÓN DOCUMENTAL, QUE SE ARTICULE CON LOS LINEAMIENTOS DEFINIDOS POR EL ARCHIVO GENERAL DE LA NACIÓN EN LA LEY 594 DE 2000 </t>
  </si>
  <si>
    <t>SISTEMA</t>
  </si>
  <si>
    <t>FILA_800</t>
  </si>
  <si>
    <t xml:space="preserve">PRESTAR SUS SERVICIOS PROFESIONALES PARA APOYAR JURÍDICAMENTE A LA DIRECCIÓN DE ADECUACIÓN DE TIERRAS EN EL ESTUDIO DE LA SITUACIÓN JURÍDICA DE PREDIOS RURALES QUE DEBAN SER ADQUIRIDOS POR COMPRA DIRECTA PARA CUMPLIMIENTO DE FALLOS JUDICIALES, ASÍ MISMO APOYAR EL ESTUDIO JURÍDICO DE PREDIOS PARA LA ACTUALIZACIÓN DEL REGISTRO GENERAL DE USUARIOS DE DISTRITOS DE PROPIEDAD DE LA AGENCIA DE </t>
  </si>
  <si>
    <t>FILA_801</t>
  </si>
  <si>
    <t>PRESTAR SUS SERVICIOS PROFESIONALES A LA DIRECCIÓN DE COMERCIALIZACIÓN APOYANDO EL PROCESO DE FORMULACIÓN, IMPLEMENTACIÓN Y TRANSFERENCIA DEL MODELO. DE IGUAL FORMA APOYAR LA IMPLEMENTACIÓN DEL SISTEMA DE GESTIÓN DE CALIDAD ADOPTADO POR LA ENTIDAD, ASÍ MISMO APOYAR LOS PROCESOS JURÍDICOS QUE SE ADELANTEN EN LA MISMA DIRECCIÓN.NPAA-1259</t>
  </si>
  <si>
    <t>FILA_802</t>
  </si>
  <si>
    <t>ORGANIZAR LA INFORMACIÓN DIGITAL Y/O FÍSICA QUE SEA REQUERIDA POR LA SECRETARÍA GENERAL – DIRECCIÓN ADMINISTRATIVA Y FINANCIERA – PROCESO DE GESTIÓN DOCUMENTAL, BASADOS EN LA NORMATIVIDAD APLICABLE Y QUE SE ENCUENTRA EN EL REPOSITORIO INSTITUCIONAL DEL SGD O EN LOS ARCHIVOS DE GESTIÓN DE CADA DEPENDENCIA.NPAA-1295</t>
  </si>
  <si>
    <t>FILA_803</t>
  </si>
  <si>
    <t>ORGANIZAR LA INFORMACIÓN DIGITAL Y/O FÍSICA QUE SEA REQUERIDA POR LA SECRETARÍA GENERAL – DIRECCIÓN ADMINISTRATIVA Y FINANCIERA – PROCESO DE GESTIÓN DOCUMENTAL, BASADOS EN LA NORMATIVIDAD APLICABLE Y QUE SE ENCUENTRA EN EL REPOSITORIO INSTITUCIONAL DEL SGD O EN LOS ARCHIVOS DE GESTIÓN DE CADA DEPENDENCIA.NPAA-1296</t>
  </si>
  <si>
    <t>FILA_804</t>
  </si>
  <si>
    <t>AUNAR ESFUERZOS TÉCNICOS, FINANCIEROS Y ADMINISTRATIVOS ENTRE LA FEDERACIÓN COLOMBIANA DE ACUICULTORES FEDEACUA Y LA AGENCIA DE DESARROLLO RURAL PARA LA PRESTACIÓN DEL SERVICIO PÚBLICO DE EXTENSIÓN AGROPECUARIA ESPECIALIZADO A PRODUCTORES PISCÍCOLAS Y ACUÍCOLAS EN LOS MUNICIPIOS DE EL TAMBO, MORALES Y PIAMONTE EN EL DEPARTAMENTO DEL CAUCA Y LOS MUNICIPIOS DE DAGUA, GINEBRA, JAMUNDÍ, ROLD</t>
  </si>
  <si>
    <t>FILA_805</t>
  </si>
  <si>
    <t>SUMINISTRO DE ELEMENTOS NECESARIOS PARA MANTENER LAS CONDICIONES FÍSICAS DE LOS DISTRITOS DE LA AGENCIA DE DESARROLLO RURAL – ADR.NPAA-1137</t>
  </si>
  <si>
    <t>FILA_806</t>
  </si>
  <si>
    <t>ADQUIRIR EL SEGURO OBLIGATORIO EN ACCIDENTES DE TRÁNSITO DE LOS VEHÍCULOS QUE CONFORMAN EL PARQUE AUTOMOTOR DE LA AGENCIA DE DESARROLLO RURAL, A TRAVÉS DEL ACUERDO MARCO DE PRECIOS NO. CCE-284-IAD-2020.NPAA-1195</t>
  </si>
  <si>
    <t>FILA_807</t>
  </si>
  <si>
    <t>PRESTAR SUS SERVICIOS PROFESIONALES EN LA SECRETARÍA GENERAL EN LAS ACTIVIDADES Y PROCEDIMIENTOS RELACIONADOS CON LA GESTIÓN JURÍDICA DE ADQUISICIÓN, ALMACENAMIENTO, CUSTODIA, MANTENIMIENTO Y DISTRIBUCIÓN DE LOS BIENES MUEBLES E INMUEBLES NECESARIOS PARA EL FUNCIONAMIENTO Y CUMPLIMIENTO DEL OBJETO MISIONAL DE LA ENTIDAD Y APOYAR EL SANEAMIENTO JURÍDICO DE LOS MISMOS, CUANDO ASÍ SE REQUIE</t>
  </si>
  <si>
    <t>FILA_808</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</si>
  <si>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TERRITORIAL.NPAA-1275</t>
  </si>
  <si>
    <t>FILA_809</t>
  </si>
  <si>
    <t>PRESTAR SUS SERVICIOS PROFESIONALES A LA AGENCIA DE DESARROLLO RURAL, EN EL ANÁLISIS JURÍDICO DE LOS ASUNTOS RELACIONADOS CON LA IMPLEMENTACIÓN DE LAS ESTRATEGIAS DE FOMENTO Y FORTALECIMIENTO ASOCIATIVO; ASÍ COMO CON EL PROCESO DE FISCALIZACIÓN DE EMPRESAS COMUNITARIAS.NPAA-1272</t>
  </si>
  <si>
    <t>FILA_810</t>
  </si>
  <si>
    <t>PRESTAR SERVICIOS PROFESIONALES A LA DIRECCIÓN DE ADECUACIÓN DE TIERRAS, PARA APOYAR LA PUESTA EN MARCHA DE LOS MÓDULOS DE CARTERA, FACTURACIÓN, Y RECAUDOS DEL APLICATIVO ERP  DYNAMICS, QUE CONTENDRÁ LA CARTERA DERIVADA DE LA PRESTACIÓN DEL SERVICIO PÚBLICO DE ADECUACIÓN DE TIERRAS DE LOS DISTRITOS DE ADECUACIÓN DE TIERRAS DE PROPIEDAD DE LA AGENCIA DE DESARROLLO RURAL.NPAA-1263</t>
  </si>
  <si>
    <t>FILA_811</t>
  </si>
  <si>
    <t xml:space="preserve">PRESTAR DESDE SU PERFIL PROFESIONAL SUS SERVICIOS PARA APOYAR A LA UNIDAD TÉCNICA TERRITORIAL NO. 8, EN EL DESARROLLO DE LAS ACTIVIDADES FORMULACIÓN Y ESTRUCTURACIÓN, APOYO TÉCNICO EN EL ACOMPAÑAMIENTO A LA EJECUCIÓN Y SEGUIMIENTO DE LOS PROYECTOS INTEGRALES DE DESARROLLO AGROPECUARIO Y RURAL CON ENFOQUE TERRITORIAL -PIDAR-, BRINDAR APOYO EN LA SUPERVISIÓN DE LOS CONTRATOS Y ACTIVIDADES </t>
  </si>
  <si>
    <t>C-1702-1100-13-0-1702007-02, C-1702-1100-13-0-1702023-02, C-1702-1100-13-0-1702025-02, C-1708-1100-4-0-1708041-02, C-1708-1100-4-0-1708047-02, C-1708-1100-4-0-1708048-02, C-1709-1100-5-0-1709099-02, C-1709-1100-5-0-1709101-02, C-1709-1100-5-0-1709102-02, C-1709-1100-5-0-1709103-02</t>
  </si>
  <si>
    <t>FILA_812</t>
  </si>
  <si>
    <t>PRESTAR LOS SERVICIOS PROFESIONALES A LA OFICINA DE CONTROL INTERNO DE LA AGENCIA DE DESARROLLO RURAL - ADR, MEDIANTE LA EJECUCIÓN DE ACTIVIDADES RELACIONADAS CON ASPECTOS JURÍDICOS Y CONTRACTUALES QUE HACEN PARTE DE LOS TRABAJOS DE ASEGURAMIENTO Y CUMPLIMIENTO INCLUIDOS EN EL PLAN ANUAL DE AUDITORÍA APROBADO PARA LA OFICINA DE CONTROL INTERNO. NPAA-1249</t>
  </si>
  <si>
    <t>FILA_813</t>
  </si>
  <si>
    <t>PRESTAR SUS SERVICIOS PROFESIONALES PARA EL ACOMPAÑAMIENTO Y APOYO A LOS PROCESOS DE PLANEACIÓN, ESTRUCTURACIÓN, IMPLEMENTACIÓN, SEGUIMIENTO Y EVALUACIÓN DEL SERVICIO PÚBLICO DE EXTENSIÓN AGROPECUARIA EN LA DIRECCIÓN DE ASISTENCIA TÉCNICA DE LA ADR Y CONTRIBUIR A SOPORTAR CADA UNO DE ESTOS PROCESOS DESDE EL ENFOQUE TÉCNICO.NPAA-1255</t>
  </si>
  <si>
    <t>FILA_814</t>
  </si>
  <si>
    <t>AUNAR ESFUERZOS TÉCNICOS, ADMINISTRATIVOS Y FINANCIEROS CON EL MUNICIPIO DE SAN JUAN DE URABÁ Y LA AGENCIA DE DESARROLLO RURAL - ADR, PARA CANALIZAR LOS RECURSOS QUE PERMITIRÁN LA PRESTACIÓN DEL SERVICIO PÚBLICO DE EXTENSIÓN AGROPECUARIA, A TRAVÉS DE LA CONTRATACIÓN DE LAS ENTIDADES PRESTADORAS DEL SERVICIO DE EXTENSIÓN AGROPECUARIA EPSEA, DEBIDAMENTE HABILITADAS.NPAA-1279</t>
  </si>
  <si>
    <t>FILA_815</t>
  </si>
  <si>
    <t>AUNAR ESFUERZOS TÉCNICOS, ADMINISTRATIVOS Y FINANCIEROS CON LOS MUNICIPIOS DE ABEJORRAL, ALEJANDRÍA, ARGELIA, EL CARMEN DE VIBORAL, COCORNÁ, CONCEPCIÓN, GRANADA, GUARNE, GUATAPÉ, LA CEJA, LA UNIÓN, MARINILLA, NARIÑO, EL PEÑOL, EL RETIRO, RIONEGRO, SAN CARLOS, SAN FRANCISCO, SAN LUIS, SAN RAFAEL, SAN VICENTE, SANTUARIO Y SONSÓN, PERTENECIENTES A LA ALIANZA ORIENTE SOSTENIBLE-AOS Y LA AGEN</t>
  </si>
  <si>
    <t>FILA_816</t>
  </si>
  <si>
    <t>PRESTAR SUS SERVICIOS PROFESIONALES A LA AGENCIA DE DESARROLLO RURAL, APOYANDO LA PROMOCIÓN Y CONSOLIDACIÓN DE ALIANZAS INTERINSTITUCIONALES CON ENTIDADES PÚBLICAS, PRIVADAS Y ENTIDADES TERRITORIALES PARA INCREMENTAR LA COFINANCIACIÓN DE PROYECTOS INTEGRALES DE DESARROLLO AGROPECUARIO Y RURAL. NPAA-821</t>
  </si>
  <si>
    <t>FILA_817</t>
  </si>
  <si>
    <t>PRESTAR DESDE SU PERFIL PROFESIONAL SUS SERVICIOS PARA APOYAR A LA UNIDAD TÉCNICA TERRITORIAL NO. 8, EN EL DESARROLLO DE LAS ACTIVIDADES FORMULACIÓN Y ESTRUCTURACIÓN, APOYO TÉCNICO EN EL ACOMPAÑAMIENTO A LA EJECUCIÓN Y SEGUIMIENTO DE LOS PROYECTOS INTEGRALES DE DESARROLLO AGROPECUARIO Y RURAL CON ENFOQUE TERRITORIAL -PIDAR-, BRINDAR APOYO EN LA SUPERVISIÓN DE LOS CONVENIOS DE EXTENSIÓN A</t>
  </si>
  <si>
    <t>FILA_818</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</si>
  <si>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PROCESO.NPAA-1319</t>
  </si>
  <si>
    <t>FILA_819</t>
  </si>
  <si>
    <t>ADQUISICIÓN DE LA AMPLIACIÓN DE LA GARANTÍA Y SOPORTE PARA LOS SWITCH DELL PROPIEDAD DE LA AGENCIA DE DESARROLLO RURAL.NPAA-1248</t>
  </si>
  <si>
    <t>FILA_820</t>
  </si>
  <si>
    <t>ADQUISICION DE EQUIPO DE COMUNICACIONES Y AUDIOVISUALES (CAMARA, DRONE, Y ACCESORIOS) QUE SOPORTAN LAS ACTIVIDADES TRANSVERSALES Y MISIONALES QUE EJERCE LA OFICINA DE COMUNICACIONES DE LAAGENCIA DE DESARROLLO RURALNPAA-1133</t>
  </si>
  <si>
    <t>A-02-02-01-004-007</t>
  </si>
  <si>
    <t>FILA_821</t>
  </si>
  <si>
    <t>PRESTAR SERVICIOS PARA EFECTUAR LA PUBLICACIÓN DE ACTOS ADMINISTRATIVOS DE LA ADR EN EL DIARIO OFICIAL EN LA VIGENCIA 2021.NPAA-1320</t>
  </si>
  <si>
    <t>FILA_822</t>
  </si>
  <si>
    <t>ADQUIRIR ELEMENTOS DE EMERGENCIAS Y PRESTACIÓN DE SERVICIOS PARA LA REDUCCIÓN DEL RIESGO EN LAS CATEGORÍAS DE EXTINTORES, SOPORTES, RECARGA Y PRIMEROS AUXILIOS PARA USO DE LA AGENCIA DE DESARROLLO RURAL.NPAA-1298</t>
  </si>
  <si>
    <t>FILA_823</t>
  </si>
  <si>
    <t>AQUISICION DE TELEFONIA IP  PARA  TRANSICION A IPV6 EN AGENCIA DE DESARROLLO RURAL.NPAA-1291</t>
  </si>
  <si>
    <t>FILA_824</t>
  </si>
  <si>
    <t>AUNAR ESFUERZOS ADMINISTRATIVOS, TECNICOS Y FINANCIEROS CON EL FIN DE REALIZAR LA REHABILITACIÓN DE LAS CONDICIONES HIDRÁULICAS DEL DRENAJE NATURAL LOS MICOS EN LAS ABCISAS UBICADAS EN EL DISTRITO DE ADECUACION DE TIERRAS DE TUCURINCA, DEPARTAMENTO DEL MAGDALENA.NPAA-1282</t>
  </si>
  <si>
    <t>FILA_825</t>
  </si>
  <si>
    <t>ADQUISICIÓN DEL ÁREA DEL PREDIO DENOMINADO EL GUAYABO, UBICADA POR DEBAJO DE LA COTA 2673,5 EN CUMPLIMIENTO DEL FALLO JUDICIAL DEL EMBALSE LA COPA DEL DISTRITO DE ADECUACIÓN DE TIERRAS DE ALTO CHICAMOCHA Y FIRAVITOBA, DE CONFORMIDAD CON LO ORDENADO EN LA SENTENCIA PROFERIDA POR EL TRIBUNAL ADMINISTRATIVO DE BOYACÁ CON OCASIÓN DE LA ACCIÓN POPULAR CON RADICADO N° 20110003100. NPAA-1321</t>
  </si>
  <si>
    <t>FILA_826</t>
  </si>
  <si>
    <t>ADQUISICIÓN DEL ÁREA DEL PREDIO DENOMINADO EL JUNCAL, UBICADA POR DEBAJO DE LA COTA 2673,5 EN CUMPLIMIENTO DEL FALLO JUDICIAL DEL EMBALSE LA COPA DEL DISTRITO DE ADECUACIÓN DE TIERRAS DE ALTO CHICAMOCHA Y FIRAVITOBA, DE CONFORMIDAD CON LO ORDENADO EN LA SENTENCIA PROFERIDA POR EL TRIBUNAL ADMINISTRATIVO DE BOYACÁ CON OCASIÓN DE LA ACCIÓN POPULAR CON RADICADO N° 20110003100. NPAA-1322</t>
  </si>
  <si>
    <t>FILA_827</t>
  </si>
  <si>
    <t xml:space="preserve">ADQUISICIÓN DEL ÁREA DEL DEL PREDIO DENOMINADO SANTA RITA, UBICADA POR DEBAJO DE LA COTA 2673,5 EN CUMPLIMIENTO DEL FALLO JUDICIAL DEL EMBALSE LA COPA DEL DISTRITO DE ADECUACIÓN DE TIERRAS DE ALTO CHICAMOCHA Y FIRAVITOBA TERRENO, DE CONFORMIDAD CON LO ORDENADO EN LA SENTENCIA PROFERIDA POR EL TRIBUNAL ADMINISTRATIVO DE BOYACÁ CON OCASIÓN DE LA ACCIÓN POPULAR CON RADICADO N° 20110003100. </t>
  </si>
  <si>
    <t>FILA_828</t>
  </si>
  <si>
    <t>RENOVAR LA SUSCRIPCIÓN ANUAL DE MEMBRESÍA IPV6 ANTE LANIC A NOMBRE DE LA AGENCIA DE DESARROLLO RURAL.NPAA-1288</t>
  </si>
  <si>
    <t>FILA_829</t>
  </si>
  <si>
    <t>CONTRATAR EL PROGRAMA DE SEGUROS DE LA AGENCIA DE DESARROLLO RURAL “ADR”, PARA LA ADECUADA PROTECCIÓN DE LOS BIENES E INTERESES PATRIMONIALES DE SU PROPIEDAD, ASÍ COMO AQUELLOS POR LOS QUE SEA O FUERE LEGALMENTE RESPONSABLE O LE CORRESPONDA ASEGURAR EN VIRTUD DE DISPOSICIÓN LEGAL O CONTRACTUAL Y CUALQUIER OTRA PÓLIZA DE SEGUROS QUE REQUIERA LA ENTIDAD EN EL DESARROLLO DE SU ACTIVIDAD.NPA</t>
  </si>
  <si>
    <t>FILA_830</t>
  </si>
  <si>
    <t>CONTRATAR LA AMPLIACIÓN DE LICENCIAS OFFICE 365 Y POWER APP PARA LA AGENCIA DE DESARROLLO RURAL.NPAA-1292</t>
  </si>
  <si>
    <t>FILA_831</t>
  </si>
  <si>
    <t>AUNAR ESFUERZOS ENTRE LA AGENCIA Y EL FONDO MUJER EMPRENDE, PARA APOYAR A LAS MUJERES RURALES EN LA REACTIVACIÓN ECONÓMICA, A TRAVÉS DE LA IMPLEMENTACIÓN Y FINANCIACIÓN DE PROYECTOS DE INCLUSIÓN PRODUCTIVA. NPAA-1324</t>
  </si>
  <si>
    <t>FILA_832</t>
  </si>
  <si>
    <t>AUNAR ESFUERZOS TÉCNICOS, ADMINISTRATIVOS Y FINANCIEROS CON LOS MUNICIPIOS DE AGUAZUL, LA SALINA, PORE, RECETOR, SAN LUIS DE PALENQUE Y YOPAL DEL DEPARTAMENTO DE CASANARE Y LA AGENCIA DE DESARROLLO RURAL - ADR, PARA CANALIZAR LOS RECURSOS QUE PERMITIRÁN LA PRESTACIÓN DEL SERVICIO PÚBLICO DE EXTENSIÓN AGROPECUARIA, A TRAVÉS DE LA CONTRATACIÓN DE LAS ENTIDADES PRESTADORAS DEL SERVICIO DE E</t>
  </si>
  <si>
    <t>FILA_833</t>
  </si>
  <si>
    <t>PRESTAR SUS SERVICIOS PROFESIONALES DE APOYO A LA OFICINA DE PLANEACIÓN EN LA PREPARACIÓN Y CONSOLIDACIÓN DE INFORMES INSTITUCIONALES, ASÍ COMO EN LA FORMULACIÓN Y SEGUIMIENTO A LOS PLANES, PROGRAMAS Y PROYECTOS DE INVERSIÓN DE LA ADR DE ACUERDO CON LOS PROCESOS, PROCEDIMIENTOS Y METODOLOGÍAS ESTABLECIDAS.NPAA-908</t>
  </si>
  <si>
    <t>FILA_834</t>
  </si>
  <si>
    <t>PRESTAR SUS SERVICIOS PROFESIONALES PARA APOYAR A LA OFICINA DE PLANEACIÓN EN LA PREPARACIÓN, FORMULACIÓN, REFORMULACIÓN, ACTUALIZACIÓN, SEGUIMIENTO, EVALUACIÓN DE PLANES, PROGRAMAS Y PROYECTOS DE LA ADR, QUE LE SEAN ASIGNADOS DE ACUERDO CON LOS PROCESOS, PROCEDIMIENTOS Y METODOLOGÍAS ESTABLECIDAS, ASÍ COMO ATENDER LOS REPORTES EN LAS DIFERENTES PLATAFORMAS ESTATALES, TRAZADORES PRESUPUE</t>
  </si>
  <si>
    <t>FILA_835</t>
  </si>
  <si>
    <t>PRESTAR LOS SERVICIOS PROFESIONALES PARA EL APOYO DE LAS ACTIVIDADES LOGÍSTICAS Y DE PROTOCOLO, REQUERIDOS PARA LA DIVULGACIÓN DE LA MISIONALIDAD, ACORDE CON LA ESTRATEGIA DE COMUNICACIÓN EN EL MARCO DE LA OPTIMIZACIÓN DE LA GENERACIÓN DE INGRESOS SOSTENIBLES DE PRODUCTORES RURALES A NIVEL NACIONAL.NPAA-902</t>
  </si>
  <si>
    <t>FILA_836</t>
  </si>
  <si>
    <t>PRESTAR SERVICIOS PROFESIONALES Y DE ACOMPAÑAMIENTO PARA LA ARTICULACIÓN CON MEDIOS DE COMUNICACIÓN EXTERNOS DE MANERA PERMANENTE, CON EL FIN DE PROMOVER, POSICIONAR E IMPLEMENTAR ESTRATEGIAS DE DIVULGACIÓN DE LA AGENCIA DE DESARROLLO RURAL.NPAA-894</t>
  </si>
  <si>
    <t>FILA_837</t>
  </si>
  <si>
    <t>FILA_838</t>
  </si>
  <si>
    <t>PRESTAR LOS SERVICIOS PROFESIONALES A LA OFICINA DE TECNOLOGÍAS DE LA INFORMACIÓN EN EL APOYO A LA GESTIÓN Y CONFIGURACIÓN DE COMPONENTES DE INFRAESTRUCTURA TECNOLÓGICA EN LA NUBE PÚBLICA Y PRIVADA, ATENDIENDO LOS REQUERIMIENTOS E INCIDENTES A TRAVÉS DE LA MESA DE SERVICIOS.NPAA-872</t>
  </si>
  <si>
    <t>FILA_839</t>
  </si>
  <si>
    <t>PRESTAR LOS SERVICIOS PROFESIONALES EN LA OFICINA DE TECNOLOGÍAS DE LA INFORMACIÓN PARA APOYAR LAS ACTIVIDADES DE MANTENIMIENTO DE LA INFRAESTRUCTURA TECNOLÓGICA EN LA NUBE PÚBLICA Y PRIVADA, APOYANDO LA CONFIGURACIÓN PARA EL SOPORTE E IMPLEMENTACIÓN DE NUEVOS SERVICIOS IMPLEMENTADOS EN LA NUBE ADR (MICROSOFT -AZURE).NPAA-873</t>
  </si>
  <si>
    <t>FILA_840</t>
  </si>
  <si>
    <t>PRESTAR SERVICIOS PROFESIONALES PARA APOYAR LA IMPLEMENTACIÓN Y SOPORTE DE SERVICIOS TECNOLÓGICOS DE LA ADR, MEDIANTE LA GESTIÓN, OPERACIÓN Y ADMINISTRACIÓN DE LA INFRAESTRUCTURA TECNOLÓGICA, LA CUAL SOPORTA LOS PROCESOS DE LA AGENCIA QUE SE ENCUENTRAN DESPLEGADOS TANTO EN LA NUBE PÚBLICA COMO EN LA NUBE PRIVADA.NPAA-874</t>
  </si>
  <si>
    <t>FILA_841</t>
  </si>
  <si>
    <t>PRESTAR LOS SERVICIOS PROFESIONALES A LA OFICINA DE TECNOLOGÍAS DE LA INFORMACIÓN CON EL OBJETIVO DE APOYAR LAS ACTIVIDADES EN LA GESTIÓN REDES DE COMUNICACIONES, EN EL DESARROLLO DE LAS ACTIVIDADES DE ADOPCIÓN, IMPLEMENTACIÓN Y PUESTA EN OPERACIÓN DEL PROTOCOLO IPV6, DANDO SOPORTE A LA ACTUAL RED DE DATOS DE LA ADR.NPAA-875</t>
  </si>
  <si>
    <t>FILA_842</t>
  </si>
  <si>
    <t>PRESTACIÓN DE SERVICIOS PROFESIONALES PARA APOYAR A LA DIRECCIÓN DE ADECUACIÓN DE TIERRAS EN EL USO Y APROPIACIÓN DEL SISTEMA DE INFORMACIÓN FINANCIERO DE FACTURACIÓN Y CARTERA PARA LA PRESTACIÓN DEL SERVICIO DE ADECUACIÓN DE TIERRAS EN LOS DISTRITOS DE RIEGO DE PROPIEDAD DE LA ADR, ASÍ COMO EL APOYO EN LA ADMINISTRACIÓN Y SOPORTE TECNOLÓGICO DEL APLICATIVO BANCO DE PROYECTOS PIDAR CONTR</t>
  </si>
  <si>
    <t>FILA_843</t>
  </si>
  <si>
    <t>PRESTACIÓN DE SERVICIOS PROFESIONALES PARA APOYAR EL DESARROLLO DEL MODELO DE GESTIÓN DE PROYECTOS DE TI Y ANÁLISIS ARQUITECTURA DE SOLUCIÓN DE LOS SISTEMAS DE INFORMACIÓN QUE APOYAN LAS ACTIVIDADES DE FORMULACIÓN Y ESTRUCTURACIÓN DE PROYECTOS PIDAR, CONTRIBUYENDO AL DESARROLLO DE LOS PROPÓSITOS DE LA POLÍTICA DE GOBIERNO DIGITAL EN LA ADR. NPAA-883</t>
  </si>
  <si>
    <t>FILA_844</t>
  </si>
  <si>
    <t>PRESTAR SUS SERVICIOS PROFESIONALES A LA AGENCIA DE DESARROLLO RURAL EN LA EVALUACIÓN DESDE EL PUNTO DE VISTA JURÍDICO DE LOS PROYECTOS INTEGRALES DE DESARROLLO AGROPECUARIO Y RURAL, CONFORME EL REGLAMENTO VIGENTE; ASÍ COMO APOYO EN LA ELABORACIÓN DE LOS ACTOS ADMINISTRATIVOS Y/O DEMÁS DOCUMENTOS E INSTRUMENTOS RELACIONADOS CON ESTE PROCESO.NPAA-823</t>
  </si>
  <si>
    <t>FILA_845</t>
  </si>
  <si>
    <t>PRESTAR SUS SERVICIOS PROFESIONALES A LA AGENCIA DE DESARROLLO RURAL, EN LA EVALUACIÓN Y CALIFICACIÓN DE LOS PROYECTOS INTEGRALES DE DESARROLLO AGROPECUARIO Y RURAL CONFORME EL REGLAMENTO VIGENTE Y DESDE EL NÚCLEO BÁSICO DE SU CONOCIMIENTO.NPAA-839</t>
  </si>
  <si>
    <t>FILA_846</t>
  </si>
  <si>
    <t>PRESTAR SUS SERVICIOS PROFESIONALES A LA AGENCIA DE DESARROLLO RURAL EN LA EVALUACIÓN DESDE EL PUNTO DE VISTA JURÍDICO DE LOS PROYECTOS INTEGRALES DE DESARROLLO AGROPECUARIO Y RURAL, CONFORME EL REGLAMENTO VIGENTE; ASÍ COMO APOYO EN LA ELABORACIÓN DE LOS ACTOS ADMINISTRATIVOS Y/O DEMÁS DOCUMENTOS E INSTRUMENTOS RELACIONADOS CON ESTE PROCESO.NPAA-841</t>
  </si>
  <si>
    <t>FILA_847</t>
  </si>
  <si>
    <t>PRESTAR SUS SERVICIOS DE APOYO A LA AGENCIA DE DESARROLLO RURAL, EN LAS ACTIVIDADES RELACIONADAS CON LOS PROCESOS DE EVALUACIÓN, CALIFICACIÓN Y COFINANCIACIÓN Y EL PROCESO DE SEGUIMIENTO Y CONTROL DE LOS PROYECTOS INTEGRALES DE DESARROLLO AGROPECUARIO Y RURAL CON ENFOQUE TERRITORIAL A CARGO DE LA VICEPRESIDENCIA DE PROYECTOS.NPAA-810</t>
  </si>
  <si>
    <t>FILA_848</t>
  </si>
  <si>
    <t>PRESTAR SUS SERVICIOS PROFESIONALES A LA AGENCIA DE DESARROLLO RURAL, EN LA COORDINACIÓN, ORIENTACIÓN, CONCEPTUALIZACIÓN Y ANÁLISIS JURÍDICO DE LOS ASUNTOS RELACIONADAS CON LOS PROCESOS DE EVALUACIÓN, CALIFICACIÓN Y COFINANCIACIÓN Y EL PROCESO DE SEGUIMIENTO Y CONTROL DE LOS PROYECTOS INTEGRALES DE DESARROLLO AGROPECUARIO RURAL QUE SE ADELANTEN EN LA VICEPRESIDENCIA DE PROYECTOS.NPAA-811</t>
  </si>
  <si>
    <t>FILA_849</t>
  </si>
  <si>
    <t>PRESTAR SUS SERVICIOS PROFESIONALES A LA AGENCIA DE DESARROLLO RURAL APOYANDO LA FORMULACIÓN Y EL SEGUIMIENTO A LA IMPLEMENTACIÓN DE MEDIDAS CORRECTIVAS Y ACTUALIZACIÓN DE PROCESOS QUE FORTALEZCAN EL SERVICIO DE APOYO FINANCIERO PARA PROYECTOS PRODUCTIVOS, CONFORME LOS INSTRUMENTOS, CRITERIOS Y PROCEDIMIENTOS VIGENTES. NPAA-819</t>
  </si>
  <si>
    <t>FILA_850</t>
  </si>
  <si>
    <t>PRESTAR SUS SERVICIOS PROFESIONALES A LA AGENCIA DE DESARROLLO RURAL, EN ASUNTOS RELACIONADOS CON VIVIENDA DE INTERÉS SOCIAL RURAL, DE ACUERDO CON LOS CRITERIOS Y PROCEDIMIENTOS VIGENTES.NPAA-812</t>
  </si>
  <si>
    <t>FILA_851</t>
  </si>
  <si>
    <t>PRESTAR SUS SERVICIOS PROFESIONALES A LA AGENCIA DE DESARROLLO RURAL DESDE LA OFICINA DE PLANEACIÓN EN LA GESTIÓN, EN LA COORDINACIÓN, PROMOCIÓN Y DESARROLLO DE ACCIONES DE COOPERACIÓN NACIONAL E INTERNACIONAL ORIENTADOS AL FORTALECIMIENTO DE LAS CAPACIDADES INSTITUCIONALES; ASÍ COMO, APOYAR EN LA ELABORACIÓN DE INFORMES, SEGUIMIENTO A LOS PLANES Y PROYECTOS DE LA ENTIDAD.NPAA-907</t>
  </si>
  <si>
    <t>FILA_852</t>
  </si>
  <si>
    <t>PRESTAR SUS SERVICIOS PROFESIONALES PARA APOYAR A LA VICEPRESIDENCIA DE INTEGRACIÓN PRODUCTIVA EN LA ARTICULACIÓN INTERINSTITUCIONAL PARA PRIORIZAR LAS ALTERNATIVAS PARA LA IMPLEMENTACIÓN DEL ACUERDO DE PAZ, Y OTROS ESPACIOS DE DIÁLOGO SOCIAL, ASÍ COMO APOYAR EL PROCESO DE ESTRUCTURACIÓN E IMPLEMENTACIÓN DE PLANES INTEGRALES DE DESARROLLO AGROPECUARIO Y RURAL CON ENFOQUE TERRITORIAL, Y L</t>
  </si>
  <si>
    <t>FILA_853</t>
  </si>
  <si>
    <t>PRESTAR SUS SERVICIOS DE APOYO A LA AGENCIA DE DESARROLLO RURAL, EN LAS ACTIVIDADES RELACIONADAS CON LOS PROCESOS DE EVALUACIÓN, CALIFICACIÓN Y COFINANCIACIÓN Y EL PROCESO DE SEGUIMIENTO Y CONTROL DE LOS PROYECTOS INTEGRALES DE DESARROLLO AGROPECUARIO Y RURAL CON ENFOQUE TERRITORIAL  A CARGO DE LA VICEPRESIDENCIA DE PROYECTOS. NPAA-818</t>
  </si>
  <si>
    <t>FILA_854</t>
  </si>
  <si>
    <t>PRESTAR SUS SERVICIOS PROFESIONALES A LA AGENCIA DE DESARROLLO RURAL, EN EL ANÁLISIS JURÍDICO DE LOS ASUNTOS RELACIONADOS CON EL MONITOREO, SEGUIMIENTO Y CONTROL A LA EJECUCIÓN DE LOS PROYECTOS INTEGRALES DE DESARROLLO AGROPECUARIO Y RURAL CON ENFOQUE TERRITORIAL, DE ACUERDO CON LOS CRITERIOS Y PROCEDIMIENTOS VIGENTES.  NPAA-848</t>
  </si>
  <si>
    <t>FILA_855</t>
  </si>
  <si>
    <t>FILA_856</t>
  </si>
  <si>
    <t>FILA_857</t>
  </si>
  <si>
    <t>PRESTAR LOS SERVICIOS PROFESIONALES COMO ABOGADA PARA APOYAR LAS ACTIVIDADES RELACIONADAS CON LA ATENCIÓN, ELABORACIÓN, REVISIÓN Y TRÁMITE DE LA ACTUACIÓN DE LA VICEPRESIDENCIA DE GESTIÓN CONTRACTUAL, EN LAS DIFERENTES ETAPAS DE LOS PROCESOS DE CONTRATACIÓN DE LA ADR.NPAA-744</t>
  </si>
  <si>
    <t>FILA_858</t>
  </si>
  <si>
    <t>PRESTAR SERVICIOS PROFESIONALES EN COMUNICACIÓN AUDIOVISUAL EN EL MARCO DEL PROYECTO DE OPTIMIZACIÓN DE LA GENERACIÓN DE INGRESOS SOSTENIBLES DE PRODUCTORES RURALES A NIVEL NACIONAL.NPAA-901</t>
  </si>
  <si>
    <t>FILA_859</t>
  </si>
  <si>
    <t>PRESTAR SERVICIOS PROFESIONALES A LA OFICINA DE COMUNICACIONES EN LA ELABORACIÓN Y DISEÑO DE PIEZAS GRÁFICAS Y VISUALES DE COMUNICACIÓN EXTERNA, CON EL FIN DE PLASMAR LOS MENSAJES QUE SE QUIEREN TRASMITIR EN EL MARCO DEL PROYECTO DE OPTIMIZACIÓN DE LA GENERACIÓN DE INGRESOS SOSTENIBLES DE PRODUCTORES RURALES A NIVEL NACIONAL.NPAA-903</t>
  </si>
  <si>
    <t>FILA_860</t>
  </si>
  <si>
    <t>PRESTAR SERVICIOS PROFESIONALES COMO ENLACE ENTRE LA SEDE CENTRAL Y LAS UNIDADES TÉCNICAS TERRITORIALES PARA APOYAR LAS ACTIVIDADES DE INVESTIGACIÓN, DIVULGACIÓN, ARTICULACIÓN Y DIFUSIÓN DEL DESEMPEÑO INSTITUCIONAL EN EL MARCO DE LA OPTIMIZACIÓN DE LA GENERACIÓN DE INGRESOS SOSTENIBLES DE PRODUCTORES RURALES A NIVEL NACIONAL.NPAA-900</t>
  </si>
  <si>
    <t>FILA_861</t>
  </si>
  <si>
    <t>PRESTAR LOS SERVICIOS PROFESIONALES PARA EL APOYO DE LAS ACTIVIDADES LOGÍSTICAS Y DE COMUNICACIÓN INTERNA, ACORDE CON LA ESTRATEGIA DE COMUNICACIÓN EN EL MARCO DE LAS FUNCIONES Y RESULTADOS DE LA GESTIÓN DE LA AGENCIA DE DESARROLLO RURAL.NPAA-896</t>
  </si>
  <si>
    <t>FILA_862</t>
  </si>
  <si>
    <t>PRESTAR LOS SERVICIOS PROFESIONALES PARA LA ACTUALIZACIÓN Y ADMINISTRACIÓN DE LOS CONTENIDOS DE LA PÁGINA WEB Y LA INTRANET, DONDE SE DIFUNDE LA OFERTA INSTITUCIONAL, LINEAMIENTOS Y MODELOS DE OPERACIÓN DE LA AGENCIA DE DESARROLLO RURAL.NPAA-899</t>
  </si>
  <si>
    <t>FILA_863</t>
  </si>
  <si>
    <t>PRESTAR SUS SERVICIOS PROFESIONALES A LA AGENCIA DE DESARROLLO RURAL A TRAVÉS DE LA COORDINACIÓN, IMPLEMENTACIÓN Y SEGUIMIENTO A LAS ESTRATEGIAS DE FOMENTO Y FORTALECIMIENTO ASOCIATIVO, DIRIGIDAS A LA POBLACIÓN OBJETO DE ATENCIÓN DE LA OFERTA INSTITUCIONAL.NPAA-867</t>
  </si>
  <si>
    <t>FILA_864</t>
  </si>
  <si>
    <t>PRESTAR SUS SERVICIOS PROFESIONALES A LA AGENCIA DE DESARROLLO RURAL A TRAVÉS DE LA COORDINACIÓN, IMPLEMENTACIÓN Y SEGUIMIENTO A LAS ESTRATEGIAS DE FOMENTO Y FORTALECIMIENTO ASOCIATIVO, DIRIGIDAS A LA POBLACIÓN OBJETO DE ATENCIÓN DE LA OFERTA INSTITUCIONAL.NPAA-868</t>
  </si>
  <si>
    <t>FILA_865</t>
  </si>
  <si>
    <t>PRESTAR SUS SERVICIOS PROFESIONALES A LA AGENCIA DE DESARROLLO RURAL, EN EL ANÁLISIS JURÍDICO DE LOS ASUNTOS RELACIONADOS CON EL MONITOREO, SEGUIMIENTO Y CONTROL A LA EJECUCIÓN DE LOS PROYECTOS INTEGRALES DE DESARROLLO AGROPECUARIO Y RURAL CON ENFOQUE TERRITORIAL, DE ACUERDO CON LOS CRITERIOS Y PROCEDIMIENTOS VIGENTES.  NPAA-847</t>
  </si>
  <si>
    <t>FILA_866</t>
  </si>
  <si>
    <t>PRESTAR SUS SERVICIOS PROFESIONALES A LA AGENCIA DE DESARROLLO RURAL, EN LA EVALUACIÓN DESDE EL PUNTO DE VISTA JURÍDICO DE LOS PROYECTOS INTEGRALES DE DESARROLLO AGROPECUARIO Y RURAL CONFORME EL REGLAMENTO VIGENTE.NPAA-835</t>
  </si>
  <si>
    <t>FILA_867</t>
  </si>
  <si>
    <t>PRESTAR SUS SERVICIOS PROFESIONALES A LA AGENCIA DE DESARROLLO RURAL EN LA EVALUACIÓN DESDE EL PUNTO DE VISTA JURÍDICO DE LOS PROYECTOS INTEGRALES DE DESARROLLO AGROPECUARIO Y RURAL, CONFORME EL REGLAMENTO VIGENTE; ASÍ COMO APOYO EN LA ELABORACIÓN DE LOS ACTOS ADMINISTRATIVOS Y/O DEMÁS DOCUMENTOS E INSTRUMENTOS RELACIONADOS CON ESTE PROCESO.NPAA-834</t>
  </si>
  <si>
    <t>FILA_868</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</si>
  <si>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PROCESO.NPAA-842</t>
  </si>
  <si>
    <t>FILA_869</t>
  </si>
  <si>
    <t>PRESTAR SUS SERVICIOS PROFESIONALES A LA AGENCIA DE DESARROLLO RURAL, LIDERANDO EL DISEÑO E IMPLEMENTACIÓN DE HERRAMIENTAS PARA ADELANTAR EL PROCESO DE EVALUACIÓN Y CALIFICACIÓN, ASÍ COMO LA PRIORIZACIÓN DE LOS RECURSOS DE COFINANCIACIÓN DE ACUERDO CON LOS CRITERIOS Y PROCEDIMIENTOS VIGENTES.NPAA-844</t>
  </si>
  <si>
    <t>FILA_870</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</si>
  <si>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PROCESO.NPAA-838</t>
  </si>
  <si>
    <t>FILA_871</t>
  </si>
  <si>
    <t>PRESTAR SUS SERVICIOS PROFESIONALES A LA VICEPRESIDENCIA DE INTEGRACIÓN PRODUCTIVA EN LA IMPLEMENTACIÓN DE LA POLÍTICA PAZ CON LEGALIDAD, ASÍ COMO EN LA ESTRUCTURACIÓN E IMPLEMENTACIÓN DE PLANES INTEGRALES DE DESARROLLO AGROPECUARIO Y RURAL CON ENFOQUE TERRITORIAL Y EN LA ELABORACIÓN, ACTUALIZACIÓN Y EL SEGUIMIENTO DE LOS PROYECTOS DE INVERSIÓN.NPAA-797</t>
  </si>
  <si>
    <t>FILA_872</t>
  </si>
  <si>
    <t>FILA_873</t>
  </si>
  <si>
    <t>PRESTAR LOS SERVICIOS PROFESIONALES ASESORANDO LA PLANEACIÓN ESTRATÉGICA, EL ACOMPAÑAMIENTO A LOS PROCESOS DE DIALOGO SOCIAL Y COMPROMISOS DE GOBIERNO EN RELACIÓN A LA COMPETENCIA DE LA VIP; ASÍ COMO EL SEGUIMIENTO DE LA VICEPRESIDENCIA DE INTEGRACIÓN PRODUCTIVA, A TRAVÉS DE LOS PROCESOS DE ESTABLECIMIENTO Y AJUSTE DE LOS PROYECTOS DE INVERSIÓN, LA ARTICULACIÓN DE LA VICEPRESIDENCIA INTE</t>
  </si>
  <si>
    <t>FILA_874</t>
  </si>
  <si>
    <t>PRESTACIÓN DE LOS SERVICIOS PROFESIONALES PARA APOYAR A LA VICEPRESIDENCIA DE INTEGRACIÓN PRODUCTIVA DE LA ADR, EN EL SEGUIMIENTO DE LOS TEMAS INHERENTES CON EL PLAN DE ACCIÓN, CON EL PROPÓSITO DE MEJORAR LAS COMPETENCIAS PRODUCTIVAS DE LOS PEQUEÑOS Y MEDIANOS PRODUCTORES, ACORDES CON LAS ESTRATEGIAS DEL MODELO DE ATENCIÓN Y PRESTACIÓN DE SERVICIOS DE COMERCIALIZACIÓN A NIVEL TERRITORIAL</t>
  </si>
  <si>
    <t>FILA_875</t>
  </si>
  <si>
    <t>PRESTAR LOS SERVICIOS PROFESIONALES, BRINDANDO ACOMPAÑAMIENTO Y SOPORTE JURÍDICO A LA VICEPRESIDENCIA DE INTEGRACIÓN PRODUCTIVA, EN LA ORIENTACIÓN, REVISIÓN, VERIFICACIÓN DE ASUNTOS, TRAMITES, PROCEDIMIENTOS Y ACTOS ADMINISTRATIVOS PUESTOS A CONSIDERACIÓN PARA LA VIABILIZACIÓN, EN EL MARCO DE LA FORMULACIÓN E IMPLEMENTACIÓN DE PLANES Y PROYECTOS INTEGRALES CON ENFOQUE TERRITORIAL PARA LA</t>
  </si>
  <si>
    <t>FILA_876</t>
  </si>
  <si>
    <t>PRESTAR SUS SERVICIOS DE APOYO A LA GESTIÓN A LA VICEPRESIDENCIA DE INTEGRACIÓN PRODUCTIVA, EN LOS PROCESOS ADMINISTRATIVOS DE RECEPCIÓN, RADICACIÓN, NOTIFICACIÓN Y DE GESTIÓN DOCUMENTAL QUE SE REQUIERAN PARA EL DESARROLLO DE LOS PROYECTOS DE INVERSIÓN, APLICACIÓN DE LAS TABLAS DE RETENCIÓN APROBADAS POR LA ENTIDAD, EN LOS CASOS QUE APLIQUE, ASÍ COMO APOYO A OTRAS TAREAS QUE PERMITAN CUM</t>
  </si>
  <si>
    <t>FILA_877</t>
  </si>
  <si>
    <t>FILA_878</t>
  </si>
  <si>
    <t>FILA_879</t>
  </si>
  <si>
    <t>FILA_880</t>
  </si>
  <si>
    <t>PRESTAR SUS SERVICIOS PROFESIONALES ORIENTANDO EL SEGUIMIENTO Y CONTROL DE LOS PROCESOS FINANCIEROS QUE DEBEN ADELANTARSE DESDE LA VICEPRESIDENCIA DE INTEGRACIÓN PRODUCTIVA EN ARTICULACIÓN CON LOS PROCESOS DE LA SECRETARÍA GENERAL DE ACUERDO CON LA NORMATIVIDAD VIGENTE Y LOS PROYECTOS DE INVERSIÓN.NPAA-805</t>
  </si>
  <si>
    <t>FILA_881</t>
  </si>
  <si>
    <t>PRESTAR SUS SERVICIOS PROFESIONALES A LA AGENCIA DE DESARROLLO RURAL EN EL MANEJO DE HERRAMIENTAS DE INFORMACIÓN, ASOCIADAS AL PROCESO DE EVALUACIÓN Y CALIFICACIÓN DE LOS PROYECTOS INTEGRALES DE DESARROLLO AGROPECUARIO Y RURAL CON ENFOQUE TERRITORIAL PARA EL CUMPLIMIENTO DE LOS OBJETIVOS DEL PROYECTO DE INVERSIÓN QUE FINANCIA EL CONTRATO.NPAA-830</t>
  </si>
  <si>
    <t>FILA_882</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</si>
  <si>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PROCESO.NPAA-837</t>
  </si>
  <si>
    <t>FILA_883</t>
  </si>
  <si>
    <t>PRESTAR LOS SERVICIOS PROFESIONALES COMO INGENIERO CIVIL EN LA DIRECCIÓN DE ADECUACIÓN DE TIERRAS EN EL SEGUIMIENTO DEL PROCESO DE PRESTACIÓN Y APOYO DEL SERVICIO PÚBLICO ADECUACIÓN DE TIERRAS, EN CONCORDANCIA CON EL PROYECTO DE INVERSIÓN.NPAA-958</t>
  </si>
  <si>
    <t>FILA_884</t>
  </si>
  <si>
    <t>FILA_885</t>
  </si>
  <si>
    <t>PRESTAR SUS SERVICIOS PROFESIONALES LIDERANDO Y ORIENTANDO A LA DIRECCIÓN DE ADECUACIÓN DE ADECUACIÓN DE TIERRAS, EN LAS ACTIVIDADES PROPIAS DE LA DEPENDENCIA, ASÍ COMO EN LA SUPERVISIÓN DE LOS ESTUDIOS DE PREINVERSIÓN, EN LAS OBRA DE COMPLEMENTACIÓN, REHABILITACIÓN O MODERNIZACIÓN DE DISTRITOS Y PROYECTOS DE ADECUACIÓN DE TIERRAS, EN LA GESTIÓN DE LA ADMINISTRACIÓN DE LOS DISTRITOS DE A</t>
  </si>
  <si>
    <t>FILA_886</t>
  </si>
  <si>
    <t>PRESTAR LOS SERVICIOS PROFESIONALES A LA DIRECCIÓN DE ADECUACIÓN DE TIERRAS PARA APOYAR ACTIVIDADES RELACIONADAS CON LA PRESTACIÓN DEL SERVICIO PÚBLICO DE ADECUACIÓN DE TIERRAS, EN CUANTO A LA RECOPILACIÓN, PROCESAMIENTO, SOCIALIZACIÓN, DIVULGACIÓN Y ARTICULACIÓN DE LA INFORMACIÓN CON LA OFICINA DE COMUNICACIONES, LAS UNIDADES TÉCNICAS TERRITORIALES Y ENTIDADES PÚBLICAS Y PRIVADAS.NPAA-9</t>
  </si>
  <si>
    <t>FILA_887</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</si>
  <si>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PROCESO.NPAA-828</t>
  </si>
  <si>
    <t>FILA_888</t>
  </si>
  <si>
    <t>PRESTAR SUS SERVICIOS PROFESIONALES A LA AGENCIA DE DESARROLLO RURAL, EN LA EVALUACIÓN Y CALIFICACIÓN DE LOS PROYECTOS INTEGRALES DE DESARROLLO AGROPECUARIO Y RURAL CONFORME EL REGLAMENTO VIGENTE Y DESDE EL NÚCLEO BÁSICO DE SU CONOCIMIENTO.NPAA-826</t>
  </si>
  <si>
    <t>FILA_889</t>
  </si>
  <si>
    <t>PRESTAR SUS SERVICIOS PROFESIONALES A LA AGENCIA DE DESARROLLO RURAL, EN LA EVALUACIÓN Y CALIFICACIÓN DE LOS PROYECTOS INTEGRALES DE DESARROLLO AGROPECUARIO Y RURAL CONFORME EL REGLAMENTO VIGENTE Y DESDE EL NÚCLEO BÁSICO DE SU CONOCIMIENTO.NPAA-825</t>
  </si>
  <si>
    <t>FILA_890</t>
  </si>
  <si>
    <t>PRESTAR LOS SERVICIOS DE APOYO A LA AGENCIA DE DESARROLLO RURAL, EN LA REVISIÓN Y ORGANIZACIÓN DOCUMENTAL RELACIONADA CON LA EVALUACIÓN Y CALIFICACIÓN DE LOS PROYECTOS INTEGRALES DE DESARROLLO AGROPECUARIO Y RURAL CON ENFOQUE TERRITORIAL, DE ACUERDO CON LOS PROCESOS Y PROCEDIMIENTOS ESTABLECIDOS POR LA ENTIDAD.NPAA-833</t>
  </si>
  <si>
    <t>FILA_891</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</si>
  <si>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PROCESO.NPAA-832</t>
  </si>
  <si>
    <t>FILA_892</t>
  </si>
  <si>
    <t>PRESTAR SUS SERVICIOS PROFESIONALES A LA AGENCIA DE DESARROLLO RURAL, EN LA ORIENTACIÓN Y ANÁLISIS TÉCNICO PARA LA APLICACIÓN DE LOS CRITERIOS Y LINEAMIENTOS EN LA EVALUACIÓN Y CALIFICACIÓN DE PROYECTOS INTEGRALES DE DESARROLLO AGROPECUARIO Y RURAL CON ENFOQUE TERRITORIAL, DE ACUERDO CON LOS PROCESOS Y PROCEDIMIENTOS ESTABLECIDOS PARA TAL FIN.NPAA-827</t>
  </si>
  <si>
    <t>FILA_893</t>
  </si>
  <si>
    <t>PRESTAR SUS SERVICIOS PROFESIONALES A LA AGENCIA DE DESARROLLO RURAL, EN LA EVALUACIÓN Y CALIFICACIÓN DE LOS PROYECTOS INTEGRALES DE DESARROLLO AGROPECUARIO Y RURAL CONFORME EL REGLAMENTO VIGENTE Y DESDE EL NÚCLEO BÁSICO DE SU CONOCIMIENTO.NPAA-831</t>
  </si>
  <si>
    <t>FILA_894</t>
  </si>
  <si>
    <t>PRESTAR SERVICIOS PROFESIONALES PARA DESARROLLAR ACTIVIDADES ORGANIZACIONALES EN CUMPLIMIENTO DE LA MISIONALIDAD DE LA OFICINA DE COMUNICACIONES EN EL MARCO DEL PROYECTO DE FORTALECIMIENTO DEL DESEMPEÑO INSTITUCIONAL DE LA AGENCIA DE DESARROLLO RURAL A NIVEL NACIONAL.NPAA-892</t>
  </si>
  <si>
    <t>FILA_895</t>
  </si>
  <si>
    <t>PRESTAR SERVICIOS PROFESIONALES A LA OFICINA ASESORA DE COMUNICACIONES EN LA ARTICULACIÓN, ANÁLISIS, COMPLEMENTACIÓN Y SEGUIMIENTO, DEL PLAN, LA METODOLOGÍA Y LA ESTRATEGIA DE COMUNICACIÓN DE LA AGENCIA DE DESARROLLO RURAL-ADR, EN PROCURA DE MEJORAR EL POSICIONAMIENTO DE LA ENTIDAD SOBRE LA EJECUCIÓN DE POLÍTICAS PÚBLICAS.NPAA-897</t>
  </si>
  <si>
    <t>FILA_896</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</si>
  <si>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PIDAR.NPAA-849</t>
  </si>
  <si>
    <t>FILA_897</t>
  </si>
  <si>
    <t>PRESTAR SUS SERVICIOS PROFESIONALES A LA AGENCIA DE DESARROLLO RURAL PARA ADELANTAR EL MONITOREO, SEGUIMIENTO Y CONTROL DE LOS PROCESOS DE EJECUCIÓN DE LOS PROYECTOS INTEGRALES DE DESARROLLO AGROPECUARIO Y RURAL CON ENFOQUE TERRITORIAL, DE ACUERDO CON LOS CRITERIOS Y PROCEDIMIENTOS VIGENTES.NPAA-857</t>
  </si>
  <si>
    <t>FILA_898</t>
  </si>
  <si>
    <t>PRESTAR SUS SERVICIOS DE APOYO A LA AGENCIA DE DESARROLLO RURAL EN LA ADOPCIÓN DEL ENFOQUE DIFERENCIAL EN LOS PROCESOS DE EVALUACIÓN, CALIFICACIÓN Y COFINANCIACIÓN DE PROYECTOS INTEGRALES DE DESARROLLO AGROPECUARIO Y RURAL CON ENFOQUE TERRITORIAL. NPAA-820</t>
  </si>
  <si>
    <t>FILA_899</t>
  </si>
  <si>
    <t xml:space="preserve">PRESTAR DESDE SU PERFIL PROFESIONAL SUS SERVICIOS PARA APOYAR A LA UNIDAD TÉCNICA TERRITORIAL NO. 6, EN LAS ACTIVIDADES DE ALISTAMIENTO PARA LA ESTRUCTURACIÓN, Y EL APOYO TÉCNICO EN EL ACOMPAÑAMIENTO A LA EJECUCIÓN Y SUPERVISIÓN DE LOS PROYECTOS INTEGRALES DE DESARROLLO AGROPECUARIO Y RURAL CON ENFOQUE TERRITORIAL, ASÍ COMO EL ACOMPAÑAMIENTO TÉCNICO EN LA PRESTACIÓN DEL SERVICIO PÚBLICO </t>
  </si>
  <si>
    <t>C-1702-1100-13-0-1702007-02, C-1702-1100-13-0-1702025-02, C-1708-1100-4-0-1708041-02, C-1709-1100-5-0-1709102-02, C-1709-1100-5-0-1709103-02</t>
  </si>
  <si>
    <t>FILA_900</t>
  </si>
  <si>
    <t>APOYAR EN EL SEGUIMIENTO FINANCIERO Y CONTABLE COMO APOYO A LA SUPERVISIÓN DE LOS PROCESOS DE ADECUACIÓN DE TIERRAS A CARGO DE LA UNIDAD TÉCNICA TERRITORIAL Y APOYAR A LAS ORGANIZACIONES SOCIALES, COMUNITARIAS Y PRODUCTIVAS RURALES PARA SU PARTICIPACIÓN EN LA ESTRUCTURACIÓN Y EJECUCIÓN DE LOS PLANES Y PROYECTOS INTEGRALES DE DESARROLLO AGROPECUARIO Y RURAL CON ENFOQUE TERRITORIAL, EL APO</t>
  </si>
  <si>
    <t>FILA_901</t>
  </si>
  <si>
    <t xml:space="preserve">PRESTAR DESDE SU PERFIL PROFESIONAL SUS SERVICIOS PARA APOYAR A LA UNIDAD TÉCNICA TERRITORIAL NO. 6 EN LOS PROCESOS DE DIAGNÓSTICO, ESTRUCTURACIÓN, FORMULACIÓN, EJECUCIÓN DE LOS PROYECTOS INTEGRALES DE DESARROLLO AGROPECUARIO Y RURAL CON ENFOQUE TERRITORIAL DE ACUERDO CON LOS PROCEDIMIENTOS ESTABLECIDOS PARA ESTE FIN, ASÍ COMO EN EL ACOMPAÑAMIENTO EN EL PROCESO DE HABILITACIÓN DE EPSEAS </t>
  </si>
  <si>
    <t>FILA_902</t>
  </si>
  <si>
    <t>PRESTAR SUS SERVICIOS PROFESIONALES A LA AGENCIA DE DESARROLLO RURAL, EN LA EVALUACIÓN DESDE EL PUNTO DE VISTA JURÍDICO DE LOS PROYECTOS INTEGRALES DE DESARROLLO AGROPECUARIO Y RURAL CONFORME EL REGLAMENTO VIGENTE.NPAA-840</t>
  </si>
  <si>
    <t>FILA_903</t>
  </si>
  <si>
    <t>PRESTAR SUS SERVICIOS PROFESIONALES A LA AGENCIA DE DESARROLLO RURAL, EN LA EVALUACIÓN DESDE EL PUNTO DE VISTA JURÍDICO DE LOS PROYECTOS INTEGRALES DE DESARROLLO AGROPECUARIO Y RURAL CONFORME EL REGLAMENTO VIGENTE.NPAA-822</t>
  </si>
  <si>
    <t>FILA_904</t>
  </si>
  <si>
    <t>PRESTAR SUS SERVICIOS PROFESIONALES A LA AGENCIA DE DESARROLLO RURAL, EN EL ANÁLISIS Y FORMULACIÓN DE LA PRIORIZACIÓN DE RECURSOS DE COFINANCIACIÓN PARA OPTIMIZACIÓN DEL SERVICIO DE APOYO FINANCIERO PARA PROYECTOS PRODUCTIVOS Y LA PLANEACIÓN, MONITOREO Y SEGUIMIENTO DE LOS PROYECTOS DE INVERSIÓN GERENCIADOS POR LA VICEPRESIDENCIA DE PROYECTOS. NPAA-814</t>
  </si>
  <si>
    <t>FILA_905</t>
  </si>
  <si>
    <t>FILA_906</t>
  </si>
  <si>
    <t>PRESTACIÓN DE SERVICIOS PROFESIONALES PARA APOYAR LA EJECUCIÓN DE ACTIVIDADES EN ARQUITECTURA DE SOLUCIÓN PARA LA GESTIÓN Y CICLO DE VIDA DE LOS SISTEMAS DE INFORMACIÓN DE LA ADR, RELACIONADOS CON LA PRESTACIÓN DE LOS SERVICIOS MISIONALES DE EXTENSIÓN AGROPECUARIA, ADECUACIÓN DE TIERRAS Y PROYECTOS DE INVERSIÓN, QUE APOYA LA FORMULACIÓN DEL PLAN DE TRANSFORMACIÓN DIGITAL DE LA ADR.NPAA-8</t>
  </si>
  <si>
    <t>FILA_907</t>
  </si>
  <si>
    <t>PRESTAR LOS SERVICIOS PROFESIONALES PARA APOYAR LA IMPLEMENTACIÓN DE LA POLÍTICA DE GOBIERNO DIGITAL EN LA ADR, CONTRIBUYENDO A LA DEFINICIÓN DE LOS PROPÓSITOS EN EL MARCO DE LOS SERVICIOS DE EXTENSIÓN AGROPECUARIA, ADMINISTRACIÓN, OPERACIÓN Y CONSERVACIÓN DE DISTRITOS DE ADECUACIÓN DE TIERRAS, QUE APOYA LA FORMULACIÓN DEL PLAN DE TRANSFORMACIÓN DIGITAL DE LA ADR.NPAA-880</t>
  </si>
  <si>
    <t>FILA_908</t>
  </si>
  <si>
    <t>PRESTACIÓN DE SERVICIOS PROFESIONALES PARA APOYAR EL DISEÑO E IMPLEMENTACIÓN DE PROYECTOS DE INTEROPERABILIDAD EN LA ADR, CONTRIBUYENDO A LAS ACTIVIDADES DE FORTALECIMIENTO LA ESTRUCTURACIÓN DE PIDAR, EL SERVICIO DE EXTENSIÓN AGROPECUARIA Y EL SERVICIO DE ADECUACIÓN DE TIERRAS, A TRAVÉS DE LA APLICACIÓN DEL MARCO DE INTEROPERABILIDAD DEL ESTADO COLOMBIANO.NPAA-885</t>
  </si>
  <si>
    <t>FILA_909</t>
  </si>
  <si>
    <t>PRESTACIÓN DE SERVICIOS PROFESIONALES PARA APOYAR LA DEFINICIÓN DE ARQUITECTURA DE MISIONAL A TRAVÉS DEL ANÁLISIS, MODELAMIENTO Y MEJORA DE PROCESOS RELACIONADOS CON LA ESTRUCTURACIÓN DE PROYECTOS, LOS SERVICIOS DE EXTENSIÓN AGROPECUARIA Y ADECUACIÓN DE TIERRAS, A TRAVÉS DE LAS HERRAMIENTAS TECNOLÓGICAS QUE PERMITAN CONTRIBUIR A LA FORMULACIÓN DEL PLAN DE TRANSFORMACIÓN DIGITAL DE LA ADR</t>
  </si>
  <si>
    <t>FILA_910</t>
  </si>
  <si>
    <t>PRESTAR SUS SERVICIOS PROFESIONALES A LA AGENCIA DE DESARROLLO RURAL, EN LA EVALUACIÓN Y CALIFICACIÓN DE LOS PROYECTOS INTEGRALES DE DESARROLLO AGROPECUARIO Y RURAL CONFORME EL REGLAMENTO VIGENTE Y DESDE EL NÚCLEO BÁSICO DE SU CONOCIMIENTO.NPAA-836</t>
  </si>
  <si>
    <t>FILA_911</t>
  </si>
  <si>
    <t>PRESTAR SUS SERVICIOS PROFESIONALES A LA AGENCIA DE DESARROLLO RURAL EN LA EVALUACIÓN Y CALIFICACIÓN DE LOS PROYECTOS INTEGRALES DE DESARROLLO AGROPECUARIO Y RURAL, CONFORME EL REGLAMENTO VIGENTE Y DESDE EL NÚCLEO BÁSICO DE SU CONOCIMIENTO; ASÍ COMO APOYO EN LA ELABORACIÓN DE LOS ACTOS ADMINISTRATIVOS Y/O DEMÁS DOCUMENTOS E INSTRUMENTOS RELACIONADOS CON ESTE PROCESO.NPAA-845</t>
  </si>
  <si>
    <t>FILA_912</t>
  </si>
  <si>
    <t>ACOMPAÑAMIENTO ADMINISTRATIVO EN EL SEGUIMIENTO DE LOS PLANES DEL PLAN DE ACCIÓN A CARGO DE LA VICEPRESIDENCIA DE INTEGRACIÓN PRODUCTIVA RELACIONADO CON LOS COMPONENTES DE ACCESO A ACTIVOS PRODUCTIVOS, ASISTENCIA TÉCNICA Y ADECUACIÓN DE TIERRAS EN ESTRICTA RELACIÓN CON LOS PLANES A CARGO DE LA UTT Y ACOMPAÑAMIENTO EN LOS COMITÉS DE ESTRUCTURACIÓN DE PROCESOS CONTRACTUALES A CARGO DE LA V</t>
  </si>
  <si>
    <t>FILA_913</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</si>
  <si>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PIDAR.NPAA-851</t>
  </si>
  <si>
    <t>FILA_914</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</si>
  <si>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PIDAR.NPAA-852</t>
  </si>
  <si>
    <t>FILA_915</t>
  </si>
  <si>
    <t>PRESTAR SUS SERVICIOS PROFESIONALES EN LA UNIDAD TÉCNICA TERRITORIAL NO. 4 APOYANDO TÉCNICAMENTE LOS ASPECTOS RELACIONADOS CON LA ESTRATEGIA DE ESTRUCTURACIÓN DE PROYECTOS INTEGRALES DE DESARROLLO AGROPECUARIO Y RURAL CON ENFOQUE TERRITORIAL, ASÍ COMO APOYO TÉCNICO EN LOS COMITÉS TÉCNICOS DE GESTIÓN LOCAL Y EL ACOMPAÑAMIENTO EN LA EJECUCIÓN DE LOS PROYECTOS, ASÍ COMO EN LAS ACTIVIDADES R</t>
  </si>
  <si>
    <t>FILA_916</t>
  </si>
  <si>
    <t>PRESTAR SUS SERVICIOS PROFESIONALES A LA AGENCIA DE DESARROLLO RURAL, EN LA EVALUACIÓN Y CALIFICACIÓN DE LOS PROYECTOS INTEGRALES DE DESARROLLO AGROPECUARIO Y RURAL CONFORME EL REGLAMENTO VIGENTE Y DESDE EL NÚCLEO BÁSICO DE SU CONOCIMIENTO.NPAA-843</t>
  </si>
  <si>
    <t>FILA_917</t>
  </si>
  <si>
    <t>PRESTAR SUS SERVICIOS PROFESIONALES A LA AGENCIA DE DESARROLLO RURAL EN LA EVALUACIÓN DESDE EL PUNTO DE VISTA JURÍDICO DE LOS PROYECTOS INTEGRALES DE DESARROLLO AGROPECUARIO Y RURAL, CONFORME EL REGLAMENTO VIGENTE; ASÍ COMO APOYO EN LA ELABORACIÓN DE LOS ACTOS ADMINISTRATIVOS Y/O DEMÁS DOCUMENTOS E INSTRUMENTOS RELACIONADOS CON ESTE PROCESO.NPAA-824</t>
  </si>
  <si>
    <t>FILA_918</t>
  </si>
  <si>
    <t>FILA_919</t>
  </si>
  <si>
    <t>PRESTAR LOS SERVICIOS PROFESIONALES A LA DIRECCIÓN DE ACCESO A ACTIVOS PRODUCTIVOS ESTRUCTURANDO PROYECTOS INTEGRALES DE DESARROLLO AGROPECUARIO Y RURAL CON ENFOQUE TERRITORIAL, Y ACOMPAÑANDO EL SEGUIMIENTO A LAS ACTIVIDADES DE EJECUCIÓN DE LOS PROYECTOS PRODUCTIVOS. NPAA-1035</t>
  </si>
  <si>
    <t>FILA_920</t>
  </si>
  <si>
    <t>FILA_921</t>
  </si>
  <si>
    <t>PRESTAR LOS SERVICIOS PROFESIONALES A LA DIRECCIÓN DE ACCESO A ACTIVOS PRODUCTIVO ESTRUCTURANDO Y FORMULANDO PROYECTOS INTEGRALES DE DESARROLLO AGROPECUARIO Y RURAL CON ENFOQUE TERRITORIAL, Y PROYECTANDO RESPUESTAS A LAS PQRSD RELACIONADAS CON LOS PIDAR.   NPAA-1046</t>
  </si>
  <si>
    <t>FILA_922</t>
  </si>
  <si>
    <t>PRESTAR SUS SERVICIOS PROFESIONALES A LA DIRECCIÓN DE ACCESO A ACTIVOS PRODUCTIVOS ESTRUCTURANDO Y FORMULANDO PROYECTOS INTEGRALES DE DESARROLLO AGROPECUARIO Y RURAL CON ENFOQUE TERRITORIAL Y APOYANDO EL SEGUIMIENTO DE LA IMPLEMENTACIÓN DE PIDAR EN EL COMPONENTE FINANCIERO POR EJECUCIÓN DIRECTA Y LOS QUE SE LES SEA ASIGNADO. NPAA-1032</t>
  </si>
  <si>
    <t>FILA_923</t>
  </si>
  <si>
    <t>PRESTAR LOS SERVICIOS PROFESIONALES A LA DIRECCIÓN DE ACCESO A ACTIVOS PRODUCTIVOS APOYANDO LA VERIFICACIÓN DEL COMPONENTE AMBIENTAL PARA LA ESTRUCTURACIÓN DE LOS PROYECTOS INTEGRALES DE DESARROLLO AGROPECUARIO Y RURAL CON ENFOQUE TERRITORIAL, Y PROYECTANDO RESPUESTAS A LAS PQRSD RELACIONADAS CON LOS PIDAR.  NPAA-1045</t>
  </si>
  <si>
    <t>FILA_924</t>
  </si>
  <si>
    <t>PRESTAR LOS SERVICIOS PROFESIONALES A LA DIRECCIÓN DE ACCESO A ACTIVOS PRODUCTIVOS APOYANDO JURÍDICAMENTE EL PROCESO DE ESTRUCTURACIÓN Y EJECUCIÓN DE LOS PROYECTOS INTEGRALES DE DESARROLLO AGROPECUARIO Y RURAL CON ENFOQUE TERRITORIAL, Y EN LA PROYECCIÓN DE LAS PETICIONES, ACTOS ADMINISTRATIVOS Y DEMÁS DOCUMENTOS JURÍDICOS QUE SE REQUIERAN EN EL MARCO DEL PROYECTO DE INVERSIÓN. NPAA-1048</t>
  </si>
  <si>
    <t>FILA_925</t>
  </si>
  <si>
    <t>PRESTAR LOS SERVICIOS PROFESIONALES EN LA OFICINA DE TECNOLOGÍAS DE LA INFORMACIÓN PARA APOYAR LAS ACTIVIDADES RELACIONADAS CON LA IMPLEMENTACIÓN Y AVANCE DEL MODELO DE SEGURIDAD Y PRIVACIDAD DE LA INFORMACIÓN (MSPI), DE ACUERDO CON EL DESARROLLO DEL PLAN ESTRATÉGICO DE TECNOLOGÍAS DE LA INFORMACIÓN Y DE LAS COMUNICACIONES DE LA ADR.NPAA-876</t>
  </si>
  <si>
    <t>FILA_926</t>
  </si>
  <si>
    <t>PRESTAR SERVICIOS PROFESIONALES PARA APOYAR EL ANÁLISIS Y GESTIÓN DE LA INFORMACIÓN GEOGRÁFICA Y SISTEMAS DE INFORMACIÓN GEOGRÁFICA, QUE APOYAN LAS ACTIVIDADES TECNOLÓGICAS EN LOS SERVICIOS DE ADMINISTRACIÓN, OPERACIÓN Y CONSERVACIÓN DE DISTRITOS DE ADECUACIÓN DE TIERRAS DE PROPIEDAD DEL ESTADO, CONTRIBUYENDO A LA FORMULACIÓN DEL PLAN DE TRANSFORMACIÓN DIGITAL DE LA ADR.NPAA-888</t>
  </si>
  <si>
    <t>FILA_927</t>
  </si>
  <si>
    <t>PRESTACIÓN DE SERVICIOS PROFESIONALES PARA APOYAR LA IMPLEMENTACIÓN DEL MODELO DE ARQUITECTURA DE INFORMACIÓN, A TRAVÉS DE LA ADMINISTRACIÓN, GESTIÓN Y AUDITORÍA DE BASES DE DATOS, CIENCIA DE DATOS Y/O INTEGRACIÓN DE APLICACIONES DE DATOS DE ACUERDO CON EL DESARROLLO DEL PLAN ESTRATÉGICO DE TECNOLOGÍAS DE LA INFORMACIÓN PETI ADR.NPAA-879</t>
  </si>
  <si>
    <t>FILA_928</t>
  </si>
  <si>
    <t>PRESTAR LOS SERVICIOS PROFESIONALES A LA DIRECCIÓN DE COMERCIALIZACIÓN EN LA IMPLEMENTACIÓN Y TRANSFERENCIA DEL MODELO DE ATENCIÓN Y PRESTACIÓN DE SERVICIOS DE APOYO A LA COMERCIALIZACIÓN; APOYAR LA ESTRUCTURACIÓN DE PROYECTOS INTEGRALES DE DESARROLLO AGROPECUARIO Y RURAL DE LA ADR. ASÍ MISMO, APOYAR EN TODO LO RELACIONADO CON LA ESTRATEGIA DE AGRICULTURA POR CONTRATO (PIDAR).NPAA-921</t>
  </si>
  <si>
    <t>FILA_929</t>
  </si>
  <si>
    <t xml:space="preserve">PRESTAR SUS SERVICIOS PROFESIONALES A LA DIRECCIÓN DE COMERCIALIZACIÓN EN LOS DIFERENTES TEMAS LEGALES RELACIONADOS CON EL PROCESO DE DESARROLLO, IMPLEMENTACIÓN Y TRANSFERENCIA DEL MODELO DE ATENCIÓN, ASÍ MISMO APOYO Y ACOMPAÑAMIENTO JURÍDICO A LAS RESPUESTAS EMITIDAS POR LA DIRECCIÓN A LAS SOLICITUDES DE INFORMACIÓN QUE SE ALLEGAN A LA MISMA, BRINDANDO ASÍ MISMO ORIENTACIÓN LEGAL A LAS </t>
  </si>
  <si>
    <t>FILA_930</t>
  </si>
  <si>
    <t>PRESTAR SUS SERVICIOS PROFESIONALES PARA APOYAR A LA DIRECCION DE COMERCIALIZACION  LIDERANDO EL EQUIPO CON LA PLANEACION, ORIENTACION, DESARROLLO Y ESTRUCTURACION DEL MODELO DE ATENCION Y PRESTACION DE SERVICIOS DE APOYO A LA COMERCIALIZACION.NPAA-916</t>
  </si>
  <si>
    <t>FILA_931</t>
  </si>
  <si>
    <t>FILA_932</t>
  </si>
  <si>
    <t>FILA_933</t>
  </si>
  <si>
    <t>PRESTAR SUS SERVICIOS PROFESIONALES A LA DIRECCIÓN DE ADECUACIÓN DE TIERRAS EN EL SEGUIMIENTO, CONTROL Y APOYO A LA SUPERVISIÓN DE LOS CONTRATOS EN EJECUCIÓN Y DE LOS QUE SUSCRIBA LA AGENCIA EN LA PRESENTE VIGENCIA Y EN EL ACOMPAÑAMIENTO TÉCNICO QUE SE REQUIERA EN EL MARCO DE LOS PROCESOS Y PROCEDIMIENTOS MISIONALES DE LA DIRECCIÓN DE ADECUACIÓN DE TIERRAS, EN CONCORDANCIA CON EL PROYECT</t>
  </si>
  <si>
    <t>FILA_934</t>
  </si>
  <si>
    <t>FILA_935</t>
  </si>
  <si>
    <t>PRESTAR SUS SERVICIOS PROFESIONALES A LA DIRECCIÓN DE ADECUACIÓN DE TIERRAS EN TEMAS JURÍDICOS EN LA ESTRUCTURACIÓN Y PUESTA EN MARCHA DE LAS ETAPAS PRECONTRACTUAL, CONTRACTUAL Y POST-CONTRACTUAL EN EL MARCO MISIONAL DE LA DIRECCIÓN DE ADECUACIÓN DE TIERRAS A NIVEL NACIONAL DE LA AGENCIA DE DESARROLLO RURAL Y APOYO EN EL SEGUIMIENTO DE LOS PROCESOS DE NATURALEZA CONTRACTUAL. NPAA-9</t>
  </si>
  <si>
    <t>FILA_936</t>
  </si>
  <si>
    <t>PRESTAR SUS SERVICIOS PROFESIONALES A LA AGENCIA DE DESARROLLO RURAL EN EL SEGUIMIENTO DE ALERTAS COMO RESULTADO DE LA APLICACIÓN DEL ESQUEMA DE MONITOREO, SEGUIMIENTO Y CONTROL DE LOS PROYECTOS INTEGRALES DE DESARROLLO AGROPECUARIO Y RURAL CON ENFOQUE TERRITORIAL -PIDAR.NPAA-856</t>
  </si>
  <si>
    <t>FILA_937</t>
  </si>
  <si>
    <t>PRESTAR SUS SERVICIOS PROFESIONALES A LA AGENCIA DE DESARROLLO RURAL, APOYANDO EL MONITOREO Y SEGUIMIENTO A LOS PROCESOS DE EJECUCIÓN DE LOS PROYECTOS INTEGRALES DE DESARROLLO AGROPECUARIO Y RURAL CON ENFOQUE TERRITORIAL, DE ACUERDO CON LOS PROCEDIMIENTOS VIGENTES.NPAA-846</t>
  </si>
  <si>
    <t>FILA_938</t>
  </si>
  <si>
    <t>PRESTAR SERVICIOS PROFESIONALES PARA DESARROLLAR ACTIVIDADES DE COMUNICACIÓN INTERNA EN EL MARCO DE LAS FUNCIONES Y RESULTADOS DE LA GESTIÓN DE LA AGENCIA DE DESARROLLO RURAL.NPAA-898</t>
  </si>
  <si>
    <t>FILA_939</t>
  </si>
  <si>
    <t>PRESTAR DESDE SU PERFIL PROFESIONAL SUS SERVICIOS PARA APOYAR A LA UNIDAD TÉCNICA TERRITORIAL NO. 11, EN LOS PROCESOS DE DIAGNÓSTICO, ESTRUCTURACIÓN, FORMULACIÓN, EJECUCIÓN Y SUPERVISIÓN DE LOS PROYECTOS INTEGRALES DE DESARROLLO AGROPECUARIO Y RURAL CON ENFOQUE TERRITORIAL DE ACUERDO CON LOS PROCEDIMIENTOS ESTABLECIDOS PARA ESTE FIN Y LA PRESTACIÓN DEL SERVICIO PÚBICO DE  ADECUACIÓN DE T</t>
  </si>
  <si>
    <t>FILA_940</t>
  </si>
  <si>
    <t>CONTRATAR LOS SERVICIOS DE UN CORREDOR DE SEGUROS, PARA ASESORAR INTEGRALMENTE A LA ADR EN EL MANEJO DEL PROGRAMA DE SEGUROS Y, EN GENERAL, EN TODAS LAS ACTIVIDADES RELACIONADAS CON LA CORRECTA EJECUCIÓN DE LOS CONTRATOS DE SEGUROS QUE VINCULEN A LA ADR.NPAA-465</t>
  </si>
  <si>
    <t>FILA_941</t>
  </si>
  <si>
    <t>PRESTAR SERVICIOS DE APOYO A LA GESTIÓN A LA UNIDAD TÉCNICA TERRITORIAL NO.3 Y LA DIRECCIÓN DE ADECUACIÓN DE TIERRAS COMO OPERADOR DE BOMBAS EN LOS ASPECTOS RELACIONADOS CON LA OPERACIÓN DEL DISTRITO DE ADECUACIÓN DE TIERRAS, APOYANDO LA PRESTACIÓN DEL SERVICIO PÚBLICO DE ADECUACIÓN DE TIERRAS CONFORME A LA LEY, PROCEDIMIENTOS, MANUALES Y DOCUMENTOS TÉCNICOS EXPEDIDOS SOBRE LA MATERIA PO</t>
  </si>
  <si>
    <t>FILA_942</t>
  </si>
  <si>
    <t>PRESTAR SERVICIOS DE APOYO A LA GESTIÓN A LA UNIDAD TÉCNICA TERRITORIAL NO.3 Y LA DIRECCIÓN DE ADECUACIÓN DE TIERRAS COMO AUXILIAR DE CONSERVACIÓN EN LOS ASPECTOS RELACIONADOS CON LA CONSERVACIÓN Y/O MANTENIMIENTO DEL DISTRITO DE ADECUACIÓN DE TIERRAS, APOYANDO LA PRESTACIÓN DEL SERVICIO PÚBLICO DE ADECUACIÓN DE TIERRAS CONFORME A LA LEY, PROCEDIMIENTOS, MANUALES Y DOCUMENTOS TÉCNICOS EX</t>
  </si>
  <si>
    <t>FILA_943</t>
  </si>
  <si>
    <t>FILA_944</t>
  </si>
  <si>
    <t>PRESTAR LOS SERVICIOS PROFESIONALES A LA SECRETARÍA GENERAL DE LA AGENCIA DE DESARROLLO RURAL APOYANDO EN LA SUPERVISIÓN DEL CONTRATO DE TRANSPORTE TERRESTRE ESPECIAL DE PASAJEROS QUE SE ENCUENTRE VIGENTE EN LA ENTIDAD ASÍ COMO EN TODOS LOS TRÁMITES RELACIONADOS CON LA PLANEACIÓN, ELABORACIÓN DE ESTUDIOS PREVIOS Y EJECUCIÓN DE DICHO CONTRATO.NPAA-939</t>
  </si>
  <si>
    <t>FILA_945</t>
  </si>
  <si>
    <t>FILA_946</t>
  </si>
  <si>
    <t>PRESTAR SUS SERVICIOS PROFESIONALES PARA APOYAR A LA AGENCIA DE DESARROLLO RURAL, EN LOS TEMAS JURÍDICOS RELACIONADOS CON  LOS PROYECTOS DE INVERSIÓN A CARGO DE LA VICEPRESIDENCIA DE PROYECTOS. NPAA-816</t>
  </si>
  <si>
    <t>FILA_947</t>
  </si>
  <si>
    <t>PRESTAR SUS SERVICIOS PROFESIONALES A LA AGENCIA DE DESARROLLO RURAL EN LA IDENTIFICACIÓN DE NECESIDADES DE LA POBLACIÓN CON ENFOQUE DIFERENCIAL Y PARTICIPACIÓN DE LAS MESAS DE CONCERTACIÓN INTERINSTITUCIONALES PARA ARTICULAR LA OFERTA DE ATENCIÓN A ESTAS POBLACIONES, ASÍ COMO LAS DEMÁS ACTIVIDADES RELACIONADAS CON EL PROYECTO DE INVERSIÓN QUE FINANCIA EL CONTRATO. NPAA-817</t>
  </si>
  <si>
    <t>FILA_948</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</si>
  <si>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GESTIÓNNPAA-1078</t>
  </si>
  <si>
    <t>FILA_949</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</si>
  <si>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GESTIÓN.NPAA-1076</t>
  </si>
  <si>
    <t>FILA_950</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</si>
  <si>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PIDAR.NPAA-854</t>
  </si>
  <si>
    <t>FILA_951</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</si>
  <si>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PIDAR.NPAA-850</t>
  </si>
  <si>
    <t>FILA_952</t>
  </si>
  <si>
    <t>FILA_953</t>
  </si>
  <si>
    <t>PRESTAR SUS SERVICIOS PROFESIONALES A LA OFICINA DE PLANEACIÓN, EN LOS PROCESOS DE DIAGNÓSTICO, ELABORACIÓN DE PROGRAMAS Y CAMPAÑAS AMBIENTALES, E IMPLEMENTACIÓN DEL SISTEMA DE GESTIÓN AMBIENTAL EN EL MARCO DEL MODELO INTEGRADO DE PLANEACIÓN Y GESTIÓN; ASÍ COMO, EN LAS ACTIVIDADES ASOCIADAS A LOS PLANES, PROGRAMAS Y PROYECTOS DE LA ADR QUE LE SEAN ASIGNADOS.  NPAA-913</t>
  </si>
  <si>
    <t>FILA_954</t>
  </si>
  <si>
    <t>PRESTAR SERVICIOS PROFESIONALES EN LA OFICINA DE COMUNICACIONES PARA APOYAR EN LA PRODUCCIÓN Y EN LA POSTPRODUCCIÓN DE PIEZAS AUDIOVISUALES DE COMUNICACIÓN QUE SE REQUIERAN PARA EL DESARROLLO DE LA ESTRATEGIA DE COMUNICACIÓN INTERNA Y EXTERNA EN EL MARCO DE LA OPTIMIZACIÓN DE LA GENERACIÓN DE INGRESOS SOSTENIBLES DE PRODUCTORES RURALES A NIVEL NACIONAL.NPAA-904</t>
  </si>
  <si>
    <t>C-1702-1100-13-0-1702023-02, C-1702-1100-13-0-1702025-02</t>
  </si>
  <si>
    <t>FILA_955</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</si>
  <si>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PIDAR.NPAA-855</t>
  </si>
  <si>
    <t>FILA_956</t>
  </si>
  <si>
    <t>PRESTAR SERVICIOS PROFESIONALES PARA LA CREACIÓN DE ESTRATEGIAS DIGITALES CON EL FIN DE PRODUCIR Y DIVULGAR MENSAJES COMUNICOPEDAGÓGICOS, ACORDES A LA MISIONALIDAD DE LA AGENCIA DE DESARROLLO RURAL.NPAA-895</t>
  </si>
  <si>
    <t>FILA_957</t>
  </si>
  <si>
    <t>FILA_958</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</si>
  <si>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PIDAR.NPAA-853</t>
  </si>
  <si>
    <t>FILA_959</t>
  </si>
  <si>
    <t>PRESTAR SUS SERVICIOS DE APOYO A LA AGENCIA DE DESARROLLO RURAL, EN LA ORGANIZACIÓN Y DESARROLLO DE ACTIVIDADES OPERATIVAS RELACIONADAS CON EL FOMENTO Y FORTALECIMIENTO ASOCIATIVO.NPAA-863</t>
  </si>
  <si>
    <t>FILA_960</t>
  </si>
  <si>
    <t>PRESTAR SUS SERVICIOS PROFESIONALES A LA DIRECCIÓN DE ASISTENCIA TÉCNICA ACOMPAÑANDO LAS ACTIVIDADES DE ORIENTACIÓN DEL PROCESO DE PRESTACIÓN DEL SERVICIO PÚBLICO DE EXTENSIÓN AGROPECUARIA A NIVEL NACIONAL, ASÍ COMO REALIZAR SEGUIMIENTO A LA EJECUCIÓN DE LOS DIFERENTES LINEAMIENTOS TÉCNICOS PARA LA IMPLEMENTACIÓN, CAPACITACIÓN Y SEGUIMIENTO DE LA IMPLEMENTACIÓN DEL SERVICIO PÚBLICO DE EX</t>
  </si>
  <si>
    <t>FILA_961</t>
  </si>
  <si>
    <t>FILA_962</t>
  </si>
  <si>
    <t>PRESTAR SERVICIOS PROFESIONALES A LA DIRECCIÓN DE ASISTENCIA TÉCNICA DE LA ADR, PARA EFECTUAR ACCIONES DE TIPO TÉCNICO PARA LA ESTRUCTURACIÓN DE LINEAMIENTOS PARA LA REGLAMENTACIÓN E IMPLEMENTACIÓN DEL SERVICIO PÚBLICO DE EXTENSIÓN AGROPECUARIA, ASÍ COMO REALIZAR ACOMPAÑAMIENTO TÉCNICO AL PROCESO DE EPSEA.NPAA-1068</t>
  </si>
  <si>
    <t>FILA_963</t>
  </si>
  <si>
    <t>PRESTAR SERVICIOS PROFESIONALES PARA BRINDAR ACOMPAÑAMIENTO A LA DIRECCIÓN DE ASISTENCIA TÉCNICA EN LA ESTRUCTURACIÓN DE LOS PROCESOS CONTRACTUALES A CARGO DE LA DIRECCIÓN DE ASISTENCIA TÉCNICA, REALIZAR ACOMPAÑAMIENTO AL PROCESO DE HABILITACIÓN DE EPSEA Y DEMÁS TEMAS MISIONALES DE LA DIRECCIÓN.NPAA-1069</t>
  </si>
  <si>
    <t>FILA_964</t>
  </si>
  <si>
    <t>PRESTAR SERVICIOS PROFESIONALES A LA DIRECCIÓN DE ASISTENCIA TÉCNICA DE LA ADR PARA EL SEGUIMIENTO AL SERVICIO PÚBLICO DE EXTENSIÓN AGROPECUARIA; ASÍ COMO REALIZAR ACOMPAÑAMIENTO AL PROCESO DE HABILITACIÓN DE EPSEA BRINDANDO ORIENTACIONES A LA UTT EN EL MARCO DEL PROCEDIMIENTO ESTABLECIDO PARA ELLO.NPAA-1072</t>
  </si>
  <si>
    <t>FILA_965</t>
  </si>
  <si>
    <t>PRESTAR SERVICIOS PROFESIONALES A LA DIRECCIÓN DE ASISTENCIA TÉCNICA DE LA ADR PARA EL SEGUIMIENTO, IMPLEMENTACIÓN, EVALUACIÓN Y CAPACITACIÓN DEL SERVICIO PÚBLICO DE EXTENSIÓN AGROPECUARIA; CON ÉNFASIS EN EL COMPONENTE DE JOVEN RURAL AJUSTADO A LA MISIONALIDAD DE LA ADR.NPAA-1070</t>
  </si>
  <si>
    <t>FILA_966</t>
  </si>
  <si>
    <t>FILA_967</t>
  </si>
  <si>
    <t>PRESTAR LOS SERVICIOS PROFESIONALES COMO ABOGADA PARA APOYAR LAS ACTIVIDADES RELACIONADAS CON LA ELABORACIÓN, REVISIÓN Y TRÁMITE DE LA ACTUACIÓN DE LA VICEPRESIDENCIA DE GESTIÓN CONTRACTUAL, EN LAS DIFERENTES ETAPAS DE LOS PROCESOS DE CONTRATACIÓN DE LA ADR.NPAA-1123</t>
  </si>
  <si>
    <t>FILA_968</t>
  </si>
  <si>
    <t>FILA_969</t>
  </si>
  <si>
    <t>PRESTAR SUS SERVICIOS PROFESIONALES A LA AGENCIA DE DESARROLLO RURAL EN LA EVALUACIÓN Y CALIFICACIÓN DE LOS PROYECTOS INTEGRALES DE DESARROLLO AGROPECUARIO Y RURAL, CONFORME EL REGLAMENTO VIGENTE Y DESDE EL NÚCLEO BÁSICO DE SU CONOCIMIENTO; ASÍ COMO APOYO EN LA ACTUALIZACIÓN DE INSTRUMENTOS RELACIONADOS CON EL PROCESO DE EVALUACIÓN Y CALIFICACIÓN, CONFORME LOS INSTRUMENTOS, CRITERIOS Y P</t>
  </si>
  <si>
    <t>FILA_970</t>
  </si>
  <si>
    <t>PRESTAR SUS SERVICIOS PROFESIONALES A LA AGENCIA DE DESARROLLO RURAL EN EL DISEÑO Y APLICACIÓN DE HERRAMIENTAS PARA LA PLANEACIÓN, GESTIÓN DE PROYECTOS Y APOYO A LA ASOCIATIVIDAD, DE ACUERDO CON LOS CRITERIOS Y PROCEDIMIENTOS VIGENTES. NPAA-813</t>
  </si>
  <si>
    <t>FILA_971</t>
  </si>
  <si>
    <t>PRESTAR SUS SERVICIOS PROFESIONALES OFICINA DE PLANEACIÓN COORDINANDO LAS ACTIVIDADES DE PLANEACIÓN, IMPLEMENTACIÓN Y SEGUIMIENTO DEL MODELO INTEGRADO DE PLANEACIÓN Y GESTIÓN QUE PERMITAN MEJORAR LA PRESTACIÓN DE SERVICIOS DE LA AGENCIA Y ATENDER LOS REQUERIMIENTOS INTERNOS Y EXTERNOS SOBRE EL TEMA. NPAA-915</t>
  </si>
  <si>
    <t>FILA_972</t>
  </si>
  <si>
    <t>PRESTAR LOS SERVICIOS PROFESIONALES PARA APOYAR A LA OFICINA DE PLANEACIÓN EN LOS TEMAS PRESUPUESTALES DE LA ENTIDAD; ASÍ COMO PREPARAR, FORMULAR, HACER SEGUIMIENTO, EVALUAR PLANES, PROGRAMAS Y PROYECTOS DE LA ADR DE ACUERDO CON LOS PROCESOS, PROCEDIMIENTOS Y METODOLOGÍAS ESTABLECIDAS, A TRAVÉS DE LA ACTUALIZACIÓN DE LAS BASES DE DATOS PARA EL SEGUIMIENTO A LA EJECUCIÓN PRESUPUESTAL.NPAA</t>
  </si>
  <si>
    <t>FILA_973</t>
  </si>
  <si>
    <t>PRESTAR SERVICIOS PROFESIONALES PARA APOYAR EL DESARROLLO, ACTUALIZACIÓN, IMPLEMENTACIÓN, DOCUMENTACIÓN, GESTIÓN Y SOPORTE TECNOLÓGICO DE LOS SISTEMAS DE INFORMACIÓN EN EL MARCO DE LOS SERVICIOS DE EXTENSIÓN AGROPECUARIA, ADMINISTRACIÓN, OPERACIÓN Y CONSERVACIÓN DE DISTRITOS DE ADECUACIÓN DE TIERRAS, QUE APOYAN LA IMPLEMENTACIÓN DE LOS PROPÓSITOS DE LA POLÍTICA DE GOBIERNO DIGITAL.NPAA-8</t>
  </si>
  <si>
    <t>FILA_974</t>
  </si>
  <si>
    <t>PRESTAR SERVICIOS PROFESIONALES PARA APOYAR EL DESARROLLO, ACTUALIZACIÓN, IMPLEMENTACIÓN, DOCUMENTACIÓN, GESTIÓN Y SOPORTE TECNOLÓGICO DE LOS SISTEMAS DE INFORMACIÓN QUE APOYAN LOS PROYECTOS PRODUCTIVOS Y LA FORMULACIÓN Y ESTRUCTURACIÓN DE PROYECTOS DE LA ADR CONTRIBUYENDO A LA EJECUCIÓN DEL PLAN ESTRATÉGICO DE TECNOLOGÍAS DE LA INFORMACIÓN Y LAS COMUNICACIONES PETI.NPAA-887</t>
  </si>
  <si>
    <t>FILA_975</t>
  </si>
  <si>
    <t>PRESTAR SERVICIOS PROFESIONALES A LA OFICINA DE CONTROL INTERNO DE LA AGENCIA DE DESARROLLO RURAL - ADR, EN ACTIVIDADES RELACIONADAS CON LOS TRABAJOS DE ASEGURAMIENTO Y CUMPLIMIENTO, Y EN ACTIVIDADES DE SEGUIMIENTO Y EVALUACIÓN DEL MODELO ESTÁNDAR DE CONTROL INTERNO - MECI EN ARTICULACIÓN CON EL SISTEMA INTEGRADO DE GESTIÓN.NPAA-1080</t>
  </si>
  <si>
    <t>FILA_976</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</si>
  <si>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GESTIÓN.NPAA-1077</t>
  </si>
  <si>
    <t>FILA_977</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</si>
  <si>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GESTIÓN.NPAA-1075</t>
  </si>
  <si>
    <t>FILA_978</t>
  </si>
  <si>
    <t>PRESTAR SUS SERVICIOS PROFESIONALES A LA DIRECCIÓN DE COMERCIALIZACIÓN APOYANDO EL PROCESO DE CONSOLIDACIÓN DE LOS REPORTES PARA EL ALISTAMIENTO DE LA INFORMACIÓN COMERCIAL Y DE MERCADOS QUE SE REQUIERA EN EL MARCO DEL MODELO DE ATENCIÓN Y PRESTACIÓN DE SERVICIOS RECOPILADA EN EL TERRITORIO NACIONAL.NPAA-927</t>
  </si>
  <si>
    <t>FILA_979</t>
  </si>
  <si>
    <t>FILA_980</t>
  </si>
  <si>
    <t>FILA_981</t>
  </si>
  <si>
    <t>FILA_982</t>
  </si>
  <si>
    <t>PRESTAR LOS SERVICIOS PROFESIONALES PARA APOYAR A LA VICEPRESIDENCIA DE PROYECTOS DE LA AGENCIA DE DESARROLLO RURAL EN LOS PROCESOS RELACIONADOS CON LA COFINANCIACIÓN DE PROYECTOS INTEGRALES DE DESARROLLO AGROPECUARIO Y RURAL CON ENFOQUE TERRITORIAL-PIDAR, ASÍ COMO LAS DEMÁS ACTIVIDADES TENDIENTES AL CUMPLIMIENTO DEL PROYECTO DE INVERSIÓN QUE FINANCIA EL CONTRATO.NPAA-815</t>
  </si>
  <si>
    <t>FILA_983</t>
  </si>
  <si>
    <t>PRESTAR SUS SERVICIOS DE APOYO A LA AGENCIA DE DESARROLLO RURAL, EN LA ORGANIZACIÓN Y DESARROLLO DE ACTIVIDADES OPERATIVAS RELACIONADAS CON EL FOMENTO Y FORTALECIMIENTO ASOCIATIVO.NPAA-871</t>
  </si>
  <si>
    <t>FILA_984</t>
  </si>
  <si>
    <t>PRESTAR SUS SERVICIOS PROFESIONALES A LA UNIDAD TÉCNICA TERRITORIAL NO.12 EN LOS PROCESOS DE ESTRUCTURACIÓN Y FORMULACIÓN DE LOS PROYECTOS INTEGRALES DE DESARROLLO AGROPECUARIO Y RURAL CON ENFOQUE TERRITORIAL EN LOS COMPONENTES DE ASISTENCIA TÉCNICA, ADECUACIÓN DE TIERRAS, Y ACCESO A ACTIVOS  PRODUCTIVOS, ASÍ COMO EN LOS TRÁMITES QUE SE DERIVEN EN EL ACOMPAÑAMIENTO A LA EJECUCIÓN, SEGUIM</t>
  </si>
  <si>
    <t>FILA_985</t>
  </si>
  <si>
    <t>FILA_986</t>
  </si>
  <si>
    <t>PRESTAR SUS SERVICIOS DE APOYO A LA GESTIÓN A LA DIRECCIÓN DE ADECUACIÓN DE TIERRAS DESDE EL COMPONENTE TÉCNICO EN EL ACOMPAÑAMIENTO A LA ETAPA DE INVERSIÓN, ASÍ COMO EN RECEPCIÓN, RADICACIÓN, ARCHIVO DOCUMENTAL Y ANÁLISIS DE INFORMACIÓN QUE SURJA DE LA GESTIÓN, EN CONCORDANCIA CON EL PROYECTO DE INVERSIÓN DEL SERVICIO PÚBLICO DE ADECUACIÓN DE TIERRAS.NPAA-1096</t>
  </si>
  <si>
    <t>FILA_987</t>
  </si>
  <si>
    <t>FILA_988</t>
  </si>
  <si>
    <t>PRESTAR SUS SERVICIOS PROFESIONALES A LA DIRECCIÓN DE ADECUACIÓN DE TIERRAS EN EL APOYO CONTRACTUAL Y TÉCNICO EN LA SUPERVISIÓN A LA CONSTRUCCIÓN Y AMPLIACIÓN, REHABILITACIÓN, COMPLEMENTACIÓN Y MODERNIZACIÓN DE DISTRITOS DE ADECUACIÓN DE TIERRAS, ASÍ COMO EN LA COORDINACIÓN DEL EQUIPO DE INVERSIÓN DE LA DIRECCIÓN DE ADECUACIÓN DE TIERRASNPAA-1095</t>
  </si>
  <si>
    <t>FILA_989</t>
  </si>
  <si>
    <t>PRESTAR SERVICIOS A LA GESTIÓN, APOYANDO DESDE LA VICEPRESIDENCIA DE INTEGRACIÓN PRODUCTIVA EL CONTROL DOCUMENTAL DE INGRESO RELACIONADO CON LA HABILITACIÓN DE EPSEA Y REALIZAR ACOMPAÑAMIENTO ADMINISTRATIVO DE VERIFICACIÓN DE SOPORTES DE LOS INFORMES Y DOCUMENTOS QUE EL VICEPRESIDENTE REQUIERA PARA EJERCER CONTROL DOCUMENTAL QUE PERMITAN SUBIR A LA PLATAFORMA SECOP II TODO LO RELACI</t>
  </si>
  <si>
    <t>FILA_990</t>
  </si>
  <si>
    <t>PRESTAR LOS SERVICIOS PROFESIONALES A LA DIRECCIÓN DE ACCESO A ACTIVOS PRODUCTIVOS APOYANDO JURÍDICAMENTE EL PROCESO DE ESTRUCTURACIÓN Y EJECUCIÓN DE LOS PROYECTOS INTEGRALES DE DESARROLLO AGROPECUARIO Y RURAL CON ENFOQUE TERRITORIAL, ASÍ COMO EN LOS ASUNTOS DE CARÁCTER JURÍDICO RELACIONADOS CON EL ÁREA. NPAA-1047</t>
  </si>
  <si>
    <t>FILA_991</t>
  </si>
  <si>
    <t>PRESTAR SUS SERVICIOS PROFESIONALES EN LA UNIDAD TÉCNICA TERRITORIAL NO. 4 APOYANDO LOS PROCESOS RELACIONADOS CON LA PRESTACIÓN DEL SERVICIO PÚBLICO DE ADECUACIÓN DE TIERRAS, EXTENSIÓN AGROPECUARIA Y LA ESTRUCTURACIÓN Y EJECUCIÓN DE LOS PROYECTOS INTEGRALES DE DESARROLLO AGROPECUARIO Y RURAL CON ENFOQUE TERRITORIAL EN LOS ASPECTOS JURÍDICOS Y LEGALES NECESARIOS PARA LA CORRECTA APLICACIÓ</t>
  </si>
  <si>
    <t>FILA_992</t>
  </si>
  <si>
    <t>PRESTAR SUS SERVICIOS PROFESIONALES A LA UNIDAD TÉCNICA TERRITORIAL NO. 9 EN LOS ASUNTOS DE CARÁCTER LEGAL RELACIONADOS CON LOS ESPACIOS DE DIÁLOGO SOCIAL EN EL ACOMPAÑAMIENTO JURÍDICO DE LA PRESTACIÓN DEL SERVICIO PÚBLICO DE ADECUACIÓN DE TIERRAS CARGO DE UTT, EN LOS ASPECTOS LEGALES RELACIONADOS CON EL PROCEDIMIENTO PARA LA HABILITACIÓN DE EPSEAS , ASÍ COMO EL SOPORTE JURÍDICO RELACION</t>
  </si>
  <si>
    <t>FILA_993</t>
  </si>
  <si>
    <t>PRESTAR SUS SERVICIOS PROFESIONALES EN LA UNIDAD TÉCNICA TERRITORIAL NO. 9, EN EL ACOMPAÑAMIENTO TÉCNICO EN LA EJECUCIÓN DE LOS PLANES Y PROYECTOS INTEGRALES DE DESARROLLO AGROPECUARIO Y RURAL CON ENFOQUE TERRITORIAL, EN LA PRESTACIÓN DE LOS SERVICIOS DE EXTENSIÓN AGROPECUARIA Y ADECUACIÓN DE TIERRAS, ASÍ COMO EL APOYO A LOS ESPACIOS DE INTERLOCUCIÓN SOCIAL EN LOS DEPARTAMENTOS DE CAUCA,</t>
  </si>
  <si>
    <t>FILA_994</t>
  </si>
  <si>
    <t>PRESTAR LOS SERVICIOS PROFESIONALES A LA DIRECCIÓN DE ASISTENCIA TÉCNICA, PARA APOYAR EL PROCESO DE SEGUIMIENTO Y CONTROL AL SERVICIO PÚBLICO DE EXTENSIÓN AGROPECUARIA, ASÍ COMO DE LOS COMPONENTES DE ENFOQUE DIFERENCIAL Y SEGURIDAD ALIMENTARIA Y NUTRICIONAL.NPAA-1066</t>
  </si>
  <si>
    <t>FILA_995</t>
  </si>
  <si>
    <t>FILA_996</t>
  </si>
  <si>
    <t>PRESTAR SUS SERVICIOS PROFESIONALES PARA APOYAR JURÍDICAMENTE A LA UNIDAD TÉCNICA TERRITORIAL NO. 6 EN LOS PROCESOS RELACIONADOS CON LA RECEPCIÓN DE PERFIL, DIAGNÓSTICO, ESTRUCTURACIÓN, EJECUCIÓN, IMPLEMENTACIÓN Y SUPERVISIÓN DE LOS PROYECTOS INTEGRALES DE DESARROLLO AGROPECUARIO Y RURAL CON ENFOQUE TERRITORIAL EN LOS COMPONENTES DE ACCESO A ACTIVOS PRODUCTIVOS, ASISTENCIA TÉCNICA, Y ADE</t>
  </si>
  <si>
    <t>FILA_997</t>
  </si>
  <si>
    <t>FILA_998</t>
  </si>
  <si>
    <t>PRESTAR SUS SERVICIOS PROFESIONALES EN LA UNIDAD TÉCNICA TERRITORIAL NO.10 APOYANDO TÉCNICAMENTE DESDE SU PERFIL COMO ZOOTECNISTA LOS ASPECTOS RELACIONADOS CON LA ESTRATEGIA ESTRUCTURACIÓN Y FORMULACIÓN DE PROYECTOS INTEGRALES DE DESARROLLO AGROPECUARIO Y RURAL CON ENFOQUE TERRITORIAL, ASÍ COMO APOYO TÉCNICO EN LOS COMITÉS TÉCNICOS DE GESTIÓN LOCAL Y EL ACOMPAÑAMIENTO EN LA EJECUCIÓN Y S</t>
  </si>
  <si>
    <t>FILA_999</t>
  </si>
  <si>
    <t>PRESTAR SUS SERVICIOS PROFESIONALES EN LA UNIDAD TÉCNICA TERRITORIAL NO. 10 APOYANDO LOS PROCESOS JURÍDICOS RELACIONADOS CON LA PRESTACIÓN DEL SERVICIO PÚBLICO DE ADECUACIÓN DE TIERRAS, EXTENSIÓN AGROPECUARIA, EN LOS PROCESOS DE ESTRUCTURACIÓN Y EJECUCIÓN DE LOS PROYECTOS INTEGRALES DE DESARROLLO AGROPECUARIO Y RURAL CON ENFOQUE TERRITORIAL, ASÍ COMO EN LOS ASPECTOS JURÍDICOS Y LEGALES N</t>
  </si>
  <si>
    <t>FILA_1000</t>
  </si>
  <si>
    <t>PRESTAR SUS SERVICIOS PROFESIONALES EN LA UNIDAD TÉCNICA TERRITORIAL NO.10 APOYANDO TÉCNICAMENTE DESDE SU PERFIL COMO INGENIERA ACUÍCOLA LOS ASPECTOS RELACIONADOS CON LA ESTRATEGIA ESTRUCTURACIÓN Y FORMULACIÓN DE PROYECTOS INTEGRALES DE DESARROLLO AGROPECUARIO Y RURAL CON ENFOQUE TERRITORIAL, ASÍ COMO APOYO TÉCNICO EN LOS COMITÉS TÉCNICOS DE GESTIÓN LOCAL Y EL ACOMPAÑAMIENTO EN LA EJECUC</t>
  </si>
  <si>
    <t>FILA_1001</t>
  </si>
  <si>
    <t>PRESTAR SUS SERVICIOS PROFESIONALES EN LA UNIDAD TÉCNICATERRITORIAL NO. 3 EN LOS PROCESOS FINANCIEROS Y CONTABLES RELACIONADOS CON LA ESTRUCTURACIÓN DE LOS PROYECTOS INTEGRALES DE DESARROLLO RURAL CON ENFOQUE TERRITORIAL Y EN LA EJECUCIÓN, APOYO A LA SUPERVISIÓN Y SOPORTE FINANCIERO NECESARIO EN LOS COMITÉS TÉCNICOS DE GESTIÓN LOCAL, ASÍ COMO EN LOS ASPECTOS RELACIONADOS CON LA PRESTACIÓ</t>
  </si>
  <si>
    <t>FILA_1002</t>
  </si>
  <si>
    <t>PRESTAR SUS SERVICIOS DE APOYO A LA AGENCIA DE DESARROLLO RURAL, EN LA ORGANIZACIÓN Y DESARROLLO DE ACTIVIDADES OPERATIVAS RELACIONADAS CON EL FOMENTO Y FORTALECIMIENTO ASOCIATIVO.NPAA-870</t>
  </si>
  <si>
    <t>FILA_1003</t>
  </si>
  <si>
    <t>FILA_1004</t>
  </si>
  <si>
    <t>PRESTAR LOS SERVICIOS PROFESIONALES A LA OFICINA JURÍDICA CON EL FIN QUE BRINDE APOYO EN LAS ACTIVIDADES DE PROYECCIÓN DE CONCEPTOS JURÍDICOS, ANÁLISIS E INTERPRETACIÓN DE LA APLICACIÓN DE LAS NORMAS RELACIONADAS CON LA MISIÓN Y GESTIÓN INSTITUCIONAL, REVISIÓN DE ACTOS ADMINISTRATIVOS, CONVENIOS, MEMORANDOS DE ENTENDIMIENTO, ASÍ COMO BRINDAR ASESORÍA JURÍDICA AL DESPACHO DE LA PRESIDENCI</t>
  </si>
  <si>
    <t>FILA_1005</t>
  </si>
  <si>
    <t>FILA_1006</t>
  </si>
  <si>
    <t>PRESTAR SUS SERVICIOS PROFESIONALES A LA DIRECCIÓN DE COMERCIALIZACIÓN APOYANDO EN EL APROVECHAMIENTO DE LA INFORMACIÓN COMERCIAL Y DE MERCADOS OBTENIDA DEL TERRITORIO PARA LA IMPLEMENTACIÓN DEL MODELO DE ATENCIÓN Y PRESTACIÓN DE SERVICIOS DE APOYO A LA COMERCIALIZACIÓN, NIVEL NACIONAL. ASÍ MISMO, COORDINARÁ EL PLAN DE ACCIÓN CON LOS COMPLEMENTOS FINANCIERO Y ESTRATÉGICO.NPAA-924</t>
  </si>
  <si>
    <t>FILA_1007</t>
  </si>
  <si>
    <t>PRESTAR SUS SERVICIOS PROFESIONALES A LA DIRECCIÓN DE COMERCIALIZACIÓN REALIZANDO EL SEGUIMIENTO A LA IMPLEMENTACIÓN Y TRANSFERENCIA DEL MODELO DE ATENCIÓN Y PRESTACIÓN DE SERVICIOS DE APOYO A LA COMERCIALIZACIÓN PARA PROMOVER LAS ESTRATEGIAS DESARROLLADAS POR LA DIRECCIÓN, GESTIONANDO TODO LO RELACIONADO CON CIRCUITOS CORTOS (MERCADOS CAMPESINOS, RUEDAS DE NEGOCIO, COMPRAS PÚBLICAS Y AG</t>
  </si>
  <si>
    <t>FILA_1008</t>
  </si>
  <si>
    <t>PRESTAR SUS SERVICIOS A LA GESTIÓN EN LA DIRECCIÓN DE COMERCIALIZACIÓN PARA APOYAR LAS ACTIVIDADES OPERATIVAS Y DE RECAUDO DE LA INFORMACIÓN RELACIONADAS CON EL SEGUIMIENTO Y CONTROL DE LOS PROYECTOS INTEGRALES Y LA IMPLEMENTACIÓN Y TRANSFERENCIA DEL MODELO DE ATENCIÓN Y PRESTACIÓN DE SERVICIOS DE APOYO A LA COMERCIALIZACIÓN. NPAA-928</t>
  </si>
  <si>
    <t>FILA_1009</t>
  </si>
  <si>
    <t>PRESTAR SUS SERVICIOS PROFESIONALES EN LA UNIDAD TÉCNICATERRITORIAL NO. 3 APOYANDO TÉCNICAMENTE LOSASPECTOS RELACIONADOS CON LA ESTRATEGIA DE ESTRUCTURACIÓN DE PROYECTOS INTEGRALES DE DESARROLLO AGROPECUARIO Y RURAL CON ENFOQUE TERRITORIAL, ASÍ COMO APOYO TÉCNICO EN LOS COMITÉS TÉCNICOS DE GESTIÓN LOCAL Y EL ACOMPAÑAMIENTO EN LA EJECUCIÓN DE LOS PROYECTOS, ASÍ COMO EN LAS ACTIVIDADES REL</t>
  </si>
  <si>
    <t>FILA_1010</t>
  </si>
  <si>
    <t>PRESTAR SUS SERVICIOS PROFESIONALES A LA UNIDAD TÉCNICA TERRITORIAL NO. 3 EN LOS ASUNTOS DE CARÁCTER LEGAL RELACIONADOS CON LA HABILITACIÓN DE EPSEAS Y EL RESPECTIVO SEGUIMIENTO, ASÍ COMO EN LA ESTRUCTURACIÓN, EJECUCIÓN Y SUPERVISIÓN DE LOS PROYECTOS INTEGRALES DE DESARROLLO AGROPECUARIO Y RURAL CON ENFOQUE TERRITORIAL COFINANCIADOS DESDE LA ADR Y EN EL ACOMPAÑAMIENTO JURÍDICO DE LA PRES</t>
  </si>
  <si>
    <t>FILA_1011</t>
  </si>
  <si>
    <t>FILA_1012</t>
  </si>
  <si>
    <t>C-1708-1100-4-0-1708041-02, C-1709-1100-5-0-1709104-02</t>
  </si>
  <si>
    <t>FILA_1013</t>
  </si>
  <si>
    <t>PRESTAR SERVICIOS PROFESIONALES ESPECIALIZADOS A LA DIRECCIÓN DE TALENTO HUMANO PARA LA GESTIÓN REQUERIDA PARA EL REDISEÑO INSTITUCIONAL CON EL FIN DE FORTALECER LAS CAPACIDADES TÉCNICAS Y ADMINISTRATIVAS DEL TALENTO HUMANO DE LA ADRNPAA-758</t>
  </si>
  <si>
    <t>2221 18321</t>
  </si>
  <si>
    <t>FILA_1014</t>
  </si>
  <si>
    <t>PRESTAR SUS SERVICIOS PROFESIONALES A LA UNIDAD TÉCNICA TERRITORIAL NO. 9, EN LOS ASPECTOS RELACIONADOS A LA ESTRUCTURACIÓN DE PROYECTOS INTEGRALES DE DESARROLLO AGROPECUARIO RURAL CON ENFOQUE TERRITORIAL Y DEL SERVICIO PÚBLICO DE ADECUACIÓN DE TIERRAS Y OTRAS ACCIONES LEGALES QUE REQUIERAN DE SU APOYO EN LA UNIDAD TÉCNICA TERRITORIAL.NPAA-1010</t>
  </si>
  <si>
    <t>FILA_1015</t>
  </si>
  <si>
    <t>PRESTAR SUS SERVICIOS PROFESIONALES A LA UNIDAD TÉCNICA TERRITORIAL NO. 9, EN LOS ASPECTOS RELACIONADOS A LA ESTRUCTURACIÓN Y EJECUCIÓN DE PROYECTOS INTEGRALES DE DESARROLLO AGROPECUARIO Y RURAL CON ENFOQUE TERRITORIAL Y OTRAS ACCIONES LEGALES QUE REQUIERAN DE SU APOYO EN LA UNIDAD TÉCNICA TERRITORIAL.NPAA-1012</t>
  </si>
  <si>
    <t>FILA_1016</t>
  </si>
  <si>
    <t>PRESTAR LOS SERVICIOS PROFESIONALES A LA DIRECCIÓN DE ACCESO A ACTIVOS PRODUCTIVOS APOYANDO CON LA ACTUALIZACIÓN, CONSOLIDACIÓN Y SUMINISTRO DE INFORMACIÓN SOBRE EL ESTADO DE AVANCE DE LA ESTRUCTURACIÓN DE LOS PROYECTOS INTEGRALES DE DESARROLLO AGROPECUARIO Y RURAL CON ENFOQUE TERRITORIAL, Y APOYANDO EL SEGUIMIENTO DE PQRSD. NPAA-1028</t>
  </si>
  <si>
    <t>FILA_1017</t>
  </si>
  <si>
    <t>PRESTAR LOS SERVICIOS PROFESIONALES APOYANDO A LA DIRECCIÓN DE ACTIVOS PRODUCTIVOS MEDIANTE EL SEGUIMIENTO Y ACOMPAÑAMIENTO EN LAS ACTIVIDADES DE EJECUCIÓN Y CIERRE DE LOS PROYECTOS INTEGRALES DE DESARROLLO AGROPECUARIO Y RURAL CON ENFOQUE TERRITORIAL COFINANCIADOS POR LA AGENCIA. NPAA-1040</t>
  </si>
  <si>
    <t>FILA_1018</t>
  </si>
  <si>
    <t>PRESTAR SUS SERVICIOS PROFESIONALES A LA DIRECCIÓN DE ACCESO A ACTIVOS PRODUCTIVOS APOYANDO EL PROCESO DE ESTRUCTURACIÓN RESPECTO DEL COMPONENTE AMBIENTAL DE LOS PROYECTOS INTEGRALES DE DESARROLLO AGROPECUARIO Y RURAL CON ENFOQUE TERRITORIAL, ASÍ COMO EN LOS AJUSTES QUE SE PRESENTEN EN LA FASE DE EJECUCIÓN DE LOS PROYECTOS. NPAA-1044</t>
  </si>
  <si>
    <t>FILA_1019</t>
  </si>
  <si>
    <t>PRESTAR LOS SERVICIOS PROFESIONALES A LA DIRECCIÓN DE ACCESO A ACTIVOS PRODUCTIVOS APOYANDO JURÍDICAMENTE EL PROCESO DE ESTRUCTURACIÓN Y EJECUCIÓN DE LOS PROYECTOS INTEGRALES DE DESARROLLO AGROPECUARIO Y RURAL CON ENFOQUE TERRITORIAL Y EN LA PROYECCIÓN DE RESPUESTAS A LAS SOLICITUDES, QUEJAS, RECLAMOS, PETICIONES QUE SEAN DE COMPETENCIA DE LA DEPENDENCIA ATENDIENDO LOS TÉRMINOS DE LEY, A</t>
  </si>
  <si>
    <t>FILA_1020</t>
  </si>
  <si>
    <t>PRESTAR LOS SERVICIOS PROFESIONALES ASISTIENDO A LA DIRECCIÓN DE ACTIVOS PRODUCTIVOS CON EL MONITOREO DE LA EJECUCIÓN DE LOS PROYECTOS INTEGRALES DE DESARROLLO AGROPECUARIO Y RURAL CON ENFOQUE TERRITORIAL COFINANCIADOS POR LA AGENCIA, CONSOLIDANDO INFORMES Y APOYANDO A LA SUPERVISIÓN DE CONVENIOS SUSCRITOS EN RELACIÓN CON LOS PIDAR.NPAA-1037</t>
  </si>
  <si>
    <t>FILA_1021</t>
  </si>
  <si>
    <t>FILA_1022</t>
  </si>
  <si>
    <t>PRESTAR SERVICIOS PROFESIONALES PARA BRINDAR ACOMPAÑAMIENTO JURÍDICO A LA VICEPRESIDENCIA DE INTEGRACIÓN PRODUCTIVA EN ASUNTOS ADMINISTRATIVOS, Y SOPORTE LEGAL EN LOS PROCESOS RELACIONADOS CON LA OFERTA INSTITUCIONAL Y SEGUIMIENTO DEL CUMPLIMIENTO DE COMPROMISOS DE  ÓRDENES JUDICIALES EN LAS QUE ESTÉ VINCULADA LA AGENCIA DE DESARROLLO RURAL EN CABEZA DE LA VIP, REALIZANDO CONTROLES , INF</t>
  </si>
  <si>
    <t>FILA_1023</t>
  </si>
  <si>
    <t>FILA_1024</t>
  </si>
  <si>
    <t>PRESTAR SUS SERVICIOS PROFESIONALES EN LA UNIDAD TÉCNICA TERRITORIAL NO. 4 APOYANDO LOS PROCESOS JURÍDICOS RELACIONADOS CON LA PRESTACIÓN DEL SERVICIO PÚBLICO DE ADECUACIÓN DE TIERRAS, EXTENSIÓN AGROPECUARIA Y EN LOS PROCESOS DE ESTRUCTURACIÓN Y EJECUCIÓN DE LOS PROYECTOS INTEGRALES DE DESARROLLO AGROPECUARIO Y RURAL CON ENFOQUE TERRITORIAL, ASÍ COMO EN LOS ASPECTOS JURÍDICOS Y LEGALES N</t>
  </si>
  <si>
    <t>FILA_1025</t>
  </si>
  <si>
    <t>PRESTAR SUS SERVICIOS PROFESIONALES A LA UNIDAD TÉCNICA TERRITORIAL NO. 9 UNIDAD, EN LOS ASPECTOS RELACIONADOS A LA EJECUCIÓN DE PLANES Y PROYECTOS INTEGRALES DE DESARROLLO AGROPECUARIO Y RURAL CON ENFOQUE TERRITORIAL, ASÍ COMO A LA PRESTACIÓN DEL SERVICIO DE ASISTENCIA TÉCNICA Y OTRAS ACCIONES LEGALES QUE REQUIERAN DE SU APOYO EN LA UNIDAD TÉCNICA TERRITORIAL EN LOS DEPARTAMENTOS DE CAU</t>
  </si>
  <si>
    <t>FILA_1026</t>
  </si>
  <si>
    <t>PRESTAR SUS SERVICIOS PROFESIONALES A LA AGENCIA DE DESARROLLO RURAL, PARA LA IMPLEMENTACIÓN DE LAS ESTRATEGIAS DERIVADAS DE LA METODOLOGÍA INTEGRAL DE ASOCIATIVIDAD – MIA Y LA ESTRATEGIA DE ATENCIÓN A LA POBLACIÓN DE LA AGRICULTURA CAMPESINA FAMILIAR Y COMUNITARIA ACFC, DIRIGIDAS PARA LAS POBLACIONES OBJETO DE ATENCIÓN DE LA OFERTA INSTITUCIONAL DE LA AGENCIA DE DESARROLLO RURAL.NPAA-86</t>
  </si>
  <si>
    <t>FILA_1027</t>
  </si>
  <si>
    <t>PRESTAR SUS SERVICIOS PROFESIONALES A LA DIRECCIÓN DE ADECUACIÓN DE TIERRAS EN LOS ASPECTOS TÉCNICOS RELACIONADOS CON LA ETAPA DE INVERSIÓN DE LOS DISTRITOS DE ADECUACIÓN DE TIERRAS, EN CONCORDANCIA CON EL PROYECTO DE INVERSIÓN DEL SERVICIO PÚBLICO DE ADECUACIÓN DE TIERRAS.NPAA-957</t>
  </si>
  <si>
    <t>FILA_1028</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</si>
  <si>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GESTIÓNNPAA-1079</t>
  </si>
  <si>
    <t>FILA_1029</t>
  </si>
  <si>
    <t>PRESTAR SUS SERVICIOS PROFESIONALES PARA APOYAR JURÍDICAMENTE A LA DIRECCIÓN DE ADECUACIÓN DE TIERRAS DE LA AGENCIA DE DESARROLLO RURAL, EN LA EJECUCIÓN DE LAS FUNCIONES A CARGO DE LA DIRECCIÓN, Y EN ESPECIAL CON LA ADMINISTRACIÓN, OPERACIÓN Y MANTENIMIENTO DE LOS DISTRITOS DE ADECUACIÓN DE TIERRAS DE PROPIEDAD DE LA ENTIDAD; ENTREN OTRAS ACTIVIDADES DE CARÁCTER JURÍDICO Y ADMINISTRATIVO</t>
  </si>
  <si>
    <t>FILA_1030</t>
  </si>
  <si>
    <t>FILA_1031</t>
  </si>
  <si>
    <t>PRESTAR SERVICIOS PROFESIONALES PARA APOYAR A LA DIRECCIÓN DE ADECUACIÓN DE TIERRAS EN LOS ASPECTOS RELACIONADOS CON SITUACIÓN ACTUAL DE MERCADO, ESTUDIO DE MERCADO, EVALUACIÓN Y DEMÁS ANÁLISIS FINANCIEROS, EN LOS ESTUDIOS DE PRE INVERSIÓN DE PROYECTOS DE ADECUACIÓN DE TIERRAS Y DEMÁS ACTIVIDADES REQUERIDAS PARA DAR CUMPLIMIENTO A LA PRESTACIÓN DEL SERVICIO PÚBLICO DE ADECUACIÓN DE TIERR</t>
  </si>
  <si>
    <t>FILA_1032</t>
  </si>
  <si>
    <t>PRESTAR SUS SERVICIOS PROFESIONALES A LA AGENCIA DE DESARROLLO RURAL, PARA LA IMPLEMENTACIÓN DE LAS ESTRATEGIAS DE FOMENTO Y FORTALECIMIENTO ASOCIATIVO, DIRIGIDAS A LA POBLACIÓN OBJETO DE ATENCIÓN DE LA OFERTA INSTITUCIONAL.NPAA-862</t>
  </si>
  <si>
    <t>FILA_1033</t>
  </si>
  <si>
    <t>PRESTAR LOS SERVICIOS PROFESIONALES A LA DIRECCIÓN DE ACTIVOS PRODUCTIVOS, REALIZANDO UN ACOMPAÑAMIENTO EN EL DESARROLLO DE LAS ACTIVIDADES CONCERNIENTES A LA EJECUCIÓN Y METAS DE LOS PROYECTOS INTEGRALES DE DESARROLLO AGROPECUARIO Y RURAL CON ENFOQUE TERRITORIAL.  NPAA-1042</t>
  </si>
  <si>
    <t>FILA_1034</t>
  </si>
  <si>
    <t>PRESTAR LOS SERVICIOS PROFESIONALES A LA DIRECCIÓN DE ACCESO A ACTIVOS PRODUCTIVOS ESTRUCTURANDO Y FORMULANDO PROYECTOS INTEGRALES DE DESARROLLO AGROPECUARIO Y RURAL CON ENFOQUE TERRITORIAL, ASÍ COMO ORIENTANDO TÉCNICAMENTE LAS ACCIONES QUE CONLLEVEN A LA SOLUCIÓN DE LAS PROBLEMÁTICAS QUE SE PRESENTEN EN EL PROCESO DE EJECUCIÓN Y CIERRE DE LOS PROYECTOS COFINANCIADOS POR PARTE DE LA AGEN</t>
  </si>
  <si>
    <t>FILA_1035</t>
  </si>
  <si>
    <t>PRESTAR LOS SERVICIOS PROFESIONALES A LA DIRECCIÓN DE ACCESO A ACTIVOS PRODUCTIVOS CON LA ACTUALIZACIÓN, CONSOLIDACIÓN Y SUMINISTRO DE INFORMACIÓN SOBRE EL ESTADO DE AVANCE DE   LOS   PROYECTOS   INTEGRALES   DE   DESARROLLO   AGROPECUARIO Y RURAL CON ENFOQUE   TERRITORIAL Y REALIZAR ACOMPAÑAMIENTO Y SEGUIMIENTO DE LOS REQUERIMIENTOS INTERNOS Y EXTERNOS ENMARCADOS EN LA IMPLEMENTACIÓN DE</t>
  </si>
  <si>
    <t>FILA_1036</t>
  </si>
  <si>
    <t xml:space="preserve">PRESTAR LOS SERVICIOS PROFESIONALES A LA DIRECCIÓN DE ACCESO A ACTIVOS PRODUCTIVOS ESTRUCTURANDO Y FORMULANDO PROYECTOS INTEGRALES DE DESARROLLO AGROPECUARIO Y RURAL CON ENFOQUE TERRITORIAL, ASÍ COMO ORIENTANDO TÉCNICAMENTE LAS ACCIONES QUE CONLLEVEN A LA SOLUCIÓN DE LAS PROBLEMÁTICAS QUE SE PRESENTEN EN EL PROCESO DE EJECUCIÓN Y CIERRE DE LOS PROYECTOS PROVENIENTES DEL EXTINTO INCODER; </t>
  </si>
  <si>
    <t>FILA_1037</t>
  </si>
  <si>
    <t>CONSTITUCIÓN DE UN FONDO ESPECIAL DE ADMINISTRACIÓN DE RECURSOS, DESTINADOS POR LA AGENCIA DE DESARROLLO RURAL, A LA ADMINISTRACIÓN Y ALQUILER DE MAQUINARIA NECESARIA, PARA LA REHABILITACIÓN, COMPLEMENTACIÓN Y MANTENIMIENTO O CONSERVACIÓN DE LOS DISTRITOS DE ADECUACIÓN DE TIERRAS DE PROPIEDAD DE LA AGENCIA DE DESARROLLO RURAL.NPAA-720</t>
  </si>
  <si>
    <t>C-1709-1100-5-0-1709101-02, C-1702-1100-13-0-1702007-02</t>
  </si>
  <si>
    <t>FILA_1038</t>
  </si>
  <si>
    <t>FILA_1039</t>
  </si>
  <si>
    <t>PRESTAR LOS SERVICIOS PROFESIONALES A LA DIRECCIÓN DE ACTIVOS PRODUCTIVOS EN LOS PROCESOS ADMINISTRATIVOS Y DE GESTIÓN PÚBLICA QUE SE REQUIEREN PARA ATENDER LA EJECUCIÓN DE LOS PROYECTOS INTEGRALES DE DESARROLLO AGROPECUARIO Y RURAL CON ENFOQUE TERRITORIAL COFINANCIADOS POR LA AGENCIA, ASÍ COMO BRINDAR ACOMPAÑAMIENTO EN LA SUPERVISIÓN DE LOS CONVENIOS, ENTRE OTROS ACUERDOS RELACIONADOS C</t>
  </si>
  <si>
    <t>FILA_1040</t>
  </si>
  <si>
    <t>PRESTAR SUS SERVICIOS PROFESIONALES A LA AGENCIA DE DESARROLLO RURAL, EN LA ACTUALIZACIÓN DE LOS INSTRUMENTOS, PLANEACIÓN E IMPLEMENTACIÓN DE LAS ESTRATEGIAS DE FOMENTO Y FORTALECIMIENTO ASOCIATIVO, DIRIGIDAS A LA POBLACIÓN OBJETO DE ATENCIÓN DE LA OFERTA INSTITUCIONAL. NPAA-865</t>
  </si>
  <si>
    <t>FILA_1041</t>
  </si>
  <si>
    <t>PRESTAR SUS SERVICIOS PROFESIONALES A LA AGENCIA DE DESARROLLO RURAL, LIDERANDO LA IMPLEMENTACIÓN DE LAS ESTRATEGIAS DE FOMENTO Y FORTALECIMIENTO ASOCIATIVO, DIRIGIDAS A LA POBLACIÓN OBJETO DE ATENCIÓN DE LA OFERTA INSTITUCIONALNPAA-859</t>
  </si>
  <si>
    <t>FILA_1042</t>
  </si>
  <si>
    <t>PRESTAR SUS SERVICIOS PROFESIONALES PARA APOYAR A LA AGENCIA DE DESARROLLO RURAL, EN LOS TEMAS JURÍDICOS RELACIONADOS CON EL SERVICIO DE APOYO FINANCIERO PARA PROYECTOS PRODUCTIVOS GERENCIADOS POR LA VICEPRESIDENCIA DE PROYECTOS.NPAA-937</t>
  </si>
  <si>
    <t>FILA_1043</t>
  </si>
  <si>
    <t>PRESTAR SERVICIOS PROFESIONALES A LA SECRETARÍA GENERAL – DIRECCIÓN ADMINISTRATIVA Y FINANCIERA EN LAS ACTIVIDADES RELACIONADAS CON LA LOGÍSTICA E INVENTARIO DE BIENES DE PROPIEDAD O A CARGO DE LA ADR.NPAA-1083</t>
  </si>
  <si>
    <t>FILA_1044</t>
  </si>
  <si>
    <t>PRESTAR LOS SERVICIOS DE APOYO A LA GESTIÓN A LA SECRETARÍA GENERAL EN LA ADMINISTRACIÓN DE INVENTARIOS, ASÍ COMO EN LAS ACTIVIDADES QUE SE DESARROLLEN PARA ADECUAR Y MANTENER EN FORMA ÓPTIMA LAS SEDES ADMINISTRATIVAS DE LA ADRNPAA-1084</t>
  </si>
  <si>
    <t>FILA_1045</t>
  </si>
  <si>
    <t>PRESTAR LOS SERVICIOS DE APOYO A LA GESTIÓN A LA SECRETARIA GENERAL DE LA AGENCIA DE DESARROLLO RURAL EN LAS ACTIVIDADES DE GESTIÓN DOCUMENTAL Y ARCHIVO.NPAA-938</t>
  </si>
  <si>
    <t>FILA_1046</t>
  </si>
  <si>
    <t>PRESTAR DESDE SU PERFIL PROFESIONAL SUS SERVICIOS PARA APOYAR A LA UNIDAD TÉCNICA TERRITORIAL EN LOS PROCESOS DE ESTRUCTURACIÓN, FORMULACIÓN, EJECUCIÓN Y SUPERVISIÓN DE LOS PROYECTOS INTEGRALES DE DESARROLLO AGROPECUARIO Y RURAL CON ENFOQUE TERRITORIAL EN LOS COMPONENTES DE ACCESO A ACTIVOS PRODUCTIVOS, ASISTENCIA TÉCNICA, Y ADECUACIÓN DE TIERRAS, ASÍ COMO EN LA PRESTACIÓN DEL SERVICIO P</t>
  </si>
  <si>
    <t>FILA_1047</t>
  </si>
  <si>
    <t>PRESTAR SUS SERVICIOS PROFESIONALES PARA APOYAR JURÍDICAMENTE A LA UNIDAD TÉCNICA TERRITORIAL NO. 8 EN LOS PROCESOS RELACIONADOS CON LA ESTRUCTURACIÓN, FORMULACIÓN, EJECUCIÓN Y SUPERVISIÓN DE LOS PROYECTOS INTEGRALES DE DESARROLLO AGROPECUARIO Y RURAL CON ENFOQUE TERRITORIAL EN LOS COMPONENTES DE ACCESO A ACTIVOS PRODUCTIVOS, ASISTENCIA TÉCNICA, Y ADECUACIÓN DE TIERRAS, ASÍ COMO EN LOS A</t>
  </si>
  <si>
    <t>C-1702-1100-13-0-1702007-02, C-1702-1100-13-0-1702025-02, C-1708-1100-4-0-1708041-02, C-1708-1100-4-0-1708048-02, C-1709-1100-5-0-1709102-02, C-1709-1100-5-0-1709103-02</t>
  </si>
  <si>
    <t>FILA_1048</t>
  </si>
  <si>
    <t>PRESTAR DESDE SU PERFIL PROFESIONAL SUS SERVICIOS PARA APOYAR A LA UNIDAD TÉCNICA TERRITORIAL NO. 8, EN EL DESARROLLO DE LAS ACTIVIDADES FORMULACIÓN Y ESTRUCTURACIÓN, APOYO TÉCNICO EN EL ACOMPAÑAMIENTO A LA EJECUCIÓN Y SEGUIMIENTO DE LOS PROYECTOS INTEGRALES DE DESARROLLO AGROPECUARIO Y RURAL CON ENFOQUE TERRITORIAL -PIDAR-, BRINDAR APOYO EN LOS COMPONENTES DE ACCESO A ACTIVOS PRODUCTIVO</t>
  </si>
  <si>
    <t>FILA_1049</t>
  </si>
  <si>
    <t>PRESTAR DESDE SU PERFIL PROFESIONAL SUS SERVICIOS PARA APOYAR A LA UNIDAD TÉCNICA TERRITORIAL N° 8, EN EL DESARROLLO DE LAS ACTIVIDADES DEL SERVICIO DE LA ADR EN LA ESTRUCTURACIÓN DE LOS  PROYECTOS PIDAR, APOYO EN EL SEGUIMIENTO EN LA EJECUCIÓN DE LOS PROCESOS DE LAS EPSEAS HABILITADAS PARA PRESTAR EL SERVICIO DE EXTENSIÓN AGROPECUARIA, ASÍ COMO ACOMPAÑAMIENTO EN LA EJECUCIÓN Y SEGUIMIEN</t>
  </si>
  <si>
    <t>FILA_1050</t>
  </si>
  <si>
    <t>PRESTAR DESDE SU PERFIL PROFESIONAL LOS SERVICIOS  A LA UNIDAD TÉCNICA TERRITORIAL NO.5 EN LAS ACTIVIDADES FINANCIERAS RELACIONADAS CON LA PRESTACIÓN DEL SERVICIO PÚBLICO DE ADECUACIÓN DE TIERRAS, EL SERVICIO DE EXTENSIÓN AGROPECUARIA Y EL APOYO EN EL DIAGNÓSTICO, ESTRUCTURACIÓN Y EJECUCIÓN DE PROYECTOS INTEGRALES DE DESARROLLO AGROPECUARIO Y RURAL CON ENFOQUE TERRITORIAL, PARA MEJORAR L</t>
  </si>
  <si>
    <t>FILA_1051</t>
  </si>
  <si>
    <t xml:space="preserve">PRESTAR SERVICIOS PROFESIONALES PARA APOYAR JURÍDICAMENTE A LA UNIDAD TÉCNICA TERRITORIAL NO. 5 EN LOS PROCESOS RELACIONADOS CON LA ESTRUCTURACIÓN, EJECUCIÓN Y APOYO A LA SUPERVISIÓN DE LOS PROYECTOS INTEGRALES DE DESARROLLO AGROPECUARIO Y RURAL CON ENFOQUE TERRITORIAL - PIDAR, ASÍ COMO EN LOS ASPECTOS JURÍDICOS GENERANDO ALTERNATIVAS QUE BAJO EL PROCEDIMIENTO Y LA LEY PUEDAN SOLUCIONAR </t>
  </si>
  <si>
    <t>FILA_1052</t>
  </si>
  <si>
    <t xml:space="preserve">PRESTAR SUS SERVICIOS PROFESIONALES EN LA UNIDAD TÉCNICA TERRITORIAL NO. 7 APOYANDO LOS PROCESOS JURIDICOS RELACIONADOS CON LA PRESTACIÓN DEL SERVICIO PUBLICO DE ADECUACIÓN DE TIERRAS, EXTENSIÓN AGROPECUARIA, Y EN LOS PROCESOS DE ESTRUCTURACIÓN Y EJECUCIÓN DE LOS PROYECTOS INTEGRALES DE DESARROLLO AGROPECUARIO Y RURAL CON ENFOQUE TERRITORIAL, ASI COMO EN LOS ASPECTOS JURÍDICOS Y LEGALES </t>
  </si>
  <si>
    <t>FILA_1053</t>
  </si>
  <si>
    <t>PRESTAR DESDE SU PERFIL PROFESIONAL SUS PROFESIONALES PARA LA UNIDAD TÉCNICA TERRITORIAL NO 7 (ARAUCA, BOYACÁ Y CASANARE) EN LOS PROCESOS DE DIAGNÓSTICO, ESTRUCTURACIÓN, FORMULACIÓN, EJECUCIÓN Y SUPERVISIÓN DE LOS PROYECTOS INTEGRALES DE DESARROLLO AGROPECUARIO Y RURAL CON ENFOQUE DE ACUERDO CON LOS PROCEDIMIENTOS ESTABLECIDOS PARA ESTE FIN, ASÍ COMO EL ACOMPAÑAMIENTO EN EL PROCESO DE HA</t>
  </si>
  <si>
    <t>FILA_1054</t>
  </si>
  <si>
    <t>FILA_1055</t>
  </si>
  <si>
    <t>PRESTAR DESDE SU PERFIL PROFESIONAL LOS SERVICIOS  A LA UNIDAD TÉCNICA TERRITORIAL NO.5 EN LOS PROCESOS TÉCNICOS RELACIONADOS CON LA ESTRUCTURACIÓN, EJECUCIÓN Y SUPERVISIÓN DE LOS PROYECTOS INTEGRALES DE DESARROLLO AGROPECUARIO Y RURAL CON ENFOQUE TERRITORIAL, EN LOS COMPONENTES DE ACCESO A ACTIVOS PRODUCTIVOS, ASISTENCIA TÉCNICA, Y ADECUACIÓN DE TIERRAS, ASÍ COMO EN LA PRESTACIÓN DEL SE</t>
  </si>
  <si>
    <t>FILA_1056</t>
  </si>
  <si>
    <t>PRESTAR SUS SERVICIOS DE APOYO A LA GESTIÓN PARA APOYAR A LA UNIDAD TÉCNICA TERRITORIAL NO. 4, EN LAS ACTIVIDADES ADMINISTRATIVAS EN RELACIÓN A LOS PROCESOS RELACIONADOS CON LA ESTRUCTURACIÓN Y EJECUCIÓN DE PROYECTOS INTEGRALES DE DESARROLLO AGROPECUARIO Y RURAL CON ENFOQUE TERRITORIAL, ASÍ COMO LA PRESTACIÓN DE LOS SERVICIOS PÚBLICOS DE EXTENSIÓN AGROPECUARIA Y ADECUACIÓN DE TIERRAS.NPA</t>
  </si>
  <si>
    <t>FILA_1057</t>
  </si>
  <si>
    <t>PRESTAR LOS SERVICIOS DE APOYO A LA GESTIÓN A LA SECRETARÍA GENERAL DE LA AGENCIA DE DESARROLLO RURAL EN LA ADMINISTRACIÓN DE LA UNIDAD DE CORRESPONDENCIA DE LA UNIDAD TÉCNICA TERRITORIAL – UTT ASIGNADA.NPAA-1086</t>
  </si>
  <si>
    <t>FILA_1058</t>
  </si>
  <si>
    <t>PRESTAR DESDE SU PERFIL PROFESIONAL SUS SERVICIOS PARA APOYAR A LA UNIDAD TÉCNICA TERRITORIAL NO. 11, EN LOS PROCESOS DE DIAGNÓSTICO, ESTRUCTURACIÓN, FORMULACIÓN, EJECUCIÓN Y SUPERVISIÓN DE LOS PROYECTOS INTEGRALES DE DESARROLLO AGROPECUARIO Y RURAL CON ENFOQUE TERRITORIAL DE ACUERDO CON LOS PROCEDIMIENTOS ESTABLECIDOS PARA ESTE FIN Y A TRAVÉS DE SU PERFIL PROFESIONAL REALIZAR SEGUIMIENT</t>
  </si>
  <si>
    <t>FILA_1059</t>
  </si>
  <si>
    <t>FILA_1060</t>
  </si>
  <si>
    <t>PRESTAR SUS SERVICIOS PROFESIONALES A LA AGENCIA DE DESARROLLO RURAL APOYANDO EL SEGUIMIENTO Y CONTROL DE LOS PROYECTOS INTEGRALES DE DESARROLLO AGROPECUARIO RURAL; ASÍ COMO ADELANTAR LA ARTICULACIÓN INTERINSTITUCIONAL DERIVADA DE ESTE PROCESO, DE ACUERDO CON LOS CRITERIOS Y PROCEDIMIENTOS VIGENTES.NPAA-858</t>
  </si>
  <si>
    <t>FILA_1061</t>
  </si>
  <si>
    <t>FILA_1062</t>
  </si>
  <si>
    <t>FILA_1063</t>
  </si>
  <si>
    <t>FILA_1064</t>
  </si>
  <si>
    <t>PRESTAR SERVICIO DE APOYO A LA GESTIÓN PARA APOYAR A LA VICEPRESIDENCIA DE INTEGRACIÓN PRODUCTIVA, COMO AYUDANTE DE MAQUINARIA PESADA (RETROEXCAVADORA, CARGADOR, VIBRO-COMPACTADOR, MOTONIVELADORA) PARA LAS ACTIVIDADES DE CONSERVACIÓN DEL DISTRITO DE ADECUACIÓN DE TIERRA DE LA DOCTRINA Y MONTERÍA – MOCARÍ.NPAA-1059</t>
  </si>
  <si>
    <t>FILA_1065</t>
  </si>
  <si>
    <t>PRESTAR SERVICIOS DE APOYO A LA GESTIÓN DE LA OFICINA DE CONTROL INTERNO DE LA AGENCIA DE DESARROLLO RURAL - ADR, MEDIANTE LA EJECUCIÓN DE ACTIVIDADES TÉCNICAS Y ASISTENCIALES RELACIONADAS CON EL PROCESO DE EVALUACIÓN INDEPENDIENTE, EN ARTICULACIÓN CON EL SISTEMA INTEGRADO DE GESTIÓN.NPAA-1081</t>
  </si>
  <si>
    <t>FILA_1066</t>
  </si>
  <si>
    <t xml:space="preserve">PRESTAR SERVICIOS DE APOYO A LA GESTIÓN A LA UNIDAD TÉCNICA TERRITORIAL NO. 3 Y A LA DIRECCIÓN DE ADECUACIÓN DE TIERRAS COMO OPERADOR DE MAQUINARIA PESADA, EN LOS ASPECTOS RELACIONADOS CON LA OPERACIÓN Y CONSERVACIÓN Y/O MANTENIMIENTO DEL DISTRITO DE ADECUACIÓN DE TIERRAS DE MONTERÍA-MOCARÍ Y LA DOCTRINA, APOYANDO LA PRESTACIÓN DEL SERVICIO PÚBLICO DE ADECUACIÓN DE TIERRAS CONFORME A LA </t>
  </si>
  <si>
    <t>FILA_1067</t>
  </si>
  <si>
    <t>PRESTAR SERVICIOS PROFESIONALES PARA APOYAR A LA VICEPRESIDENCIA DE INTEGRACIÓN PRODUCTIVA - DIRECCIÓN DE ADECUACIÓN DE TIERRAS EN LA COORDINACIÓN, CONSOLIDACIÓN, VALIDACIÓN Y CORRECTA EMISIÓN DE LA INFORMACIÓN DE LA CARTERA DERIVADA DEL SERVICIO PÚBLICO DE ADECUACIÓN DE TIERRAS, ASÍ COMO EL PROCESO DE CONTROL Y SEGUIMIENTO DE LA CARTERA DE LOS DISTRITOS DE ADECUACIÓN DE TIERRAS DE PROPI</t>
  </si>
  <si>
    <t>FILA_1068</t>
  </si>
  <si>
    <t>PRESTAR DESDE SU PERFIL PROFESIONAL SUS SERVICIOS PARA APOYAR A LA UNIDAD TÉCNICA TERRITORIAL NO. 11, EN LOS PROCESOS DE DIAGNÓSTICO, ESTRUCTURACIÓN, FORMULACIÓN, EJECUCIÓN DE LOS PROYECTOS INTEGRALES DE DESARROLLO AGROPECUARIO Y RURAL CON ENFOQUE TERRITORIAL EN LOS COMPONENTES DE ACCESO A ACTIVOS PRODUCTIVOS, ASISTENCIA TÉCNICA Y ADECUACIÓN DE TIERRAS, ASÍ COMO EL ACOMPAÑAMIENTO EN LA D</t>
  </si>
  <si>
    <t>FILA_1069</t>
  </si>
  <si>
    <t>PRESTAR SUS SERVICIOS PROFESIONALES PARA APOYAR A LA DIRECCIÓN DE ADECUACIÓN DE TIERRAS EN LOS ASPECTOSRELACIONADOS CON LA TOPOGRAFÍA DE CAMPO, MANEJO Y PROCESAMIENTO DE DATOS GEOGRÁFICOS, PROCESO CARTOGRÁFICOEN LOS DISTRITOS DE ADECUACIÓN DE TIERRAS CONFORME CON LA LEY, PROCEDIMIENTOS, MANUALES Y DOCUMENTOS TÉCNICOS QUE SE EXPIDAN SOBRE LA MATERIA EN LA DIRECCIÓN DE ADECUACIÓN DE TIERRA</t>
  </si>
  <si>
    <t>FILA_1070</t>
  </si>
  <si>
    <t>PRESTAR SUS SERVICIOS PROFESIONALES A LA AGENCIA DE DESARROLLO RURAL, PARA LA IMPLEMENTACIÓN DE LAS ESTRATEGIAS DERIVADAS DE LA METODOLOGÍA INTEGRAL DE ASOCIATIVIDAD – MIA, DIRIGIDAS A REALIZAR FORTALECIMIENTO ASOCIATIVO DE LAS ORGANIZACIONES OBJETO DE ATENCIÓN DE LA OFERTA INSTITUCIONAL DE LA AGENCIA DE DESARROLLO RURAL. NPAA-864</t>
  </si>
  <si>
    <t>FILA_1071</t>
  </si>
  <si>
    <t>PRESTAR SERVICIOS PROFESIONALES PARA APOYAR TÉCNICAMENTE A LA DIRECCIÓN DE ASISTENCIA TÉCNICA EN LA IMPLEMENTACIÓN DEL SERVICIO PÚBLICO DE EXTENSIÓN AGROPECUARIA EN EL MARCO DE LOS PROYECTOS COFINANCIADOS; ASÍ COMO LAS ACTIVIDADES MISIONALES DE LA ADR.NPAA-1065</t>
  </si>
  <si>
    <t>FILA_1072</t>
  </si>
  <si>
    <t>FILA_1073</t>
  </si>
  <si>
    <t>FILA_1074</t>
  </si>
  <si>
    <t>FILA_1075</t>
  </si>
  <si>
    <t>FILA_1076</t>
  </si>
  <si>
    <t>PRESTAR LOS SERVICIOS PROFESIONALES A LA DIRECCIÓN DE ADECUACIÓN DE TIERRAS, EN EL SEGUIMIENTO FINANCIERO,  AL PROCESO DE ADMINISTRACIÓN, OPERACIÓN Y CONSERVACIÓN  DE LOS DISTRITOS DE ADECUACIÓN DE TIERRAS DE PROPIEDAD DEL ESTADO, ADMINISTRADOS POR LA AGENCIA Y POR LAS ASOCIACIONES DE USUARIOS,  EL MARCO DEL PROYECTO DE INVERSIÓNNPAA-1100</t>
  </si>
  <si>
    <t>FILA_1077</t>
  </si>
  <si>
    <t>PRESTAR SERVICIOS PROFESIONALES PARA APOYAR A LA DIRECCIÓN DE ADECUACIÓN DE TIERRAS EN EL SEGUIMIENTO DE LA FACTURACIÓN DE LOS DISTRITOS DE ADECUACIÓN DE TIERRAS EXISTENTES, ASÍ COMO DE LOS PROYECTOS DE DISTRITOS Y EL PROCESO DE CONTROL Y SEGUIMIENTO DE LA CARTERA DE LOS DISTRITOS DE ADECUACIÓN DE TIERRAS DE PROPIEDAD DEL ESTADO EN EL MARCO DE LOS PROYECTOS DE INVERSIÓN.NPAA-961</t>
  </si>
  <si>
    <t>FILA_1078</t>
  </si>
  <si>
    <t>FILA_1079</t>
  </si>
  <si>
    <t xml:space="preserve">PRESTAR SERVICIOS PROFESIONALES  PARA APOYAR A LA DIRECCIÓN DE ADECUACIÓN DE TIERRAS EN LOS ASPECTOS TÉCNICOS RELACIONADOS  CON LA ADMINISTRACIÓN, OPERACIÓN Y CONSERVACIÓN DE LOS DISTRITOS ADECUACIÓN DE TIERRAS DE PROPIEDAD DE LA AGENCIA, ADMINISTRADOS POR ESTA. O POR LAS ASOCIACIONES DE USUARIOS Y EN LAS ACTIVIDADES REQUERIDAS PARA DAR CUMPLIMIENTO A LA PRESTACIÓN DEL SERVICIO PÚBLICO  </t>
  </si>
  <si>
    <t>FILA_1080</t>
  </si>
  <si>
    <t>PRESTAR LOS SERVICIOS PROFESIONALES EN LA COORDINACIÓN, ELABORACIÓN, CONSOLIDACIÓN DEL ANTEPROYECTO DEL PRESUPUESTO; LA PROGRAMACIÓN Y SEGUIMIENTO A LA EJECUCIÓN PRESUPUESTAL, ASÍ COMO, ORIENTAR EN LA IMPLEMENTACIÓN DE TRAZADORES PRESUPUESTALES QUE SE DEBEN IDENTIFICAR EN CADA UNO DE LOS PROYECTOS DE INVERSIÓN.NPAA-910</t>
  </si>
  <si>
    <t>FILA_1081</t>
  </si>
  <si>
    <t>PRESTAR SUS SERVICIOS PROFESIONALES PARA APOYAR A LA DIRECCIÓN DE ADECUACIÓN DE TIERRAS EN LAS ACTIVIDADES AMBIENTALES RELACIONADAS CON LOS PROYECTOS ESTRATÉGICOS DE LA DIRECCIÓN DE ADECUACIÓN DE TIERRAS EN SUS DIFERENTES MODALIDADES DE CONSTRUCCIÓN, MODERNIZACIÓN Y REHABILITACIÓN DE DISTRITOS DE PEQUEÑA MEDIANAY GRAN ESCALA; LAS GESTIONES AMBIENTALES DE LOS DISTRITOS ADMINISTRADOS DIREC</t>
  </si>
  <si>
    <t>FILA_1082</t>
  </si>
  <si>
    <t>PRESTAR SERVICIOS PROFESIONALES A LA UNIDAD TÉCNICA TERRITORIAL N° 1 ORIENTACIÓN TÉCNICA A LOS PRODUCTORES PARA EL FORTALECIMIENTO A SUS ACTIVIDADES AGRÍCOLAS, ASÍ COMO EN LOS PROCESOS DE DIAGNÓSTICO, ESTRUCTURACIÓN, FORMULACIÓN, EJECUCIÓN DE LOS PROYECTOS INTEGRALES DE DESARROLLO AGROPECUARIO Y RURAL CON ENFOQUE TERRITORIAL DE ACUERDO CON LOS PROCEDIMIENTOS ESTABLECIDOS PARA ESTE FIN, A</t>
  </si>
  <si>
    <t>FILA_1083</t>
  </si>
  <si>
    <t xml:space="preserve">PRESTAR DESDE SU  PERFIL PROFESIONAL SUS SERVICIOS PARA APOYAR  A LA UNIDAD TÉCNICA TERRITORIAL N° 1 EN LOS PROCESOS DE DIAGNÓSTICO, ESTRUCTURACIÓN, FORMULACIÓN, EJECUCIÓN DE LOS PROYECTOS INTEGRALES DE DESARROLLO AGROPECUARIO Y RURAL CON ENFOQUE TERRITORIAL DE ACUERDO CON LOS PROCEDIMIENTOS ESTABLECIDOS PARA ESTE FIN, BRINDANDO SOPORTE TÉCNICO EN LOS COMITÉS DE GESTIÓN LOCAL DENTRO DEL </t>
  </si>
  <si>
    <t>FILA_1084</t>
  </si>
  <si>
    <t>FILA_1085</t>
  </si>
  <si>
    <t>PRESTAR SUS SERVICIOS PROFESIONALES A LA UNIDAD TÉCNICA TERRITORIAL Nº 2 APOYANDO DESDE SU PERFIL PROFESIONAL LOS ASPECTOS TÉCNICOS QUE SE RELACIONAN CON LOS PROCESOS DE ESTRUCTURACIÓN, EJECUCIÓN, SUPERVISIÓN Y CIERRE DE PROYECTOS INTEGRALES DE DESARROLLO AGROPECUARIO Y RURAL CON ENFOQUE TERRITORIAL – PIDAR EN LOS ASPECTOS DE ASISTENCIA TÉCNICA Y ACCESO A ACTIVOS PRODUCTIVOS, ASÍ COMO LO</t>
  </si>
  <si>
    <t>FILA_1086</t>
  </si>
  <si>
    <t>PRESTAR SERVICIOS DE APOYO A LA GESTIÓN A LA UNIDAD TÉCNICA TERRITORIAL Nº 2 EN LAS ACCIONES QUE SE RELACIONAN CON LOS COMPONENTES DE ACCESO A ACTIVOS PRODUCTIVOS, ASISTENCIA TÉCNICA Y ADECUACIÓN DE TIERRAS DE LOS PROYECTOS INTEGRALES DE DESARROLLO AGROPECUARIO Y RURAL CON ENFOQUE TERRITORIAL – PIDAR EN SUS DIFERENTES ETAPAS DE ESTRUCTURACIÓN, EJECUCIÓN Y SUPERVISIÓN, ASÍ COMO EN LAS DEM</t>
  </si>
  <si>
    <t>FILA_1087</t>
  </si>
  <si>
    <t>PRESTAR DESDE SU PERFIL PROFESIONAL SERVICIOS A LA UNIDAD TÉCNICA TERRITORIAL Nº 2 EN LOS PROCESOS TÉCNICOS QUE SE RELACIONAN CON EL DESARROLLO DE LOS COMITÉ TÉCNICOS DE GESTIÓN LOCAL CTGL DE LOS PROYECTOS INTEGRALES DE DESARROLLO AGROPECUARIO Y RURAL CON ENFOQUE TERRITORIAL – PIDAR, ASÍ COMO EN LOS PROCESOS TÉCNICOS DE ESTRUCTURACIÓN, EJECUCIÓN Y SUPERVISIÓN DE PROYECTOS PIDAR EN LOS AS</t>
  </si>
  <si>
    <t>FILA_1088</t>
  </si>
  <si>
    <t>PRESTAR SUS SERVICIOS PROFESIONALES PARA APOYAR JURÍDICAMENTE A LA UTT Nº 2 EN LOS PROCESO RELACIONADO CON LA ESTRUCTURACIÓN, IMPLEMENTACIÓN Y APOYO A LA SUPERVISIÓN  DE PROYECTOS INTEGRALES DE DESARROLLO AGROPECUARIO Y RURAL CON ENFOQUE TERRITORIAL – PIDAR EN SUS DIFERENTES COMPONENTES DE ASISTENCIA TÉCNICA Y ACCESO A ACTIVOS PRODUCTIVOS, EN ESPECIAL LOS PROCESOS RELACIONADOS CON EL COM</t>
  </si>
  <si>
    <t>FILA_1089</t>
  </si>
  <si>
    <t>FILA_1090</t>
  </si>
  <si>
    <t>PRESTAR SUS SERVICIOS PROFESIONALES A LA AGENCIA DE DESARROLLO RURAL A TRAVÉS DE LA COORDINACIÓN, IMPLEMENTACIÓN Y SEGUIMIENTO A LAS ESTRATEGIAS DE FOMENTO Y FORTALECIMIENTO ASOCIATIVO, DIRIGIDAS A LA POBLACIÓN OBJETO DE ATENCIÓN DE LA OFERTA INSTITUCIONAL.NPAA-860</t>
  </si>
  <si>
    <t>FILA_1091</t>
  </si>
  <si>
    <t>PRESTAR SUS SERVICIOS PROFESIONALES PARA APOYAR JURÍDICAMENTE A LA DIRECCIÓN DE ADECUACIÓN DE TIERRAS EN LOS PROCESOS MISIONALES A CARGO DE  ESTA, EN  EL MARCO DEL PROYECTO DE INVERSIÓN Y EL APOYO EN LAS RESPUESTAS A LAS PQRS.NPAA-967</t>
  </si>
  <si>
    <t>FILA_1092</t>
  </si>
  <si>
    <t>FILA_1093</t>
  </si>
  <si>
    <t>PRESTAR LOS SERVICIOS DE FORMACIÓN Y CAPACITACIÓN PARA EL DESARROLLO DE COMPETENCIAS DE CONFORMIDAD CON EL PLAN INSTITUCIONAL DE FORMACIÓN Y CAPACITACIÓN-PIFC 2021.NPAA-649</t>
  </si>
  <si>
    <t>A-02-02-02-009-002, A-02-02-02-009-003, C-1799-1100-11-0-1799058-02</t>
  </si>
  <si>
    <t>18621 19521</t>
  </si>
  <si>
    <t>FILA_1094</t>
  </si>
  <si>
    <t>PRESTAR DESDE SU PERFIL PROFESIONAL SUS SERVICIOS PARA APOYAR A LA UNIDAD TÉCNICA TERRITORIAL NO. 11, EN LOS PROCESOS DE DIAGNÓSTICO, ESTRUCTURACIÓN, FORMULACIÓN, EJECUCIÓN DE LOS PROYECTOS INTEGRALES DE DESARROLLO AGROPECUARIO Y RURAL CON ENFOQUE TERRITORIAL EN LOS COMPONENTES DE ACCESO A ACTIVOS PRODUCTIVOS Y LA PRESTACIÓN DEL SERVICIO PÚBICO DE ADECUACIÓN DE TIERRAS Y EXTENSIÓN AGROPE</t>
  </si>
  <si>
    <t>FILA_1095</t>
  </si>
  <si>
    <t>PRESTAR SUS SERVICIOS PROFESIONALES A LA UNIDAD TÉCNICA TERRITORIAL NO. 1, PARA APOYAR EN EL DEPARTAMENTO DEL CESAR LA EJECUCIÓN DE LOS PROCESOS OPERATIVOS RELACIONADOS CON LOS PROYECTOS INTEGRALES DE DESARROLLO AGROPECUARIO Y RURAL CON ENFOQUE TERRITORIAL, ASÍ COMO EL APOYO EN EL DESARROLLO DE LOS PROCESOS DE ADECUACIÓN DE TIERRAS Y EXTENSIÓN AGROPECUARIA Y DIVULGACIÓN DE LA OFERTA INST</t>
  </si>
  <si>
    <t>FILA_1096</t>
  </si>
  <si>
    <t xml:space="preserve">PRESTAR SUS SERVICIOS PROFESIONALES PARA APOYAR JURÍDICAMENTE A LA UTT Nº 2 EN LOS PROCESOS RELACIONADOS CON LA PRESTACIÓN DEL SERVICIO PÚBLICO DE ADECUACIÓN DE TIERRAS Y LOS ASPECTOS JURÍDICOS QUE RELACIONAN LOS PROCESOS DE ESTRUCTURACIÓN, EJECUCIÓN, SUPERVISIÓN Y CIERRE DE PROYECTOS INTEGRALES DE DESARROLLO AGROPECUARIO Y RURAL CON ENFOQUE TERRITORIAL – PIDAR EN LOS ASPECTOS DE ACCESO </t>
  </si>
  <si>
    <t>FILA_1097</t>
  </si>
  <si>
    <t>PRESTAR SERVICIOS PROFESIONALES A LA SECRETARÍA GENERAL REALIZANDO ACTIVIDADES DE ATENCIÓN AL CIUDADANO Y ENLAZANDO A LAS DEPENDENCIAS DE LA AGENCIA PARA LA ATENCIÓN OPORTUNA DE PETICIONES, QUEJAS, SUGERENCIAS Y RECLAMOS CONFORME AL MARCO NORMATIVO VIGENTE.NPAA709</t>
  </si>
  <si>
    <t>FILA_1098</t>
  </si>
  <si>
    <t>PRESTAR SUS SERVICIOS PROFESIONALES EN LA SECRETARÍA GENERAL DE LA AGENCIA DE DESARROLLO RURAL, EN LA REVISIÓN, SEGUIMIENTO, ANÁLISIS Y CONTROL DE LOS ASUNTOS RELACIONADOS CON LAS FALTAS DISCIPLINARIAS COMETIDAS POR LOS FUNCIONARIOS DE LA ENTIDAD DE MANERA OPORTUNA Y EFICIENTE A FIN DE ASEGURAR EL CUMPLIMIENTO DE LAS NORMAS VIGENTES.NPAA-1085</t>
  </si>
  <si>
    <t>FILA_1099</t>
  </si>
  <si>
    <t>FILA_1100</t>
  </si>
  <si>
    <t>PRESTAR LOS SERVICIOS DE APOYO A LA GESTIÓN EN LAS ACTIVIDADES ADMINISTRATIVAS Y TRÁMITE DOCUMENTAL DE LA VICEPRESIDENCIA DE GESTIÓN CONTRACTUAL DE LA ADRNPAA-1124</t>
  </si>
  <si>
    <t>FILA_1101</t>
  </si>
  <si>
    <t>PRESTAR SUS SERVICIOS PROFESIONALES EN LA UNIDAD TÉCNICA TERRITORIAL NO. 7 EN LOS ASPECTOS OPERATIVOS RELACIONADOS CON LA VERIFICACIÓN AMBIENTAL EN LOS PROCESOS DE ESTRUCTURACIÓN Y EJECUCIÓN DE LOS PROYECTOS INTEGRALES DE DESARROLLO AGROPECUARIO Y RURAL CON ENFOQUE TERRITORIAL Y EL APOYO AMBIENTAL EN LOS PROCESOS DE EXTENSIÓN AGROPECUARIA Y DE ADECUACIÓN DE TIERRAS.NPAA-1001</t>
  </si>
  <si>
    <t>FILA_1102</t>
  </si>
  <si>
    <t>PRESTACIÓN DE SERVICIOS PROFESIONALES PARA APOYAR EL SEGUIMIENTO Y CONTROL A LA METODOLOGÍA DE GESTIÓN DE PROYECTOS DE TI ALINEADO CON EL PLAN DE ACCIÓN EN EL DESARROLLO DEL PETI, PARA LAS ACTIVIDADES DE IMPLEMENTACIÓN DE LOS PROPÓSITOS EN EL SERVICIO DE EXTENSIÓN AGROPECUARIA EN EL CUMPLIMIENTO DE LA POLÍTICA DE GOBIERNO DIGITALNPAA-1089</t>
  </si>
  <si>
    <t>FILA_1103</t>
  </si>
  <si>
    <t>PRESTAR SUS SERVICIOS PROFESIONALES EN LA UNIDAD TÉCNICA TERRITORIAL N°13 APOYANDO LOS PROCESOS JURÍDICOS RELACIONADOS CON LA PRESTACIÓN DEL SERVICIO PÚBLICO DE ADECUACIÓN DE TIERRAS, EXTENSIÓN AGROPECUARIA, LA PUESTA EN MARCHA DEL MODELO DE APOYO A LA COMERCIALIZACIÓN Y EN LOS PROCESOS DE ESTRUCTURACIÓN Y EJECUCIÓN DE LOS PROYECTOS INTEGRALES DE DESARROLLO AGROPECUARIO Y RURAL CON ENFOQ</t>
  </si>
  <si>
    <t>FILA_1104</t>
  </si>
  <si>
    <t>PRESTAR SUS SERVICIOS PROFESIONALES A LA SECRETARIA GENERAL PARA REALIZAR EL DIAGNÓSTICO, PLANEACIÓN, EJECUCIÓN Y SEGUIMIENTO AL PROGRAMA DE BIENESTAR E INCENTIVOS, ASÍ COMO EN LAS ACTIVIDADES TRANSVERSALES RELACIONADAS CON LOS PLANES, PROGRAMAS Y PROCESOS INSTITUCIONALES DE LA DIRECCIÓN DE TALENTO HUMANONPAA-1087</t>
  </si>
  <si>
    <t>FILA_1105</t>
  </si>
  <si>
    <t>PRESTAR SUS SERVICIOS PROFESIONALES A LA UNIDAD TÉCNICA TERRITORIAL Nº 7 APOYANDO EN EL APOYO A LA SUPERVISIÓN Y ASPECTOS RELACIONADOS CON LA PRESTACIÓN DEL SERVICIO DE ADECUACIÓN DE TIERRAS, EN LOS PROCESOS DE HABILITACIÓN DE EPSEAS Y EN LA ESTRUCTURACIÓN EN EL COMPONENTE DE INFRAESTRUCTURA, Y EL ACOMPAÑAMIENTO EN LA EJECUCIÓN DE LOS PROYECTOS INTEGRALES DE DESARROLLO AGROPECUARIO Y RUR</t>
  </si>
  <si>
    <t>FILA_1106</t>
  </si>
  <si>
    <t>PRESTAR DESDE SU PERFIL PROFESIONAL SUS SERVICIOS PARA APOYAR A LA UNIDAD TÉCNICA TERRITORIAL NO. 13 EN LOS PROCESOS DE ESTRUCTURACIÓN, FORMULACIÓN, EJECUCIÓN Y SUPERVISIÓN DE LOS PROYECTOS INTEGRALES DE DESARROLLO AGROPECUARIO Y RURAL CON ENFOQUE TERRITORIAL, CONSTRUCCIÓN DE INSTRUMENTOS DE PLANIFICACIÓN RURAL PIDARET, PRESENTACIÓN DE LA  OFERTA INSTITUCIONAL Y ACOMPAÑAMIENTO EN EL SEGU</t>
  </si>
  <si>
    <t>FILA_1107</t>
  </si>
  <si>
    <t>C-1702-1100-13-0-1702007-02, C-1702-1100-13-0-1702023-02, C-1702-1100-13-0-1702024-02, C-1702-1100-13-0-1702025-02, C-1709-1100-5-0-1709101-02</t>
  </si>
  <si>
    <t>FILA_1108</t>
  </si>
  <si>
    <t>PRESTAR DESDE SU PERFIL PROFESIONAL SUS SERVICIOS  A LA UNIDAD TÉCNICA TERRITORIAL NO. 5 EN EL DEPARTAMENTO DEL CHOCÓ EN LOS PROCESOS DE ESTRUCTURACIÓN Y EJECUCIÓN DE LOS PROYECTOS INTEGRALES DE DESARROLLO AGROPECUARIO Y RURAL CON ENFOQUE TERRITORIAL Y LOS PROCESOS RELACIONADOS CON LA PRESTACIÓN DEL SERVICIO DE EXTENSIÓN AGROPECUARIA,  ASÍ COMO EN LA PRESTACIÓN DEL SERVICIO PÚBLICO DE AD</t>
  </si>
  <si>
    <t>FILA_1109</t>
  </si>
  <si>
    <t>PRESTAR SERVICIOS PROFESIONALES PARA APOYAR EL DESARROLLO, ACTUALIZACIÓN, IMPLEMENTACIÓN, DOCUMENTACIÓN, GESTIÓN Y SOPORTE TECNOLÓGICO DE LOS APLICATIVOS QUE SOPORTAN EL COMPONENTE DE SISTEMAS DE SUMINISTRO DE ENERGÍA EN EL MARCO DE LA ADMINISTRACIÓN, OPERACIÓN Y CONSERVACIÓN DE LOS DISTRITOS DE ADECUACIÓN DE TIERRAS.NPAA-890</t>
  </si>
  <si>
    <t>C-1709-1100-5-0-1709103-02</t>
  </si>
  <si>
    <t>FILA_1110</t>
  </si>
  <si>
    <t>SUMINISTRO DE ELEMENTOS NECESARIOS PARA MANTENER LAS CONDICIONES FÍSICAS DE LAS SEDES Y LOS DISTRITOS DE LA AGENCIA DE DESARROLLO RURAL – ADR. NPAA-273</t>
  </si>
  <si>
    <t>A-02-02-01-004-002</t>
  </si>
  <si>
    <t>FILA_1111</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</si>
  <si>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TERRITORIAL.NPAA-1126</t>
  </si>
  <si>
    <t>FILA_1112</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</si>
  <si>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TERRITORIAL.NPAA-1127</t>
  </si>
  <si>
    <t>FILA_1113</t>
  </si>
  <si>
    <t>PRESTAR DESDE SU PERFIL PROFESIONAL SUS SERVICIOS PARA APOYAR A LA UNIDAD TÉCNICA TERRITORIAL NO. 11, EN LOS PROCESOS DE DIAGNÓSTICO, ESTRUCTURACIÓN, FORMULACIÓN, EJECUCIÓN DE LOS PROYECTOS INTEGRALES DE DESARROLLO AGROPECUARIO Y RURAL CON ENFOQUE TERRITORIAL DE ACUERDO CON LOS PROCEDIMIENTOS ESTABLECIDOS PARA ESTE FIN, ASÍ COMO EL ACOMPAÑAMIENTO EN EL PROCESO DE HABILITACIÓN DE EPSEAS Y</t>
  </si>
  <si>
    <t>FILA_1114</t>
  </si>
  <si>
    <t>PRESTAR SUS SERVICIOS PROFESIONALES EN LA UNIDAD TÉCNICA TERRITORIAL NO.10 APOYANDO TÉCNICAMENTE DESDE SU PERFIL COMO INGENIERO CIVIL EN LOS ASPECTOS RELACIONADOS CON LA ESTRATEGIA DE ESTRUCTURACIÓN Y FORMULACIÓN DE PROYECTOS INTEGRALES DE DESARROLLO AGROPECUARIO Y RURAL CON ENFOQUE TERRITORIAL, ASÍ COMO APOYO TÉCNICO EN LOS COMITÉS TÉCNICOS DE GESTIÓN LOCAL Y EL ACOMPAÑAMIENTO EN LA EJE</t>
  </si>
  <si>
    <t>FILA_1115</t>
  </si>
  <si>
    <t>PRESTAR SERVICIOS PROFESIONALES PARA APOYAR A LA DIRECCIÓN DE ADECUACIÓN DE TIERRAS EN LA CONSTRUCCIÓN FINANCIERA Y CONTABLE PARA EL ANÁLISIS, DEPURACIÓN Y COBRO DE LA CARTERA DE LA AGENCIA DE DESARROLLO RURAL, EN EL MARCO DE LOS PROYECTOS DE INVERSIÓN, ESPECÍFICAMENTE EN EL CONTROL Y SOPORTE DE LOS ASUNTOS DE LA CARTERA DERIVADA DEL SERVICIO PÚBLICO DE ADECUACIÓN DE TIERRAS.NPAA-960</t>
  </si>
  <si>
    <t>FILA_1116</t>
  </si>
  <si>
    <t>PRESTAR DESDE SU PERFIL PROFESIONAL SUS SERVICIOS PARA APOYAR A LA UNIDAD TÉCNICA TERRITORIAL NO. 13 EN LOS PROCESOS DE ESTRUCTURACIÓN, FORMULACIÓN, EJECUCIÓN Y SUPERVISIÓN DE LOS PROYECTOS INTEGRALES DE DESARROLLO AGROPECUARIO Y RURAL CON ENFOQUE TERRITORIAL, ASÍ COMO EN LOS ASPECTOS OPERATIVOS PARA EL ACOMPAÑAMIENTO TÉCNICO EN LA PRESTACIÓN DEL SERVICIO DE EXTENSIÓN AGROPECUARIA, SERVI</t>
  </si>
  <si>
    <t>FILA_1117</t>
  </si>
  <si>
    <t>FILA_1118</t>
  </si>
  <si>
    <t>PRESTAR SUS SERVICIOS PROFESIONALES A LA DIRECCIÓN DE ACCESO A ACTIVOS PRODUCTIVOS ESTRUCTURANDO Y FORMULANDO PROYECTOS INTEGRALES DE DESARROLLO AGROPECUARIO Y RURAL CON ENFOQUE TERRITORIAL Y SOPORTANDO LOS PROCESOS Y PROCEDIMIENTOS DE ESTRUCTURACIÓN Y EJECUCIÓN DE LOS PROYECTOS COFINANCIADOS POR LA AGENCIA Y CONTRIBUYENDO A LA ORGANIZACIÓN ADMINISTRATIVA Y DOCUMENTAL QUE REQUIEREN ESTOS</t>
  </si>
  <si>
    <t>FILA_1119</t>
  </si>
  <si>
    <t>PRESTAR DESDE SU PERFIL PROFESIONAL LOS SERVICIOS  A LA UNIDAD TÉCNICA TERRITORIAL NO.5 EN LOS PROCESOS TÉCNICOS RELACIONADOS CON LA ESTRUCTURACIÓN, EJECUCIÓN Y SUPERVISIÓN DE LOS PROYECTOS INTEGRALES DE DESARROLLO AGROPECUARIO Y RURAL CON ENFOQUE TERRITORIAL, EN LOS COMPONENTES DE ACCESO A ACTIVOS PRODUCTIVOS, COMERCIALIZACIÓN, ASISTENCIA TÉCNICA, Y ADECUACIÓN DE TIERRAS, ASÍ COMO EN LA</t>
  </si>
  <si>
    <t>FILA_1120</t>
  </si>
  <si>
    <t>PRESTAR SERVICIOS PROFESIONALES PARA APOYAR LA IMPLEMENTACIÓN DEL SERVICIO DE INFORMACIÓN GEOGRÁFICA QUE APOYAN LAS ACTIVIDADES DE FORMULACIÓN DE PROYECTOS EN EL MARCO DE ADT, SOPORTADO EN LA PLANIFICACIÓN DEL DEL USO DEL SUELO RURAL Y CONDICIONES AMBIENTALES Y TERRITORIALES, APOYANDO LA IMPLEMENTACIÓN DE LOS PROPÓSITOS DE LA POLÍTICA DE GOBIERNO DIGITALNPAA-1091</t>
  </si>
  <si>
    <t>C-1709-1100-5-0-1709084-02</t>
  </si>
  <si>
    <t>FILA_1121</t>
  </si>
  <si>
    <t>PRESTACIÓN DE SERVICIOS DE APOYO A LA GESTIÓN A LA OFICINA DE TECNOLOGÍAS DE LA INFORMACIÓN EN LA GESTIÓN TÉCNICA Y MESA DE SOPORTE TÉCNICO PARA GESTIONAR, DOCUMENTAR Y REGISTRAR LAS DIFERENTES SOLICITUDES Y SOLUCIONES DE LOS SERVICIOS DE TECNOLOGÍA.NPAA-1092</t>
  </si>
  <si>
    <t>FILA_1122</t>
  </si>
  <si>
    <t xml:space="preserve">PRESTAR LOS SERVICIOS PROFESIONALES PARA APOYAR ACTIVIDADES TECNOLÓGICAS A TRAVÉS DE LOS SISTEMAS DE INFORMACIÓN DISPUESTOS PARA LA GESTIÓN, SEGUIMIENTO Y CONTROL AL SERVICIO PÚBLICO DE ADECUACIÓN DE TIERRAS, EN LO QUE RESPECTA A LOS PROCESOS DE FACTURACIÓN, RECAUDO Y CARTERA EN LA ADR, CONTRIBUYENDO A LA IMPLEMENTACIÓN DE LOS PROPÓSITOS DE LA POLÍTICA DE GOBIERNO DIGITAL EN LA ENTIDAD. </t>
  </si>
  <si>
    <t>FILA_1123</t>
  </si>
  <si>
    <t>PRESTAR SUS SERVICIOS PROFESIONALES A LA AGENCIA DE DESARROLLO RURAL EN LA EVALUACIÓN Y CALIFICACIÓN DE LOS PROYECTOS INTEGRALES DE DESARROLLO AGROPECUARIO Y RURAL, CONFORME EL REGLAMENTO VIGENTE Y DESDE EL NÚCLEO BÁSICO DE SU CONOCIMIENTO.NPAA-1088</t>
  </si>
  <si>
    <t>FILA_1124</t>
  </si>
  <si>
    <t>PRESTAR EL SERVICIO PÚBLICO DE EXTENSIÓN AGROPECUARIA A TRAVÉS DE LA METODOLOGÍA DIGITAL EN LOS TÉRMINOS ESTABLECIDOS EN LA LEY 1876 DE 2017 Y LA RESOLUCIÓN 407 DEL 30 DE OCTUBRE DE 2018, EN LOS TREINTA (30) DEPARTAMENTOS QUE CUENTAN CON EL PLAN DEPARTAMENTAL DE EXTENSIÓN AGROPECUARIA – PDEA, ADOPTADO POR ORDENANZA DEPARTAMENTAL.NPAA-794</t>
  </si>
  <si>
    <t>FILA_1125</t>
  </si>
  <si>
    <t>AUNAR ESFUERZOS TÉCNICOS, ADMINISTRATIVOS Y FINANCIEROS ENTRE LOS MUNICIPIOS DE ABEJORRAL, CHIGORODO, COCORNA, GIRARDOTA, SAN CARLOS, VALDIVIA Y LA AGENCIA DE DESARROLLO RURAL - ADR, PARA CANALIZAR LOS RECURSOS QUE PERMITIRÁN LA PRESTACIÓN DEL SERVICIO PÚBLICO DE EXTENSIÓN AGROPECUARIA, A TRAVÉS DE LAS ENTIDADES PRESTADORAS DEL SERVICIO DE EXTENSIÓN AGROPECUARIA EPSEA, DEBIDAMENTE HABILI</t>
  </si>
  <si>
    <t>FILA_1126</t>
  </si>
  <si>
    <t>PRESTAR SERVICIOS PROFESIONALES PARA APOYAR EN LAS ACTIVIDADES DE REPRESENTACIÓN JUDICIAL DE LA ENTIDAD, ATENCIÓN DE PROCESOS JUDICIALES Y ADMINISTRATIVOS, REVISIÓN DE LAS ACTUACIONES JUDICIALES Y ADMINISTRATIVAS EN EL MARCO DE LOS PROCESOS JUDICIALES QUE SE ENCUENTRAN A CARGO DE LA OFICINA JURÍDICA, ADICIONAL DE LA ELABORACIÓN DE CONCEPTOS JURÍDICOS, ATENCIÓN DE DERECHOS DE PETICIÓN Y R</t>
  </si>
  <si>
    <t>FILA_1127</t>
  </si>
  <si>
    <t>FILA_1128</t>
  </si>
  <si>
    <t>FILA_1129</t>
  </si>
  <si>
    <t>FILA_1130</t>
  </si>
  <si>
    <t>PRESTAR SERVICIOS DE APOYO A LA GESTIÓN A LA UNIDAD TÉCNICA TERRITORIAL NO.3 Y LA DIRECCIÓN DE ADECUACIÓN DE TIERRAS COMO AUXILIAR DE CONSERVACIÓN EN LOS ASPECTOS RELACIONADOS CON LA CONSERVACIÓN Y/O MANTENIMIENTO DEL DISTRITO DE ADECUACIÓN APOYANDO LA PRESTACIÓN DEL SERVICIO PÚBLICO DE ADECUACIÓN DE TIERRAS CONFORME A LA LEY, PROCEDIMIENTOS, MANUALES Y DOCUMENTOS TÉCNICOS EXPEDIDOS SOBR</t>
  </si>
  <si>
    <t>FILA_1131</t>
  </si>
  <si>
    <t>PRESTAR APOYO A LA GESTIÓN DE TI PARA EL DESARROLLO, ACTUALIZACIÓN EN LOS DIFERENTES MÓDULOS DEL SISTEMA DE INFORMACIÓN DEL BANCO DE PROYECTOS, EN EL MARCO DE LA IMPLEMENTACIÓN DE LOS PROPÓSITOS DE LA ADECUACIÓN DE TIERRAS EN LA POLÍTICA DE GOBIERNO DIGITAL.NPAA-891</t>
  </si>
  <si>
    <t>FILA_1132</t>
  </si>
  <si>
    <t>PRESTAR SERVICIOS DE APOYO A LA GESTIÓN A LA UNIDAD TÉCNICA TERRITORIAL NO.3 Y LA DIRECCIÓN DE ADECUACIÓN DE TIERRAS COMO AUXILIAR ADMINISTRATIVO Y DE CORRESPONDENCIA EN LOS ASPECTOS RELACIONADOS CON LA ADMINISTRACIÓN, OPERACIÓN Y MANTENIMENTO DEL DISTRITO DE ADECUACIÓN DE TIERRA MONTERÍA – MOCARÍ, APOYANDO LA PRESTACIÓN DEL SERVICIO PÚBLICO DE ADECUACIÓN DE TIERRAS CONFORME A LA LEY, PR</t>
  </si>
  <si>
    <t>FILA_1133</t>
  </si>
  <si>
    <t>PRESTAR SUS SERVICIOS PROFESIONALES A LA UNIDAD TÉCNICA TERRITORIAL Nº 2 APOYANDO TÉCNICAMENTE LOS PROCESOS RELACIONADOS CON LA PRESTACIÓN DEL SERVICIO PÚBLICO DE ADECUACIÓN DE TIERRAS, Y LOS PROCESOS RELACIONADOS CON LA ESTRUCTURACIÓN, EJECUCIÓN Y SUPERVISIÓN DE PROYECTOS INTEGRALES DE DESARROLLO AGROPECUARIO Y RURAL CON ENFOQUE TERRITORIAL – PIDAR EN LOS ASPECTOS DE ACCESO A ACTIVOS PR</t>
  </si>
  <si>
    <t>FILA_1134</t>
  </si>
  <si>
    <t>FILA_1135</t>
  </si>
  <si>
    <t>FILA_1136</t>
  </si>
  <si>
    <t>PRESTAR SERVICIOS DE APOYO A LA GESTIÓN PARA EL DESARROLLO, ACTUALIZACIÓN, IMPLEMENTACIÓN, DOCUMENTACIÓN Y SOPORTE TI DE LOS MÓDULOS DE SALARIOS, TIQUETES, COMISIONES Y REPORTES DEL SISTEMA DE INFORMACIÓN ULISES QUE APOYA EL PROCESO DE VIÁTICOS EN EL MARCO DEL CICLO DE VIDA DEL DOMINO DE LOS SISTEMAS DE INFORMACIÓN DE LA ADR.NPAA-1094</t>
  </si>
  <si>
    <t>FILA_1137</t>
  </si>
  <si>
    <t>PRESTAR LOS SERVICIOS PROFESIONALES A LA UNIDAD TÉCNICA TERRITORIAL NO. 9 LIDERANDO EL DIAGNOSTICO, ESTRUCTURACIÓN Y FORMULACIÓN DE LOS PROYECTOS INTEGRALES DE DESARROLLO AGROPECUARIO Y RURAL CON ENFOQUE TERRITORIAL PRIORIZADOS POR LA ADR DENTRO DEL MARCO DE LOS COMPROMISOS ESTABLECIDOS CON EL CRIC, ASÍ COMO ORIENTANDO TÉCNICAMENTE LAS ACCIONES QUE CONLLEVEN A LA SOLUCIÓN DE LAS PROBLEMÁ</t>
  </si>
  <si>
    <t>FILA_1138</t>
  </si>
  <si>
    <t>PRESTAR LOS SERVICIOS PROFESIONALES APOYANDO A LA UNIDAD TÉCNICA TERRITORIAL NO. 9 EN LAS ACTIVIDADES RELACIONADAS CON EL DIAGNOSTICO, ESTRUCTURACIÓN Y FORMULACIÓN DE PROYECTOS INTEGRALES DE DESARROLLO AGROPECUARIO Y RURAL CON ENFOQUE TERRITORIAL PRIORIZADOS POR LA ADR DENTRO DEL MARCO DE LOS COMPROMISOS ESTABLECIDOS CON EL CRIC. NPAA-1147</t>
  </si>
  <si>
    <t>FILA_1139</t>
  </si>
  <si>
    <t>PRESTAR LOS SERVICIOS DE APOYO A LA GESTIÓN DOCUMENTAL A LA DIRECCIÓN DE ACTIVOS PRODUCTIVOS, EN EL PROCESO DE RECEPCIÓN, RADICACIÓN Y ARCHIVO Y TRÁMITES RELACIONADOS CON LA CUSTODIA DOCUMENTAL.NPAA-1106</t>
  </si>
  <si>
    <t>FILA_1140</t>
  </si>
  <si>
    <t>PRESTAR SUS SERVICIOS PROFESIONALES A LA UNIDAD TÉCNICA TERRITORIAL NO. 5 EN EL DEPARTAMENTO DEL CHOCÓ EN LOS PROCESOS DE ESTRUCTURACIÓN Y EJECUCIÓN DE LOS PROYECTOS INTEGRALES DE DESARROLLO AGROPECUARIO Y RURAL CON ENFOQUE TERRITORIAL Y LOS PROCESOS RELACIONADOS CON LA PRESTACIÓN DEL SERVICIO DE EXTENSIÓN AGROPECUARIA,  ASÍ COMO EN LA PRESTACIÓN DEL SERVICIO PÚBLICO DE ADECUACIÓN DE TIE</t>
  </si>
  <si>
    <t>FILA_1141</t>
  </si>
  <si>
    <t>PRESTAR LOS SERVICIOS PROFESIONALES A LA UNIDAD TÉCNICA TERRITORIAL NO. 9 REALIZANDO EL DIAGNOSTICO, ESTRUCTURACIÓN Y FORMULACIÓN DE LOS PROYECTOS INTEGRALES DE DESARROLLO AGROPECUARIO Y RURAL CON ENFOQUE TERRITORIAL PRIORIZADOS POR LA ADR DENTRO DEL MARCO DE LOS COMPROMISOS ESTABLECIDOS CON EL CRIC. NPAA-1146</t>
  </si>
  <si>
    <t>FILA_1142</t>
  </si>
  <si>
    <t>PRESTAR LOS SERVICIOS PROFESIONALES A LA UNIDAD TÉCNICA TERRITORIAL NO. 9 REALIZANDO EL DIAGNOSTICO, ESTRUCTURACIÓN Y FORMULACIÓN DE LOS PROYECTOS INTEGRALES DE DESARROLLO AGROPECUARIO Y RURAL CON ENFOQUE TERRITORIAL PRIORIZADOS POR LA ADR DENTRO DEL MARCO DE LOS COMPROMISOS ESTABLECIDOS CON EL CRIC; ASÍ COMO REALIZANDO RECOMENDACIONES QUE PROPENDAN POR LA SOLUCIÓN DE LAS PROBLEMÁTICAS Q</t>
  </si>
  <si>
    <t>FILA_1143</t>
  </si>
  <si>
    <t>FILA_1144</t>
  </si>
  <si>
    <t>PRESTAR SERVICIOS DE APOYO A LA GESTIÓN A LA DIRECCIÓN DE ADECUACIÓN DE TIERRAS Y LA UNIDAD TÉCNICA TERRITORIAL N° 3 COMO AUXILIAR ELECTROMECANICO RESPECTO AL MANTENIMIENTO DE BOMBAS GARANTIZANDO LA OPERACIÓN DE LOS DISTRITOS DE ADECUACIÓN DE TIERRAS, APOYANDO LA PRESTACIÓN DEL SERVICIO PÚBLICO DE ADECUACIÓN DE TIERRAS CONFORME A LA LEY.NPAA-1057</t>
  </si>
  <si>
    <t>FILA_1145</t>
  </si>
  <si>
    <t>PRESTAR SUS SERVICIOS PROFESIONALES PARA APOYAR JURÍDICAMENTE A LA DIRECCIÓN DE ADECUACIÓN DE TIERRAS EN EL SEGUIMIENTO, ASESORÍA Y ACTUALIZACIÓN DEL REGISTRO GENERAL DE USUARIOS, LEVANTAMIENTO DE MEDIDAS CAUTELARES DE PREDIOS USUARIOS DE LOS DISTRITOS DE ADECUACIÓN DE TIERRAS,  APOYO A LA SUPERVISIÓN DE LOS CONTRATOS DE ADMINISTRACIÓN DE LOS DISTRITOS DE PROPIEDAD DE LA AGENCIA Y CERTIF</t>
  </si>
  <si>
    <t>FILA_1146</t>
  </si>
  <si>
    <t>PRESTAR LOS SERVICIOS PROFESIONALES A LA UNIDAD TÉCNICA TERRITORIAL NO. 9 REALIZANDO EL DIAGNOSTICO, ESTRUCTURACIÓN Y FORMULACIÓN DE LOS PROYECTOS INTEGRALES DE DESARROLLO AGROPECUARIO Y RURAL CON ENFOQUE TERRITORIAL PRIORIZADOS POR LA ADR DENTRO DEL MARCO DE LOS COMPROMISOS ESTABLECIDOS CON EL CRIC.NPAA-1144</t>
  </si>
  <si>
    <t>FILA_1147</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</si>
  <si>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TERRITORIAL.NPAA-1129</t>
  </si>
  <si>
    <t>FILA_1148</t>
  </si>
  <si>
    <t>PRESTAR LOS SERVICIOS PROFESIONALES A LA UNIDAD TÉCNICA TERRITORIAL NO. 9 REALIZANDO EL DIAGNOSTICO, ESTRUCTURACIÓN Y FORMULACIÓN DE LOS PROYECTOS INTEGRALES DE DESARROLLO AGROPECUARIO Y RURAL CON ENFOQUE TERRITORIAL PRIORIZADOS POR LA ADR DENTRO DEL MARCO DE LOS COMPROMISOS ESTABLECIDOS CON EL CRIC.NPAA-1145</t>
  </si>
  <si>
    <t>FILA_1149</t>
  </si>
  <si>
    <t>PRESTAR SERVICIOS DE APOYO A LA GESTIÓN A LA UNIDAD TÉCNICA TERRITORIAL NO.3 Y LA DIRECCIÓN DE ADECUACIÓN DE TIERRAS COMO AUXILIAR DE RIEGO Y DRENAJE EN LOS ASPECTOS RELACIONADOS CON LA OPERACIÓN Y CONSERVACIÓN DEL DISTRITO DE ADECUACIÓN DE TIERRAS, APOYANDO LA PRESTACIÓN DEL SERVICIO PÚBLICO DE ADECUACIÓN DE TIERRAS CONFORME A LA LEY, PROCEDIMIENTOS, MANUALES Y DOCUMENTOS TÉCNICOS EXPED</t>
  </si>
  <si>
    <t>FILA_1150</t>
  </si>
  <si>
    <t>FILA_1151</t>
  </si>
  <si>
    <t>PRESTAR LOS SERVICIOS PROFESIONALES COMO ABOGADO PARA APOYAR LAS ACTIVIDADES RELACIONADAS CON LA ATENCIÓN, ELABORACIÓN, REVISIÓN Y TRÁMITE DE LA ACTUACIÓN DE LA VICEPRESIDENCIA DE GESTIÓN CONTRACTUAL, EN LAS DIFERENTES ETAPAS DE LOS PROCESOS DE CONTRATACIÓN DE LA ADR.NPAA-1196</t>
  </si>
  <si>
    <t>FILA_1152</t>
  </si>
  <si>
    <t>FILA_1153</t>
  </si>
  <si>
    <t>PRESTAR SUS SERVICIOS PROFESIONALES PARA APOYAR A LA DIRECCIÓN DE ADECUACIÓN DE TIERRAS EN LAS ACTIVIDADES AMBIENTALES RELACIONADAS CON LOS PROYECTOS ESTRATÉGICOS DE LA DIRECCIÓN DE ADECUACIÓN DE TIERRAS EN SUS DIFERENTES MODALIDADES DE CONSTRUCCIÓN, MODERNIZACIÓN Y REHABILITACIÓN DE DISTRITOS DE PEQUEÑA MEDIANA Y GRAN ESCALA; LAS GESTIONES AMBIENTALES DE LOS DISTRITOS ADMINISTRADOS DIRE</t>
  </si>
  <si>
    <t>FILA_1154</t>
  </si>
  <si>
    <t>PRESTAR EL SERVICIO DE AVALÚO DE LAS AREAS A ADQUIRIR EN LAS ZONAS DE AMORTIZACION AMBIENTAL DEL EMBALSE LA COPA DEL DISTRITO DE ADECUACIÓN DE TIERRAS ALTO CHICAMOCHA Y FIRAVITOBA, DE CONFORMIDAD CON LA SENTENCIA PROFERIDA POR EL TRIBUNAL ADMINISTRATIVO DEBOYACÁ CON OCASIÓN DE LA ACCION POPULAR CON RADICADO N° 20110003100NPAA-293</t>
  </si>
  <si>
    <t>FILA_1155</t>
  </si>
  <si>
    <t>ADQUISICIÓN DE TAPABOCAS PARA LA PREVENCIÓN, MITIGACIÓN Y CONTROL DE LA PANDEMIA COVID-19 EN LAS SEDES DE LA ADR.NPAA-688</t>
  </si>
  <si>
    <t>A-02-02-01-002-007</t>
  </si>
  <si>
    <t>FILA_1156</t>
  </si>
  <si>
    <t>PRESTAR SERVICIOS PROFESIONALES PARA APOYAR A LA DIRECCIÓN DE ADECUACIÓN DE TIERRAS EN LA CONSTRUCCIÓN FINANCIERA Y CONTABLE PARA EL ANÁLISIS, DEPURACIÓN Y COBRO DE LA CARTERA DE LA AGENCIA DE DESARROLLO RURAL, EN EL MARCO DE LOS PROYECTOS DE INVERSIÓN, ESPECÍFICAMENTE EN EL CONTROL Y SOPORTE DE LOS ASUNTOS DE LA CARTERA DERIVADA DEL SERVICIO PÚBLICO DE ADECUACIÓN DE TIERRASNPAA-962</t>
  </si>
  <si>
    <t>FILA_1157</t>
  </si>
  <si>
    <t>FILA_1158</t>
  </si>
  <si>
    <t>PRESTAR SERVICIOS DE APOYO A LA GESTIÓN EN LA IMPLEMENTACIÓN O ACTUALIZACIONES DE LOS APLICATIVOS QUE SOPORTAN LOS PROPÓSITOS DEL SERVICIO DE ADECUACIÓN DE ADECUACIÓN DE TIERRAS EN EL MARCO DE LA ADOPCIÓN DE LA POLÍTICA DE GOBIERNO DIGITAL EN AL ADR.NPAA-1090</t>
  </si>
  <si>
    <t>FILA_1159</t>
  </si>
  <si>
    <t>PRESTAR LOS SERVICIOS PROFESIONALES EN LA OFICINA DE TECNOLOGÍAS DE LA INFORMACIÓN PARA LA ACTUALIZACIÓN DEL SISTEMA DE INFORMACIÓN MISIONAL DEL BANCO DE PROYECTOS INTEGRALES DE DESARROLLO RURAL ASÍ COMO EL MEJORAMIENTO DE LOS SERVICIOS TECNOLÓGICOS SOBRE LOS PROCESOS DE ADECUACIÓNDE TIERRAS ALINEADO CON EL PLAN ESTRATEGICO DE TECNOLOGÍAS DE LA INFORMACIÓN - PETINPAA-1093</t>
  </si>
  <si>
    <t>FILA_1160</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</si>
  <si>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TERRITORIAL.NPAA-1128</t>
  </si>
  <si>
    <t>FILA_1161</t>
  </si>
  <si>
    <t>FILA_1162</t>
  </si>
  <si>
    <t>FILA_1163</t>
  </si>
  <si>
    <t>FILA_1164</t>
  </si>
  <si>
    <t>PRESTAR SUS SERVICIOS PROFESIONALES EN LA UNIDAD TÉCNICA TERRITORIAL NO.10 APOYANDO TÉCNICAMENTE DESDE SU PERFIL COMO INGENIERO AMBIENTAL EN LOS ASPECTOS RELACIONADOS CON LA ESTRATEGIA DE ESTRUCTURACIÓN Y FORMULACIÓN DE PROYECTOS INTEGRALES DE DESARROLLO AGROPECUARIO Y RURAL CON ENFOQUE TERRITORIAL, ASÍ COMO APOYO TÉCNICO EN LOS COMITÉS TÉCNICOS DE GESTIÓN LOCAL Y EL ACOMPAÑAMIENTO EN LA</t>
  </si>
  <si>
    <t>FILA_1165</t>
  </si>
  <si>
    <t xml:space="preserve">AUNAR ESFUERZOS TÉCNICOS, ADMINISTRATIVOS Y FINANCIEROS ENTRE EL DEPARTAMENTO DE SANTANDER, LOS MUNICIPIOS DE ALBANIA, ARATOCA, BARBOSA, BETULIA, CHIPATA, CONTRATACIÓN, EL PEÑON, FLORIAN, JESUS MARIA, LA BELLEZA, LA PAZ, MATANZA, MOGOTES, MOLAGAVITA, ONZAGA, PALMAS DE SOCORRO, PARAMO, PIEDECUESTA, PUENTE NACIONAL, PUERTO PARRA, RIONEGRO, SAN GIL, SANTA HELENA DE OPON, SUAITA Y TONA Y LA </t>
  </si>
  <si>
    <t>FILA_1166</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</si>
  <si>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TERRITORIAL.NPAA-1131</t>
  </si>
  <si>
    <t>FILA_1167</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</si>
  <si>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TERRITORIAL.NPAA-1130</t>
  </si>
  <si>
    <t>FILA_1168</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</si>
  <si>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AGROPECUARIA.NPAA-1163</t>
  </si>
  <si>
    <t>FILA_1169</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</si>
  <si>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AGROPECUARIA.NPAA-1162</t>
  </si>
  <si>
    <t>FILA_1170</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</si>
  <si>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AGROPECUARIA.NPAA-1165</t>
  </si>
  <si>
    <t>FILA_1171</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</si>
  <si>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AGROPECUARIA.NPAA-1164</t>
  </si>
  <si>
    <t>FILA_1172</t>
  </si>
  <si>
    <t>PRESTAR SERVICIOS PROFESIONALES EN LA DIRECCIÓN ADMINISTRATIVA Y FINANCIERA PARA BRINDAR ACOMPAÑAMIENTO EN LA GESTIÓN ADMINISTRATIVA DE COMISIONES DE SERVICIOS DEL PERSONAL DE LA ADR, ATENDIENDO LOS LINEAMIENTOS INTERNOS, NORMAS DE AUSTERIDAD DEL GASTO Y DEMAS CONCORDANTES.NPAA-1193</t>
  </si>
  <si>
    <t>FILA_1173</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</si>
  <si>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TERRITORIAL.NPAA-1132</t>
  </si>
  <si>
    <t>FILA_1174</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</si>
  <si>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AGROPECUARIA.NPAA-1161</t>
  </si>
  <si>
    <t>FILA_1175</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</si>
  <si>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AGROPECUARIA.NPAA-1159</t>
  </si>
  <si>
    <t>FILA_1176</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</si>
  <si>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AGROPECUARIA.NPAA-1166</t>
  </si>
  <si>
    <t>FILA_1177</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</si>
  <si>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AGROPECUARIA.NPAA-1158</t>
  </si>
  <si>
    <t>FILA_1178</t>
  </si>
  <si>
    <t>CONTRATAR EL SERVICIO DE LIMPIEZA, DESINFECCIÓN Y MANEJO DE RESIDUOS PARA PREVENCIÓN Y MITIGACIÓN DEL COVID-19.NPAA-689</t>
  </si>
  <si>
    <t>FILA_1179</t>
  </si>
  <si>
    <t>FILA_1180</t>
  </si>
  <si>
    <t>M2</t>
  </si>
  <si>
    <t>FILA_1181</t>
  </si>
  <si>
    <t>FILA_1182</t>
  </si>
  <si>
    <t>FILA_1183</t>
  </si>
  <si>
    <t>FILA_1184</t>
  </si>
  <si>
    <t>FILA_1185</t>
  </si>
  <si>
    <t>FILA_1186</t>
  </si>
  <si>
    <t>FILA_1187</t>
  </si>
  <si>
    <t>FILA_1188</t>
  </si>
  <si>
    <t>FILA_1189</t>
  </si>
  <si>
    <t>PRESTAR SUS SERVICIOS PROFESIONALES A LA AGENCIA DE DESARROLLO RURAL, PARA LA IMPLEMENTACIÓN DE LAS ESTRATEGIAS DE FOMENTO Y FORTALECIMIENTO ASOCIATIVO, DIRIGIDAS A LA POBLACIÓN OBJETO DE ATENCIÓN DE LA OFERTA INSTITUCIONAL, DESDE EL PUNTO DE VISTA CONTABLE.NPAA-443</t>
  </si>
  <si>
    <t>FILA_1190</t>
  </si>
  <si>
    <t>CONTRATAR LA AMPLIACIÓN DE LOS SERVICIOS EN LA NUBE A TRAVÉS DE MICROSOFT AZURE PARA EL FORTALECIMIENTO DE LAS CAPACIDADES TECNOLÓGICAS EN: COMPUTACIÓN ESCALABLE, ALMACENAMIENTO, RESPALDOS DE INFORMACIÓN (BACKUP) Y ANÁLISIS DATOS, LOS CUALES PERMITAN ABORDAR LOS PRINCIPIOS DE TRANSFORMACIÓN DIGITAL LA AGENCIA DE DESARROLLO RURAL. NPAA-507</t>
  </si>
  <si>
    <t>FILA_1191</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</si>
  <si>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AGROPECUARIA.NPAA-1175</t>
  </si>
  <si>
    <t>FILA_1192</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</si>
  <si>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AGROPECUARIA.NPAA-1178</t>
  </si>
  <si>
    <t>FILA_1193</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</si>
  <si>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AGROPECUARIA.NPAA-1176</t>
  </si>
  <si>
    <t>FILA_1194</t>
  </si>
  <si>
    <t>FILA_1195</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</si>
  <si>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AGROPECUARIA.NPAA-1181</t>
  </si>
  <si>
    <t>FILA_1196</t>
  </si>
  <si>
    <t>AUNAR ESFUERZOS TÉCNICOS, ADMINISTRATIVOS Y FINANCIEROS ENTRE EL MUNICIPIO DE CARMEN DE VIBORAL - ANTIOQUIA Y LA AGENCIA DE DESARROLLO RURAL - ADR, QUE PERMITAN LA PRESTACIÓN DEL SERVICIO PÚBLICO DE EXTENSIÓN AGROPECUARIA, A TRAVÉS DE LA CONTRATACIÓN DE LAS EPSEAS DEBIDAMENTE HABILITADAS.NPAA-1150</t>
  </si>
  <si>
    <t>FILA_1197</t>
  </si>
  <si>
    <t>PRESTAR LOS SERVICIOS PROFESIONALES COMO ABOGADO ESPECIALIZADO PARA APOYAR LAS ACTIVIDADES RELACIONADAS CON LIDERAR, COORDINAR, ELABORAR, REVISAR Y TRAMITAR LAS ACTUACIONES DE LA VICEPRESIDENCIA DE GESTIÓN CONTRACTUAL, EN LAS DIFERENTES ETAPAS DE LOS PROCESOS DE CONTRATACIÓN DE LA ADR.NPAA-733</t>
  </si>
  <si>
    <t>C-1702-1100-13-0-1702025-02, C-1708-1100-4-0-1708041-02, C-1709-1100-5-0-1709098-02</t>
  </si>
  <si>
    <t>FILA_1198</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</si>
  <si>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AGROPECUARIA.NPAA-1184</t>
  </si>
  <si>
    <t>FILA_1199</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</si>
  <si>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AGROPECUARIA.NPAA-1167</t>
  </si>
  <si>
    <t>FILA_1200</t>
  </si>
  <si>
    <t>PRESTAR SUS SERVICIOS DE APOYO A LA GESTIÓN A LA DIRECCIÓN DE ADECUACIÓN DE TIERRAS Y LA UNIDAD TÉCNICA TERRITORIAL NO UTT 7, EN LA RECEPCIÓN, RADICACIÓN, ARCHIVO DOCUMENTAL Y ANÁLISIS DE INFORMACIÓN, ACOMPAÑAMIENTO EN CAMPO RELACIONADO CON LAS ASOCIACIONES DE USUARIOS Y LAS FUNCIONES DERIVADAS DEL SERVICIO PÚBLICO DE ADECUACIÓN DE TIERRAS.NPAA-1156</t>
  </si>
  <si>
    <t>FILA_1201</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</si>
  <si>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AGROPECUARIA.NPAA-1160</t>
  </si>
  <si>
    <t>FILA_1202</t>
  </si>
  <si>
    <t>PRESTAR SUS SERVICIOS PROFESIONALES EN LA UNIDAD TÉCNICA TERRITORIAL NO. 3 APOYANDO TÉCNICAMENTE DESDE SU PERFIL COMO INGENIERO ACUÍCOLA, LOS ASPECTOS  RELACIONADOS CON LA ESTRUCTURACIÓN , FORMULACIÓN Y EJECUCION DE PROYECTOS INTEGRALES DE DESARROLLO AGROPECUARIO Y RURAL CON ENFOQUE TERRITORIAL, ASÍ COMO APOYO TÉCNICO EN LOS COMITÉS TÉCNICOS DE GESTIÓN LOCAL Y EL ACOMPAÑAMIENTO EN LA EJE</t>
  </si>
  <si>
    <t>FILA_1203</t>
  </si>
  <si>
    <t xml:space="preserve">PRESTAR SUS SERVICIOS PROFESIONALES PARA APOYAR JURÍDICAMENTE A LA UNIDAD TÉCNICA TERRITORIAL NO. 3 EN LOS PROCESOS RELACIONADOS CON LA ESTRUCTURACIÓN, EJECUCIÓN Y SUPERVISIÓN DE LOS PROYECTOS INTEGRALES DE DESARROLLO AGROPECUARIO Y RURAL CON ENFOQUE TERRITORIAL, HABILITACIÓN DE EPSEAS Y ACOMPAÑAMIENTO JURÍDICO EN LA PRESTACIÓN DEL SERVICIO PÚBLICO DE ADECUACIÓN DE TIERRAS A CARGO DE LA </t>
  </si>
  <si>
    <t>FILA_1204</t>
  </si>
  <si>
    <t>PRESTAR SERVICIOS PROFESIONALES A LA DIRECCIÓN DE ADECUACIÓN DE TIERRAS, PARA APOYAR LA PUESTA EN MARCHA DE LOS MÓDULOS DE CARTERA, FACTURACIÓN, COBRANZA Y RECAUDOS DEL APLICATIVO ERP  DYNAMICS, QUE CONTENDRÁ LA CARTERA DERIVADA DE LA PRESTACIÓN DEL SERVICIO PÚBLICO DE ADECUACIÓN DE TIERRAS DE LOS DISTRITOS DE ADECUACIÓN DE TIERRAS DE PROPIEDAD DE LA AGENCIA DE DESARROLLO RURAL.NPAA-1217</t>
  </si>
  <si>
    <t>FILA_1205</t>
  </si>
  <si>
    <t>PRESTAR SERVICIOS PROFESIONALES A LA DIRECCIÓN DE ADECUACIÓN DE TIERRAS, PARA APOYAR LA PUESTA EN MARCHA DE LOS MÓDULOS DE CARTERA, FACTURACIÓN, COBRANZA Y RECAUDOS DEL APLICATIVO ERP  DYNAMICS, QUE CONTENDRÁ LA CARTERA DERIVADA DE LA PRESTACIÓN DEL SERVICIO PÚBLICO DE ADECUACIÓN DE TIERRAS DE LOS DISTRITOS DE ADECUACIÓN DE TIERRAS DE PROPIEDAD DE LA AGENCIA DE DESARROLLO RURAL.NPAA-1216</t>
  </si>
  <si>
    <t>FILA_1206</t>
  </si>
  <si>
    <t>PRESTAR LOS SERVICIOS PROFESIONALES EN LA SECRETARÍA GENERAL PARA APOYAR LA FORMULACIÓN, SEGUIMIENTO, EVALUACIÓN, MONITOREO Y MEDICIÓN DEL PROYECTO DE ADQUISICIÓN, ADECUACIÓN, Y MANTENIMIENTO DE SEDES ADMINISTRATIVAS A NIVEL NACIONAL DE LA AGENCIA DE DESARROLLO RURAL.NPAA-1241</t>
  </si>
  <si>
    <t>FILA_1207</t>
  </si>
  <si>
    <t>PRESTAR SUS SERVICIOS PROFESIONALES, APOYANDO A LA DIRECCIÓN DE COMERCIALIZACIÓN EN LAS ACTIVIDADES RELACIONADAS CON EL APROVECHAMIENTO DE LA INFORMACIÓN COMERCIAL Y DE MERCADOS DE ALIMENTOS, ESTABLECIENDO CONDICIONES, MECANISMOS E INSTRUMENTOS DE ABASTECIMIENTO EN LOS PROGRAMAS PÚBLICOS DE INFORMACIÓN QUE PROMUEVAN LA PARTICIPACIÓN DE ORGANIZACIONES DE PEQUEÑOS Y MEDIANOS PRODUCTORES EN</t>
  </si>
  <si>
    <t>FILA_1208</t>
  </si>
  <si>
    <t>FILA_1209</t>
  </si>
  <si>
    <t>FILA_1210</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</si>
  <si>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AGROPECUARIA.NPAA-1183</t>
  </si>
  <si>
    <t>FILA_1211</t>
  </si>
  <si>
    <t>PRESTAR LOS SERVICIOS PROFESIONALES A LA DIRECCIÓN DE TALENTO HUMANO PARA BRINDAR ACOMPAÑAMIENTO EN LA PROYECCIÓN, EJECUCIÓN Y SEGUIMIENTO A LOS PLANES DE MEJORA, IMPLEMENTACIÓN DEL MIPG Y PROGRAMAS DE GESTIÓN DEL TALENTTO HUMANO NECESARIOS PARA LA MEJORA CONTINUA DE CONFORMIDAD CON LOS LINEAMIENTOS INTERNOS Y LA NORMATIVIDAD VIGENTE.NPAA-1194</t>
  </si>
  <si>
    <t>FILA_1212</t>
  </si>
  <si>
    <t>PRESTAR LOS SERVICIOS PROFESIONALES ESPECIALIZADOS PARA LA ELABORACIÓN DE UN PERITAJE TÉCNICO DE CONTRADICCIÓN SOBRE EL PERITAJE PRESENTADO EN EL MARCO DEL MEDIO DE CONTROL DE CONTROVERSIAS CONTRACTUALES PROCESO RADICADO CON EL NO. 2016-00178 QUE CURSA EN EL TRIBUNAL ADMINISTRATIVO DEL HUILA INICIADO EN SU MOMENTO POR EL INCODER (HOY AGENCIA DE DESARROLLO RURAL) EN CONTRA DEL CONSORCIO I</t>
  </si>
  <si>
    <t>FILA_1213</t>
  </si>
  <si>
    <t xml:space="preserve">AUNAR ESFUERZOS TÉCNICOS, ADMINISTRATIVOS Y FINANCIEROS ENTRE EL DEPARTAMENTO DE CAUCA, LOS MUNICIPIOS DE BOLÍVAR, CAJIBÍO, CALDONO, EL TAMBO, JAMBALÓ, LA VEGA, MORALES, PÁEZ, PIAMONTE, POPAYÁN, SAN SEBASTIAN, SANTA ROSA, SILVIA, SOTARÁ Y TORIBÍO Y LA AGENCIA DE DESARROLLO RURAL - ADR, PARA CANALIZAR LOS RECURSOS QUE PERMITAN LA PRESTACIÓN DEL SERVICIO PÚBLICO DE EXTENSIÓN AGROPECUARIA, </t>
  </si>
  <si>
    <t>FILA_1214</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</si>
  <si>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AGROPECUARIA.NPAA-1169</t>
  </si>
  <si>
    <t>FILA_1215</t>
  </si>
  <si>
    <t>PRESTAR SUS SERVICIOS PROFESIONALES A LA AGENCIA DE DESARROLLO RURAL EN LA EVALUACIÓN DESDE EL PUNTO DE VISTA JURÍDICO DE LOS PROYECTOS INTEGRALES DE DESARROLLO AGROPECUARIO Y RURAL, CONFORME EL REGLAMENTO VIGENTE; ASÍ COMO APOYO EN LA ELABORACIÓN DE LOS ACTOS ADMINISTRATIVOS Y/O DEMÁS DOCUMENTOS E INSTRUMENTOS RELACIONADOS CON ESTE PROCESO.NPAA-1191</t>
  </si>
  <si>
    <t>FILA_1216</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</si>
  <si>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AGROPECUARIA.NPAA-1168</t>
  </si>
  <si>
    <t>FILA_1217</t>
  </si>
  <si>
    <t>PRESTAR SERVICIOS PROFESIONALES PARA APOYAR A LA OFICINA DE COMUNICACIONES EN TEMAS DE CUBRIMIENTO AUDIOVISUAL DE EVENTOS, EDICIÓN FOTOGRÁFICA Y ORGANIZACIÓN DEL BANCO DE IMÁGENES, ACORDE CON LA ESTRATEGIA DE COMUNICACIÓN INTERNA Y EXTERNA DE LA AGENCIA DE DESARROLLO RURAL.NPAA-1233</t>
  </si>
  <si>
    <t>FILA_1218</t>
  </si>
  <si>
    <t>AUNAR ESFUERZOS TÉCNICOS, ADMINISTRATIVOS Y FINANCIEROS PARA LOS MUNICIPIOS  DE ARCABUCO, BELEN, BERBEO, CHITARAQUE, CIENEGA, COPER, GUACAMAYAS, IZA, MONGUI, SOCHA, NUEVO COLON, PANQUEBA Y ZETAQUIRA DEL DEPARTAMENTO DE BOYACÁ Y LA AGENCIA DE DESARROLLO RURAL ADR, PARA CANALIZAR  LOS RECURSOS QUE PERMITAN LA PRESTACIÓN DEL SERVICIO PÚBLICO DE EXTENSIÓN AGROPECUARIA, A TRAVÉS DE LA CONTRAT</t>
  </si>
  <si>
    <t>FILA_1219</t>
  </si>
  <si>
    <t>PRESTAR SERVICIOS DE APOYO OPERATIVO A LA GESTIÓN DE LA OFICINA JURÍDICA PARA VIGILANCIA DE  LOS PROCESOS JUDICIALES EN LOS CUALES ES PARTE LA ADR O  VINCULADA,  QUE CURSAN ANTE LOS DIFERENTES DESPACHOS JUDICIALES A NIVEL NACIONAL,  A TRAVÉS DE HERRAMIENTAS TÉCNICAS Y TECNOLÓGICAS. NPAA-1231</t>
  </si>
  <si>
    <t>FILA_1220</t>
  </si>
  <si>
    <t>PRESTAR SERVICIOS PROFESIONALES A LA DIRECCIÓN DE ADECUACIÓN DE TIERRAS Y LA UNIDAD TÉCNICA TERRITORIAL COMO PROFESIONAL DE REGISTRO Y CARTERA EN LOS ASPECTOS RELACIONADOS CON LA ADMINISTRACIÓN, OPERACIÓN Y CONSERVACIÓN  DE LOS DISTRITOS DE JURISDICCION Y COMPETENCIA DE LA UTT 2, APOYANDO LA PRESTACIÓN DEL SERVICIO PÚBLICO DE ADECUACIÓN DE TIERRAS CONFORME A LA LEY, PROCEDIMIENTOS, MANUA</t>
  </si>
  <si>
    <t>FILA_1221</t>
  </si>
  <si>
    <t>PRESTAR SUS SERVICIOS PROFESIONALES PARA EL ACOMPAÑAMIENTO Y SEGUIMIENTO EN EL MODELO INTEGRADO DE GESTIÓN DE CALIDAD EN LA DIRECCIÓN DE ASISTENCIA TÉCNICA DE LA ADR Y CONTRIBUIR A SOPORTAR PROCESOS ADMINISTRATIVOS DEL ÁREA.NPAA-1199</t>
  </si>
  <si>
    <t>FILA_1222</t>
  </si>
  <si>
    <t>PRESTAR SERVICIOS PROFESIONALES A LA OFICINA JURÍDICA PARA APOYAR LA SUSTANCIACIÓN Y TRÁMITE DE LOS PROCESOS DE COBRO COACTIVO, ASÍ COMO LA ATENCIÓN DE REQUERIMIENTOS, CONSULTAS Y PETICIONES QUE SE FORMULEN EN RELACIÓN CON LOS PROCESOS DE COBRO COACTIVO A CARGO DE LA OFICINA JURÍDICA.NPAA-1232</t>
  </si>
  <si>
    <t>C-1702-1100-13-0-1702025-02, C-1709-1100-5-0-1709098-02, C-1709-1100-5-0-1709102-02</t>
  </si>
  <si>
    <t>FILA_1223</t>
  </si>
  <si>
    <t>AUNAR ESFUERZOS TÉCNICOS, ADMINISTRATIVOS Y FINANCIEROS ENTRE EL DEPARTAMENTO DE NORTE DE SANTANDER, LOS MUNICIPIOS DE ÁBREGO, BUCARASICA, CÁCHIRA, CÁCOTA, CHINÁCOTA, CONVENCIÓN, CUCUTILLA, EL CARMEN, EL TARRA, GRAMALOTE, HERRÁN, LA ESPERANZA, LA PLAYA, LABATECA, LOS PATIOS, LOURDES, MUTISCUA, OCAÑA, PAMPLONA, RAGONVALIA, SALAZAR, SAN CAYETANO, SANTIAGO, SARDINATA, SILOS, TIBÚ Y  VILLA C</t>
  </si>
  <si>
    <t>FILA_1224</t>
  </si>
  <si>
    <t>PRESTAR SUS SERVICIOS PROFESIONALES PARA APOYAR A LA DIRECCIÓN DE ADECUACIÓN DE TIERRAS EN LOS ASPECTOS TÉCNICOS RELACIONADOS EN LA SUPERVISIÓN Y SEGUIMIENTO TÉCNICO Y PRESUPUESTAL DEL PROYECTO TESALIA – PAICOL, ASÍ COMO EL CONTROL SOBRE LA REHABILITACIÓN Y COMPLEMENTACIÓN DE LAS OBRAS UBICADAS EN LOS DISTRITOS Y PROYECTOS DE DISTRITO A CARGO DE LA AGENCIA.NPAA-1207</t>
  </si>
  <si>
    <t>FILA_1225</t>
  </si>
  <si>
    <t>PRESTAR SUS SERVICIOS PROFESIONALES PARA APOYAR A LA UNIDAD TÉCNICA TERRITORIAL NO. 9, ESPECIALMENTE EN EL DEPARTAMENTO DEL VALLE DEL CAUCA EN LA ORIENTACIÓN Y REVISIÓN DE LOS PROCESOS DE ESTRUCTURACIÓN, FORMULACIÓN, EJECUCIÓN Y SUPERVISIÓN DE LOS PROYECTOS INTEGRALES DE DESARROLLO AGROPECUARIO Y RURAL CON ENFOQUE TERRITORIAL, ASÍ COMO LA PRESTACIÓN DEL SERVICIO DE EXTENSIÓN AGROPECUARIA</t>
  </si>
  <si>
    <t>FILA_1226</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</si>
  <si>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TERRITORIAL.NPAA-1234</t>
  </si>
  <si>
    <t>FILA_1227</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</si>
  <si>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AGROPECUARIA.NPAA-1222</t>
  </si>
  <si>
    <t>FILA_1228</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</si>
  <si>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AGROPECUARIA.NPAA-1170</t>
  </si>
  <si>
    <t>FILA_1229</t>
  </si>
  <si>
    <t>APOYAR A LA DIRECCIÓN DE COMERCIALIZACIÓN EN LA IDENTIFICACIÓN Y ACTUALIZACIÓN DE LA INFORMACIÓN, QUE PERMITA LA GENERACIÓN Y CONSOLIDACIÓN DE BASES DE DATOS EN EL MARCO DEL MODELO DE ATENCIÓN Y PRESTACIÓN DE SERVICIOS DE APOYO A LA COMERCIALIZACIÓN.NPAA-1198</t>
  </si>
  <si>
    <t>FILA_1230</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</si>
  <si>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AGROPECUARIA.NPAA-1182</t>
  </si>
  <si>
    <t>FILA_1231</t>
  </si>
  <si>
    <t>PRESTAR SERVICIOS PROFESIONALES PARA APOYAR LAS GESTIONES ADMINISTRATIVAS DE LA DIRECCIÓN ADMINISTRATIVA Y FINANCIERA DE LA SECRETARÍA GENERAL DE LA ADR. NPAA-651</t>
  </si>
  <si>
    <t>FILA_1232</t>
  </si>
  <si>
    <t>PRESTAR SUS SERVICIOS PROFESIONALES PARA APOYAR A LA DIRECCIÓN DE ADECUACIÓN DE TIERRAS EN LOS ASPECTOS AMBIENTALES RELACIONADOS CON LA ADMINISTRACIÓN, OPERACIÓN Y CONSERVACIÓN DE DISTRITOS Y PROYECTOS DE ADECUACIÓN DE TIERRAS, Y LA SUPERVISIÓN Y SEGUIMIENTO DE LAS OBRAS DE REHABILITACIÓN, COMPLEMENTACIÓN Y MODERNIZACIÓN UBICADAS EN LOS DISTRITOS DISTRITO DE ADECUACIÓN DE TIERRAS A CARGO</t>
  </si>
  <si>
    <t>FILA_1233</t>
  </si>
  <si>
    <t>PRESTAR SUS SERVICIOS PROFESIONALES EN LA UNIDAD TÉCNICA TERRITORIAL NO. 3 APOYANDO TÉCNICAMENTE DESDE SU PERFIL COMO ZOOTECNISTA LOS ASPECTOS RELACIONADOS CON LA  ESTRUCTURACIÓN Y FORMULACIÓN DE PROYECTOS INTEGRALES DE DESARROLLO RURAL CON ENFOQUE TERRITORIAL, ASÍ COMO APOYO TÉCNICO EN LOS COMITÉS TÉCNICOS DE GESTIÓN LOCAL Y EL ACOMPAÑAMIENTO EN LA EJECUCIÓN Y SUPERVISIÓN DE LOS PROYECT</t>
  </si>
  <si>
    <t>FILA_1234</t>
  </si>
  <si>
    <t xml:space="preserve">CONTRATAR LOS SERVICIOS DE APOYO A LA GESTIÓN DE LA VICEPRESIDENCIA DE INTEGRACIÓN PRODUCTIVA PARA CONTRIBUIR A ORDENAR LOS DOCUMENTOS QUE SOPORTAN Y CONFORMAN LA TRAZABILIDAD DE LOS ASUNTOS QUE SE HAN ATENDIDO Y DEBE ATENDERSE A TRAVÉS DE LOS PROYECTOS DE INVERSIÓN DE LAS DIRECCIONES TÉCNICAS DE ASISTENCIA TÉCNICA, ADECUACIÓN DE TIERRAS, ACCESO A ACTIVOS PRODUCTIVOS Y COMERCIALIZACIÓN; </t>
  </si>
  <si>
    <t>C-1702-1100-10-0-1702037-02, C-1702-1100-10-0-1702038-02, C-1702-1100-13-0-1702025-02, C-1708-1100-4-0-1708041-02, C-1709-1100-5-0-1709101-02</t>
  </si>
  <si>
    <t>FILA_1235</t>
  </si>
  <si>
    <t>AUNAR ESFUERZOS TÉCNICOS, ADMINISTRATIVOS Y FINANCIEROS ENTRE EL MUNICIPIO DE TIERRA ALTA - CORDOBA Y LA AGENCIA DE DESARROLLO RURAL - ADR, QUE PERMITAN LA PRESTACIÓN DEL SERVICIO PÚBLICO DE EXTENSIÓN AGROPECUARIA, A TRAVÉS DE LA CONTRATACIÓN DE LAS EPSEAS DEBIDAMENTE HABILITADAS.NPAA-1149</t>
  </si>
  <si>
    <t>FILA_1236</t>
  </si>
  <si>
    <t>PRESTAR SERVICIOS PROFESIONALES A LA DIRECCIÓN DE ADECUACIÓN DE TIERRAS Y LA UNIDAD TÉCNICA TERRITORIAL COMO PROFESIONAL DE REGISTRO Y CARTERA EN LOS ASPECTOS RELACIONADOS CON LA ADMINISTRACIÓN, OPERACIÓN Y CONSERVACIÓN  DE LOS DISTRITOS DE JURISDICCIÓN Y COMPETENCIA DE LA UTT 2, APOYANDO LA PRESTACIÓN DEL SERVICIO PÚBLICO DE ADECUACIÓN DE TIERRAS CONFORME A LA LEY, PROCEDIMIENTOS, MANUA</t>
  </si>
  <si>
    <t>FILA_1237</t>
  </si>
  <si>
    <t>PRESTAR LOS SERVICIOS PROFESIONALES A LA DIRECCIÓN DE TALENTO HUMANO EN EL ÁREA DE NÓMINA PARA LA REALIZACIÓN DE TRÁMITES ADMINISTRATIVOS REQUERIDOS PARA EL PROCESO DE NÓMINA DE CONFORMIDAD CON LOS LINEAMIENTOS INTERNOS Y LA NORMATIVIDAD VIGENTE.NPAA-1192</t>
  </si>
  <si>
    <t>FILA_1238</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</si>
  <si>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AGROPECUARIA.NPAA-1223</t>
  </si>
  <si>
    <t>FILA_1239</t>
  </si>
  <si>
    <t>PRESTAR SERVICIOS PROFESIONALES PARA APOYAR A LA DIRECCIÓN DE ADECUACIÓN DE TIERRAS EN LOS ASPECTOS JURÍDICOS Y CONTRACTUALES RELACIONADOS CON LA ADMINISTRACIÓN, OPERACIÓN Y CONSERVACIÓN DIRECTA DE DISTRITOS ADMINISTRADOS POR LA AGENCIA Y LAS ACTIVIDADES REQUERIDAS PARA DAR CUMPLIMIENTO A LA PRESTACIÓN DEL SERVICIO PÚBLICO DE ADECUACIÓN DE TIERRAS A NIVEL NACIONAL DE LA AGENCIA.NPAA-1209</t>
  </si>
  <si>
    <t>FILA_1240</t>
  </si>
  <si>
    <t>PRESTAR SERVICIOS PROFESIONALES PARA APOYAR A LA DIRECCIÓN DE ADECUACIÓN DE TIERRAS EN TODAS LAS ACTUACIONES JURÍDICAS QUE BRINDEN IMPULSO Y GESTIÓN AL PROCEDIMIENTO DE CARTERA, EN CADA UNA DE LAS ETAPAS DEL MISMO, EN TODO LO RELACIONADO CON EL SERVICIO PÚBLICO DE ADECUACIÓN DE TIERRAS.NPAA-1210</t>
  </si>
  <si>
    <t>FILA_1241</t>
  </si>
  <si>
    <t>APOYAR EL SEGUIMIENTO DE ACCIONES DE COOPERACIÓN NACIONAL E INTERNACIONAL ORIENTADOS AL FORTALECIMIENTO DE LAS CAPACIDADES INSTITUCIONALES; ASÍ COMO, ANALIZAR LOS REPORTES DE AVANCE SOBRE LA MATERIA, EN ARAS DE OPTIMIZAR LA EJECUCIÓN DE LOS PLANES, PROGRAMAS Y PROYECTOS DE LA ENTIDAD.NPAA-1245</t>
  </si>
  <si>
    <t>FILA_1242</t>
  </si>
  <si>
    <t>PRESTAR SERVICIOS PROFESIONALES AL DESPACHO DE LA PRESIDENCIA COMO ABOGADO ESPECIALIZADO, APOYANDO JURÍDICAMENTE LA OFERTA INSTITUCIONAL ANTE EL CONGRESO DE LA REPÚBLICA EN LA ACTIVIDAD LEGISLATIVA RELACIONADA CON EL MARCO INSTITUCIONAL Y MISIONAL DE LA ADR, EN DESARROLLO DE LOS PROYECTOS DE INVERSIÓN QUE FINANCIAN EL CONTRATO. NPAA.1246</t>
  </si>
  <si>
    <t>FILA_1243</t>
  </si>
  <si>
    <t>PRESTAR LOS SERVICIOS PROFESIONALES PARA APOYAR DESDE SU PERFIL PROFESIONAL A LA DIRECCIÓN DE ACCESO A ACTIVOS PRODUCTIVOS EN LAS ACTIVIDADES RELACIONADAS CON LA EJECUCIÓN DE LOS PROYECTOS INTEGRALES DE DESARROLLO AGROPECUARIO Y RURAL CON ENFOQUE TERRITORIAL, Y LOS PROCESOS DE ESTRUCTURACIÓN Y FORMULACIÓN DE PROYECTOS DE LA AGENCIA. NPAA-1033</t>
  </si>
  <si>
    <t>FILA_1244</t>
  </si>
  <si>
    <t xml:space="preserve">PRESTAR SUS SERVICIOS PROFESIONALES A LA DIRECCIÓN DE ADECUACIÓN DE TIERRAS EN LOS ASPECTOS TÉCNICOS RELACIONADOS CON EL PROCEDIMIENTO DE INVERSIÓN EN EL MARCO DE SEGUIMIENTO DE LA DEBIDA EJECUCIÓN Y PUESTA EN MARCHA DE LAS OBRAS DE REHABILITACIÓN Y COMPLEMENTACIÓN DE LOS DISTRITOS Y PROYECTOS DE ADECUACIÓN DE TIERRAS, EN CONCORDANCIA CON EL PROYECTO DE INVERSIÓN DEL SERVICIO PÚBLICO DE </t>
  </si>
  <si>
    <t>FILA_1245</t>
  </si>
  <si>
    <t>APOYAR A LA OFICINA DE PLANEACIÓN EN EL ANÁLISIS Y ELABORACIÓN DE INFORMES INSTITUCIONALES Y SECTORIALES QUE PERMITAN ATENDER LAS FUNCIONES ASIGNADAS A ESTA OFICINA DE ACUERDO CON EL DECRETO 2364 DE 2015.NPAA-1243</t>
  </si>
  <si>
    <t>FILA_1246</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</si>
  <si>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PIDAR.NPAA-1239</t>
  </si>
  <si>
    <t>FILA_1247</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</si>
  <si>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PIDAR.NPAA-1238</t>
  </si>
  <si>
    <t>FILA_1248</t>
  </si>
  <si>
    <t>PRESTAR SUS SERVICIOS PROFESIONALES EN LA UNIDAD TÉCNICA TERRITORIAL NO. 4 BRINDANDO APOYO ADMINISTRATIVO Y FINANCIERO EN LA PRESTACIÓN DEL SERVICIO PÚBLICO DE ADECUACIÓN DE TIERRAS Y EXTENSIÓN AGROPECUARIA; EN LOS PROCESOS DE ESTRUCTURACIÓN Y EJECUCIÓN DE LOS PROYECTOS INTEGRALES DE DESARROLLO AGROPECUARIO Y RURAL CON ENFOQUE TERRITORIAL Y SU VEZ BRINDAR APOYO EN EL SEGUIMIENTO DE LAS M</t>
  </si>
  <si>
    <t>C-1702-1100-13-0-1702025-02, C-1708-1100-4-0-1708047-02, C-1708-1100-4-0-1708048-02, C-1709-1100-5-0-1709099-02, C-1709-1100-5-0-1709103-02</t>
  </si>
  <si>
    <t>FILA_1249</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</si>
  <si>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AGROPECUARIA.NPAA-1200</t>
  </si>
  <si>
    <t>FILA_1250</t>
  </si>
  <si>
    <t>APOYAR EN LA ELABORACIÓN DE UN MODELO DE SEGUIMIENTO Y CONTROL DE LOS TRAZADORES PRESUPUESTALES RELACIONADOS CON LA POLÍTICA DE MUJER RURAL Y ENFOQUE DE GÉNERO A CARGO DE LA AGENCIA PARA GARANTIZAR EL CONTROL DE GESTIÓN A LOS PLANES, PROGRAMAS Y PROYECTOS DE LA AGENCIA.NPAA-1247</t>
  </si>
  <si>
    <t>FILA_1251</t>
  </si>
  <si>
    <t>PRESTAR SUS SERVICIOS PROFESIONALES EN LA IMPLEMENTACIÓN Y SEGUIMIENTO DE LAS ESTRATEGIAS DE FOMENTO Y FORTALECIMIENTO ASOCIATIVOS ENMARCADAS EN LOS CONVENIOS SUSCRITOS POR PARTE DE LA AGENCIA DE DESARROLLO RURAL.NPAA-1236</t>
  </si>
  <si>
    <t>FILA_1252</t>
  </si>
  <si>
    <t>APOYAR LA ELABORACIÓN DEL PLAN DE ACCIÓN INSTITUCIONAL 2022, ASÍ COMO LA CONSOLIDACIÓN DE INFORMES DE CIERRE DE VIGENCIA SEGÚN LAS COMPETENCIAS DE LA OFICINA DE PLANEACIÓN, ORIENTADO AL CUMPLIMIENTO DE LAS METAS INSTITUCIONALES Y DE PND A CARGO DE LA ADR.NPAA-1244</t>
  </si>
  <si>
    <t>FILA_1253</t>
  </si>
  <si>
    <t>PRESTAR SUS SERVICIOS PROFESIONALES A LA DIRECCIÓN DE ADECUACIÓN DE TIERRAS EN LOS ASPECTOS TÉCNICOS RELACIONADOS CON LAS ETAPAS DE PREINVERSIÓN E INVERSIÓN DE LOS DISTRITOS DE ADECUACIÓN DE TIERRAS, EN CONCORDANCIA CON EL PROYECTO DE INVERSIÓN DEL SERVICIO PÚBLICO DE ADECUACIÓN DE TIERRAS.NPAA-1212</t>
  </si>
  <si>
    <t>FILA_1254</t>
  </si>
  <si>
    <t>FILA_1255</t>
  </si>
  <si>
    <t>FILA_1256</t>
  </si>
  <si>
    <t>PRESTAR SUS SERVICIOS PROFESIONALES  APOYANDO EN LA SUPERVISION, CONTROL Y SEGUIMIENTO  DE CADA UNO DE LOS CONTRATOS VIGENTES EN LA SECRETARIA GENERAL DE LA AGENCIA DE DESARROLLO RURAL, ASÍ COMO EN EL APOYO AL SEGUIMIENTO DE LAS ACTIVIDADES REALIZADAS POR LA SECRETARÍA GENERAL.NPAA-1154</t>
  </si>
  <si>
    <t>FILA_1257</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</si>
  <si>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AGROPECUARIA.NPAA-1172</t>
  </si>
  <si>
    <t>FILA_1258</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</si>
  <si>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AGROPECUARIA.NPAA-1171</t>
  </si>
  <si>
    <t>FILA_1259</t>
  </si>
  <si>
    <t>FILA_1260</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</si>
  <si>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AGROPECUARIA.NPAA-1228</t>
  </si>
  <si>
    <t>FILA_1261</t>
  </si>
  <si>
    <t>FILA_1262</t>
  </si>
  <si>
    <t>FILA_1263</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</si>
  <si>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AGROPECUARIA.NPAA-1173</t>
  </si>
  <si>
    <t>FILA_1264</t>
  </si>
  <si>
    <t>FORTALECER EL SUBSISTEMA DE EXTENSIÓN AGROPECUARIA, MEDIANTE LA TRANSFERENCIA DE CONOCIMIENTOS A LOS EXTENSIONISTAS Y A LAS PERSONAS VINCULADAS EN LA PRESTACIÓN DEL SERVICIO PÚBLICO DE EXTENSIÓN AGROPECUARIA EN LA BÚSQUEDA DE LA PRODUCTIVIDAD Y COMPETITIVIDAD DEL CAMPO.NPAA-1271</t>
  </si>
  <si>
    <t>C-1708-1100-4-0-1708047-02</t>
  </si>
  <si>
    <t>FILA_1265</t>
  </si>
  <si>
    <t>PRESTAR SUS SERVICIOS PROFESIONALES EN LA DIRECCIÓN DE ASISTENCIA TÉCNICA, REALIZANDO ACTIVIDADES INHERENTES AL ACOMPAÑAMIENTO EN TEMAS RELACIONADAS CON EL SERVICIO PÚBLICO DE EXTENSIÓN AGROPECUARIA Y TRÁMITES DE APOYO EN ASUNTO DE EPSEA, INTERACTUANDO CON LAS UNIDADES TÉCNICAS TERRITORIALES EN LOS SEGUIMIENTOS E INFORMES QUE SE REQUIERAN.NPAA-1261</t>
  </si>
  <si>
    <t>FILA_1266</t>
  </si>
  <si>
    <t>PRESTAR SUS SERVICIOS PROFESIONALES EN LA DIRECCIÓN DE ASISTENCIA TÉCNICA, REALIZANDO ACTIVIDADES INHERENTES AL ACOMPAÑAMIENTO EN TEMAS RELACIONADAS CON EL SERVICIO PÚBLICO DE EXTENSIÓN AGROPECUARIA Y TRÁMITES DE APOYO EN ASUNTO DE EPSEA, INTERACTUANDO CON LAS UNIDADES TÉCNICAS TERRITORIALES EN LOS SEGUIMIENTOS E INFORMES QUE SE REQUIERAN.NPAA-1262</t>
  </si>
  <si>
    <t>FILA_1267</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</si>
  <si>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AGROPECUARIA.NPAA-1221</t>
  </si>
  <si>
    <t>FILA_1268</t>
  </si>
  <si>
    <t>PRESTAR SUS SERVICIOS DE APOYO A LA GESTIÓN PARA APOYAR A LA UNIDAD TÉCNICA TERRITORIAL NO. 5, EN LAS ACTIVIDADES ADMINISTRATIVAS EN  LOS PROCESOS RELACIONADOS CON LA ESTRUCTURACIÓN Y EJECUCIÓN DE PROYECTOS INTEGRALES DE DESARROLLO AGROPECUARIO Y RURAL CON ENFOQUE TERRITORIAL, ASÍ COMO LA PRESTACIÓN DE LOS SERVICIOS PÚBLICOS DE EXTENSIÓN AGROPECUARIA Y ADECUACIÓN DE TIERRAS.NPAA-1219</t>
  </si>
  <si>
    <t>FILA_1269</t>
  </si>
  <si>
    <t>PRESTAR SUS SERVICIOS PROFESIONALES A LA DIRECCIÓN DE ACCESO A ACTIVOS PRODUCTIVOS ESTRUCTURANDO Y FORMULANDO PROYECTOS INTEGRALES DE DESARROLLO AGROPECUARIO Y RURAL CON ENFOQUE TERRITORIAL, ASÍ COMO ACOMPAÑANDO SU EJECUCIÓN Y BRINDANDO SOPORTE TÉCNICO AL CUMPLIMIENTO DE LAS SENTENCIAS RELACIONADAS CON PIDAR. NPAA-1030</t>
  </si>
  <si>
    <t>FILA_1270</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</si>
  <si>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AGROPECUARIA.NPAA-1177</t>
  </si>
  <si>
    <t>FILA_1271</t>
  </si>
  <si>
    <t>FILA_1272</t>
  </si>
  <si>
    <t>PRESTAR SERVICIOS PROFESIONALES A LA OFICINA DE CONTROL INTERNO DE LA AGENCIA DE DESARROLLO RURAL - ADR, EN ACTIVIDADES RELACIONADAS CON LAS AUDITORÍAS INTERNAS A LOS PROCESOS INSTITUCIONALES Y EVALUACIÓN DEL MODELO ESTÁNDAR DE CONTROL INTERNO - MECI IMPLEMENTADO EN LA ENTIDAD.NPAA-1250</t>
  </si>
  <si>
    <t>FILA_1273</t>
  </si>
  <si>
    <t>PRESTAR SUS SERVICIOS PROFESIONALES APOYANDO EN LA PREPARACION DE LOS DOCUMENTOS QUE SE GENEREN EN LA ACTIVIDAD CONTRACTUAL DE LA SECRETARÍA GENERAL, ASÍ COMO EN LA ELABORACIÓN DE ESTUDIOS PREVIOS DE LOS PROCESOS QUE SE ADELANTEN EN LA DEPENDENCIA.NPAA-1253</t>
  </si>
  <si>
    <t>FILA_1274</t>
  </si>
  <si>
    <t>AUNAR ESFUERZOS TÉCNICOS, ADMINISTRATIVOS Y FINANCIEROS ENTRE EL MUNICIPIO DE SINCELEJO Y LA AGENCIA DE DESARROLLO RURAL- ADR, PARA CANALIZAR LOS RECURSOS QUE PERMITIRÁN LAPRESTACIÓN DEL SERVICIO PÚBLICO DE EXTENSIÓN AGROPECUARIA, A TRAVÉS DE LA CONTRATACIÓN DE LAS ENTIDADES PRESTADORAS DEL SERVICIO DE EXTENSIÓN AGROPECUARIA EPSEA, DEBIDAMENTEHABILITADAS.NPAA-1157</t>
  </si>
  <si>
    <t>FILA_1275</t>
  </si>
  <si>
    <t>PRESTAR SUS SERVICIOS PROFESIONALES A LA AGENCIA DE DESARROLLO RURAL, PARA LA IMPLEMENTACIÓN DE LAS ESTRATEGIAS DE FOMENTO Y FORTALECIMIENTO ASOCIATIVO QUE PERMITAN LA INSTALACIÓN DE CAPACIDADES ADMINISTRATIVAS EN LAS ORGANIZACIONES DE PRODUCTORES RURALES SUJETOS DE ATENCIÓN.NPAA-1237</t>
  </si>
  <si>
    <t>FILA_1276</t>
  </si>
  <si>
    <t>PRESTAR SUS SERVICIOS DESDE SU PERFIL PROFESIONAL A LA UNIDAD TÉCNICA TERRITORIAL CONFORME A LA JURISDICCIÓN A SU CARGO, REALIZANDO EL ACOMPAÑAMIENTO EN ACTIVIDADES RELACIONADAS CON EL SERVICIO PÚBLICO DE EXTENSIÓN AGROPECUARIA, ASÍ COMO BRINDAR APOYO AL SEGUIMIENTO DEL SERVICIO DE EXTENSIÓN AGROPECUARIA.NPAA-1256</t>
  </si>
  <si>
    <t>FILA_1277</t>
  </si>
  <si>
    <t>AUNAR ESFUERZOS TÉCNICOS, ADMINISTRATIVOS Y FINANCIEROS ENTRE EL MUNICIPIO DE SAN CRISTOBAL - BOLIVAR Y LA AGENCIA DE DESARROLLO RURAL - ADR, QUE PERMITAN LA PRESTACIÓN DEL SERVICIO PÚBLICO DE EXTENSIÓN AGROPECUARIA, A TRAVÉS DE LA CONTRATACIÓN DE LAS EPSEAS DEBIDAMENTE HABILITADAS.NPAA-1148</t>
  </si>
  <si>
    <t>FILA_1278</t>
  </si>
  <si>
    <t>PRESTAR SUS SERVICIOS PROFESIONALES A LA AGENCIA DE DESARROLLO RURAL PARA ADELANTAR EL MONITOREO, SEGUIMIENTO Y CONTROL DE LOS PROCESOS DE EJECUCIÓN DE LOS PROYECTOS INTEGRALES DE DESARROLLO AGROPECUARIO Y RURAL CON ENFOQUE TERRITORIAL -PIDAR; ASÍ COMO EN LA ELABORACIÓN DE INFORMES Y ACTUALIZACIÓN DE INSTRUMENTOS RELACIONADOS CON EL PROCESO DE SEGUIMIENTO Y CONTROL A PIDAR.NPAA-1273</t>
  </si>
  <si>
    <t>FILA_1279</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</si>
  <si>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TERRITORIAL.NPAA-1252</t>
  </si>
  <si>
    <t>FILA_1280</t>
  </si>
  <si>
    <t>PRESTAR SUS SERVICIOS PROFESIONALES A LA AGENCIA DE DESARROLLO RURAL PARA ADELANTAR EL MONITOREO, SEGUIMIENTO Y CONTROL DE LOS PROCESOS DE EJECUCIÓN DE LOS PROYECTOS INTEGRALES DE DESARROLLO AGROPECUARIO Y RURAL CON ENFOQUE TERRITORIAL, DE ACUERDO CON LOS CRITERIOS Y PROCEDIMIENTOS VIGENTES.NPAA-1274</t>
  </si>
  <si>
    <t>FILA_1281</t>
  </si>
  <si>
    <t>AUNAR ESFUERZOS TÉCNICOS, ADMINISTRATIVOS Y FINANCIEROS CON LOS MUNICIPIOS DE ACANDÍ, ATRATO, BAGADÓ, BAHÍA SOLANO, BOJAYÁ, CARMEN DE DARIÉN, CÉRTEGUI, JURADÓ, LLORÓ, MEDIO BAUDÓ, NUQUÍ, RÍO QUITO, RIOSUCIO, TADÓ, UNGUÍA Y UNIÓN PANAMERICANA DEPARTAMENTO DE CHOCÓ Y LA AGENCIA DE DESARROLLO RURAL - ADR, PARA CANALIZAR LOS RECURSOS QUE PERMITIRÁN LA PRESTACIÓN DEL SERVICIO PÚBLICO DE EXTEN</t>
  </si>
  <si>
    <t>FILA_1282</t>
  </si>
  <si>
    <t>PRESTAR SUS SERVICIOS PROFESIONALES, APOYANDO AL DESPACHO DE LA PRESIDENCIA DE LA ADR, EN LOS TEMAS RELACIONADOS CON EL PROYECTO DE INVERSIÓN QUE BUSCA LA OPTIMIZACIÓN DE LA GENERACIÓN DE INGRESOS SOSTENIBLES DE LOS PRODUCTORES RURALES EN LOS TERRITORIOS A NIVEL NACIONAL.NPAA-1284</t>
  </si>
  <si>
    <t>FILA_1283</t>
  </si>
  <si>
    <t>PRESTAR SUS SERVICIOS PROFESIONALES A LA AGENCIA DE DESARROLLO RURAL, APOYANDO LOS PROCESOS DE SEGUIMIENTO Y CONTROL A LA EJECUCIÓN DE LOS PROYECTOS INTEGRALES DE DESARROLLO AGROPECUARIO Y RURAL - PIDAR Y DE PROMOCIÓN Y APOYO A LA ASOCIATIVIDAD DESDE LA UNIDAD TÉCNICA TERRITORIAL.NPAA-1251</t>
  </si>
  <si>
    <t>FUE PUBLICADO EN EL SECOP II Y EN LA PAGINA WEB DE LA ADR EN TERMINOS DE OPORTUNIDAD DE CONFORMIDAD CON LA NORMATIVIDAD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</si>
</sst>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0.0"/>
    <numFmt numFmtId="166" formatCode="#,##0\ &quot;€&quot;"/>
    <numFmt numFmtId="167" formatCode="[$$-240A]\ #,##0"/>
    <numFmt numFmtId="168" formatCode="0.0%"/>
    <numFmt numFmtId="169" formatCode="yyyy\-mm\-dd;@"/>
    <numFmt numFmtId="170" formatCode="&quot;$&quot;\ #,##0"/>
    <numFmt numFmtId="171" formatCode="_-* #,##0.00_-;\-* #,##0.00_-;_-* &quot;-&quot;_-;_-@_-"/>
  </numFmts>
  <fonts count="3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b/>
      <sz val="10"/>
      <color indexed="9"/>
      <name val="Calibri"/>
      <family val="2"/>
    </font>
    <font>
      <sz val="10"/>
      <color indexed="8"/>
      <name val="Calibri"/>
      <family val="2"/>
      <scheme val="minor"/>
    </font>
    <font>
      <sz val="10"/>
      <color indexed="8"/>
      <name val="Arial"/>
      <family val="2"/>
    </font>
    <font>
      <sz val="10"/>
      <color rgb="FF000000"/>
      <name val="Arial"/>
      <family val="2"/>
    </font>
    <font>
      <sz val="10"/>
      <color rgb="FF222222"/>
      <name val="Arial"/>
      <family val="2"/>
    </font>
    <font>
      <sz val="10"/>
      <color theme="1"/>
      <name val="Arial"/>
      <family val="2"/>
    </font>
    <font>
      <sz val="10"/>
      <name val="Arial"/>
      <family val="2"/>
    </font>
    <font>
      <sz val="10"/>
      <color rgb="FF333333"/>
      <name val="Arial"/>
      <family val="2"/>
    </font>
    <font>
      <sz val="8"/>
      <color rgb="FF000000"/>
      <name val="Arial"/>
      <family val="2"/>
    </font>
    <font>
      <b/>
      <sz val="11"/>
      <color indexed="8"/>
      <name val="Calibri"/>
      <family val="2"/>
      <scheme val="minor"/>
    </font>
    <font>
      <b/>
      <i/>
      <sz val="10"/>
      <color rgb="FFFFFFFF"/>
      <name val="Calibri"/>
      <family val="2"/>
    </font>
    <font>
      <b/>
      <sz val="10"/>
      <color indexed="9"/>
      <name val="Arial"/>
      <family val="2"/>
    </font>
    <font>
      <b/>
      <sz val="10"/>
      <color indexed="8"/>
      <name val="Arial"/>
      <family val="2"/>
    </font>
    <font>
      <sz val="10"/>
      <color rgb="FFFF0000"/>
      <name val="Arial"/>
      <family val="2"/>
    </font>
    <font>
      <u/>
      <sz val="11"/>
      <color theme="10"/>
      <name val="Calibri"/>
      <family val="2"/>
      <scheme val="minor"/>
    </font>
    <font>
      <u/>
      <sz val="10"/>
      <name val="Arial"/>
      <family val="2"/>
    </font>
    <font>
      <sz val="5"/>
      <color indexed="8"/>
      <name val="Arial"/>
      <family val="2"/>
    </font>
    <font>
      <sz val="11"/>
      <color theme="1"/>
      <name val="Calibri"/>
      <family val="2"/>
    </font>
    <font>
      <sz val="11"/>
      <name val="Calibri"/>
      <family val="2"/>
    </font>
    <font>
      <sz val="11"/>
      <color indexed="8"/>
      <name val="Calibri"/>
      <family val="2"/>
    </font>
    <font>
      <sz val="11"/>
      <color rgb="FF000000"/>
      <name val="Calibri"/>
      <family val="2"/>
    </font>
    <font>
      <sz val="11"/>
      <name val="Calibri"/>
      <family val="2"/>
      <scheme val="minor"/>
    </font>
    <font>
      <sz val="9"/>
      <color indexed="8"/>
      <name val="Calibri"/>
      <family val="2"/>
      <scheme val="minor"/>
    </font>
    <font>
      <b/>
      <sz val="9"/>
      <color indexed="9"/>
      <name val="Calibri"/>
      <family val="2"/>
    </font>
    <font>
      <b/>
      <sz val="9"/>
      <color indexed="8"/>
      <name val="Calibri"/>
      <family val="2"/>
    </font>
    <font>
      <b/>
      <sz val="9"/>
      <color indexed="9"/>
      <name val="Arial"/>
      <family val="2"/>
    </font>
    <font>
      <sz val="9"/>
      <color indexed="8"/>
      <name val="Arial"/>
      <family val="2"/>
    </font>
    <font>
      <sz val="9"/>
      <color rgb="FF000000"/>
      <name val="Arial"/>
      <family val="2"/>
    </font>
    <font>
      <sz val="9"/>
      <name val="Arial"/>
      <family val="2"/>
    </font>
    <font>
      <sz val="9"/>
      <color theme="1"/>
      <name val="Arial"/>
      <family val="2"/>
    </font>
    <font>
      <sz val="9"/>
      <color rgb="FF222222"/>
      <name val="Arial"/>
      <family val="2"/>
    </font>
    <font>
      <sz val="9"/>
      <color rgb="FF333333"/>
      <name val="Arial"/>
      <family val="2"/>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
      <patternFill patternType="solid">
        <fgColor theme="0"/>
        <bgColor indexed="11"/>
      </patternFill>
    </fill>
    <fill>
      <patternFill patternType="solid">
        <fgColor theme="0"/>
      </patternFill>
    </fill>
  </fills>
  <borders count="13">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7">
    <xf numFmtId="0" fontId="0" fillId="0" borderId="0"/>
    <xf numFmtId="0" fontId="3" fillId="5" borderId="3"/>
    <xf numFmtId="9" fontId="3" fillId="5" borderId="3" applyFont="0" applyFill="0" applyBorder="0" applyAlignment="0" applyProtection="0"/>
    <xf numFmtId="0" fontId="20" fillId="5" borderId="3" applyNumberFormat="0" applyFill="0" applyBorder="0" applyAlignment="0" applyProtection="0"/>
    <xf numFmtId="42" fontId="3" fillId="5" borderId="3" applyFont="0" applyFill="0" applyBorder="0" applyAlignment="0" applyProtection="0"/>
    <xf numFmtId="41" fontId="3" fillId="5" borderId="3" applyFont="0" applyFill="0" applyBorder="0" applyAlignment="0" applyProtection="0"/>
    <xf numFmtId="43" fontId="3" fillId="5" borderId="3" applyFont="0" applyFill="0" applyBorder="0" applyAlignment="0" applyProtection="0"/>
  </cellStyleXfs>
  <cellXfs count="232">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3" fillId="5" borderId="3" xfId="1"/>
    <xf numFmtId="0" fontId="4" fillId="2" borderId="2" xfId="1" applyFont="1" applyFill="1" applyBorder="1" applyAlignment="1">
      <alignment horizontal="center" vertical="center"/>
    </xf>
    <xf numFmtId="164" fontId="5" fillId="4" borderId="5" xfId="1" applyNumberFormat="1" applyFont="1" applyFill="1" applyBorder="1" applyAlignment="1">
      <alignment horizontal="center" vertical="center"/>
    </xf>
    <xf numFmtId="0" fontId="4" fillId="2" borderId="6" xfId="1" applyFont="1" applyFill="1" applyBorder="1" applyAlignment="1">
      <alignment horizontal="center" vertical="center"/>
    </xf>
    <xf numFmtId="0" fontId="3" fillId="5" borderId="6" xfId="1" applyBorder="1"/>
    <xf numFmtId="0" fontId="4" fillId="2" borderId="6" xfId="1" applyFont="1" applyFill="1" applyBorder="1" applyAlignment="1">
      <alignment horizontal="center" vertical="center" wrapText="1"/>
    </xf>
    <xf numFmtId="0" fontId="6" fillId="2" borderId="6" xfId="1" applyFont="1" applyFill="1" applyBorder="1" applyAlignment="1">
      <alignment horizontal="center" vertical="center"/>
    </xf>
    <xf numFmtId="0" fontId="7" fillId="7" borderId="6" xfId="1" applyFont="1" applyFill="1" applyBorder="1" applyAlignment="1">
      <alignment vertical="center"/>
    </xf>
    <xf numFmtId="0" fontId="7" fillId="7" borderId="6" xfId="1" applyFont="1" applyFill="1" applyBorder="1" applyAlignment="1" applyProtection="1">
      <alignment vertical="center"/>
      <protection locked="0"/>
    </xf>
    <xf numFmtId="0" fontId="8" fillId="7" borderId="6" xfId="1" applyFont="1" applyFill="1" applyBorder="1" applyAlignment="1" applyProtection="1">
      <alignment horizontal="left" vertical="center" wrapText="1"/>
      <protection locked="0"/>
    </xf>
    <xf numFmtId="0" fontId="8" fillId="7" borderId="6" xfId="1" applyFont="1" applyFill="1" applyBorder="1" applyAlignment="1" applyProtection="1">
      <alignment vertical="center" wrapText="1"/>
      <protection locked="0"/>
    </xf>
    <xf numFmtId="4" fontId="8" fillId="7" borderId="6" xfId="1" applyNumberFormat="1" applyFont="1" applyFill="1" applyBorder="1" applyAlignment="1" applyProtection="1">
      <alignment horizontal="left" vertical="center" wrapText="1"/>
      <protection locked="0"/>
    </xf>
    <xf numFmtId="0" fontId="8" fillId="7" borderId="6" xfId="1" applyFont="1" applyFill="1" applyBorder="1" applyAlignment="1" applyProtection="1">
      <alignment horizontal="center" vertical="center"/>
      <protection locked="0"/>
    </xf>
    <xf numFmtId="3" fontId="9" fillId="7" borderId="6" xfId="1" applyNumberFormat="1" applyFont="1" applyFill="1" applyBorder="1" applyAlignment="1">
      <alignment horizontal="right" vertical="center"/>
    </xf>
    <xf numFmtId="3" fontId="8" fillId="7" borderId="6" xfId="1" applyNumberFormat="1" applyFont="1" applyFill="1" applyBorder="1" applyAlignment="1">
      <alignment vertical="center"/>
    </xf>
    <xf numFmtId="0" fontId="8" fillId="7" borderId="6" xfId="1" applyFont="1" applyFill="1" applyBorder="1" applyAlignment="1" applyProtection="1">
      <alignment vertical="center"/>
      <protection locked="0"/>
    </xf>
    <xf numFmtId="0" fontId="9" fillId="7" borderId="6" xfId="1" applyFont="1" applyFill="1" applyBorder="1" applyAlignment="1">
      <alignment vertical="center" wrapText="1"/>
    </xf>
    <xf numFmtId="0" fontId="10" fillId="7" borderId="6" xfId="1" applyFont="1" applyFill="1" applyBorder="1" applyAlignment="1">
      <alignment vertical="center" wrapText="1"/>
    </xf>
    <xf numFmtId="0" fontId="3" fillId="5" borderId="3" xfId="1" applyAlignment="1">
      <alignment vertical="center"/>
    </xf>
    <xf numFmtId="2" fontId="8" fillId="7" borderId="6" xfId="2" applyNumberFormat="1" applyFont="1" applyFill="1" applyBorder="1" applyAlignment="1" applyProtection="1">
      <alignment horizontal="center" vertical="center"/>
      <protection locked="0"/>
    </xf>
    <xf numFmtId="0" fontId="8" fillId="7" borderId="6" xfId="1" applyFont="1" applyFill="1" applyBorder="1" applyAlignment="1" applyProtection="1">
      <alignment horizontal="left" vertical="center"/>
      <protection locked="0"/>
    </xf>
    <xf numFmtId="3" fontId="11" fillId="7" borderId="6" xfId="1" applyNumberFormat="1" applyFont="1" applyFill="1" applyBorder="1" applyAlignment="1">
      <alignment horizontal="right" vertical="center"/>
    </xf>
    <xf numFmtId="3" fontId="8" fillId="7" borderId="6" xfId="1" applyNumberFormat="1" applyFont="1" applyFill="1" applyBorder="1" applyAlignment="1" applyProtection="1">
      <alignment vertical="center"/>
      <protection locked="0"/>
    </xf>
    <xf numFmtId="3" fontId="8" fillId="7" borderId="6" xfId="1" applyNumberFormat="1" applyFont="1" applyFill="1" applyBorder="1" applyAlignment="1" applyProtection="1">
      <alignment horizontal="right" vertical="center" wrapText="1"/>
      <protection locked="0"/>
    </xf>
    <xf numFmtId="3" fontId="8" fillId="7" borderId="6" xfId="1" applyNumberFormat="1" applyFont="1" applyFill="1" applyBorder="1" applyAlignment="1" applyProtection="1">
      <alignment vertical="center" wrapText="1"/>
      <protection locked="0"/>
    </xf>
    <xf numFmtId="0" fontId="12" fillId="7" borderId="6" xfId="1" applyFont="1" applyFill="1" applyBorder="1" applyAlignment="1" applyProtection="1">
      <alignment horizontal="center" vertical="center"/>
      <protection locked="0"/>
    </xf>
    <xf numFmtId="3" fontId="8" fillId="7" borderId="6" xfId="1" applyNumberFormat="1" applyFont="1" applyFill="1" applyBorder="1" applyAlignment="1" applyProtection="1">
      <alignment horizontal="right" vertical="center"/>
      <protection locked="0"/>
    </xf>
    <xf numFmtId="165" fontId="8" fillId="7" borderId="6" xfId="1" applyNumberFormat="1" applyFont="1" applyFill="1" applyBorder="1" applyAlignment="1" applyProtection="1">
      <alignment horizontal="center" vertical="center"/>
      <protection locked="0"/>
    </xf>
    <xf numFmtId="0" fontId="11" fillId="7" borderId="6" xfId="1" applyFont="1" applyFill="1" applyBorder="1" applyAlignment="1">
      <alignment vertical="center" wrapText="1"/>
    </xf>
    <xf numFmtId="0" fontId="13" fillId="7" borderId="6" xfId="1" applyFont="1" applyFill="1" applyBorder="1" applyAlignment="1">
      <alignment horizontal="left" vertical="center" wrapText="1"/>
    </xf>
    <xf numFmtId="0" fontId="10" fillId="7" borderId="6" xfId="1" applyFont="1" applyFill="1" applyBorder="1" applyAlignment="1">
      <alignment horizontal="left" vertical="center" wrapText="1" indent="1" readingOrder="1"/>
    </xf>
    <xf numFmtId="0" fontId="9" fillId="8" borderId="6" xfId="1" applyFont="1" applyFill="1" applyBorder="1" applyAlignment="1">
      <alignment vertical="center" wrapText="1" readingOrder="1"/>
    </xf>
    <xf numFmtId="0" fontId="10" fillId="7" borderId="6" xfId="1" applyFont="1" applyFill="1" applyBorder="1" applyAlignment="1">
      <alignment vertical="center"/>
    </xf>
    <xf numFmtId="0" fontId="9" fillId="8" borderId="6" xfId="1" applyFont="1" applyFill="1" applyBorder="1" applyAlignment="1">
      <alignment horizontal="center" vertical="center" wrapText="1" readingOrder="1"/>
    </xf>
    <xf numFmtId="1" fontId="8" fillId="7" borderId="6" xfId="1" applyNumberFormat="1" applyFont="1" applyFill="1" applyBorder="1" applyAlignment="1" applyProtection="1">
      <alignment horizontal="center" vertical="center"/>
      <protection locked="0"/>
    </xf>
    <xf numFmtId="0" fontId="7" fillId="9" borderId="6" xfId="1" applyFont="1" applyFill="1" applyBorder="1" applyAlignment="1" applyProtection="1">
      <alignment vertical="center"/>
      <protection locked="0"/>
    </xf>
    <xf numFmtId="0" fontId="8" fillId="7" borderId="6" xfId="1" applyFont="1" applyFill="1" applyBorder="1" applyAlignment="1">
      <alignment vertical="center"/>
    </xf>
    <xf numFmtId="0" fontId="9" fillId="7" borderId="6" xfId="1" applyFont="1" applyFill="1" applyBorder="1" applyAlignment="1">
      <alignment horizontal="center" vertical="center" wrapText="1" readingOrder="1"/>
    </xf>
    <xf numFmtId="0" fontId="8" fillId="9" borderId="6" xfId="1" applyFont="1" applyFill="1" applyBorder="1" applyAlignment="1" applyProtection="1">
      <alignment horizontal="left" vertical="center" wrapText="1"/>
      <protection locked="0"/>
    </xf>
    <xf numFmtId="0" fontId="8" fillId="7" borderId="6" xfId="1" applyFont="1" applyFill="1" applyBorder="1" applyAlignment="1">
      <alignment horizontal="left" vertical="center" wrapText="1"/>
    </xf>
    <xf numFmtId="0" fontId="8" fillId="7" borderId="6" xfId="1" applyFont="1" applyFill="1" applyBorder="1" applyAlignment="1">
      <alignment vertical="center" wrapText="1"/>
    </xf>
    <xf numFmtId="165" fontId="8" fillId="7" borderId="6" xfId="1" applyNumberFormat="1" applyFont="1" applyFill="1" applyBorder="1" applyAlignment="1">
      <alignment horizontal="center" vertical="center"/>
    </xf>
    <xf numFmtId="0" fontId="8" fillId="7" borderId="6" xfId="1" applyFont="1" applyFill="1" applyBorder="1" applyAlignment="1">
      <alignment horizontal="center" vertical="center"/>
    </xf>
    <xf numFmtId="0" fontId="3" fillId="5" borderId="3" xfId="1" applyAlignment="1">
      <alignment wrapText="1"/>
    </xf>
    <xf numFmtId="2" fontId="8" fillId="7" borderId="6" xfId="1" applyNumberFormat="1" applyFont="1" applyFill="1" applyBorder="1" applyAlignment="1" applyProtection="1">
      <alignment horizontal="center" vertical="center"/>
      <protection locked="0"/>
    </xf>
    <xf numFmtId="3" fontId="10" fillId="7" borderId="6" xfId="1" applyNumberFormat="1" applyFont="1" applyFill="1" applyBorder="1" applyAlignment="1">
      <alignment vertical="center"/>
    </xf>
    <xf numFmtId="0" fontId="12" fillId="7" borderId="6" xfId="1" applyFont="1" applyFill="1" applyBorder="1" applyAlignment="1">
      <alignment horizontal="left" vertical="center" wrapText="1"/>
    </xf>
    <xf numFmtId="0" fontId="3" fillId="4" borderId="4" xfId="1" applyFill="1" applyBorder="1" applyAlignment="1" applyProtection="1">
      <alignment vertical="center"/>
      <protection locked="0"/>
    </xf>
    <xf numFmtId="0" fontId="3" fillId="4" borderId="4" xfId="1" applyFill="1" applyBorder="1" applyAlignment="1" applyProtection="1">
      <alignment vertical="center" wrapText="1"/>
      <protection locked="0"/>
    </xf>
    <xf numFmtId="164" fontId="3" fillId="4" borderId="4" xfId="1" applyNumberFormat="1" applyFill="1" applyBorder="1" applyAlignment="1" applyProtection="1">
      <alignment vertical="center"/>
      <protection locked="0"/>
    </xf>
    <xf numFmtId="0" fontId="3" fillId="4" borderId="4" xfId="1" applyFill="1" applyBorder="1" applyAlignment="1" applyProtection="1">
      <alignment horizontal="center" vertical="center"/>
      <protection locked="0"/>
    </xf>
    <xf numFmtId="164" fontId="3" fillId="4" borderId="4" xfId="1" applyNumberFormat="1" applyFill="1" applyBorder="1" applyAlignment="1" applyProtection="1">
      <alignment horizontal="center" vertical="center"/>
      <protection locked="0"/>
    </xf>
    <xf numFmtId="166" fontId="3" fillId="4" borderId="4" xfId="1" applyNumberFormat="1" applyFill="1" applyBorder="1" applyAlignment="1" applyProtection="1">
      <alignment vertical="center"/>
      <protection locked="0"/>
    </xf>
    <xf numFmtId="167" fontId="3" fillId="4" borderId="4" xfId="1" applyNumberFormat="1" applyFill="1" applyBorder="1" applyAlignment="1" applyProtection="1">
      <alignment vertical="center"/>
      <protection locked="0"/>
    </xf>
    <xf numFmtId="0" fontId="8" fillId="4" borderId="4" xfId="0" applyFont="1" applyFill="1" applyBorder="1" applyAlignment="1" applyProtection="1">
      <alignment vertical="center"/>
      <protection locked="0"/>
    </xf>
    <xf numFmtId="0" fontId="8" fillId="4" borderId="4" xfId="0" applyFont="1" applyFill="1" applyBorder="1" applyAlignment="1" applyProtection="1">
      <alignment vertical="center" wrapText="1"/>
      <protection locked="0"/>
    </xf>
    <xf numFmtId="0" fontId="12" fillId="4" borderId="4" xfId="0" applyFont="1" applyFill="1" applyBorder="1" applyAlignment="1" applyProtection="1">
      <alignment vertical="center"/>
      <protection locked="0"/>
    </xf>
    <xf numFmtId="0" fontId="12" fillId="4" borderId="4" xfId="0" applyFont="1" applyFill="1" applyBorder="1" applyAlignment="1" applyProtection="1">
      <alignment horizontal="center" vertical="center"/>
      <protection locked="0"/>
    </xf>
    <xf numFmtId="168" fontId="3" fillId="5" borderId="3" xfId="1" applyNumberFormat="1"/>
    <xf numFmtId="0" fontId="4" fillId="2" borderId="2" xfId="1" applyFont="1" applyFill="1" applyBorder="1" applyAlignment="1">
      <alignment horizontal="center" vertical="center" wrapText="1"/>
    </xf>
    <xf numFmtId="168" fontId="4" fillId="2" borderId="2" xfId="1" applyNumberFormat="1" applyFont="1" applyFill="1" applyBorder="1" applyAlignment="1">
      <alignment horizontal="center" vertical="center"/>
    </xf>
    <xf numFmtId="168" fontId="4" fillId="2" borderId="2" xfId="1" applyNumberFormat="1" applyFont="1" applyFill="1" applyBorder="1" applyAlignment="1">
      <alignment horizontal="center" vertical="center" wrapText="1"/>
    </xf>
    <xf numFmtId="3" fontId="3" fillId="4" borderId="4" xfId="1" applyNumberFormat="1" applyFill="1" applyBorder="1" applyAlignment="1" applyProtection="1">
      <alignment vertical="center"/>
      <protection locked="0"/>
    </xf>
    <xf numFmtId="0" fontId="3" fillId="4" borderId="4" xfId="1" applyFill="1" applyBorder="1" applyAlignment="1" applyProtection="1">
      <alignment horizontal="center" vertical="center" wrapText="1"/>
      <protection locked="0"/>
    </xf>
    <xf numFmtId="3" fontId="3" fillId="5" borderId="4" xfId="1" applyNumberFormat="1" applyBorder="1" applyAlignment="1" applyProtection="1">
      <alignment vertical="center"/>
      <protection locked="0"/>
    </xf>
    <xf numFmtId="9" fontId="0" fillId="4" borderId="4" xfId="2" applyFont="1" applyFill="1" applyBorder="1" applyAlignment="1" applyProtection="1">
      <alignment horizontal="center" vertical="center"/>
      <protection locked="0"/>
    </xf>
    <xf numFmtId="10" fontId="3" fillId="5" borderId="4" xfId="1" applyNumberFormat="1" applyBorder="1" applyAlignment="1" applyProtection="1">
      <alignment vertical="center"/>
      <protection locked="0"/>
    </xf>
    <xf numFmtId="168" fontId="0" fillId="4" borderId="4" xfId="2" applyNumberFormat="1" applyFont="1" applyFill="1" applyBorder="1" applyAlignment="1" applyProtection="1">
      <alignment vertical="center"/>
      <protection locked="0"/>
    </xf>
    <xf numFmtId="3" fontId="3" fillId="5" borderId="3" xfId="1" applyNumberFormat="1"/>
    <xf numFmtId="168" fontId="0" fillId="5" borderId="3" xfId="2" applyNumberFormat="1" applyFont="1"/>
    <xf numFmtId="0" fontId="8" fillId="5" borderId="3" xfId="1" applyFont="1"/>
    <xf numFmtId="0" fontId="17" fillId="2" borderId="2" xfId="1" applyFont="1" applyFill="1" applyBorder="1" applyAlignment="1">
      <alignment horizontal="center" vertical="center" wrapText="1"/>
    </xf>
    <xf numFmtId="0" fontId="17" fillId="2" borderId="2" xfId="1" applyFont="1" applyFill="1" applyBorder="1" applyAlignment="1">
      <alignment horizontal="center" vertical="center"/>
    </xf>
    <xf numFmtId="0" fontId="8" fillId="5" borderId="3" xfId="1" applyFont="1" applyAlignment="1">
      <alignment horizontal="center" vertical="center"/>
    </xf>
    <xf numFmtId="0" fontId="8" fillId="5" borderId="3" xfId="1" applyFont="1" applyAlignment="1">
      <alignment horizontal="center"/>
    </xf>
    <xf numFmtId="164" fontId="18" fillId="4" borderId="5" xfId="1" applyNumberFormat="1" applyFont="1" applyFill="1" applyBorder="1" applyAlignment="1">
      <alignment horizontal="center" vertical="center"/>
    </xf>
    <xf numFmtId="0" fontId="8" fillId="5" borderId="3" xfId="1" applyFont="1" applyAlignment="1">
      <alignment vertical="center" wrapText="1"/>
    </xf>
    <xf numFmtId="0" fontId="12" fillId="4" borderId="4" xfId="1" applyFont="1" applyFill="1" applyBorder="1" applyAlignment="1" applyProtection="1">
      <alignment horizontal="center" vertical="center"/>
      <protection locked="0"/>
    </xf>
    <xf numFmtId="0" fontId="12" fillId="4" borderId="4" xfId="1" applyFont="1" applyFill="1" applyBorder="1" applyAlignment="1" applyProtection="1">
      <alignment vertical="center" wrapText="1"/>
      <protection locked="0"/>
    </xf>
    <xf numFmtId="0" fontId="19" fillId="5" borderId="3" xfId="1" applyFont="1" applyAlignment="1">
      <alignment horizontal="center" wrapText="1"/>
    </xf>
    <xf numFmtId="0" fontId="19" fillId="5" borderId="3" xfId="1" applyFont="1" applyAlignment="1">
      <alignment wrapText="1"/>
    </xf>
    <xf numFmtId="0" fontId="8" fillId="4" borderId="4" xfId="1" applyFont="1" applyFill="1" applyBorder="1" applyAlignment="1" applyProtection="1">
      <alignment horizontal="center" vertical="center"/>
      <protection locked="0"/>
    </xf>
    <xf numFmtId="0" fontId="11" fillId="4" borderId="4" xfId="1" applyFont="1" applyFill="1" applyBorder="1" applyAlignment="1" applyProtection="1">
      <alignment vertical="center" wrapText="1"/>
      <protection locked="0"/>
    </xf>
    <xf numFmtId="0" fontId="8" fillId="5" borderId="3" xfId="1" applyFont="1" applyAlignment="1">
      <alignment wrapText="1"/>
    </xf>
    <xf numFmtId="0" fontId="19" fillId="4" borderId="3" xfId="1" applyFont="1" applyFill="1" applyAlignment="1" applyProtection="1">
      <alignment vertical="center" wrapText="1"/>
      <protection locked="0"/>
    </xf>
    <xf numFmtId="0" fontId="8" fillId="4" borderId="4" xfId="1" applyFont="1" applyFill="1" applyBorder="1" applyAlignment="1" applyProtection="1">
      <alignment horizontal="center" vertical="center" wrapText="1"/>
      <protection locked="0"/>
    </xf>
    <xf numFmtId="0" fontId="19" fillId="5" borderId="3" xfId="1" applyFont="1" applyAlignment="1">
      <alignment horizontal="center" vertical="center" wrapText="1"/>
    </xf>
    <xf numFmtId="0" fontId="19" fillId="5" borderId="3" xfId="1" applyFont="1" applyAlignment="1">
      <alignment horizontal="center" vertical="center"/>
    </xf>
    <xf numFmtId="0" fontId="19" fillId="5" borderId="3" xfId="1" applyFont="1" applyAlignment="1">
      <alignment horizontal="center"/>
    </xf>
    <xf numFmtId="0" fontId="17" fillId="2" borderId="1" xfId="1" applyFont="1" applyFill="1" applyBorder="1" applyAlignment="1">
      <alignment horizontal="center" vertical="center"/>
    </xf>
    <xf numFmtId="1" fontId="12" fillId="4" borderId="4" xfId="1" applyNumberFormat="1" applyFont="1" applyFill="1" applyBorder="1" applyAlignment="1" applyProtection="1">
      <alignment horizontal="center" vertical="center"/>
      <protection locked="0"/>
    </xf>
    <xf numFmtId="0" fontId="12" fillId="4" borderId="4" xfId="1" applyFont="1" applyFill="1" applyBorder="1" applyAlignment="1" applyProtection="1">
      <alignment horizontal="center" vertical="center" wrapText="1"/>
      <protection locked="0"/>
    </xf>
    <xf numFmtId="0" fontId="19" fillId="5" borderId="3" xfId="1" applyFont="1"/>
    <xf numFmtId="0" fontId="8" fillId="5" borderId="3" xfId="1" applyFont="1" applyAlignment="1">
      <alignment horizontal="left" vertical="center" wrapText="1"/>
    </xf>
    <xf numFmtId="0" fontId="19" fillId="4" borderId="3" xfId="1" applyFont="1" applyFill="1" applyAlignment="1" applyProtection="1">
      <alignment vertical="center"/>
      <protection locked="0"/>
    </xf>
    <xf numFmtId="0" fontId="12" fillId="4" borderId="4" xfId="1" applyFont="1" applyFill="1" applyBorder="1" applyAlignment="1" applyProtection="1">
      <alignment horizontal="left" vertical="center" wrapText="1"/>
      <protection locked="0"/>
    </xf>
    <xf numFmtId="0" fontId="8" fillId="4" borderId="4" xfId="1" applyFont="1" applyFill="1" applyBorder="1" applyAlignment="1" applyProtection="1">
      <alignment vertical="center"/>
      <protection locked="0"/>
    </xf>
    <xf numFmtId="0" fontId="21" fillId="4" borderId="4" xfId="3" applyFont="1" applyFill="1" applyBorder="1" applyAlignment="1" applyProtection="1">
      <alignment vertical="center" wrapText="1"/>
      <protection locked="0"/>
    </xf>
    <xf numFmtId="0" fontId="8" fillId="5" borderId="3" xfId="1" applyFont="1"/>
    <xf numFmtId="0" fontId="4" fillId="2" borderId="2" xfId="1" applyFont="1" applyFill="1" applyBorder="1" applyAlignment="1">
      <alignment horizontal="center" vertical="center"/>
    </xf>
    <xf numFmtId="0" fontId="3" fillId="5" borderId="3" xfId="1"/>
    <xf numFmtId="0" fontId="17" fillId="2" borderId="7" xfId="1" applyFont="1" applyFill="1" applyBorder="1" applyAlignment="1">
      <alignment horizontal="center" vertical="center"/>
    </xf>
    <xf numFmtId="164" fontId="18" fillId="4" borderId="8" xfId="1" applyNumberFormat="1" applyFont="1" applyFill="1" applyBorder="1" applyAlignment="1">
      <alignment horizontal="center" vertical="center"/>
    </xf>
    <xf numFmtId="0" fontId="8" fillId="4" borderId="4" xfId="1" applyFont="1" applyFill="1" applyBorder="1" applyAlignment="1" applyProtection="1">
      <alignment vertical="center" wrapText="1"/>
      <protection locked="0"/>
    </xf>
    <xf numFmtId="0" fontId="22" fillId="5" borderId="3" xfId="1" applyFont="1" applyAlignment="1">
      <alignment vertical="center" wrapText="1"/>
    </xf>
    <xf numFmtId="164" fontId="5" fillId="4" borderId="8" xfId="1" applyNumberFormat="1" applyFont="1" applyFill="1" applyBorder="1" applyAlignment="1">
      <alignment horizontal="center" vertical="center"/>
    </xf>
    <xf numFmtId="49" fontId="24" fillId="5" borderId="8" xfId="1" applyNumberFormat="1" applyFont="1" applyFill="1" applyBorder="1" applyAlignment="1">
      <alignment horizontal="left" vertical="center" wrapText="1"/>
    </xf>
    <xf numFmtId="169" fontId="24" fillId="7" borderId="8" xfId="1" applyNumberFormat="1" applyFont="1" applyFill="1" applyBorder="1" applyAlignment="1">
      <alignment horizontal="left" vertical="center"/>
    </xf>
    <xf numFmtId="0" fontId="25" fillId="5" borderId="8" xfId="1" applyFont="1" applyFill="1" applyBorder="1" applyAlignment="1" applyProtection="1">
      <alignment vertical="center" wrapText="1"/>
      <protection locked="0"/>
    </xf>
    <xf numFmtId="0" fontId="25" fillId="4" borderId="4" xfId="1" applyFont="1" applyFill="1" applyBorder="1" applyAlignment="1" applyProtection="1">
      <alignment vertical="center"/>
      <protection locked="0"/>
    </xf>
    <xf numFmtId="0" fontId="25" fillId="4" borderId="4" xfId="1" applyFont="1" applyFill="1" applyBorder="1" applyAlignment="1" applyProtection="1">
      <alignment vertical="center" wrapText="1"/>
      <protection locked="0"/>
    </xf>
    <xf numFmtId="42" fontId="24" fillId="7" borderId="8" xfId="4" applyFont="1" applyFill="1" applyBorder="1" applyAlignment="1" applyProtection="1">
      <alignment horizontal="left" vertical="center"/>
      <protection locked="0"/>
    </xf>
    <xf numFmtId="42" fontId="24" fillId="5" borderId="8" xfId="4" applyFont="1" applyFill="1" applyBorder="1" applyAlignment="1" applyProtection="1">
      <alignment horizontal="left" vertical="center"/>
      <protection locked="0"/>
    </xf>
    <xf numFmtId="42" fontId="24" fillId="7" borderId="8" xfId="4" applyFont="1" applyFill="1" applyBorder="1" applyAlignment="1">
      <alignment horizontal="left" vertical="center" wrapText="1"/>
    </xf>
    <xf numFmtId="164" fontId="25" fillId="4" borderId="8" xfId="1" applyNumberFormat="1" applyFont="1" applyFill="1" applyBorder="1" applyAlignment="1" applyProtection="1">
      <alignment vertical="center"/>
      <protection locked="0"/>
    </xf>
    <xf numFmtId="0" fontId="25" fillId="4" borderId="8" xfId="1" applyFont="1" applyFill="1" applyBorder="1" applyAlignment="1" applyProtection="1">
      <alignment vertical="center"/>
      <protection locked="0"/>
    </xf>
    <xf numFmtId="169" fontId="24" fillId="7" borderId="8" xfId="1" applyNumberFormat="1" applyFont="1" applyFill="1" applyBorder="1" applyAlignment="1">
      <alignment horizontal="left" vertical="center" wrapText="1"/>
    </xf>
    <xf numFmtId="0" fontId="23" fillId="5" borderId="8" xfId="1" applyFont="1" applyFill="1" applyBorder="1" applyAlignment="1">
      <alignment horizontal="left" vertical="center" wrapText="1"/>
    </xf>
    <xf numFmtId="14" fontId="25" fillId="5" borderId="8" xfId="1" applyNumberFormat="1" applyFont="1" applyBorder="1"/>
    <xf numFmtId="42" fontId="24" fillId="5" borderId="8" xfId="4" applyFont="1" applyFill="1" applyBorder="1" applyAlignment="1">
      <alignment horizontal="left" vertical="center" wrapText="1"/>
    </xf>
    <xf numFmtId="0" fontId="25" fillId="5" borderId="8" xfId="1" applyFont="1" applyBorder="1"/>
    <xf numFmtId="0" fontId="25" fillId="5" borderId="8" xfId="1" applyFont="1" applyBorder="1" applyAlignment="1">
      <alignment wrapText="1"/>
    </xf>
    <xf numFmtId="0" fontId="3" fillId="5" borderId="4" xfId="1" applyFill="1" applyBorder="1" applyAlignment="1" applyProtection="1">
      <alignment vertical="center"/>
      <protection locked="0"/>
    </xf>
    <xf numFmtId="169" fontId="24" fillId="7" borderId="8" xfId="1" applyNumberFormat="1" applyFont="1" applyFill="1" applyBorder="1" applyAlignment="1" applyProtection="1">
      <alignment horizontal="left" vertical="center"/>
      <protection locked="0"/>
    </xf>
    <xf numFmtId="0" fontId="25" fillId="5" borderId="8" xfId="1" applyFont="1" applyFill="1" applyBorder="1"/>
    <xf numFmtId="42" fontId="24" fillId="7" borderId="8" xfId="4" applyFont="1" applyFill="1" applyBorder="1" applyAlignment="1">
      <alignment horizontal="right" vertical="center" wrapText="1"/>
    </xf>
    <xf numFmtId="0" fontId="25" fillId="5" borderId="8" xfId="1" applyFont="1" applyFill="1" applyBorder="1" applyAlignment="1">
      <alignment wrapText="1"/>
    </xf>
    <xf numFmtId="169" fontId="24" fillId="5" borderId="8" xfId="1" applyNumberFormat="1" applyFont="1" applyFill="1" applyBorder="1" applyAlignment="1">
      <alignment horizontal="left" vertical="center"/>
    </xf>
    <xf numFmtId="49" fontId="24" fillId="7" borderId="8" xfId="1" applyNumberFormat="1" applyFont="1" applyFill="1" applyBorder="1" applyAlignment="1">
      <alignment horizontal="left" vertical="center" wrapText="1"/>
    </xf>
    <xf numFmtId="0" fontId="26" fillId="5" borderId="8" xfId="1" applyFont="1" applyFill="1" applyBorder="1" applyAlignment="1">
      <alignment horizontal="left" vertical="center" wrapText="1"/>
    </xf>
    <xf numFmtId="0" fontId="24" fillId="5" borderId="8" xfId="1" applyFont="1" applyFill="1" applyBorder="1" applyAlignment="1">
      <alignment horizontal="left" vertical="center" wrapText="1"/>
    </xf>
    <xf numFmtId="169" fontId="24" fillId="5" borderId="8" xfId="1" applyNumberFormat="1" applyFont="1" applyFill="1" applyBorder="1" applyAlignment="1">
      <alignment horizontal="left" vertical="center" wrapText="1"/>
    </xf>
    <xf numFmtId="169" fontId="24" fillId="5" borderId="8" xfId="1" applyNumberFormat="1" applyFont="1" applyFill="1" applyBorder="1" applyAlignment="1" applyProtection="1">
      <alignment horizontal="left" vertical="center"/>
      <protection locked="0"/>
    </xf>
    <xf numFmtId="49" fontId="23" fillId="7" borderId="8" xfId="1" applyNumberFormat="1" applyFont="1" applyFill="1" applyBorder="1" applyAlignment="1">
      <alignment horizontal="left" vertical="center" wrapText="1"/>
    </xf>
    <xf numFmtId="169" fontId="23" fillId="5" borderId="8" xfId="1" applyNumberFormat="1" applyFont="1" applyFill="1" applyBorder="1" applyAlignment="1">
      <alignment horizontal="left" vertical="center"/>
    </xf>
    <xf numFmtId="42" fontId="23" fillId="5" borderId="8" xfId="4" applyFont="1" applyFill="1" applyBorder="1" applyAlignment="1" applyProtection="1">
      <alignment horizontal="left" vertical="center"/>
      <protection locked="0"/>
    </xf>
    <xf numFmtId="0" fontId="24" fillId="7" borderId="8" xfId="1" applyFont="1" applyFill="1" applyBorder="1" applyAlignment="1">
      <alignment horizontal="left" vertical="center" wrapText="1"/>
    </xf>
    <xf numFmtId="170" fontId="24" fillId="7" borderId="8" xfId="1" applyNumberFormat="1" applyFont="1" applyFill="1" applyBorder="1" applyAlignment="1">
      <alignment horizontal="left" vertical="center" wrapText="1"/>
    </xf>
    <xf numFmtId="14" fontId="25" fillId="7" borderId="8" xfId="1" applyNumberFormat="1" applyFont="1" applyFill="1" applyBorder="1"/>
    <xf numFmtId="14" fontId="25" fillId="5" borderId="8" xfId="1" applyNumberFormat="1" applyFont="1" applyFill="1" applyBorder="1"/>
    <xf numFmtId="42" fontId="24" fillId="7" borderId="8" xfId="4" applyFont="1" applyFill="1" applyBorder="1" applyAlignment="1" applyProtection="1">
      <alignment horizontal="center" vertical="center"/>
      <protection locked="0"/>
    </xf>
    <xf numFmtId="49" fontId="25" fillId="4" borderId="4" xfId="1" applyNumberFormat="1" applyFont="1" applyFill="1" applyBorder="1" applyAlignment="1" applyProtection="1">
      <alignment vertical="center"/>
      <protection locked="0"/>
    </xf>
    <xf numFmtId="44" fontId="25" fillId="4" borderId="4" xfId="1" applyNumberFormat="1" applyFont="1" applyFill="1" applyBorder="1" applyAlignment="1" applyProtection="1">
      <alignment vertical="center"/>
      <protection locked="0"/>
    </xf>
    <xf numFmtId="164" fontId="25" fillId="4" borderId="4" xfId="1" applyNumberFormat="1" applyFont="1" applyFill="1" applyBorder="1" applyAlignment="1" applyProtection="1">
      <alignment vertical="center"/>
      <protection locked="0"/>
    </xf>
    <xf numFmtId="49" fontId="27" fillId="5" borderId="8" xfId="1" applyNumberFormat="1" applyFont="1" applyFill="1" applyBorder="1" applyAlignment="1">
      <alignment horizontal="left" vertical="center" wrapText="1"/>
    </xf>
    <xf numFmtId="169" fontId="27" fillId="5" borderId="8" xfId="1" applyNumberFormat="1" applyFont="1" applyFill="1" applyBorder="1" applyAlignment="1">
      <alignment horizontal="left" vertical="center"/>
    </xf>
    <xf numFmtId="0" fontId="27" fillId="5" borderId="8" xfId="1" applyFont="1" applyFill="1" applyBorder="1" applyAlignment="1">
      <alignment horizontal="left" vertical="center" wrapText="1"/>
    </xf>
    <xf numFmtId="49" fontId="27" fillId="7" borderId="8" xfId="1" applyNumberFormat="1" applyFont="1" applyFill="1" applyBorder="1" applyAlignment="1">
      <alignment horizontal="left" vertical="center" wrapText="1"/>
    </xf>
    <xf numFmtId="169" fontId="27" fillId="7" borderId="8" xfId="1" applyNumberFormat="1" applyFont="1" applyFill="1" applyBorder="1" applyAlignment="1">
      <alignment horizontal="left" vertical="center"/>
    </xf>
    <xf numFmtId="169" fontId="27" fillId="5" borderId="8" xfId="1" applyNumberFormat="1" applyFont="1" applyFill="1" applyBorder="1" applyAlignment="1" applyProtection="1">
      <alignment horizontal="left" vertical="center"/>
      <protection locked="0"/>
    </xf>
    <xf numFmtId="169" fontId="27" fillId="5" borderId="8" xfId="1" applyNumberFormat="1" applyFont="1" applyBorder="1" applyAlignment="1">
      <alignment horizontal="left" vertical="center"/>
    </xf>
    <xf numFmtId="0" fontId="3" fillId="5" borderId="3" xfId="1"/>
    <xf numFmtId="0" fontId="0" fillId="4" borderId="4" xfId="1" applyFont="1" applyFill="1" applyBorder="1" applyAlignment="1" applyProtection="1">
      <alignment vertical="center" wrapText="1"/>
      <protection locked="0"/>
    </xf>
    <xf numFmtId="0" fontId="0" fillId="5" borderId="3" xfId="1" applyFont="1" applyAlignment="1">
      <alignment wrapText="1"/>
    </xf>
    <xf numFmtId="0" fontId="2" fillId="6" borderId="4" xfId="0" applyFont="1" applyFill="1" applyBorder="1" applyAlignment="1">
      <alignment vertical="center"/>
    </xf>
    <xf numFmtId="0" fontId="20" fillId="4" borderId="4" xfId="3" applyFill="1" applyBorder="1" applyAlignment="1" applyProtection="1">
      <alignment vertical="center"/>
      <protection locked="0"/>
    </xf>
    <xf numFmtId="0" fontId="28" fillId="5" borderId="3" xfId="1" applyFont="1" applyAlignment="1">
      <alignment vertical="center"/>
    </xf>
    <xf numFmtId="0" fontId="29" fillId="2" borderId="2" xfId="1" applyFont="1" applyFill="1" applyBorder="1" applyAlignment="1">
      <alignment horizontal="center" vertical="center"/>
    </xf>
    <xf numFmtId="0" fontId="29" fillId="2" borderId="2" xfId="1" applyFont="1" applyFill="1" applyBorder="1" applyAlignment="1">
      <alignment horizontal="center" vertical="center" wrapText="1"/>
    </xf>
    <xf numFmtId="0" fontId="28" fillId="5" borderId="3" xfId="1" applyFont="1" applyAlignment="1">
      <alignment horizontal="left" vertical="center"/>
    </xf>
    <xf numFmtId="0" fontId="28" fillId="5" borderId="3" xfId="1" applyFont="1" applyAlignment="1">
      <alignment horizontal="center" vertical="center"/>
    </xf>
    <xf numFmtId="0" fontId="28" fillId="5" borderId="3" xfId="1" applyFont="1" applyBorder="1" applyAlignment="1">
      <alignment vertical="center"/>
    </xf>
    <xf numFmtId="164" fontId="30" fillId="4" borderId="8" xfId="1" applyNumberFormat="1" applyFont="1" applyFill="1" applyBorder="1" applyAlignment="1">
      <alignment horizontal="center" vertical="center"/>
    </xf>
    <xf numFmtId="0" fontId="29" fillId="2" borderId="9" xfId="1" applyFont="1" applyFill="1" applyBorder="1" applyAlignment="1">
      <alignment horizontal="center" vertical="center"/>
    </xf>
    <xf numFmtId="0" fontId="28" fillId="5" borderId="9" xfId="1" applyFont="1" applyBorder="1" applyAlignment="1">
      <alignment vertical="center"/>
    </xf>
    <xf numFmtId="0" fontId="32" fillId="5" borderId="9" xfId="1" applyFont="1" applyBorder="1" applyAlignment="1">
      <alignment vertical="center"/>
    </xf>
    <xf numFmtId="0" fontId="31" fillId="2" borderId="9" xfId="1" applyFont="1" applyFill="1" applyBorder="1" applyAlignment="1">
      <alignment horizontal="center" vertical="center"/>
    </xf>
    <xf numFmtId="0" fontId="31" fillId="2" borderId="9" xfId="1" applyFont="1" applyFill="1" applyBorder="1" applyAlignment="1">
      <alignment horizontal="left" vertical="center"/>
    </xf>
    <xf numFmtId="0" fontId="31" fillId="2" borderId="9" xfId="1" applyFont="1" applyFill="1" applyBorder="1" applyAlignment="1">
      <alignment horizontal="center" vertical="center" wrapText="1"/>
    </xf>
    <xf numFmtId="0" fontId="32" fillId="4" borderId="9" xfId="1" applyFont="1" applyFill="1" applyBorder="1" applyAlignment="1" applyProtection="1">
      <alignment vertical="center"/>
      <protection locked="0"/>
    </xf>
    <xf numFmtId="0" fontId="32" fillId="7" borderId="9" xfId="1" applyFont="1" applyFill="1" applyBorder="1" applyAlignment="1" applyProtection="1">
      <alignment vertical="center"/>
      <protection locked="0"/>
    </xf>
    <xf numFmtId="0" fontId="32" fillId="7" borderId="9" xfId="1" applyFont="1" applyFill="1" applyBorder="1" applyAlignment="1" applyProtection="1">
      <alignment vertical="center" wrapText="1"/>
      <protection locked="0"/>
    </xf>
    <xf numFmtId="0" fontId="32" fillId="7" borderId="9" xfId="1" applyFont="1" applyFill="1" applyBorder="1" applyAlignment="1" applyProtection="1">
      <alignment horizontal="left" vertical="center" wrapText="1"/>
      <protection locked="0"/>
    </xf>
    <xf numFmtId="0" fontId="32" fillId="7" borderId="9" xfId="1" applyFont="1" applyFill="1" applyBorder="1" applyAlignment="1" applyProtection="1">
      <alignment horizontal="center" vertical="center"/>
      <protection locked="0"/>
    </xf>
    <xf numFmtId="0" fontId="33" fillId="7" borderId="9" xfId="1" applyFont="1" applyFill="1" applyBorder="1" applyAlignment="1">
      <alignment vertical="center" wrapText="1"/>
    </xf>
    <xf numFmtId="0" fontId="34" fillId="7" borderId="9" xfId="1" applyFont="1" applyFill="1" applyBorder="1" applyAlignment="1" applyProtection="1">
      <alignment horizontal="left" vertical="center" wrapText="1"/>
      <protection locked="0"/>
    </xf>
    <xf numFmtId="0" fontId="28" fillId="5" borderId="3" xfId="1" applyFont="1" applyBorder="1" applyAlignment="1">
      <alignment vertical="center" wrapText="1"/>
    </xf>
    <xf numFmtId="0" fontId="33" fillId="7" borderId="9" xfId="1" applyFont="1" applyFill="1" applyBorder="1" applyAlignment="1">
      <alignment horizontal="left" vertical="center" wrapText="1"/>
    </xf>
    <xf numFmtId="1" fontId="32" fillId="7" borderId="9" xfId="1" applyNumberFormat="1" applyFont="1" applyFill="1" applyBorder="1" applyAlignment="1" applyProtection="1">
      <alignment horizontal="center" vertical="center"/>
      <protection locked="0"/>
    </xf>
    <xf numFmtId="0" fontId="35" fillId="7" borderId="9" xfId="1" applyFont="1" applyFill="1" applyBorder="1" applyAlignment="1">
      <alignment vertical="center" wrapText="1"/>
    </xf>
    <xf numFmtId="0" fontId="32" fillId="7" borderId="9" xfId="1" applyFont="1" applyFill="1" applyBorder="1" applyAlignment="1">
      <alignment vertical="center" wrapText="1"/>
    </xf>
    <xf numFmtId="0" fontId="35" fillId="7" borderId="9" xfId="1" applyFont="1" applyFill="1" applyBorder="1" applyAlignment="1" applyProtection="1">
      <alignment horizontal="left" vertical="center" wrapText="1"/>
      <protection locked="0"/>
    </xf>
    <xf numFmtId="0" fontId="33" fillId="7" borderId="9" xfId="1" applyFont="1" applyFill="1" applyBorder="1" applyAlignment="1">
      <alignment horizontal="justify" vertical="center"/>
    </xf>
    <xf numFmtId="0" fontId="32" fillId="7" borderId="9" xfId="1" applyFont="1" applyFill="1" applyBorder="1" applyAlignment="1">
      <alignment horizontal="justify" vertical="center"/>
    </xf>
    <xf numFmtId="0" fontId="36" fillId="7" borderId="9" xfId="1" applyFont="1" applyFill="1" applyBorder="1" applyAlignment="1">
      <alignment horizontal="left" vertical="center" wrapText="1"/>
    </xf>
    <xf numFmtId="0" fontId="37" fillId="7" borderId="9" xfId="1" applyFont="1" applyFill="1" applyBorder="1" applyAlignment="1">
      <alignment vertical="center" wrapText="1"/>
    </xf>
    <xf numFmtId="0" fontId="28" fillId="7" borderId="3" xfId="1" applyFont="1" applyFill="1" applyAlignment="1">
      <alignment vertical="center"/>
    </xf>
    <xf numFmtId="0" fontId="28" fillId="7" borderId="3" xfId="1" applyFont="1" applyFill="1" applyAlignment="1">
      <alignment horizontal="left" vertical="center"/>
    </xf>
    <xf numFmtId="0" fontId="28" fillId="7" borderId="3" xfId="1" applyFont="1" applyFill="1" applyAlignment="1">
      <alignment horizontal="center" vertical="center"/>
    </xf>
    <xf numFmtId="0" fontId="28" fillId="7" borderId="3" xfId="1" applyFont="1" applyFill="1" applyBorder="1" applyAlignment="1">
      <alignment vertical="center"/>
    </xf>
    <xf numFmtId="0" fontId="3" fillId="5" borderId="3" xfId="1"/>
    <xf numFmtId="0" fontId="1" fillId="2" borderId="11" xfId="1" applyFont="1" applyFill="1" applyBorder="1" applyAlignment="1">
      <alignment horizontal="center" vertical="center"/>
    </xf>
    <xf numFmtId="164" fontId="2" fillId="4" borderId="12" xfId="1" applyNumberFormat="1" applyFont="1" applyFill="1" applyBorder="1" applyAlignment="1">
      <alignment horizontal="center" vertical="center"/>
    </xf>
    <xf numFmtId="0" fontId="3" fillId="3" borderId="3" xfId="1" applyFill="1" applyAlignment="1">
      <alignment horizontal="center" vertical="center"/>
    </xf>
    <xf numFmtId="0" fontId="2" fillId="6" borderId="4" xfId="1" applyFont="1" applyFill="1" applyBorder="1" applyAlignment="1">
      <alignment vertical="center"/>
    </xf>
    <xf numFmtId="0" fontId="3" fillId="5" borderId="3" xfId="1"/>
    <xf numFmtId="0" fontId="1" fillId="2" borderId="2" xfId="1" applyFont="1" applyFill="1" applyBorder="1" applyAlignment="1">
      <alignment horizontal="center" vertical="center"/>
    </xf>
    <xf numFmtId="0" fontId="1" fillId="2" borderId="2" xfId="1" applyFont="1" applyFill="1" applyBorder="1" applyAlignment="1">
      <alignment horizontal="center" vertical="center"/>
    </xf>
    <xf numFmtId="41" fontId="2" fillId="6" borderId="4" xfId="5" applyFont="1" applyFill="1" applyBorder="1" applyAlignment="1">
      <alignment vertical="center"/>
    </xf>
    <xf numFmtId="41" fontId="0" fillId="4" borderId="4" xfId="5" applyFont="1" applyFill="1" applyBorder="1" applyAlignment="1" applyProtection="1">
      <alignment vertical="center"/>
      <protection locked="0"/>
    </xf>
    <xf numFmtId="171" fontId="2" fillId="6" borderId="4" xfId="5" applyNumberFormat="1" applyFont="1" applyFill="1" applyBorder="1" applyAlignment="1">
      <alignment vertical="center"/>
    </xf>
    <xf numFmtId="171" fontId="0" fillId="4" borderId="4" xfId="5" applyNumberFormat="1" applyFont="1" applyFill="1" applyBorder="1" applyAlignment="1" applyProtection="1">
      <alignment vertical="center"/>
      <protection locked="0"/>
    </xf>
    <xf numFmtId="171" fontId="0" fillId="5" borderId="4" xfId="5" applyNumberFormat="1" applyFont="1" applyFill="1" applyBorder="1" applyAlignment="1" applyProtection="1">
      <alignment vertical="center"/>
      <protection locked="0"/>
    </xf>
    <xf numFmtId="43" fontId="0" fillId="5" borderId="3" xfId="6" applyFont="1"/>
    <xf numFmtId="0" fontId="1" fillId="2" borderId="2" xfId="1" applyFont="1" applyFill="1" applyBorder="1" applyAlignment="1">
      <alignment horizontal="center" vertical="center"/>
    </xf>
    <xf numFmtId="0" fontId="3" fillId="5" borderId="3" xfId="1"/>
    <xf numFmtId="0" fontId="1" fillId="2" borderId="2" xfId="1" applyFont="1" applyFill="1" applyBorder="1" applyAlignment="1">
      <alignment horizontal="center" vertical="center"/>
    </xf>
    <xf numFmtId="0" fontId="3" fillId="5" borderId="3" xfId="1"/>
    <xf numFmtId="0" fontId="1" fillId="2" borderId="2" xfId="0" applyFont="1" applyFill="1" applyBorder="1" applyAlignment="1">
      <alignment horizontal="center" vertical="center"/>
    </xf>
    <xf numFmtId="0" fontId="0" fillId="0" borderId="0" xfId="0"/>
    <xf numFmtId="0" fontId="4" fillId="2" borderId="6" xfId="1" applyFont="1" applyFill="1" applyBorder="1" applyAlignment="1">
      <alignment horizontal="center" vertical="center"/>
    </xf>
    <xf numFmtId="0" fontId="3" fillId="5" borderId="6" xfId="1" applyBorder="1"/>
    <xf numFmtId="0" fontId="14" fillId="5" borderId="3" xfId="1" applyFont="1" applyAlignment="1">
      <alignment horizontal="left" vertical="center"/>
    </xf>
    <xf numFmtId="0" fontId="31" fillId="2" borderId="9" xfId="1" applyFont="1" applyFill="1" applyBorder="1" applyAlignment="1">
      <alignment horizontal="center" vertical="center"/>
    </xf>
    <xf numFmtId="0" fontId="32" fillId="5" borderId="9" xfId="1" applyFont="1" applyBorder="1" applyAlignment="1">
      <alignment vertical="center"/>
    </xf>
    <xf numFmtId="0" fontId="32" fillId="5" borderId="10" xfId="1" applyFont="1" applyBorder="1" applyAlignment="1">
      <alignment vertical="center"/>
    </xf>
    <xf numFmtId="0" fontId="4" fillId="2" borderId="2" xfId="1" applyFont="1" applyFill="1" applyBorder="1" applyAlignment="1">
      <alignment horizontal="center" vertical="center"/>
    </xf>
    <xf numFmtId="0" fontId="1" fillId="2" borderId="11" xfId="1" applyFont="1" applyFill="1" applyBorder="1" applyAlignment="1">
      <alignment horizontal="center" vertical="center"/>
    </xf>
    <xf numFmtId="0" fontId="17" fillId="2" borderId="2" xfId="1" applyFont="1" applyFill="1" applyBorder="1" applyAlignment="1">
      <alignment horizontal="center" vertical="center"/>
    </xf>
    <xf numFmtId="0" fontId="8" fillId="5" borderId="3" xfId="1" applyFont="1"/>
    <xf numFmtId="0" fontId="17" fillId="2" borderId="7" xfId="1" applyFont="1" applyFill="1" applyBorder="1" applyAlignment="1">
      <alignment horizontal="center" vertical="center"/>
    </xf>
    <xf numFmtId="0" fontId="3" fillId="3" borderId="3" xfId="1" applyFill="1" applyBorder="1" applyAlignment="1">
      <alignment horizontal="center" vertical="center"/>
    </xf>
    <xf numFmtId="0" fontId="3" fillId="4" borderId="4" xfId="1" applyNumberFormat="1" applyFill="1" applyBorder="1" applyAlignment="1" applyProtection="1">
      <alignment vertical="center"/>
      <protection locked="0"/>
    </xf>
    <xf numFmtId="0" fontId="3" fillId="4" borderId="3" xfId="1" applyFill="1" applyBorder="1" applyAlignment="1" applyProtection="1">
      <alignment vertical="center"/>
      <protection locked="0"/>
    </xf>
    <xf numFmtId="0" fontId="2" fillId="6" borderId="3" xfId="1" applyFont="1" applyFill="1" applyBorder="1" applyAlignment="1">
      <alignment vertical="center"/>
    </xf>
    <xf numFmtId="164" fontId="3" fillId="4" borderId="3" xfId="1" applyNumberFormat="1" applyFill="1" applyBorder="1" applyAlignment="1" applyProtection="1">
      <alignment vertical="center"/>
      <protection locked="0"/>
    </xf>
    <xf numFmtId="0" fontId="3" fillId="4" borderId="3" xfId="1" applyNumberFormat="1" applyFill="1" applyBorder="1" applyAlignment="1" applyProtection="1">
      <alignment vertical="center"/>
      <protection locked="0"/>
    </xf>
  </cellXfs>
  <cellStyles count="7">
    <cellStyle name="Hipervínculo 2" xfId="3"/>
    <cellStyle name="Millares [0] 2" xfId="5"/>
    <cellStyle name="Millares 2" xfId="6"/>
    <cellStyle name="Moneda [0] 2" xfId="4"/>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xmlns="" id="{2811E495-0951-4EAE-94D4-EC08A59F656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7251008D-347F-463F-B7F2-E6E51BA277E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A0B1AC95-895A-47B1-89E9-0C8DAFA32DC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69D2A59D-1C7B-4870-B1DC-0CAEF4BDCEA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77975</xdr:rowOff>
    </xdr:to>
    <xdr:pic>
      <xdr:nvPicPr>
        <xdr:cNvPr id="2" name="Picture 1" descr="Picture">
          <a:extLst>
            <a:ext uri="{FF2B5EF4-FFF2-40B4-BE49-F238E27FC236}">
              <a16:creationId xmlns:a16="http://schemas.microsoft.com/office/drawing/2014/main" xmlns="" id="{4F123462-44A5-46CE-BDA0-98814AFFC05B}"/>
            </a:ext>
          </a:extLst>
        </xdr:cNvPr>
        <xdr:cNvPicPr>
          <a:picLocks noChangeAspect="1"/>
        </xdr:cNvPicPr>
      </xdr:nvPicPr>
      <xdr:blipFill>
        <a:blip xmlns:r="http://schemas.openxmlformats.org/officeDocument/2006/relationships" r:embed="rId1"/>
        <a:stretch>
          <a:fillRect/>
        </a:stretch>
      </xdr:blipFill>
      <xdr:spPr>
        <a:xfrm>
          <a:off x="0" y="0"/>
          <a:ext cx="609709" cy="5637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95293</xdr:rowOff>
    </xdr:to>
    <xdr:pic>
      <xdr:nvPicPr>
        <xdr:cNvPr id="2" name="Picture 1" descr="Picture">
          <a:extLst>
            <a:ext uri="{FF2B5EF4-FFF2-40B4-BE49-F238E27FC236}">
              <a16:creationId xmlns:a16="http://schemas.microsoft.com/office/drawing/2014/main" xmlns="" id="{0244C8C1-052E-45EF-95A5-10797A597812}"/>
            </a:ext>
          </a:extLst>
        </xdr:cNvPr>
        <xdr:cNvPicPr>
          <a:picLocks noChangeAspect="1"/>
        </xdr:cNvPicPr>
      </xdr:nvPicPr>
      <xdr:blipFill>
        <a:blip xmlns:r="http://schemas.openxmlformats.org/officeDocument/2006/relationships" r:embed="rId1"/>
        <a:stretch>
          <a:fillRect/>
        </a:stretch>
      </xdr:blipFill>
      <xdr:spPr>
        <a:xfrm>
          <a:off x="0" y="0"/>
          <a:ext cx="609709" cy="5810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87966</xdr:rowOff>
    </xdr:to>
    <xdr:pic>
      <xdr:nvPicPr>
        <xdr:cNvPr id="2" name="Picture 1" descr="Picture">
          <a:extLst>
            <a:ext uri="{FF2B5EF4-FFF2-40B4-BE49-F238E27FC236}">
              <a16:creationId xmlns:a16="http://schemas.microsoft.com/office/drawing/2014/main" xmlns="" id="{40A90AB5-41E6-46EE-8396-5C3F4E86CE0C}"/>
            </a:ext>
          </a:extLst>
        </xdr:cNvPr>
        <xdr:cNvPicPr>
          <a:picLocks noChangeAspect="1"/>
        </xdr:cNvPicPr>
      </xdr:nvPicPr>
      <xdr:blipFill>
        <a:blip xmlns:r="http://schemas.openxmlformats.org/officeDocument/2006/relationships" r:embed="rId1"/>
        <a:stretch>
          <a:fillRect/>
        </a:stretch>
      </xdr:blipFill>
      <xdr:spPr>
        <a:xfrm>
          <a:off x="0" y="0"/>
          <a:ext cx="609709" cy="5737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89340</xdr:rowOff>
    </xdr:to>
    <xdr:pic>
      <xdr:nvPicPr>
        <xdr:cNvPr id="2" name="Picture 1" descr="Picture">
          <a:extLst>
            <a:ext uri="{FF2B5EF4-FFF2-40B4-BE49-F238E27FC236}">
              <a16:creationId xmlns:a16="http://schemas.microsoft.com/office/drawing/2014/main" xmlns="" id="{1D5E6E3B-0B24-4848-BA01-8122F16E7C11}"/>
            </a:ext>
          </a:extLst>
        </xdr:cNvPr>
        <xdr:cNvPicPr>
          <a:picLocks noChangeAspect="1"/>
        </xdr:cNvPicPr>
      </xdr:nvPicPr>
      <xdr:blipFill>
        <a:blip xmlns:r="http://schemas.openxmlformats.org/officeDocument/2006/relationships" r:embed="rId1"/>
        <a:stretch>
          <a:fillRect/>
        </a:stretch>
      </xdr:blipFill>
      <xdr:spPr>
        <a:xfrm>
          <a:off x="0" y="0"/>
          <a:ext cx="609709" cy="575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2892F3DC-D6D9-4F5A-9AA8-0DFA25AE413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B34E86DA-79A1-49CF-8737-425E8FEF3EE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114343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4530</xdr:colOff>
      <xdr:row>3</xdr:row>
      <xdr:rowOff>1725</xdr:rowOff>
    </xdr:to>
    <xdr:pic>
      <xdr:nvPicPr>
        <xdr:cNvPr id="2" name="Picture 1" descr="Picture">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595080" cy="573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mailto:cesar.catano@adr.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adr.gov.co/la-adr-apoyo-en-10-departamentos-la-formacion-de-emprendedores-en-produccion-de-cacao-y-cafe/" TargetMode="External"/><Relationship Id="rId2" Type="http://schemas.openxmlformats.org/officeDocument/2006/relationships/hyperlink" Target="https://www.adr.gov.co/adr-socializo-la-estrategia-de-extension-agropecuaria-digital-en-tolima/" TargetMode="External"/><Relationship Id="rId1" Type="http://schemas.openxmlformats.org/officeDocument/2006/relationships/hyperlink" Target="https://www.youtube.com/watch?v=E46n1qsRBqk"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s://spi.dnp.gov.co/Consultas/Detalle.aspx?vigencia=2021&amp;periodo=12&amp;proyecto=2018011001172"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opLeftCell="D1" workbookViewId="0">
      <selection activeCell="K14" sqref="K14"/>
    </sheetView>
  </sheetViews>
  <sheetFormatPr baseColWidth="10" defaultColWidth="17.85546875" defaultRowHeight="15" x14ac:dyDescent="0.25"/>
  <cols>
    <col min="1" max="1" width="17.85546875" style="195"/>
    <col min="2" max="2" width="9.5703125" style="195" customWidth="1"/>
    <col min="3" max="3" width="47.5703125" style="195" customWidth="1"/>
    <col min="4" max="16384" width="17.85546875" style="195"/>
  </cols>
  <sheetData>
    <row r="1" spans="1:15" x14ac:dyDescent="0.25">
      <c r="B1" s="201" t="s">
        <v>0</v>
      </c>
      <c r="C1" s="201">
        <v>51</v>
      </c>
      <c r="D1" s="201" t="s">
        <v>1</v>
      </c>
    </row>
    <row r="2" spans="1:15" x14ac:dyDescent="0.25">
      <c r="B2" s="201" t="s">
        <v>2</v>
      </c>
      <c r="C2" s="201">
        <v>50</v>
      </c>
      <c r="D2" s="201" t="s">
        <v>3</v>
      </c>
    </row>
    <row r="3" spans="1:15" x14ac:dyDescent="0.25">
      <c r="B3" s="201" t="s">
        <v>4</v>
      </c>
      <c r="C3" s="201">
        <v>1</v>
      </c>
    </row>
    <row r="4" spans="1:15" x14ac:dyDescent="0.25">
      <c r="B4" s="201" t="s">
        <v>5</v>
      </c>
      <c r="C4" s="201">
        <v>21612</v>
      </c>
    </row>
    <row r="5" spans="1:15" x14ac:dyDescent="0.25">
      <c r="B5" s="201" t="s">
        <v>6</v>
      </c>
      <c r="C5" s="197">
        <v>44561</v>
      </c>
    </row>
    <row r="6" spans="1:15" x14ac:dyDescent="0.25">
      <c r="B6" s="201" t="s">
        <v>7</v>
      </c>
      <c r="C6" s="201">
        <v>12</v>
      </c>
      <c r="D6" s="201" t="s">
        <v>8</v>
      </c>
    </row>
    <row r="8" spans="1:15" x14ac:dyDescent="0.25">
      <c r="A8" s="201" t="s">
        <v>9</v>
      </c>
      <c r="B8" s="211" t="s">
        <v>10</v>
      </c>
      <c r="C8" s="212"/>
      <c r="D8" s="212"/>
      <c r="E8" s="212"/>
      <c r="F8" s="212"/>
      <c r="G8" s="212"/>
      <c r="H8" s="212"/>
      <c r="I8" s="212"/>
      <c r="J8" s="212"/>
      <c r="K8" s="212"/>
      <c r="L8" s="212"/>
      <c r="M8" s="212"/>
      <c r="N8" s="212"/>
      <c r="O8" s="212"/>
    </row>
    <row r="9" spans="1:15" x14ac:dyDescent="0.25">
      <c r="C9" s="201">
        <v>2</v>
      </c>
      <c r="D9" s="201">
        <v>3</v>
      </c>
      <c r="E9" s="201">
        <v>4</v>
      </c>
      <c r="F9" s="201">
        <v>7</v>
      </c>
      <c r="G9" s="201">
        <v>8</v>
      </c>
      <c r="H9" s="201">
        <v>12</v>
      </c>
      <c r="I9" s="201">
        <v>16</v>
      </c>
      <c r="J9" s="201">
        <v>20</v>
      </c>
      <c r="K9" s="201">
        <v>24</v>
      </c>
      <c r="L9" s="201">
        <v>28</v>
      </c>
      <c r="M9" s="201">
        <v>32</v>
      </c>
      <c r="N9" s="201">
        <v>36</v>
      </c>
      <c r="O9" s="201">
        <v>40</v>
      </c>
    </row>
    <row r="10" spans="1:15" ht="15.75" thickBot="1" x14ac:dyDescent="0.3">
      <c r="C10" s="201" t="s">
        <v>11</v>
      </c>
      <c r="D10" s="201" t="s">
        <v>12</v>
      </c>
      <c r="E10" s="201" t="s">
        <v>13</v>
      </c>
      <c r="F10" s="201" t="s">
        <v>14</v>
      </c>
      <c r="G10" s="201" t="s">
        <v>15</v>
      </c>
      <c r="H10" s="201" t="s">
        <v>16</v>
      </c>
      <c r="I10" s="201" t="s">
        <v>17</v>
      </c>
      <c r="J10" s="201" t="s">
        <v>18</v>
      </c>
      <c r="K10" s="201" t="s">
        <v>19</v>
      </c>
      <c r="L10" s="201" t="s">
        <v>20</v>
      </c>
      <c r="M10" s="201" t="s">
        <v>21</v>
      </c>
      <c r="N10" s="201" t="s">
        <v>22</v>
      </c>
      <c r="O10" s="201" t="s">
        <v>23</v>
      </c>
    </row>
    <row r="11" spans="1:15" ht="15.75" thickBot="1" x14ac:dyDescent="0.3">
      <c r="A11" s="201">
        <v>10</v>
      </c>
      <c r="B11" s="195" t="s">
        <v>24</v>
      </c>
      <c r="C11" s="198" t="s">
        <v>25</v>
      </c>
      <c r="D11" s="52" t="s">
        <v>54</v>
      </c>
      <c r="E11" s="52" t="s">
        <v>24</v>
      </c>
      <c r="F11" s="199"/>
      <c r="G11" s="199"/>
      <c r="H11" s="199"/>
      <c r="I11" s="199"/>
      <c r="J11" s="199"/>
      <c r="K11" s="199"/>
      <c r="L11" s="199"/>
      <c r="M11" s="199"/>
      <c r="N11" s="199"/>
      <c r="O11" s="52" t="s">
        <v>24</v>
      </c>
    </row>
    <row r="12" spans="1:15" ht="15.75" thickBot="1" x14ac:dyDescent="0.3">
      <c r="A12" s="201">
        <v>20</v>
      </c>
      <c r="B12" s="195" t="s">
        <v>24</v>
      </c>
      <c r="C12" s="198" t="s">
        <v>26</v>
      </c>
      <c r="D12" s="198" t="s">
        <v>24</v>
      </c>
      <c r="E12" s="198" t="s">
        <v>24</v>
      </c>
      <c r="F12" s="199"/>
      <c r="G12" s="199"/>
      <c r="H12" s="199"/>
      <c r="I12" s="199"/>
      <c r="J12" s="199"/>
      <c r="K12" s="199"/>
      <c r="L12" s="199"/>
      <c r="M12" s="199"/>
      <c r="N12" s="199"/>
      <c r="O12" s="52" t="s">
        <v>24</v>
      </c>
    </row>
    <row r="13" spans="1:15" ht="15.75" thickBot="1" x14ac:dyDescent="0.3">
      <c r="A13" s="201">
        <v>30</v>
      </c>
      <c r="B13" s="195" t="s">
        <v>24</v>
      </c>
      <c r="C13" s="198" t="s">
        <v>27</v>
      </c>
      <c r="D13" s="198" t="s">
        <v>24</v>
      </c>
      <c r="E13" s="198" t="s">
        <v>24</v>
      </c>
      <c r="F13" s="52">
        <v>0</v>
      </c>
      <c r="G13" s="52">
        <v>0</v>
      </c>
      <c r="H13" s="203"/>
      <c r="I13" s="204"/>
      <c r="J13" s="203"/>
      <c r="K13" s="204"/>
      <c r="L13" s="204"/>
      <c r="M13" s="199"/>
      <c r="N13" s="199"/>
      <c r="O13" s="52" t="s">
        <v>24</v>
      </c>
    </row>
    <row r="14" spans="1:15" ht="15.75" thickBot="1" x14ac:dyDescent="0.3">
      <c r="A14" s="201">
        <v>40</v>
      </c>
      <c r="B14" s="195" t="s">
        <v>24</v>
      </c>
      <c r="C14" s="198" t="s">
        <v>28</v>
      </c>
      <c r="D14" s="198" t="s">
        <v>24</v>
      </c>
      <c r="E14" s="198" t="s">
        <v>24</v>
      </c>
      <c r="F14" s="52">
        <v>0</v>
      </c>
      <c r="G14" s="52">
        <v>202350000</v>
      </c>
      <c r="H14" s="203"/>
      <c r="I14" s="204"/>
      <c r="J14" s="203"/>
      <c r="K14" s="52">
        <v>198261286</v>
      </c>
      <c r="L14" s="204"/>
      <c r="M14" s="199"/>
      <c r="N14" s="199"/>
      <c r="O14" s="52" t="s">
        <v>24</v>
      </c>
    </row>
    <row r="15" spans="1:15" ht="15.75" thickBot="1" x14ac:dyDescent="0.3">
      <c r="A15" s="201">
        <v>50</v>
      </c>
      <c r="B15" s="195" t="s">
        <v>24</v>
      </c>
      <c r="C15" s="198" t="s">
        <v>29</v>
      </c>
      <c r="D15" s="198" t="s">
        <v>24</v>
      </c>
      <c r="E15" s="198" t="s">
        <v>24</v>
      </c>
      <c r="F15" s="203"/>
      <c r="G15" s="203"/>
      <c r="H15" s="203"/>
      <c r="I15" s="203"/>
      <c r="J15" s="203"/>
      <c r="K15" s="205"/>
      <c r="L15" s="205"/>
      <c r="M15" s="199"/>
      <c r="N15" s="199"/>
      <c r="O15" s="52" t="s">
        <v>24</v>
      </c>
    </row>
    <row r="16" spans="1:15" ht="15.75" thickBot="1" x14ac:dyDescent="0.3">
      <c r="A16" s="201">
        <v>60</v>
      </c>
      <c r="B16" s="195" t="s">
        <v>24</v>
      </c>
      <c r="C16" s="198" t="s">
        <v>30</v>
      </c>
      <c r="D16" s="198" t="s">
        <v>24</v>
      </c>
      <c r="E16" s="198" t="s">
        <v>24</v>
      </c>
      <c r="F16" s="52">
        <v>0</v>
      </c>
      <c r="G16" s="204">
        <v>0</v>
      </c>
      <c r="H16" s="203"/>
      <c r="I16" s="204">
        <v>0</v>
      </c>
      <c r="J16" s="203"/>
      <c r="K16" s="52">
        <v>1887327867</v>
      </c>
      <c r="L16" s="52">
        <v>141601646</v>
      </c>
      <c r="M16" s="199"/>
      <c r="N16" s="199"/>
      <c r="O16" s="52" t="s">
        <v>24</v>
      </c>
    </row>
    <row r="17" spans="1:15" ht="15.75" thickBot="1" x14ac:dyDescent="0.3">
      <c r="A17" s="201">
        <v>70</v>
      </c>
      <c r="B17" s="195" t="s">
        <v>24</v>
      </c>
      <c r="C17" s="198" t="s">
        <v>31</v>
      </c>
      <c r="D17" s="198" t="s">
        <v>24</v>
      </c>
      <c r="E17" s="198" t="s">
        <v>24</v>
      </c>
      <c r="F17" s="52">
        <v>0</v>
      </c>
      <c r="G17" s="204"/>
      <c r="H17" s="203"/>
      <c r="I17" s="204"/>
      <c r="J17" s="203"/>
      <c r="K17" s="206"/>
      <c r="L17" s="206"/>
      <c r="M17" s="199"/>
      <c r="N17" s="199"/>
      <c r="O17" s="52" t="s">
        <v>24</v>
      </c>
    </row>
    <row r="18" spans="1:15" ht="15.75" thickBot="1" x14ac:dyDescent="0.3">
      <c r="A18" s="201">
        <v>80</v>
      </c>
      <c r="B18" s="195" t="s">
        <v>24</v>
      </c>
      <c r="C18" s="198" t="s">
        <v>32</v>
      </c>
      <c r="D18" s="198" t="s">
        <v>24</v>
      </c>
      <c r="E18" s="198" t="s">
        <v>24</v>
      </c>
      <c r="F18" s="52">
        <v>0</v>
      </c>
      <c r="G18" s="204"/>
      <c r="H18" s="203"/>
      <c r="I18" s="204"/>
      <c r="J18" s="203"/>
      <c r="K18" s="206"/>
      <c r="L18" s="206"/>
      <c r="M18" s="199"/>
      <c r="N18" s="199"/>
      <c r="O18" s="52" t="s">
        <v>24</v>
      </c>
    </row>
    <row r="19" spans="1:15" ht="15.75" thickBot="1" x14ac:dyDescent="0.3">
      <c r="A19" s="201">
        <v>90</v>
      </c>
      <c r="B19" s="195" t="s">
        <v>24</v>
      </c>
      <c r="C19" s="198" t="s">
        <v>33</v>
      </c>
      <c r="D19" s="198" t="s">
        <v>24</v>
      </c>
      <c r="E19" s="198" t="s">
        <v>24</v>
      </c>
      <c r="F19" s="52">
        <v>0</v>
      </c>
      <c r="G19" s="204"/>
      <c r="H19" s="203"/>
      <c r="I19" s="204"/>
      <c r="J19" s="203"/>
      <c r="K19" s="206"/>
      <c r="L19" s="206"/>
      <c r="M19" s="199"/>
      <c r="N19" s="199"/>
      <c r="O19" s="52" t="s">
        <v>24</v>
      </c>
    </row>
    <row r="20" spans="1:15" ht="15.75" thickBot="1" x14ac:dyDescent="0.3">
      <c r="A20" s="201">
        <v>100</v>
      </c>
      <c r="B20" s="195" t="s">
        <v>24</v>
      </c>
      <c r="C20" s="198" t="s">
        <v>34</v>
      </c>
      <c r="D20" s="198" t="s">
        <v>24</v>
      </c>
      <c r="E20" s="198" t="s">
        <v>24</v>
      </c>
      <c r="F20" s="52">
        <v>0</v>
      </c>
      <c r="G20" s="204"/>
      <c r="H20" s="203"/>
      <c r="I20" s="204"/>
      <c r="J20" s="203"/>
      <c r="K20" s="206"/>
      <c r="L20" s="206"/>
      <c r="M20" s="199"/>
      <c r="N20" s="199"/>
      <c r="O20" s="52" t="s">
        <v>24</v>
      </c>
    </row>
    <row r="21" spans="1:15" ht="15.75" thickBot="1" x14ac:dyDescent="0.3">
      <c r="A21" s="201">
        <v>110</v>
      </c>
      <c r="B21" s="195" t="s">
        <v>24</v>
      </c>
      <c r="C21" s="198" t="s">
        <v>35</v>
      </c>
      <c r="D21" s="198" t="s">
        <v>24</v>
      </c>
      <c r="E21" s="198" t="s">
        <v>24</v>
      </c>
      <c r="F21" s="203"/>
      <c r="G21" s="203"/>
      <c r="H21" s="203"/>
      <c r="I21" s="203"/>
      <c r="J21" s="203"/>
      <c r="K21" s="205">
        <v>0</v>
      </c>
      <c r="L21" s="205"/>
      <c r="M21" s="199"/>
      <c r="N21" s="199"/>
      <c r="O21" s="52" t="s">
        <v>24</v>
      </c>
    </row>
    <row r="22" spans="1:15" ht="15.75" thickBot="1" x14ac:dyDescent="0.3">
      <c r="A22" s="201">
        <v>120</v>
      </c>
      <c r="B22" s="195" t="s">
        <v>24</v>
      </c>
      <c r="C22" s="198" t="s">
        <v>36</v>
      </c>
      <c r="D22" s="198" t="s">
        <v>24</v>
      </c>
      <c r="E22" s="198" t="s">
        <v>24</v>
      </c>
      <c r="F22" s="52">
        <v>0</v>
      </c>
      <c r="G22" s="204"/>
      <c r="H22" s="203"/>
      <c r="I22" s="204"/>
      <c r="J22" s="203"/>
      <c r="K22" s="206"/>
      <c r="L22" s="206"/>
      <c r="M22" s="199"/>
      <c r="N22" s="199"/>
      <c r="O22" s="52" t="s">
        <v>24</v>
      </c>
    </row>
    <row r="23" spans="1:15" ht="15.75" thickBot="1" x14ac:dyDescent="0.3">
      <c r="A23" s="201">
        <v>130</v>
      </c>
      <c r="B23" s="195" t="s">
        <v>24</v>
      </c>
      <c r="C23" s="198" t="s">
        <v>37</v>
      </c>
      <c r="D23" s="198" t="s">
        <v>24</v>
      </c>
      <c r="E23" s="198" t="s">
        <v>24</v>
      </c>
      <c r="F23" s="52">
        <v>0</v>
      </c>
      <c r="G23" s="204"/>
      <c r="H23" s="203"/>
      <c r="I23" s="204"/>
      <c r="J23" s="203"/>
      <c r="K23" s="206"/>
      <c r="L23" s="206"/>
      <c r="M23" s="199"/>
      <c r="N23" s="199"/>
      <c r="O23" s="52" t="s">
        <v>24</v>
      </c>
    </row>
    <row r="24" spans="1:15" ht="15.75" thickBot="1" x14ac:dyDescent="0.3">
      <c r="A24" s="201">
        <v>140</v>
      </c>
      <c r="B24" s="195" t="s">
        <v>24</v>
      </c>
      <c r="C24" s="198" t="s">
        <v>38</v>
      </c>
      <c r="D24" s="198" t="s">
        <v>24</v>
      </c>
      <c r="E24" s="198" t="s">
        <v>24</v>
      </c>
      <c r="F24" s="52">
        <v>0</v>
      </c>
      <c r="G24" s="204">
        <v>0</v>
      </c>
      <c r="H24" s="203"/>
      <c r="I24" s="204"/>
      <c r="J24" s="203"/>
      <c r="K24" s="207">
        <v>0</v>
      </c>
      <c r="L24" s="52">
        <v>377207804</v>
      </c>
      <c r="M24" s="199"/>
      <c r="N24" s="199"/>
      <c r="O24" s="52" t="s">
        <v>24</v>
      </c>
    </row>
    <row r="25" spans="1:15" ht="15.75" thickBot="1" x14ac:dyDescent="0.3">
      <c r="A25" s="201">
        <v>150</v>
      </c>
      <c r="B25" s="195" t="s">
        <v>24</v>
      </c>
      <c r="C25" s="198" t="s">
        <v>39</v>
      </c>
      <c r="D25" s="198" t="s">
        <v>24</v>
      </c>
      <c r="E25" s="198" t="s">
        <v>24</v>
      </c>
      <c r="F25" s="52">
        <v>0</v>
      </c>
      <c r="G25" s="204"/>
      <c r="H25" s="203"/>
      <c r="I25" s="204"/>
      <c r="J25" s="203"/>
      <c r="K25" s="206"/>
      <c r="L25" s="206"/>
      <c r="M25" s="199"/>
      <c r="N25" s="199"/>
      <c r="O25" s="52" t="s">
        <v>24</v>
      </c>
    </row>
    <row r="26" spans="1:15" ht="15.75" thickBot="1" x14ac:dyDescent="0.3">
      <c r="A26" s="201">
        <v>160</v>
      </c>
      <c r="C26" s="198" t="s">
        <v>40</v>
      </c>
      <c r="D26" s="198" t="s">
        <v>24</v>
      </c>
      <c r="E26" s="198" t="s">
        <v>24</v>
      </c>
      <c r="F26" s="52">
        <v>0</v>
      </c>
      <c r="G26" s="204"/>
      <c r="H26" s="203"/>
      <c r="I26" s="204"/>
      <c r="J26" s="203"/>
      <c r="K26" s="206"/>
      <c r="L26" s="206"/>
      <c r="M26" s="199"/>
      <c r="N26" s="199"/>
      <c r="O26" s="52" t="s">
        <v>24</v>
      </c>
    </row>
    <row r="27" spans="1:15" ht="15.75" thickBot="1" x14ac:dyDescent="0.3">
      <c r="A27" s="201">
        <v>170</v>
      </c>
      <c r="B27" s="195" t="s">
        <v>24</v>
      </c>
      <c r="C27" s="198" t="s">
        <v>41</v>
      </c>
      <c r="D27" s="198" t="s">
        <v>24</v>
      </c>
      <c r="E27" s="198" t="s">
        <v>24</v>
      </c>
      <c r="F27" s="52">
        <v>0</v>
      </c>
      <c r="G27" s="204"/>
      <c r="H27" s="203"/>
      <c r="I27" s="204"/>
      <c r="J27" s="203"/>
      <c r="K27" s="206"/>
      <c r="L27" s="206"/>
      <c r="M27" s="199"/>
      <c r="N27" s="199"/>
      <c r="O27" s="52" t="s">
        <v>24</v>
      </c>
    </row>
    <row r="28" spans="1:15" ht="15.75" thickBot="1" x14ac:dyDescent="0.3">
      <c r="A28" s="201">
        <v>180</v>
      </c>
      <c r="B28" s="195" t="s">
        <v>24</v>
      </c>
      <c r="C28" s="198" t="s">
        <v>42</v>
      </c>
      <c r="D28" s="198" t="s">
        <v>24</v>
      </c>
      <c r="E28" s="198" t="s">
        <v>24</v>
      </c>
      <c r="F28" s="52">
        <v>0</v>
      </c>
      <c r="G28" s="204"/>
      <c r="H28" s="203"/>
      <c r="I28" s="204"/>
      <c r="J28" s="203"/>
      <c r="K28" s="206"/>
      <c r="L28" s="206"/>
      <c r="M28" s="199"/>
      <c r="N28" s="199"/>
      <c r="O28" s="52" t="s">
        <v>24</v>
      </c>
    </row>
    <row r="29" spans="1:15" ht="15.75" thickBot="1" x14ac:dyDescent="0.3">
      <c r="A29" s="201">
        <v>190</v>
      </c>
      <c r="B29" s="195" t="s">
        <v>24</v>
      </c>
      <c r="C29" s="198" t="s">
        <v>43</v>
      </c>
      <c r="D29" s="198" t="s">
        <v>24</v>
      </c>
      <c r="E29" s="198" t="s">
        <v>24</v>
      </c>
      <c r="F29" s="52">
        <v>0</v>
      </c>
      <c r="G29" s="206">
        <v>0</v>
      </c>
      <c r="H29" s="203"/>
      <c r="I29" s="204"/>
      <c r="J29" s="203"/>
      <c r="K29" s="52">
        <f>17817752+306939777</f>
        <v>324757529</v>
      </c>
      <c r="L29" s="52">
        <v>844965</v>
      </c>
      <c r="M29" s="199"/>
      <c r="N29" s="199"/>
      <c r="O29" s="52" t="s">
        <v>24</v>
      </c>
    </row>
    <row r="30" spans="1:15" ht="15.75" thickBot="1" x14ac:dyDescent="0.3">
      <c r="A30" s="201">
        <v>200</v>
      </c>
      <c r="B30" s="195" t="s">
        <v>24</v>
      </c>
      <c r="C30" s="198" t="s">
        <v>44</v>
      </c>
      <c r="D30" s="198" t="s">
        <v>24</v>
      </c>
      <c r="E30" s="198" t="s">
        <v>24</v>
      </c>
      <c r="F30" s="203"/>
      <c r="G30" s="205"/>
      <c r="H30" s="203"/>
      <c r="I30" s="203"/>
      <c r="J30" s="203"/>
      <c r="K30" s="205"/>
      <c r="L30" s="205"/>
      <c r="M30" s="199"/>
      <c r="N30" s="199"/>
      <c r="O30" s="52" t="s">
        <v>24</v>
      </c>
    </row>
    <row r="31" spans="1:15" ht="15.75" thickBot="1" x14ac:dyDescent="0.3">
      <c r="A31" s="201">
        <v>210</v>
      </c>
      <c r="B31" s="195" t="s">
        <v>24</v>
      </c>
      <c r="C31" s="198" t="s">
        <v>45</v>
      </c>
      <c r="D31" s="198" t="s">
        <v>24</v>
      </c>
      <c r="E31" s="198" t="s">
        <v>24</v>
      </c>
      <c r="F31" s="52">
        <v>0</v>
      </c>
      <c r="G31" s="206"/>
      <c r="H31" s="203"/>
      <c r="I31" s="204"/>
      <c r="J31" s="203"/>
      <c r="K31" s="206"/>
      <c r="L31" s="206"/>
      <c r="M31" s="199"/>
      <c r="N31" s="199"/>
      <c r="O31" s="52" t="s">
        <v>24</v>
      </c>
    </row>
    <row r="32" spans="1:15" ht="15.75" thickBot="1" x14ac:dyDescent="0.3">
      <c r="A32" s="201">
        <v>220</v>
      </c>
      <c r="B32" s="195" t="s">
        <v>24</v>
      </c>
      <c r="C32" s="198" t="s">
        <v>46</v>
      </c>
      <c r="D32" s="198" t="s">
        <v>24</v>
      </c>
      <c r="E32" s="198" t="s">
        <v>24</v>
      </c>
      <c r="F32" s="52">
        <v>0</v>
      </c>
      <c r="G32" s="206"/>
      <c r="H32" s="203"/>
      <c r="I32" s="204"/>
      <c r="J32" s="203"/>
      <c r="K32" s="206"/>
      <c r="L32" s="206"/>
      <c r="M32" s="199"/>
      <c r="N32" s="199"/>
      <c r="O32" s="52" t="s">
        <v>24</v>
      </c>
    </row>
    <row r="33" spans="1:15" ht="15.75" thickBot="1" x14ac:dyDescent="0.3">
      <c r="A33" s="201">
        <v>230</v>
      </c>
      <c r="B33" s="195" t="s">
        <v>24</v>
      </c>
      <c r="C33" s="198" t="s">
        <v>47</v>
      </c>
      <c r="D33" s="198" t="s">
        <v>24</v>
      </c>
      <c r="E33" s="198" t="s">
        <v>24</v>
      </c>
      <c r="F33" s="52">
        <v>0</v>
      </c>
      <c r="G33" s="206">
        <v>0</v>
      </c>
      <c r="H33" s="203"/>
      <c r="I33" s="52">
        <v>642939076</v>
      </c>
      <c r="J33" s="203"/>
      <c r="K33" s="52">
        <v>12952633402</v>
      </c>
      <c r="L33" s="206"/>
      <c r="M33" s="199"/>
      <c r="N33" s="199"/>
      <c r="O33" s="52" t="s">
        <v>24</v>
      </c>
    </row>
    <row r="34" spans="1:15" ht="15.75" thickBot="1" x14ac:dyDescent="0.3">
      <c r="A34" s="201">
        <v>240</v>
      </c>
      <c r="B34" s="195" t="s">
        <v>24</v>
      </c>
      <c r="C34" s="198" t="s">
        <v>48</v>
      </c>
      <c r="D34" s="198" t="s">
        <v>24</v>
      </c>
      <c r="E34" s="198" t="s">
        <v>24</v>
      </c>
      <c r="F34" s="52">
        <v>0</v>
      </c>
      <c r="G34" s="206"/>
      <c r="H34" s="203"/>
      <c r="I34" s="204"/>
      <c r="J34" s="203"/>
      <c r="K34" s="207"/>
      <c r="L34" s="206"/>
      <c r="M34" s="199"/>
      <c r="N34" s="199"/>
      <c r="O34" s="52" t="s">
        <v>24</v>
      </c>
    </row>
    <row r="35" spans="1:15" ht="15.75" thickBot="1" x14ac:dyDescent="0.3">
      <c r="A35" s="201">
        <v>250</v>
      </c>
      <c r="B35" s="195" t="s">
        <v>24</v>
      </c>
      <c r="C35" s="198" t="s">
        <v>49</v>
      </c>
      <c r="D35" s="198" t="s">
        <v>24</v>
      </c>
      <c r="E35" s="198" t="s">
        <v>24</v>
      </c>
      <c r="F35" s="52">
        <v>0</v>
      </c>
      <c r="G35" s="52">
        <v>2291262298</v>
      </c>
      <c r="H35" s="203"/>
      <c r="I35" s="204"/>
      <c r="J35" s="203"/>
      <c r="K35" s="207">
        <v>7381400</v>
      </c>
      <c r="L35" s="206"/>
      <c r="M35" s="199"/>
      <c r="N35" s="199"/>
      <c r="O35" s="52" t="s">
        <v>24</v>
      </c>
    </row>
    <row r="36" spans="1:15" ht="15.75" thickBot="1" x14ac:dyDescent="0.3">
      <c r="A36" s="201">
        <v>260</v>
      </c>
      <c r="B36" s="195" t="s">
        <v>24</v>
      </c>
      <c r="C36" s="198" t="s">
        <v>50</v>
      </c>
      <c r="D36" s="198" t="s">
        <v>24</v>
      </c>
      <c r="E36" s="198" t="s">
        <v>24</v>
      </c>
      <c r="F36" s="52">
        <v>0</v>
      </c>
      <c r="G36" s="204"/>
      <c r="H36" s="203"/>
      <c r="I36" s="204"/>
      <c r="J36" s="203"/>
      <c r="K36" s="204"/>
      <c r="L36" s="204"/>
      <c r="M36" s="199"/>
      <c r="N36" s="199"/>
      <c r="O36" s="52" t="s">
        <v>24</v>
      </c>
    </row>
    <row r="37" spans="1:15" ht="15.75" thickBot="1" x14ac:dyDescent="0.3">
      <c r="A37" s="201">
        <v>270</v>
      </c>
      <c r="B37" s="195" t="s">
        <v>24</v>
      </c>
      <c r="C37" s="198" t="s">
        <v>51</v>
      </c>
      <c r="D37" s="198" t="s">
        <v>24</v>
      </c>
      <c r="E37" s="198" t="s">
        <v>24</v>
      </c>
      <c r="F37" s="52">
        <v>0</v>
      </c>
      <c r="G37" s="204"/>
      <c r="H37" s="203"/>
      <c r="I37" s="204"/>
      <c r="J37" s="203"/>
      <c r="K37" s="204"/>
      <c r="L37" s="204"/>
      <c r="M37" s="199"/>
      <c r="N37" s="199"/>
      <c r="O37" s="52" t="s">
        <v>24</v>
      </c>
    </row>
    <row r="38" spans="1:15" ht="15.75" thickBot="1" x14ac:dyDescent="0.3">
      <c r="A38" s="201">
        <v>280</v>
      </c>
      <c r="B38" s="195" t="s">
        <v>24</v>
      </c>
      <c r="C38" s="198" t="s">
        <v>52</v>
      </c>
      <c r="D38" s="198" t="s">
        <v>24</v>
      </c>
      <c r="E38" s="198" t="s">
        <v>24</v>
      </c>
      <c r="F38" s="52">
        <v>0</v>
      </c>
      <c r="G38" s="204"/>
      <c r="H38" s="203"/>
      <c r="I38" s="204">
        <v>0</v>
      </c>
      <c r="J38" s="203"/>
      <c r="K38" s="204">
        <v>0</v>
      </c>
      <c r="L38" s="52">
        <v>280099434</v>
      </c>
      <c r="M38" s="199"/>
      <c r="N38" s="199"/>
      <c r="O38" s="52" t="s">
        <v>24</v>
      </c>
    </row>
    <row r="39" spans="1:15" ht="15.75" thickBot="1" x14ac:dyDescent="0.3">
      <c r="A39" s="201">
        <v>290</v>
      </c>
      <c r="B39" s="195" t="s">
        <v>24</v>
      </c>
      <c r="C39" s="198" t="s">
        <v>53</v>
      </c>
      <c r="D39" s="198" t="s">
        <v>24</v>
      </c>
      <c r="E39" s="198" t="s">
        <v>24</v>
      </c>
      <c r="F39" s="203"/>
      <c r="G39" s="203"/>
      <c r="H39" s="203"/>
      <c r="I39" s="203"/>
      <c r="J39" s="203"/>
      <c r="K39" s="203"/>
      <c r="L39" s="203"/>
      <c r="M39" s="198" t="s">
        <v>24</v>
      </c>
      <c r="N39" s="198" t="s">
        <v>24</v>
      </c>
      <c r="O39" s="52" t="s">
        <v>24</v>
      </c>
    </row>
    <row r="41" spans="1:15" x14ac:dyDescent="0.25">
      <c r="G41" s="208"/>
      <c r="K41" s="208"/>
    </row>
    <row r="42" spans="1:15" x14ac:dyDescent="0.25">
      <c r="G42" s="208"/>
      <c r="K42" s="208"/>
    </row>
    <row r="43" spans="1:15" x14ac:dyDescent="0.25">
      <c r="G43" s="208"/>
      <c r="K43" s="208"/>
    </row>
    <row r="44" spans="1:15" x14ac:dyDescent="0.25">
      <c r="K44" s="208"/>
    </row>
    <row r="351003" spans="1:1" x14ac:dyDescent="0.25">
      <c r="A351003" s="195" t="s">
        <v>54</v>
      </c>
    </row>
    <row r="351004" spans="1:1" x14ac:dyDescent="0.25">
      <c r="A351004" s="195" t="s">
        <v>55</v>
      </c>
    </row>
  </sheetData>
  <mergeCells count="1">
    <mergeCell ref="B8:O8"/>
  </mergeCells>
  <dataValidations count="15">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K38 K31:K32 K25:K28 K22:K23 K17: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K33 G31:G38 K29 K24 G22:G29 G16:G20 K16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workbookViewId="0">
      <selection activeCell="E10" sqref="E10"/>
    </sheetView>
  </sheetViews>
  <sheetFormatPr baseColWidth="10" defaultColWidth="9.140625" defaultRowHeight="15" x14ac:dyDescent="0.25"/>
  <cols>
    <col min="1" max="1" width="9.140625" style="5"/>
    <col min="2" max="2" width="16" style="5" customWidth="1"/>
    <col min="3" max="3" width="32" style="5" customWidth="1"/>
    <col min="4" max="4" width="19" style="5" customWidth="1"/>
    <col min="5" max="5" width="25" style="5" customWidth="1"/>
    <col min="6" max="6" width="23" style="5" customWidth="1"/>
    <col min="7" max="7" width="24" style="5" customWidth="1"/>
    <col min="8" max="8" width="18" style="5" customWidth="1"/>
    <col min="9" max="9" width="29" style="5" customWidth="1"/>
    <col min="10" max="10" width="22" style="5" customWidth="1"/>
    <col min="11" max="11" width="23" style="5" customWidth="1"/>
    <col min="12" max="12" width="18" style="5" customWidth="1"/>
    <col min="13" max="13" width="23" style="5" customWidth="1"/>
    <col min="14" max="14" width="24" style="48" customWidth="1"/>
    <col min="15" max="15" width="16.42578125" style="5" customWidth="1"/>
    <col min="16" max="16" width="20" style="5" customWidth="1"/>
    <col min="17" max="17" width="16.7109375" style="5" customWidth="1"/>
    <col min="18" max="18" width="21.140625" style="63" customWidth="1"/>
    <col min="19" max="19" width="42.42578125" style="5" customWidth="1"/>
    <col min="20" max="16384" width="9.140625" style="5"/>
  </cols>
  <sheetData>
    <row r="1" spans="1:19" x14ac:dyDescent="0.25">
      <c r="B1" s="6" t="s">
        <v>0</v>
      </c>
      <c r="C1" s="6">
        <v>51</v>
      </c>
      <c r="D1" s="6" t="s">
        <v>1</v>
      </c>
    </row>
    <row r="2" spans="1:19" x14ac:dyDescent="0.25">
      <c r="B2" s="6" t="s">
        <v>2</v>
      </c>
      <c r="C2" s="6">
        <v>131</v>
      </c>
      <c r="D2" s="6" t="s">
        <v>1492</v>
      </c>
    </row>
    <row r="3" spans="1:19" x14ac:dyDescent="0.25">
      <c r="B3" s="6" t="s">
        <v>4</v>
      </c>
      <c r="C3" s="6">
        <v>1</v>
      </c>
    </row>
    <row r="4" spans="1:19" x14ac:dyDescent="0.25">
      <c r="B4" s="6" t="s">
        <v>5</v>
      </c>
      <c r="C4" s="6">
        <v>21612</v>
      </c>
    </row>
    <row r="5" spans="1:19" x14ac:dyDescent="0.25">
      <c r="B5" s="6" t="s">
        <v>6</v>
      </c>
      <c r="C5" s="7">
        <v>44561</v>
      </c>
    </row>
    <row r="6" spans="1:19" x14ac:dyDescent="0.25">
      <c r="B6" s="6" t="s">
        <v>7</v>
      </c>
      <c r="C6" s="6">
        <v>12</v>
      </c>
      <c r="D6" s="6" t="s">
        <v>8</v>
      </c>
    </row>
    <row r="8" spans="1:19" x14ac:dyDescent="0.25">
      <c r="A8" s="6" t="s">
        <v>9</v>
      </c>
      <c r="B8" s="221" t="s">
        <v>1493</v>
      </c>
      <c r="C8" s="212"/>
      <c r="D8" s="212"/>
      <c r="E8" s="212"/>
      <c r="F8" s="212"/>
      <c r="G8" s="212"/>
      <c r="H8" s="212"/>
      <c r="I8" s="212"/>
      <c r="J8" s="212"/>
      <c r="K8" s="212"/>
      <c r="L8" s="212"/>
      <c r="M8" s="212"/>
      <c r="N8" s="212"/>
      <c r="O8" s="212"/>
      <c r="P8" s="212"/>
      <c r="Q8" s="212"/>
      <c r="R8" s="212"/>
      <c r="S8" s="212"/>
    </row>
    <row r="9" spans="1:19" x14ac:dyDescent="0.25">
      <c r="C9" s="6">
        <v>2</v>
      </c>
      <c r="D9" s="6">
        <v>3</v>
      </c>
      <c r="E9" s="6">
        <v>4</v>
      </c>
      <c r="F9" s="6">
        <v>7</v>
      </c>
      <c r="G9" s="6">
        <v>8</v>
      </c>
      <c r="H9" s="6">
        <v>12</v>
      </c>
      <c r="I9" s="6">
        <v>16</v>
      </c>
      <c r="J9" s="6">
        <v>20</v>
      </c>
      <c r="K9" s="6">
        <v>24</v>
      </c>
      <c r="L9" s="6">
        <v>28</v>
      </c>
      <c r="M9" s="6">
        <v>32</v>
      </c>
      <c r="N9" s="64">
        <v>36</v>
      </c>
      <c r="O9" s="6">
        <v>48</v>
      </c>
      <c r="P9" s="6">
        <v>52</v>
      </c>
      <c r="Q9" s="6">
        <v>56</v>
      </c>
      <c r="R9" s="65">
        <v>60</v>
      </c>
      <c r="S9" s="6">
        <v>68</v>
      </c>
    </row>
    <row r="10" spans="1:19" s="48" customFormat="1" ht="71.25" customHeight="1" thickBot="1" x14ac:dyDescent="0.3">
      <c r="C10" s="64" t="s">
        <v>12</v>
      </c>
      <c r="D10" s="64" t="s">
        <v>13</v>
      </c>
      <c r="E10" s="64" t="s">
        <v>180</v>
      </c>
      <c r="F10" s="64" t="s">
        <v>1494</v>
      </c>
      <c r="G10" s="64" t="s">
        <v>1495</v>
      </c>
      <c r="H10" s="64" t="s">
        <v>1496</v>
      </c>
      <c r="I10" s="64" t="s">
        <v>1497</v>
      </c>
      <c r="J10" s="64" t="s">
        <v>1498</v>
      </c>
      <c r="K10" s="64" t="s">
        <v>113</v>
      </c>
      <c r="L10" s="64" t="s">
        <v>1499</v>
      </c>
      <c r="M10" s="64" t="s">
        <v>1500</v>
      </c>
      <c r="N10" s="64" t="s">
        <v>1501</v>
      </c>
      <c r="O10" s="64" t="s">
        <v>1502</v>
      </c>
      <c r="P10" s="64" t="s">
        <v>1503</v>
      </c>
      <c r="Q10" s="64" t="s">
        <v>1504</v>
      </c>
      <c r="R10" s="66" t="s">
        <v>4692</v>
      </c>
      <c r="S10" s="64" t="s">
        <v>23</v>
      </c>
    </row>
    <row r="11" spans="1:19" ht="90.75" thickBot="1" x14ac:dyDescent="0.3">
      <c r="A11" s="6">
        <v>1</v>
      </c>
      <c r="B11" s="5" t="s">
        <v>65</v>
      </c>
      <c r="C11" s="52" t="s">
        <v>54</v>
      </c>
      <c r="D11" s="52" t="s">
        <v>4693</v>
      </c>
      <c r="E11" s="53" t="s">
        <v>4694</v>
      </c>
      <c r="F11" s="52" t="s">
        <v>1505</v>
      </c>
      <c r="G11" s="52" t="s">
        <v>4695</v>
      </c>
      <c r="H11" s="53" t="s">
        <v>4696</v>
      </c>
      <c r="I11" s="52" t="s">
        <v>137</v>
      </c>
      <c r="J11" s="67">
        <v>1610896842</v>
      </c>
      <c r="K11" s="55">
        <v>360</v>
      </c>
      <c r="L11" s="56">
        <v>43466</v>
      </c>
      <c r="M11" s="56">
        <v>44926</v>
      </c>
      <c r="N11" s="68" t="s">
        <v>1519</v>
      </c>
      <c r="O11" s="69">
        <v>1133392066</v>
      </c>
      <c r="P11" s="70">
        <v>1</v>
      </c>
      <c r="Q11" s="71">
        <f>+O11/J11</f>
        <v>0.7035783027501894</v>
      </c>
      <c r="R11" s="72">
        <v>1</v>
      </c>
      <c r="S11" s="53" t="s">
        <v>4697</v>
      </c>
    </row>
    <row r="12" spans="1:19" ht="135.75" thickBot="1" x14ac:dyDescent="0.3">
      <c r="A12" s="6">
        <v>2</v>
      </c>
      <c r="B12" s="5" t="s">
        <v>4554</v>
      </c>
      <c r="C12" s="52" t="s">
        <v>54</v>
      </c>
      <c r="D12" s="52" t="s">
        <v>4698</v>
      </c>
      <c r="E12" s="53" t="s">
        <v>4699</v>
      </c>
      <c r="F12" s="52" t="s">
        <v>1505</v>
      </c>
      <c r="G12" s="53" t="s">
        <v>4700</v>
      </c>
      <c r="H12" s="53" t="s">
        <v>4701</v>
      </c>
      <c r="I12" s="52" t="s">
        <v>137</v>
      </c>
      <c r="J12" s="67">
        <v>54775977469</v>
      </c>
      <c r="K12" s="55">
        <v>360</v>
      </c>
      <c r="L12" s="56">
        <v>43466</v>
      </c>
      <c r="M12" s="56">
        <v>44926</v>
      </c>
      <c r="N12" s="68" t="s">
        <v>2673</v>
      </c>
      <c r="O12" s="69">
        <v>44800618107</v>
      </c>
      <c r="P12" s="70">
        <v>1</v>
      </c>
      <c r="Q12" s="71">
        <f t="shared" ref="Q12:Q20" si="0">+O12/J12</f>
        <v>0.81788806292602501</v>
      </c>
      <c r="R12" s="72">
        <v>0.85</v>
      </c>
      <c r="S12" s="53" t="s">
        <v>4702</v>
      </c>
    </row>
    <row r="13" spans="1:19" ht="135.75" thickBot="1" x14ac:dyDescent="0.3">
      <c r="A13" s="6">
        <v>3</v>
      </c>
      <c r="B13" s="5" t="s">
        <v>4558</v>
      </c>
      <c r="C13" s="52" t="s">
        <v>54</v>
      </c>
      <c r="D13" s="52" t="s">
        <v>4698</v>
      </c>
      <c r="E13" s="53" t="s">
        <v>4699</v>
      </c>
      <c r="F13" s="52" t="s">
        <v>1505</v>
      </c>
      <c r="G13" s="53" t="s">
        <v>4700</v>
      </c>
      <c r="H13" s="53" t="s">
        <v>4701</v>
      </c>
      <c r="I13" s="52" t="s">
        <v>1518</v>
      </c>
      <c r="J13" s="67">
        <v>2493612298</v>
      </c>
      <c r="K13" s="55">
        <v>360</v>
      </c>
      <c r="L13" s="56">
        <v>43466</v>
      </c>
      <c r="M13" s="56">
        <v>44926</v>
      </c>
      <c r="N13" s="68" t="s">
        <v>2673</v>
      </c>
      <c r="O13" s="69">
        <v>747759585</v>
      </c>
      <c r="P13" s="70">
        <v>1</v>
      </c>
      <c r="Q13" s="71">
        <f t="shared" si="0"/>
        <v>0.29987002614630193</v>
      </c>
      <c r="R13" s="72">
        <v>1</v>
      </c>
      <c r="S13" s="53"/>
    </row>
    <row r="14" spans="1:19" ht="75.75" thickBot="1" x14ac:dyDescent="0.3">
      <c r="A14" s="6">
        <v>4</v>
      </c>
      <c r="B14" s="5" t="s">
        <v>4561</v>
      </c>
      <c r="C14" s="52" t="s">
        <v>54</v>
      </c>
      <c r="D14" s="52" t="s">
        <v>4703</v>
      </c>
      <c r="E14" s="53" t="s">
        <v>4704</v>
      </c>
      <c r="F14" s="52" t="s">
        <v>1505</v>
      </c>
      <c r="G14" s="53" t="s">
        <v>4700</v>
      </c>
      <c r="H14" s="53" t="s">
        <v>4701</v>
      </c>
      <c r="I14" s="52" t="s">
        <v>137</v>
      </c>
      <c r="J14" s="67">
        <v>52197738371</v>
      </c>
      <c r="K14" s="55">
        <v>360</v>
      </c>
      <c r="L14" s="56">
        <v>43466</v>
      </c>
      <c r="M14" s="56">
        <v>44926</v>
      </c>
      <c r="N14" s="68" t="s">
        <v>2673</v>
      </c>
      <c r="O14" s="69">
        <v>40867765193</v>
      </c>
      <c r="P14" s="70">
        <v>1</v>
      </c>
      <c r="Q14" s="71">
        <f t="shared" si="0"/>
        <v>0.78294130106804205</v>
      </c>
      <c r="R14" s="72">
        <v>0.5</v>
      </c>
      <c r="S14" s="53" t="s">
        <v>4702</v>
      </c>
    </row>
    <row r="15" spans="1:19" ht="90.75" thickBot="1" x14ac:dyDescent="0.3">
      <c r="A15" s="6">
        <v>5</v>
      </c>
      <c r="B15" s="5" t="s">
        <v>4564</v>
      </c>
      <c r="C15" s="52" t="s">
        <v>54</v>
      </c>
      <c r="D15" s="52" t="s">
        <v>4705</v>
      </c>
      <c r="E15" s="53" t="s">
        <v>4706</v>
      </c>
      <c r="F15" s="52" t="s">
        <v>1505</v>
      </c>
      <c r="G15" s="53" t="s">
        <v>4700</v>
      </c>
      <c r="H15" s="53" t="s">
        <v>4701</v>
      </c>
      <c r="I15" s="52" t="s">
        <v>137</v>
      </c>
      <c r="J15" s="67">
        <v>4435801396</v>
      </c>
      <c r="K15" s="55">
        <v>360</v>
      </c>
      <c r="L15" s="56">
        <v>43466</v>
      </c>
      <c r="M15" s="56">
        <v>45291</v>
      </c>
      <c r="N15" s="68" t="s">
        <v>2673</v>
      </c>
      <c r="O15" s="69">
        <v>3826510526</v>
      </c>
      <c r="P15" s="70">
        <v>1</v>
      </c>
      <c r="Q15" s="71">
        <f t="shared" si="0"/>
        <v>0.8626424369338469</v>
      </c>
      <c r="R15" s="72">
        <v>0.94499999999999995</v>
      </c>
      <c r="S15" s="53" t="s">
        <v>4707</v>
      </c>
    </row>
    <row r="16" spans="1:19" ht="75.75" thickBot="1" x14ac:dyDescent="0.3">
      <c r="A16" s="6">
        <v>6</v>
      </c>
      <c r="B16" s="5" t="s">
        <v>4567</v>
      </c>
      <c r="C16" s="52" t="s">
        <v>54</v>
      </c>
      <c r="D16" s="52" t="s">
        <v>4708</v>
      </c>
      <c r="E16" s="53" t="s">
        <v>4709</v>
      </c>
      <c r="F16" s="52" t="s">
        <v>1505</v>
      </c>
      <c r="G16" s="53" t="s">
        <v>4710</v>
      </c>
      <c r="H16" s="53" t="s">
        <v>4696</v>
      </c>
      <c r="I16" s="52" t="s">
        <v>137</v>
      </c>
      <c r="J16" s="67">
        <v>1253053749</v>
      </c>
      <c r="K16" s="55">
        <v>360</v>
      </c>
      <c r="L16" s="56">
        <v>43831</v>
      </c>
      <c r="M16" s="56">
        <v>44926</v>
      </c>
      <c r="N16" s="68" t="s">
        <v>2673</v>
      </c>
      <c r="O16" s="69">
        <v>250150529</v>
      </c>
      <c r="P16" s="70">
        <v>1</v>
      </c>
      <c r="Q16" s="71">
        <f t="shared" si="0"/>
        <v>0.19963272062322365</v>
      </c>
      <c r="R16" s="72">
        <v>0.5</v>
      </c>
      <c r="S16" s="53" t="s">
        <v>4711</v>
      </c>
    </row>
    <row r="17" spans="1:19" ht="120.75" thickBot="1" x14ac:dyDescent="0.3">
      <c r="A17" s="6">
        <v>7</v>
      </c>
      <c r="B17" s="5" t="s">
        <v>4570</v>
      </c>
      <c r="C17" s="52" t="s">
        <v>54</v>
      </c>
      <c r="D17" s="52" t="s">
        <v>4712</v>
      </c>
      <c r="E17" s="53" t="s">
        <v>4713</v>
      </c>
      <c r="F17" s="52" t="s">
        <v>1505</v>
      </c>
      <c r="G17" s="53" t="s">
        <v>4714</v>
      </c>
      <c r="H17" s="53" t="s">
        <v>4715</v>
      </c>
      <c r="I17" s="52" t="s">
        <v>137</v>
      </c>
      <c r="J17" s="67">
        <v>2545426593</v>
      </c>
      <c r="K17" s="55">
        <v>360</v>
      </c>
      <c r="L17" s="56">
        <v>43466</v>
      </c>
      <c r="M17" s="56">
        <v>44926</v>
      </c>
      <c r="N17" s="68" t="s">
        <v>1519</v>
      </c>
      <c r="O17" s="69">
        <v>1914101251</v>
      </c>
      <c r="P17" s="70">
        <v>1</v>
      </c>
      <c r="Q17" s="71">
        <f t="shared" si="0"/>
        <v>0.75197660630396346</v>
      </c>
      <c r="R17" s="72">
        <v>0.95</v>
      </c>
      <c r="S17" s="53" t="s">
        <v>4716</v>
      </c>
    </row>
    <row r="18" spans="1:19" ht="105.75" thickBot="1" x14ac:dyDescent="0.3">
      <c r="A18" s="6">
        <v>8</v>
      </c>
      <c r="B18" s="5" t="s">
        <v>4573</v>
      </c>
      <c r="C18" s="52" t="s">
        <v>54</v>
      </c>
      <c r="D18" s="52" t="s">
        <v>4717</v>
      </c>
      <c r="E18" s="53" t="s">
        <v>4718</v>
      </c>
      <c r="F18" s="52" t="s">
        <v>1505</v>
      </c>
      <c r="G18" s="53" t="s">
        <v>4719</v>
      </c>
      <c r="H18" s="53" t="s">
        <v>4720</v>
      </c>
      <c r="I18" s="52" t="s">
        <v>137</v>
      </c>
      <c r="J18" s="67">
        <v>2694060803</v>
      </c>
      <c r="K18" s="55">
        <v>360</v>
      </c>
      <c r="L18" s="56">
        <v>43466</v>
      </c>
      <c r="M18" s="56">
        <v>44926</v>
      </c>
      <c r="N18" s="68" t="s">
        <v>1519</v>
      </c>
      <c r="O18" s="69">
        <v>1996179713</v>
      </c>
      <c r="P18" s="70">
        <v>1</v>
      </c>
      <c r="Q18" s="71">
        <f t="shared" si="0"/>
        <v>0.74095570180789272</v>
      </c>
      <c r="R18" s="72">
        <v>1</v>
      </c>
      <c r="S18" s="53" t="s">
        <v>4721</v>
      </c>
    </row>
    <row r="19" spans="1:19" ht="135.75" thickBot="1" x14ac:dyDescent="0.3">
      <c r="A19" s="6">
        <v>9</v>
      </c>
      <c r="B19" s="5" t="s">
        <v>4576</v>
      </c>
      <c r="C19" s="52" t="s">
        <v>54</v>
      </c>
      <c r="D19" s="52" t="s">
        <v>4722</v>
      </c>
      <c r="E19" s="53" t="s">
        <v>4723</v>
      </c>
      <c r="F19" s="52" t="s">
        <v>1505</v>
      </c>
      <c r="G19" s="53" t="s">
        <v>4724</v>
      </c>
      <c r="H19" s="53" t="s">
        <v>4725</v>
      </c>
      <c r="I19" s="52" t="s">
        <v>137</v>
      </c>
      <c r="J19" s="67">
        <v>1979377547</v>
      </c>
      <c r="K19" s="55">
        <v>360</v>
      </c>
      <c r="L19" s="56">
        <v>44197</v>
      </c>
      <c r="M19" s="56">
        <v>44926</v>
      </c>
      <c r="N19" s="68" t="s">
        <v>2673</v>
      </c>
      <c r="O19" s="69">
        <v>1681687610</v>
      </c>
      <c r="P19" s="70">
        <v>1</v>
      </c>
      <c r="Q19" s="71">
        <f t="shared" si="0"/>
        <v>0.84960426703274106</v>
      </c>
      <c r="R19" s="72">
        <v>1.714</v>
      </c>
      <c r="S19" s="53" t="s">
        <v>4702</v>
      </c>
    </row>
    <row r="20" spans="1:19" ht="75.75" thickBot="1" x14ac:dyDescent="0.3">
      <c r="A20" s="6">
        <v>10</v>
      </c>
      <c r="B20" s="5" t="s">
        <v>92</v>
      </c>
      <c r="C20" s="52" t="s">
        <v>54</v>
      </c>
      <c r="D20" s="52" t="s">
        <v>4726</v>
      </c>
      <c r="E20" s="53" t="s">
        <v>4727</v>
      </c>
      <c r="F20" s="52" t="s">
        <v>1505</v>
      </c>
      <c r="G20" s="53" t="s">
        <v>4728</v>
      </c>
      <c r="H20" s="53" t="s">
        <v>4729</v>
      </c>
      <c r="I20" s="52" t="s">
        <v>137</v>
      </c>
      <c r="J20" s="67">
        <v>130222492736</v>
      </c>
      <c r="K20" s="55">
        <v>360</v>
      </c>
      <c r="L20" s="56">
        <v>44197</v>
      </c>
      <c r="M20" s="56">
        <v>44926</v>
      </c>
      <c r="N20" s="68" t="s">
        <v>2673</v>
      </c>
      <c r="O20" s="69">
        <v>104593521446</v>
      </c>
      <c r="P20" s="70">
        <v>1</v>
      </c>
      <c r="Q20" s="71">
        <f t="shared" si="0"/>
        <v>0.80319090234313362</v>
      </c>
      <c r="R20" s="72">
        <v>0.96099999999999997</v>
      </c>
      <c r="S20" s="53" t="s">
        <v>4702</v>
      </c>
    </row>
    <row r="21" spans="1:19" x14ac:dyDescent="0.25">
      <c r="J21" s="73">
        <f>SUM(J11:J20)</f>
        <v>254208437804</v>
      </c>
      <c r="O21" s="73">
        <f>SUM(O11:O20)</f>
        <v>201811686026</v>
      </c>
      <c r="R21" s="74"/>
    </row>
    <row r="351003" spans="1:4" x14ac:dyDescent="0.25">
      <c r="A351003" s="5" t="s">
        <v>54</v>
      </c>
      <c r="B351003" s="5" t="s">
        <v>1505</v>
      </c>
      <c r="C351003" s="5" t="s">
        <v>1506</v>
      </c>
      <c r="D351003" s="5" t="s">
        <v>1507</v>
      </c>
    </row>
    <row r="351004" spans="1:4" x14ac:dyDescent="0.25">
      <c r="A351004" s="5" t="s">
        <v>55</v>
      </c>
      <c r="B351004" s="5" t="s">
        <v>1508</v>
      </c>
      <c r="C351004" s="5" t="s">
        <v>1509</v>
      </c>
      <c r="D351004" s="5" t="s">
        <v>1510</v>
      </c>
    </row>
    <row r="351005" spans="1:4" x14ac:dyDescent="0.25">
      <c r="B351005" s="5" t="s">
        <v>1511</v>
      </c>
      <c r="C351005" s="5" t="s">
        <v>1512</v>
      </c>
      <c r="D351005" s="5" t="s">
        <v>1513</v>
      </c>
    </row>
    <row r="351006" spans="1:4" x14ac:dyDescent="0.25">
      <c r="B351006" s="5" t="s">
        <v>1514</v>
      </c>
      <c r="C351006" s="5" t="s">
        <v>1515</v>
      </c>
      <c r="D351006" s="5" t="s">
        <v>1516</v>
      </c>
    </row>
    <row r="351007" spans="1:4" x14ac:dyDescent="0.25">
      <c r="B351007" s="5" t="s">
        <v>1517</v>
      </c>
      <c r="C351007" s="5" t="s">
        <v>1518</v>
      </c>
      <c r="D351007" s="5" t="s">
        <v>1519</v>
      </c>
    </row>
    <row r="351008" spans="1:4" x14ac:dyDescent="0.25">
      <c r="B351008" s="5" t="s">
        <v>1520</v>
      </c>
      <c r="C351008" s="5" t="s">
        <v>137</v>
      </c>
      <c r="D351008" s="5" t="s">
        <v>1521</v>
      </c>
    </row>
    <row r="351009" spans="2:4" x14ac:dyDescent="0.25">
      <c r="B351009" s="5" t="s">
        <v>1522</v>
      </c>
      <c r="C351009" s="5" t="s">
        <v>139</v>
      </c>
      <c r="D351009" s="5" t="s">
        <v>1523</v>
      </c>
    </row>
    <row r="351010" spans="2:4" x14ac:dyDescent="0.25">
      <c r="B351010" s="5" t="s">
        <v>1524</v>
      </c>
      <c r="D351010" s="5" t="s">
        <v>1525</v>
      </c>
    </row>
    <row r="351011" spans="2:4" x14ac:dyDescent="0.25">
      <c r="B351011" s="5" t="s">
        <v>101</v>
      </c>
      <c r="D351011" s="5" t="s">
        <v>1526</v>
      </c>
    </row>
    <row r="351012" spans="2:4" x14ac:dyDescent="0.25">
      <c r="D351012" s="5" t="s">
        <v>1527</v>
      </c>
    </row>
    <row r="351013" spans="2:4" x14ac:dyDescent="0.25">
      <c r="D351013" s="5" t="s">
        <v>1528</v>
      </c>
    </row>
    <row r="351014" spans="2:4" x14ac:dyDescent="0.25">
      <c r="D351014" s="5" t="s">
        <v>1529</v>
      </c>
    </row>
    <row r="351015" spans="2:4" x14ac:dyDescent="0.25">
      <c r="D351015" s="5" t="s">
        <v>1530</v>
      </c>
    </row>
    <row r="351016" spans="2:4" x14ac:dyDescent="0.25">
      <c r="D351016" s="5" t="s">
        <v>1531</v>
      </c>
    </row>
    <row r="351017" spans="2:4" x14ac:dyDescent="0.25">
      <c r="D351017" s="5" t="s">
        <v>1532</v>
      </c>
    </row>
    <row r="351018" spans="2:4" x14ac:dyDescent="0.25">
      <c r="D351018" s="5" t="s">
        <v>1533</v>
      </c>
    </row>
    <row r="351019" spans="2:4" x14ac:dyDescent="0.25">
      <c r="D351019" s="5" t="s">
        <v>1534</v>
      </c>
    </row>
    <row r="351020" spans="2:4" x14ac:dyDescent="0.25">
      <c r="D351020" s="5" t="s">
        <v>1535</v>
      </c>
    </row>
    <row r="351021" spans="2:4" x14ac:dyDescent="0.25">
      <c r="D351021" s="5" t="s">
        <v>1536</v>
      </c>
    </row>
    <row r="351022" spans="2:4" x14ac:dyDescent="0.25">
      <c r="D351022" s="5" t="s">
        <v>1537</v>
      </c>
    </row>
    <row r="351023" spans="2:4" x14ac:dyDescent="0.25">
      <c r="D351023" s="5" t="s">
        <v>1538</v>
      </c>
    </row>
    <row r="351024" spans="2:4" x14ac:dyDescent="0.25">
      <c r="D351024" s="5" t="s">
        <v>1539</v>
      </c>
    </row>
    <row r="351025" spans="4:4" x14ac:dyDescent="0.25">
      <c r="D351025" s="5" t="s">
        <v>1540</v>
      </c>
    </row>
    <row r="351026" spans="4:4" x14ac:dyDescent="0.25">
      <c r="D351026" s="5" t="s">
        <v>1541</v>
      </c>
    </row>
    <row r="351027" spans="4:4" x14ac:dyDescent="0.25">
      <c r="D351027" s="5" t="s">
        <v>1542</v>
      </c>
    </row>
    <row r="351028" spans="4:4" x14ac:dyDescent="0.25">
      <c r="D351028" s="5" t="s">
        <v>1543</v>
      </c>
    </row>
    <row r="351029" spans="4:4" x14ac:dyDescent="0.25">
      <c r="D351029" s="5" t="s">
        <v>1544</v>
      </c>
    </row>
    <row r="351030" spans="4:4" x14ac:dyDescent="0.25">
      <c r="D351030" s="5" t="s">
        <v>1545</v>
      </c>
    </row>
    <row r="351031" spans="4:4" x14ac:dyDescent="0.25">
      <c r="D351031" s="5" t="s">
        <v>1546</v>
      </c>
    </row>
    <row r="351032" spans="4:4" x14ac:dyDescent="0.25">
      <c r="D351032" s="5" t="s">
        <v>1547</v>
      </c>
    </row>
    <row r="351033" spans="4:4" x14ac:dyDescent="0.25">
      <c r="D351033" s="5" t="s">
        <v>1548</v>
      </c>
    </row>
    <row r="351034" spans="4:4" x14ac:dyDescent="0.25">
      <c r="D351034" s="5" t="s">
        <v>1549</v>
      </c>
    </row>
    <row r="351035" spans="4:4" x14ac:dyDescent="0.25">
      <c r="D351035" s="5" t="s">
        <v>1550</v>
      </c>
    </row>
    <row r="351036" spans="4:4" x14ac:dyDescent="0.25">
      <c r="D351036" s="5" t="s">
        <v>1551</v>
      </c>
    </row>
    <row r="351037" spans="4:4" x14ac:dyDescent="0.25">
      <c r="D351037" s="5" t="s">
        <v>1552</v>
      </c>
    </row>
    <row r="351038" spans="4:4" x14ac:dyDescent="0.25">
      <c r="D351038" s="5" t="s">
        <v>1553</v>
      </c>
    </row>
    <row r="351039" spans="4:4" x14ac:dyDescent="0.25">
      <c r="D351039" s="5" t="s">
        <v>1554</v>
      </c>
    </row>
    <row r="351040" spans="4:4" x14ac:dyDescent="0.25">
      <c r="D351040" s="5" t="s">
        <v>1555</v>
      </c>
    </row>
    <row r="351041" spans="4:4" x14ac:dyDescent="0.25">
      <c r="D351041" s="5" t="s">
        <v>1556</v>
      </c>
    </row>
    <row r="351042" spans="4:4" x14ac:dyDescent="0.25">
      <c r="D351042" s="5" t="s">
        <v>1557</v>
      </c>
    </row>
    <row r="351043" spans="4:4" x14ac:dyDescent="0.25">
      <c r="D351043" s="5" t="s">
        <v>1558</v>
      </c>
    </row>
    <row r="351044" spans="4:4" x14ac:dyDescent="0.25">
      <c r="D351044" s="5" t="s">
        <v>1559</v>
      </c>
    </row>
    <row r="351045" spans="4:4" x14ac:dyDescent="0.25">
      <c r="D351045" s="5" t="s">
        <v>1560</v>
      </c>
    </row>
    <row r="351046" spans="4:4" x14ac:dyDescent="0.25">
      <c r="D351046" s="5" t="s">
        <v>1561</v>
      </c>
    </row>
    <row r="351047" spans="4:4" x14ac:dyDescent="0.25">
      <c r="D351047" s="5" t="s">
        <v>1562</v>
      </c>
    </row>
    <row r="351048" spans="4:4" x14ac:dyDescent="0.25">
      <c r="D351048" s="5" t="s">
        <v>1563</v>
      </c>
    </row>
    <row r="351049" spans="4:4" x14ac:dyDescent="0.25">
      <c r="D351049" s="5" t="s">
        <v>1564</v>
      </c>
    </row>
    <row r="351050" spans="4:4" x14ac:dyDescent="0.25">
      <c r="D351050" s="5" t="s">
        <v>1565</v>
      </c>
    </row>
    <row r="351051" spans="4:4" x14ac:dyDescent="0.25">
      <c r="D351051" s="5" t="s">
        <v>1566</v>
      </c>
    </row>
    <row r="351052" spans="4:4" x14ac:dyDescent="0.25">
      <c r="D351052" s="5" t="s">
        <v>1567</v>
      </c>
    </row>
    <row r="351053" spans="4:4" x14ac:dyDescent="0.25">
      <c r="D351053" s="5" t="s">
        <v>1568</v>
      </c>
    </row>
    <row r="351054" spans="4:4" x14ac:dyDescent="0.25">
      <c r="D351054" s="5" t="s">
        <v>1569</v>
      </c>
    </row>
    <row r="351055" spans="4:4" x14ac:dyDescent="0.25">
      <c r="D351055" s="5" t="s">
        <v>1570</v>
      </c>
    </row>
    <row r="351056" spans="4:4" x14ac:dyDescent="0.25">
      <c r="D351056" s="5" t="s">
        <v>1571</v>
      </c>
    </row>
    <row r="351057" spans="4:4" x14ac:dyDescent="0.25">
      <c r="D351057" s="5" t="s">
        <v>1572</v>
      </c>
    </row>
    <row r="351058" spans="4:4" x14ac:dyDescent="0.25">
      <c r="D351058" s="5" t="s">
        <v>1573</v>
      </c>
    </row>
    <row r="351059" spans="4:4" x14ac:dyDescent="0.25">
      <c r="D351059" s="5" t="s">
        <v>1574</v>
      </c>
    </row>
    <row r="351060" spans="4:4" x14ac:dyDescent="0.25">
      <c r="D351060" s="5" t="s">
        <v>1575</v>
      </c>
    </row>
    <row r="351061" spans="4:4" x14ac:dyDescent="0.25">
      <c r="D351061" s="5" t="s">
        <v>1576</v>
      </c>
    </row>
    <row r="351062" spans="4:4" x14ac:dyDescent="0.25">
      <c r="D351062" s="5" t="s">
        <v>1577</v>
      </c>
    </row>
    <row r="351063" spans="4:4" x14ac:dyDescent="0.25">
      <c r="D351063" s="5" t="s">
        <v>1578</v>
      </c>
    </row>
    <row r="351064" spans="4:4" x14ac:dyDescent="0.25">
      <c r="D351064" s="5" t="s">
        <v>1579</v>
      </c>
    </row>
    <row r="351065" spans="4:4" x14ac:dyDescent="0.25">
      <c r="D351065" s="5" t="s">
        <v>1580</v>
      </c>
    </row>
    <row r="351066" spans="4:4" x14ac:dyDescent="0.25">
      <c r="D351066" s="5" t="s">
        <v>1581</v>
      </c>
    </row>
    <row r="351067" spans="4:4" x14ac:dyDescent="0.25">
      <c r="D351067" s="5" t="s">
        <v>1582</v>
      </c>
    </row>
    <row r="351068" spans="4:4" x14ac:dyDescent="0.25">
      <c r="D351068" s="5" t="s">
        <v>1583</v>
      </c>
    </row>
    <row r="351069" spans="4:4" x14ac:dyDescent="0.25">
      <c r="D351069" s="5" t="s">
        <v>1584</v>
      </c>
    </row>
    <row r="351070" spans="4:4" x14ac:dyDescent="0.25">
      <c r="D351070" s="5" t="s">
        <v>1585</v>
      </c>
    </row>
    <row r="351071" spans="4:4" x14ac:dyDescent="0.25">
      <c r="D351071" s="5" t="s">
        <v>1586</v>
      </c>
    </row>
    <row r="351072" spans="4:4" x14ac:dyDescent="0.25">
      <c r="D351072" s="5" t="s">
        <v>1587</v>
      </c>
    </row>
    <row r="351073" spans="4:4" x14ac:dyDescent="0.25">
      <c r="D351073" s="5" t="s">
        <v>1588</v>
      </c>
    </row>
    <row r="351074" spans="4:4" x14ac:dyDescent="0.25">
      <c r="D351074" s="5" t="s">
        <v>1589</v>
      </c>
    </row>
    <row r="351075" spans="4:4" x14ac:dyDescent="0.25">
      <c r="D351075" s="5" t="s">
        <v>1590</v>
      </c>
    </row>
    <row r="351076" spans="4:4" x14ac:dyDescent="0.25">
      <c r="D351076" s="5" t="s">
        <v>1591</v>
      </c>
    </row>
    <row r="351077" spans="4:4" x14ac:dyDescent="0.25">
      <c r="D351077" s="5" t="s">
        <v>1592</v>
      </c>
    </row>
    <row r="351078" spans="4:4" x14ac:dyDescent="0.25">
      <c r="D351078" s="5" t="s">
        <v>1593</v>
      </c>
    </row>
    <row r="351079" spans="4:4" x14ac:dyDescent="0.25">
      <c r="D351079" s="5" t="s">
        <v>1594</v>
      </c>
    </row>
    <row r="351080" spans="4:4" x14ac:dyDescent="0.25">
      <c r="D351080" s="5" t="s">
        <v>1595</v>
      </c>
    </row>
    <row r="351081" spans="4:4" x14ac:dyDescent="0.25">
      <c r="D351081" s="5" t="s">
        <v>1596</v>
      </c>
    </row>
    <row r="351082" spans="4:4" x14ac:dyDescent="0.25">
      <c r="D351082" s="5" t="s">
        <v>1597</v>
      </c>
    </row>
    <row r="351083" spans="4:4" x14ac:dyDescent="0.25">
      <c r="D351083" s="5" t="s">
        <v>1598</v>
      </c>
    </row>
    <row r="351084" spans="4:4" x14ac:dyDescent="0.25">
      <c r="D351084" s="5" t="s">
        <v>1599</v>
      </c>
    </row>
    <row r="351085" spans="4:4" x14ac:dyDescent="0.25">
      <c r="D351085" s="5" t="s">
        <v>1600</v>
      </c>
    </row>
    <row r="351086" spans="4:4" x14ac:dyDescent="0.25">
      <c r="D351086" s="5" t="s">
        <v>1601</v>
      </c>
    </row>
    <row r="351087" spans="4:4" x14ac:dyDescent="0.25">
      <c r="D351087" s="5" t="s">
        <v>1602</v>
      </c>
    </row>
    <row r="351088" spans="4:4" x14ac:dyDescent="0.25">
      <c r="D351088" s="5" t="s">
        <v>1603</v>
      </c>
    </row>
    <row r="351089" spans="4:4" x14ac:dyDescent="0.25">
      <c r="D351089" s="5" t="s">
        <v>1604</v>
      </c>
    </row>
    <row r="351090" spans="4:4" x14ac:dyDescent="0.25">
      <c r="D351090" s="5" t="s">
        <v>1605</v>
      </c>
    </row>
    <row r="351091" spans="4:4" x14ac:dyDescent="0.25">
      <c r="D351091" s="5" t="s">
        <v>1606</v>
      </c>
    </row>
    <row r="351092" spans="4:4" x14ac:dyDescent="0.25">
      <c r="D351092" s="5" t="s">
        <v>1607</v>
      </c>
    </row>
    <row r="351093" spans="4:4" x14ac:dyDescent="0.25">
      <c r="D351093" s="5" t="s">
        <v>1608</v>
      </c>
    </row>
    <row r="351094" spans="4:4" x14ac:dyDescent="0.25">
      <c r="D351094" s="5" t="s">
        <v>1609</v>
      </c>
    </row>
    <row r="351095" spans="4:4" x14ac:dyDescent="0.25">
      <c r="D351095" s="5" t="s">
        <v>1610</v>
      </c>
    </row>
    <row r="351096" spans="4:4" x14ac:dyDescent="0.25">
      <c r="D351096" s="5" t="s">
        <v>1611</v>
      </c>
    </row>
    <row r="351097" spans="4:4" x14ac:dyDescent="0.25">
      <c r="D351097" s="5" t="s">
        <v>1612</v>
      </c>
    </row>
    <row r="351098" spans="4:4" x14ac:dyDescent="0.25">
      <c r="D351098" s="5" t="s">
        <v>1613</v>
      </c>
    </row>
    <row r="351099" spans="4:4" x14ac:dyDescent="0.25">
      <c r="D351099" s="5" t="s">
        <v>1614</v>
      </c>
    </row>
    <row r="351100" spans="4:4" x14ac:dyDescent="0.25">
      <c r="D351100" s="5" t="s">
        <v>1615</v>
      </c>
    </row>
    <row r="351101" spans="4:4" x14ac:dyDescent="0.25">
      <c r="D351101" s="5" t="s">
        <v>1616</v>
      </c>
    </row>
    <row r="351102" spans="4:4" x14ac:dyDescent="0.25">
      <c r="D351102" s="5" t="s">
        <v>1617</v>
      </c>
    </row>
    <row r="351103" spans="4:4" x14ac:dyDescent="0.25">
      <c r="D351103" s="5" t="s">
        <v>1618</v>
      </c>
    </row>
    <row r="351104" spans="4:4" x14ac:dyDescent="0.25">
      <c r="D351104" s="5" t="s">
        <v>1619</v>
      </c>
    </row>
    <row r="351105" spans="4:4" x14ac:dyDescent="0.25">
      <c r="D351105" s="5" t="s">
        <v>1620</v>
      </c>
    </row>
    <row r="351106" spans="4:4" x14ac:dyDescent="0.25">
      <c r="D351106" s="5" t="s">
        <v>1621</v>
      </c>
    </row>
    <row r="351107" spans="4:4" x14ac:dyDescent="0.25">
      <c r="D351107" s="5" t="s">
        <v>1622</v>
      </c>
    </row>
    <row r="351108" spans="4:4" x14ac:dyDescent="0.25">
      <c r="D351108" s="5" t="s">
        <v>1623</v>
      </c>
    </row>
    <row r="351109" spans="4:4" x14ac:dyDescent="0.25">
      <c r="D351109" s="5" t="s">
        <v>1624</v>
      </c>
    </row>
    <row r="351110" spans="4:4" x14ac:dyDescent="0.25">
      <c r="D351110" s="5" t="s">
        <v>1625</v>
      </c>
    </row>
    <row r="351111" spans="4:4" x14ac:dyDescent="0.25">
      <c r="D351111" s="5" t="s">
        <v>1626</v>
      </c>
    </row>
    <row r="351112" spans="4:4" x14ac:dyDescent="0.25">
      <c r="D351112" s="5" t="s">
        <v>1627</v>
      </c>
    </row>
    <row r="351113" spans="4:4" x14ac:dyDescent="0.25">
      <c r="D351113" s="5" t="s">
        <v>1628</v>
      </c>
    </row>
    <row r="351114" spans="4:4" x14ac:dyDescent="0.25">
      <c r="D351114" s="5" t="s">
        <v>1629</v>
      </c>
    </row>
    <row r="351115" spans="4:4" x14ac:dyDescent="0.25">
      <c r="D351115" s="5" t="s">
        <v>1630</v>
      </c>
    </row>
    <row r="351116" spans="4:4" x14ac:dyDescent="0.25">
      <c r="D351116" s="5" t="s">
        <v>1631</v>
      </c>
    </row>
    <row r="351117" spans="4:4" x14ac:dyDescent="0.25">
      <c r="D351117" s="5" t="s">
        <v>1632</v>
      </c>
    </row>
    <row r="351118" spans="4:4" x14ac:dyDescent="0.25">
      <c r="D351118" s="5" t="s">
        <v>1633</v>
      </c>
    </row>
    <row r="351119" spans="4:4" x14ac:dyDescent="0.25">
      <c r="D351119" s="5" t="s">
        <v>1634</v>
      </c>
    </row>
    <row r="351120" spans="4:4" x14ac:dyDescent="0.25">
      <c r="D351120" s="5" t="s">
        <v>1635</v>
      </c>
    </row>
    <row r="351121" spans="4:4" x14ac:dyDescent="0.25">
      <c r="D351121" s="5" t="s">
        <v>1636</v>
      </c>
    </row>
    <row r="351122" spans="4:4" x14ac:dyDescent="0.25">
      <c r="D351122" s="5" t="s">
        <v>1637</v>
      </c>
    </row>
    <row r="351123" spans="4:4" x14ac:dyDescent="0.25">
      <c r="D351123" s="5" t="s">
        <v>1638</v>
      </c>
    </row>
    <row r="351124" spans="4:4" x14ac:dyDescent="0.25">
      <c r="D351124" s="5" t="s">
        <v>1639</v>
      </c>
    </row>
    <row r="351125" spans="4:4" x14ac:dyDescent="0.25">
      <c r="D351125" s="5" t="s">
        <v>1640</v>
      </c>
    </row>
    <row r="351126" spans="4:4" x14ac:dyDescent="0.25">
      <c r="D351126" s="5" t="s">
        <v>1641</v>
      </c>
    </row>
    <row r="351127" spans="4:4" x14ac:dyDescent="0.25">
      <c r="D351127" s="5" t="s">
        <v>1642</v>
      </c>
    </row>
    <row r="351128" spans="4:4" x14ac:dyDescent="0.25">
      <c r="D351128" s="5" t="s">
        <v>1643</v>
      </c>
    </row>
    <row r="351129" spans="4:4" x14ac:dyDescent="0.25">
      <c r="D351129" s="5" t="s">
        <v>1644</v>
      </c>
    </row>
    <row r="351130" spans="4:4" x14ac:dyDescent="0.25">
      <c r="D351130" s="5" t="s">
        <v>1645</v>
      </c>
    </row>
    <row r="351131" spans="4:4" x14ac:dyDescent="0.25">
      <c r="D351131" s="5" t="s">
        <v>1646</v>
      </c>
    </row>
    <row r="351132" spans="4:4" x14ac:dyDescent="0.25">
      <c r="D351132" s="5" t="s">
        <v>1647</v>
      </c>
    </row>
    <row r="351133" spans="4:4" x14ac:dyDescent="0.25">
      <c r="D351133" s="5" t="s">
        <v>1648</v>
      </c>
    </row>
    <row r="351134" spans="4:4" x14ac:dyDescent="0.25">
      <c r="D351134" s="5" t="s">
        <v>1649</v>
      </c>
    </row>
    <row r="351135" spans="4:4" x14ac:dyDescent="0.25">
      <c r="D351135" s="5" t="s">
        <v>1650</v>
      </c>
    </row>
    <row r="351136" spans="4:4" x14ac:dyDescent="0.25">
      <c r="D351136" s="5" t="s">
        <v>1651</v>
      </c>
    </row>
    <row r="351137" spans="4:4" x14ac:dyDescent="0.25">
      <c r="D351137" s="5" t="s">
        <v>1652</v>
      </c>
    </row>
    <row r="351138" spans="4:4" x14ac:dyDescent="0.25">
      <c r="D351138" s="5" t="s">
        <v>1653</v>
      </c>
    </row>
    <row r="351139" spans="4:4" x14ac:dyDescent="0.25">
      <c r="D351139" s="5" t="s">
        <v>1654</v>
      </c>
    </row>
    <row r="351140" spans="4:4" x14ac:dyDescent="0.25">
      <c r="D351140" s="5" t="s">
        <v>1655</v>
      </c>
    </row>
    <row r="351141" spans="4:4" x14ac:dyDescent="0.25">
      <c r="D351141" s="5" t="s">
        <v>1656</v>
      </c>
    </row>
    <row r="351142" spans="4:4" x14ac:dyDescent="0.25">
      <c r="D351142" s="5" t="s">
        <v>1657</v>
      </c>
    </row>
    <row r="351143" spans="4:4" x14ac:dyDescent="0.25">
      <c r="D351143" s="5" t="s">
        <v>1658</v>
      </c>
    </row>
    <row r="351144" spans="4:4" x14ac:dyDescent="0.25">
      <c r="D351144" s="5" t="s">
        <v>1659</v>
      </c>
    </row>
    <row r="351145" spans="4:4" x14ac:dyDescent="0.25">
      <c r="D351145" s="5" t="s">
        <v>1660</v>
      </c>
    </row>
    <row r="351146" spans="4:4" x14ac:dyDescent="0.25">
      <c r="D351146" s="5" t="s">
        <v>1661</v>
      </c>
    </row>
    <row r="351147" spans="4:4" x14ac:dyDescent="0.25">
      <c r="D351147" s="5" t="s">
        <v>1662</v>
      </c>
    </row>
    <row r="351148" spans="4:4" x14ac:dyDescent="0.25">
      <c r="D351148" s="5" t="s">
        <v>1663</v>
      </c>
    </row>
    <row r="351149" spans="4:4" x14ac:dyDescent="0.25">
      <c r="D351149" s="5" t="s">
        <v>1664</v>
      </c>
    </row>
    <row r="351150" spans="4:4" x14ac:dyDescent="0.25">
      <c r="D351150" s="5" t="s">
        <v>1665</v>
      </c>
    </row>
    <row r="351151" spans="4:4" x14ac:dyDescent="0.25">
      <c r="D351151" s="5" t="s">
        <v>1666</v>
      </c>
    </row>
    <row r="351152" spans="4:4" x14ac:dyDescent="0.25">
      <c r="D351152" s="5" t="s">
        <v>1667</v>
      </c>
    </row>
    <row r="351153" spans="4:4" x14ac:dyDescent="0.25">
      <c r="D351153" s="5" t="s">
        <v>1668</v>
      </c>
    </row>
    <row r="351154" spans="4:4" x14ac:dyDescent="0.25">
      <c r="D351154" s="5" t="s">
        <v>1669</v>
      </c>
    </row>
    <row r="351155" spans="4:4" x14ac:dyDescent="0.25">
      <c r="D351155" s="5" t="s">
        <v>1670</v>
      </c>
    </row>
    <row r="351156" spans="4:4" x14ac:dyDescent="0.25">
      <c r="D351156" s="5" t="s">
        <v>1671</v>
      </c>
    </row>
    <row r="351157" spans="4:4" x14ac:dyDescent="0.25">
      <c r="D351157" s="5" t="s">
        <v>1672</v>
      </c>
    </row>
    <row r="351158" spans="4:4" x14ac:dyDescent="0.25">
      <c r="D351158" s="5" t="s">
        <v>1673</v>
      </c>
    </row>
    <row r="351159" spans="4:4" x14ac:dyDescent="0.25">
      <c r="D351159" s="5" t="s">
        <v>1674</v>
      </c>
    </row>
    <row r="351160" spans="4:4" x14ac:dyDescent="0.25">
      <c r="D351160" s="5" t="s">
        <v>1675</v>
      </c>
    </row>
    <row r="351161" spans="4:4" x14ac:dyDescent="0.25">
      <c r="D351161" s="5" t="s">
        <v>1676</v>
      </c>
    </row>
    <row r="351162" spans="4:4" x14ac:dyDescent="0.25">
      <c r="D351162" s="5" t="s">
        <v>1677</v>
      </c>
    </row>
    <row r="351163" spans="4:4" x14ac:dyDescent="0.25">
      <c r="D351163" s="5" t="s">
        <v>1678</v>
      </c>
    </row>
    <row r="351164" spans="4:4" x14ac:dyDescent="0.25">
      <c r="D351164" s="5" t="s">
        <v>1679</v>
      </c>
    </row>
    <row r="351165" spans="4:4" x14ac:dyDescent="0.25">
      <c r="D351165" s="5" t="s">
        <v>1680</v>
      </c>
    </row>
    <row r="351166" spans="4:4" x14ac:dyDescent="0.25">
      <c r="D351166" s="5" t="s">
        <v>1681</v>
      </c>
    </row>
    <row r="351167" spans="4:4" x14ac:dyDescent="0.25">
      <c r="D351167" s="5" t="s">
        <v>1682</v>
      </c>
    </row>
    <row r="351168" spans="4:4" x14ac:dyDescent="0.25">
      <c r="D351168" s="5" t="s">
        <v>1683</v>
      </c>
    </row>
    <row r="351169" spans="4:4" x14ac:dyDescent="0.25">
      <c r="D351169" s="5" t="s">
        <v>1684</v>
      </c>
    </row>
    <row r="351170" spans="4:4" x14ac:dyDescent="0.25">
      <c r="D351170" s="5" t="s">
        <v>1685</v>
      </c>
    </row>
    <row r="351171" spans="4:4" x14ac:dyDescent="0.25">
      <c r="D351171" s="5" t="s">
        <v>1686</v>
      </c>
    </row>
    <row r="351172" spans="4:4" x14ac:dyDescent="0.25">
      <c r="D351172" s="5" t="s">
        <v>1687</v>
      </c>
    </row>
    <row r="351173" spans="4:4" x14ac:dyDescent="0.25">
      <c r="D351173" s="5" t="s">
        <v>1688</v>
      </c>
    </row>
    <row r="351174" spans="4:4" x14ac:dyDescent="0.25">
      <c r="D351174" s="5" t="s">
        <v>1689</v>
      </c>
    </row>
    <row r="351175" spans="4:4" x14ac:dyDescent="0.25">
      <c r="D351175" s="5" t="s">
        <v>1690</v>
      </c>
    </row>
    <row r="351176" spans="4:4" x14ac:dyDescent="0.25">
      <c r="D351176" s="5" t="s">
        <v>1691</v>
      </c>
    </row>
    <row r="351177" spans="4:4" x14ac:dyDescent="0.25">
      <c r="D351177" s="5" t="s">
        <v>1692</v>
      </c>
    </row>
    <row r="351178" spans="4:4" x14ac:dyDescent="0.25">
      <c r="D351178" s="5" t="s">
        <v>1693</v>
      </c>
    </row>
    <row r="351179" spans="4:4" x14ac:dyDescent="0.25">
      <c r="D351179" s="5" t="s">
        <v>1694</v>
      </c>
    </row>
    <row r="351180" spans="4:4" x14ac:dyDescent="0.25">
      <c r="D351180" s="5" t="s">
        <v>1695</v>
      </c>
    </row>
    <row r="351181" spans="4:4" x14ac:dyDescent="0.25">
      <c r="D351181" s="5" t="s">
        <v>1696</v>
      </c>
    </row>
    <row r="351182" spans="4:4" x14ac:dyDescent="0.25">
      <c r="D351182" s="5" t="s">
        <v>1697</v>
      </c>
    </row>
    <row r="351183" spans="4:4" x14ac:dyDescent="0.25">
      <c r="D351183" s="5" t="s">
        <v>1698</v>
      </c>
    </row>
    <row r="351184" spans="4:4" x14ac:dyDescent="0.25">
      <c r="D351184" s="5" t="s">
        <v>1699</v>
      </c>
    </row>
    <row r="351185" spans="4:4" x14ac:dyDescent="0.25">
      <c r="D351185" s="5" t="s">
        <v>1700</v>
      </c>
    </row>
    <row r="351186" spans="4:4" x14ac:dyDescent="0.25">
      <c r="D351186" s="5" t="s">
        <v>1701</v>
      </c>
    </row>
    <row r="351187" spans="4:4" x14ac:dyDescent="0.25">
      <c r="D351187" s="5" t="s">
        <v>1702</v>
      </c>
    </row>
    <row r="351188" spans="4:4" x14ac:dyDescent="0.25">
      <c r="D351188" s="5" t="s">
        <v>1703</v>
      </c>
    </row>
    <row r="351189" spans="4:4" x14ac:dyDescent="0.25">
      <c r="D351189" s="5" t="s">
        <v>1704</v>
      </c>
    </row>
    <row r="351190" spans="4:4" x14ac:dyDescent="0.25">
      <c r="D351190" s="5" t="s">
        <v>1705</v>
      </c>
    </row>
    <row r="351191" spans="4:4" x14ac:dyDescent="0.25">
      <c r="D351191" s="5" t="s">
        <v>1706</v>
      </c>
    </row>
    <row r="351192" spans="4:4" x14ac:dyDescent="0.25">
      <c r="D351192" s="5" t="s">
        <v>1707</v>
      </c>
    </row>
    <row r="351193" spans="4:4" x14ac:dyDescent="0.25">
      <c r="D351193" s="5" t="s">
        <v>1708</v>
      </c>
    </row>
    <row r="351194" spans="4:4" x14ac:dyDescent="0.25">
      <c r="D351194" s="5" t="s">
        <v>1709</v>
      </c>
    </row>
    <row r="351195" spans="4:4" x14ac:dyDescent="0.25">
      <c r="D351195" s="5" t="s">
        <v>1710</v>
      </c>
    </row>
    <row r="351196" spans="4:4" x14ac:dyDescent="0.25">
      <c r="D351196" s="5" t="s">
        <v>1711</v>
      </c>
    </row>
    <row r="351197" spans="4:4" x14ac:dyDescent="0.25">
      <c r="D351197" s="5" t="s">
        <v>1712</v>
      </c>
    </row>
    <row r="351198" spans="4:4" x14ac:dyDescent="0.25">
      <c r="D351198" s="5" t="s">
        <v>1713</v>
      </c>
    </row>
    <row r="351199" spans="4:4" x14ac:dyDescent="0.25">
      <c r="D351199" s="5" t="s">
        <v>1714</v>
      </c>
    </row>
    <row r="351200" spans="4:4" x14ac:dyDescent="0.25">
      <c r="D351200" s="5" t="s">
        <v>1715</v>
      </c>
    </row>
    <row r="351201" spans="4:4" x14ac:dyDescent="0.25">
      <c r="D351201" s="5" t="s">
        <v>1716</v>
      </c>
    </row>
    <row r="351202" spans="4:4" x14ac:dyDescent="0.25">
      <c r="D351202" s="5" t="s">
        <v>1717</v>
      </c>
    </row>
    <row r="351203" spans="4:4" x14ac:dyDescent="0.25">
      <c r="D351203" s="5" t="s">
        <v>1718</v>
      </c>
    </row>
    <row r="351204" spans="4:4" x14ac:dyDescent="0.25">
      <c r="D351204" s="5" t="s">
        <v>1719</v>
      </c>
    </row>
    <row r="351205" spans="4:4" x14ac:dyDescent="0.25">
      <c r="D351205" s="5" t="s">
        <v>1720</v>
      </c>
    </row>
    <row r="351206" spans="4:4" x14ac:dyDescent="0.25">
      <c r="D351206" s="5" t="s">
        <v>1721</v>
      </c>
    </row>
    <row r="351207" spans="4:4" x14ac:dyDescent="0.25">
      <c r="D351207" s="5" t="s">
        <v>1722</v>
      </c>
    </row>
    <row r="351208" spans="4:4" x14ac:dyDescent="0.25">
      <c r="D351208" s="5" t="s">
        <v>1723</v>
      </c>
    </row>
    <row r="351209" spans="4:4" x14ac:dyDescent="0.25">
      <c r="D351209" s="5" t="s">
        <v>1724</v>
      </c>
    </row>
    <row r="351210" spans="4:4" x14ac:dyDescent="0.25">
      <c r="D351210" s="5" t="s">
        <v>1725</v>
      </c>
    </row>
    <row r="351211" spans="4:4" x14ac:dyDescent="0.25">
      <c r="D351211" s="5" t="s">
        <v>1726</v>
      </c>
    </row>
    <row r="351212" spans="4:4" x14ac:dyDescent="0.25">
      <c r="D351212" s="5" t="s">
        <v>1727</v>
      </c>
    </row>
    <row r="351213" spans="4:4" x14ac:dyDescent="0.25">
      <c r="D351213" s="5" t="s">
        <v>1728</v>
      </c>
    </row>
    <row r="351214" spans="4:4" x14ac:dyDescent="0.25">
      <c r="D351214" s="5" t="s">
        <v>1729</v>
      </c>
    </row>
    <row r="351215" spans="4:4" x14ac:dyDescent="0.25">
      <c r="D351215" s="5" t="s">
        <v>1730</v>
      </c>
    </row>
    <row r="351216" spans="4:4" x14ac:dyDescent="0.25">
      <c r="D351216" s="5" t="s">
        <v>1731</v>
      </c>
    </row>
    <row r="351217" spans="4:4" x14ac:dyDescent="0.25">
      <c r="D351217" s="5" t="s">
        <v>1732</v>
      </c>
    </row>
    <row r="351218" spans="4:4" x14ac:dyDescent="0.25">
      <c r="D351218" s="5" t="s">
        <v>1733</v>
      </c>
    </row>
    <row r="351219" spans="4:4" x14ac:dyDescent="0.25">
      <c r="D351219" s="5" t="s">
        <v>1734</v>
      </c>
    </row>
    <row r="351220" spans="4:4" x14ac:dyDescent="0.25">
      <c r="D351220" s="5" t="s">
        <v>1735</v>
      </c>
    </row>
    <row r="351221" spans="4:4" x14ac:dyDescent="0.25">
      <c r="D351221" s="5" t="s">
        <v>1736</v>
      </c>
    </row>
    <row r="351222" spans="4:4" x14ac:dyDescent="0.25">
      <c r="D351222" s="5" t="s">
        <v>1737</v>
      </c>
    </row>
    <row r="351223" spans="4:4" x14ac:dyDescent="0.25">
      <c r="D351223" s="5" t="s">
        <v>1738</v>
      </c>
    </row>
    <row r="351224" spans="4:4" x14ac:dyDescent="0.25">
      <c r="D351224" s="5" t="s">
        <v>1739</v>
      </c>
    </row>
    <row r="351225" spans="4:4" x14ac:dyDescent="0.25">
      <c r="D351225" s="5" t="s">
        <v>1740</v>
      </c>
    </row>
    <row r="351226" spans="4:4" x14ac:dyDescent="0.25">
      <c r="D351226" s="5" t="s">
        <v>1741</v>
      </c>
    </row>
    <row r="351227" spans="4:4" x14ac:dyDescent="0.25">
      <c r="D351227" s="5" t="s">
        <v>1742</v>
      </c>
    </row>
    <row r="351228" spans="4:4" x14ac:dyDescent="0.25">
      <c r="D351228" s="5" t="s">
        <v>1743</v>
      </c>
    </row>
    <row r="351229" spans="4:4" x14ac:dyDescent="0.25">
      <c r="D351229" s="5" t="s">
        <v>1744</v>
      </c>
    </row>
    <row r="351230" spans="4:4" x14ac:dyDescent="0.25">
      <c r="D351230" s="5" t="s">
        <v>1745</v>
      </c>
    </row>
    <row r="351231" spans="4:4" x14ac:dyDescent="0.25">
      <c r="D351231" s="5" t="s">
        <v>1746</v>
      </c>
    </row>
    <row r="351232" spans="4:4" x14ac:dyDescent="0.25">
      <c r="D351232" s="5" t="s">
        <v>1747</v>
      </c>
    </row>
    <row r="351233" spans="4:4" x14ac:dyDescent="0.25">
      <c r="D351233" s="5" t="s">
        <v>1748</v>
      </c>
    </row>
    <row r="351234" spans="4:4" x14ac:dyDescent="0.25">
      <c r="D351234" s="5" t="s">
        <v>1749</v>
      </c>
    </row>
    <row r="351235" spans="4:4" x14ac:dyDescent="0.25">
      <c r="D351235" s="5" t="s">
        <v>1750</v>
      </c>
    </row>
    <row r="351236" spans="4:4" x14ac:dyDescent="0.25">
      <c r="D351236" s="5" t="s">
        <v>1751</v>
      </c>
    </row>
    <row r="351237" spans="4:4" x14ac:dyDescent="0.25">
      <c r="D351237" s="5" t="s">
        <v>1752</v>
      </c>
    </row>
    <row r="351238" spans="4:4" x14ac:dyDescent="0.25">
      <c r="D351238" s="5" t="s">
        <v>1753</v>
      </c>
    </row>
    <row r="351239" spans="4:4" x14ac:dyDescent="0.25">
      <c r="D351239" s="5" t="s">
        <v>1754</v>
      </c>
    </row>
    <row r="351240" spans="4:4" x14ac:dyDescent="0.25">
      <c r="D351240" s="5" t="s">
        <v>1755</v>
      </c>
    </row>
    <row r="351241" spans="4:4" x14ac:dyDescent="0.25">
      <c r="D351241" s="5" t="s">
        <v>1756</v>
      </c>
    </row>
    <row r="351242" spans="4:4" x14ac:dyDescent="0.25">
      <c r="D351242" s="5" t="s">
        <v>1757</v>
      </c>
    </row>
    <row r="351243" spans="4:4" x14ac:dyDescent="0.25">
      <c r="D351243" s="5" t="s">
        <v>1758</v>
      </c>
    </row>
    <row r="351244" spans="4:4" x14ac:dyDescent="0.25">
      <c r="D351244" s="5" t="s">
        <v>1759</v>
      </c>
    </row>
    <row r="351245" spans="4:4" x14ac:dyDescent="0.25">
      <c r="D351245" s="5" t="s">
        <v>1760</v>
      </c>
    </row>
    <row r="351246" spans="4:4" x14ac:dyDescent="0.25">
      <c r="D351246" s="5" t="s">
        <v>1761</v>
      </c>
    </row>
    <row r="351247" spans="4:4" x14ac:dyDescent="0.25">
      <c r="D351247" s="5" t="s">
        <v>1762</v>
      </c>
    </row>
    <row r="351248" spans="4:4" x14ac:dyDescent="0.25">
      <c r="D351248" s="5" t="s">
        <v>1763</v>
      </c>
    </row>
    <row r="351249" spans="4:4" x14ac:dyDescent="0.25">
      <c r="D351249" s="5" t="s">
        <v>1764</v>
      </c>
    </row>
    <row r="351250" spans="4:4" x14ac:dyDescent="0.25">
      <c r="D351250" s="5" t="s">
        <v>1765</v>
      </c>
    </row>
    <row r="351251" spans="4:4" x14ac:dyDescent="0.25">
      <c r="D351251" s="5" t="s">
        <v>1766</v>
      </c>
    </row>
    <row r="351252" spans="4:4" x14ac:dyDescent="0.25">
      <c r="D351252" s="5" t="s">
        <v>1767</v>
      </c>
    </row>
    <row r="351253" spans="4:4" x14ac:dyDescent="0.25">
      <c r="D351253" s="5" t="s">
        <v>1768</v>
      </c>
    </row>
    <row r="351254" spans="4:4" x14ac:dyDescent="0.25">
      <c r="D351254" s="5" t="s">
        <v>1769</v>
      </c>
    </row>
    <row r="351255" spans="4:4" x14ac:dyDescent="0.25">
      <c r="D351255" s="5" t="s">
        <v>1770</v>
      </c>
    </row>
    <row r="351256" spans="4:4" x14ac:dyDescent="0.25">
      <c r="D351256" s="5" t="s">
        <v>1771</v>
      </c>
    </row>
    <row r="351257" spans="4:4" x14ac:dyDescent="0.25">
      <c r="D351257" s="5" t="s">
        <v>1772</v>
      </c>
    </row>
    <row r="351258" spans="4:4" x14ac:dyDescent="0.25">
      <c r="D351258" s="5" t="s">
        <v>1773</v>
      </c>
    </row>
    <row r="351259" spans="4:4" x14ac:dyDescent="0.25">
      <c r="D351259" s="5" t="s">
        <v>1774</v>
      </c>
    </row>
    <row r="351260" spans="4:4" x14ac:dyDescent="0.25">
      <c r="D351260" s="5" t="s">
        <v>1775</v>
      </c>
    </row>
    <row r="351261" spans="4:4" x14ac:dyDescent="0.25">
      <c r="D351261" s="5" t="s">
        <v>1776</v>
      </c>
    </row>
    <row r="351262" spans="4:4" x14ac:dyDescent="0.25">
      <c r="D351262" s="5" t="s">
        <v>1777</v>
      </c>
    </row>
    <row r="351263" spans="4:4" x14ac:dyDescent="0.25">
      <c r="D351263" s="5" t="s">
        <v>1778</v>
      </c>
    </row>
    <row r="351264" spans="4:4" x14ac:dyDescent="0.25">
      <c r="D351264" s="5" t="s">
        <v>1779</v>
      </c>
    </row>
    <row r="351265" spans="4:4" x14ac:dyDescent="0.25">
      <c r="D351265" s="5" t="s">
        <v>1780</v>
      </c>
    </row>
    <row r="351266" spans="4:4" x14ac:dyDescent="0.25">
      <c r="D351266" s="5" t="s">
        <v>1781</v>
      </c>
    </row>
    <row r="351267" spans="4:4" x14ac:dyDescent="0.25">
      <c r="D351267" s="5" t="s">
        <v>1782</v>
      </c>
    </row>
    <row r="351268" spans="4:4" x14ac:dyDescent="0.25">
      <c r="D351268" s="5" t="s">
        <v>1783</v>
      </c>
    </row>
    <row r="351269" spans="4:4" x14ac:dyDescent="0.25">
      <c r="D351269" s="5" t="s">
        <v>1784</v>
      </c>
    </row>
    <row r="351270" spans="4:4" x14ac:dyDescent="0.25">
      <c r="D351270" s="5" t="s">
        <v>1785</v>
      </c>
    </row>
    <row r="351271" spans="4:4" x14ac:dyDescent="0.25">
      <c r="D351271" s="5" t="s">
        <v>1786</v>
      </c>
    </row>
    <row r="351272" spans="4:4" x14ac:dyDescent="0.25">
      <c r="D351272" s="5" t="s">
        <v>1787</v>
      </c>
    </row>
    <row r="351273" spans="4:4" x14ac:dyDescent="0.25">
      <c r="D351273" s="5" t="s">
        <v>1788</v>
      </c>
    </row>
    <row r="351274" spans="4:4" x14ac:dyDescent="0.25">
      <c r="D351274" s="5" t="s">
        <v>1789</v>
      </c>
    </row>
    <row r="351275" spans="4:4" x14ac:dyDescent="0.25">
      <c r="D351275" s="5" t="s">
        <v>1790</v>
      </c>
    </row>
    <row r="351276" spans="4:4" x14ac:dyDescent="0.25">
      <c r="D351276" s="5" t="s">
        <v>1791</v>
      </c>
    </row>
    <row r="351277" spans="4:4" x14ac:dyDescent="0.25">
      <c r="D351277" s="5" t="s">
        <v>1792</v>
      </c>
    </row>
    <row r="351278" spans="4:4" x14ac:dyDescent="0.25">
      <c r="D351278" s="5" t="s">
        <v>1793</v>
      </c>
    </row>
    <row r="351279" spans="4:4" x14ac:dyDescent="0.25">
      <c r="D351279" s="5" t="s">
        <v>1794</v>
      </c>
    </row>
    <row r="351280" spans="4:4" x14ac:dyDescent="0.25">
      <c r="D351280" s="5" t="s">
        <v>1795</v>
      </c>
    </row>
    <row r="351281" spans="4:4" x14ac:dyDescent="0.25">
      <c r="D351281" s="5" t="s">
        <v>1796</v>
      </c>
    </row>
    <row r="351282" spans="4:4" x14ac:dyDescent="0.25">
      <c r="D351282" s="5" t="s">
        <v>1797</v>
      </c>
    </row>
    <row r="351283" spans="4:4" x14ac:dyDescent="0.25">
      <c r="D351283" s="5" t="s">
        <v>1798</v>
      </c>
    </row>
    <row r="351284" spans="4:4" x14ac:dyDescent="0.25">
      <c r="D351284" s="5" t="s">
        <v>1799</v>
      </c>
    </row>
    <row r="351285" spans="4:4" x14ac:dyDescent="0.25">
      <c r="D351285" s="5" t="s">
        <v>1800</v>
      </c>
    </row>
    <row r="351286" spans="4:4" x14ac:dyDescent="0.25">
      <c r="D351286" s="5" t="s">
        <v>1801</v>
      </c>
    </row>
    <row r="351287" spans="4:4" x14ac:dyDescent="0.25">
      <c r="D351287" s="5" t="s">
        <v>1802</v>
      </c>
    </row>
    <row r="351288" spans="4:4" x14ac:dyDescent="0.25">
      <c r="D351288" s="5" t="s">
        <v>1803</v>
      </c>
    </row>
    <row r="351289" spans="4:4" x14ac:dyDescent="0.25">
      <c r="D351289" s="5" t="s">
        <v>1804</v>
      </c>
    </row>
    <row r="351290" spans="4:4" x14ac:dyDescent="0.25">
      <c r="D351290" s="5" t="s">
        <v>1805</v>
      </c>
    </row>
    <row r="351291" spans="4:4" x14ac:dyDescent="0.25">
      <c r="D351291" s="5" t="s">
        <v>1806</v>
      </c>
    </row>
    <row r="351292" spans="4:4" x14ac:dyDescent="0.25">
      <c r="D351292" s="5" t="s">
        <v>1807</v>
      </c>
    </row>
    <row r="351293" spans="4:4" x14ac:dyDescent="0.25">
      <c r="D351293" s="5" t="s">
        <v>1808</v>
      </c>
    </row>
    <row r="351294" spans="4:4" x14ac:dyDescent="0.25">
      <c r="D351294" s="5" t="s">
        <v>1809</v>
      </c>
    </row>
    <row r="351295" spans="4:4" x14ac:dyDescent="0.25">
      <c r="D351295" s="5" t="s">
        <v>1810</v>
      </c>
    </row>
    <row r="351296" spans="4:4" x14ac:dyDescent="0.25">
      <c r="D351296" s="5" t="s">
        <v>1811</v>
      </c>
    </row>
    <row r="351297" spans="4:4" x14ac:dyDescent="0.25">
      <c r="D351297" s="5" t="s">
        <v>1812</v>
      </c>
    </row>
    <row r="351298" spans="4:4" x14ac:dyDescent="0.25">
      <c r="D351298" s="5" t="s">
        <v>1813</v>
      </c>
    </row>
    <row r="351299" spans="4:4" x14ac:dyDescent="0.25">
      <c r="D351299" s="5" t="s">
        <v>1814</v>
      </c>
    </row>
    <row r="351300" spans="4:4" x14ac:dyDescent="0.25">
      <c r="D351300" s="5" t="s">
        <v>1815</v>
      </c>
    </row>
    <row r="351301" spans="4:4" x14ac:dyDescent="0.25">
      <c r="D351301" s="5" t="s">
        <v>1816</v>
      </c>
    </row>
    <row r="351302" spans="4:4" x14ac:dyDescent="0.25">
      <c r="D351302" s="5" t="s">
        <v>1817</v>
      </c>
    </row>
    <row r="351303" spans="4:4" x14ac:dyDescent="0.25">
      <c r="D351303" s="5" t="s">
        <v>1818</v>
      </c>
    </row>
    <row r="351304" spans="4:4" x14ac:dyDescent="0.25">
      <c r="D351304" s="5" t="s">
        <v>1819</v>
      </c>
    </row>
    <row r="351305" spans="4:4" x14ac:dyDescent="0.25">
      <c r="D351305" s="5" t="s">
        <v>1820</v>
      </c>
    </row>
    <row r="351306" spans="4:4" x14ac:dyDescent="0.25">
      <c r="D351306" s="5" t="s">
        <v>1821</v>
      </c>
    </row>
    <row r="351307" spans="4:4" x14ac:dyDescent="0.25">
      <c r="D351307" s="5" t="s">
        <v>1822</v>
      </c>
    </row>
    <row r="351308" spans="4:4" x14ac:dyDescent="0.25">
      <c r="D351308" s="5" t="s">
        <v>1823</v>
      </c>
    </row>
    <row r="351309" spans="4:4" x14ac:dyDescent="0.25">
      <c r="D351309" s="5" t="s">
        <v>1824</v>
      </c>
    </row>
    <row r="351310" spans="4:4" x14ac:dyDescent="0.25">
      <c r="D351310" s="5" t="s">
        <v>1825</v>
      </c>
    </row>
    <row r="351311" spans="4:4" x14ac:dyDescent="0.25">
      <c r="D351311" s="5" t="s">
        <v>1826</v>
      </c>
    </row>
    <row r="351312" spans="4:4" x14ac:dyDescent="0.25">
      <c r="D351312" s="5" t="s">
        <v>1827</v>
      </c>
    </row>
    <row r="351313" spans="4:4" x14ac:dyDescent="0.25">
      <c r="D351313" s="5" t="s">
        <v>1828</v>
      </c>
    </row>
    <row r="351314" spans="4:4" x14ac:dyDescent="0.25">
      <c r="D351314" s="5" t="s">
        <v>1829</v>
      </c>
    </row>
    <row r="351315" spans="4:4" x14ac:dyDescent="0.25">
      <c r="D351315" s="5" t="s">
        <v>1830</v>
      </c>
    </row>
    <row r="351316" spans="4:4" x14ac:dyDescent="0.25">
      <c r="D351316" s="5" t="s">
        <v>1831</v>
      </c>
    </row>
    <row r="351317" spans="4:4" x14ac:dyDescent="0.25">
      <c r="D351317" s="5" t="s">
        <v>1832</v>
      </c>
    </row>
    <row r="351318" spans="4:4" x14ac:dyDescent="0.25">
      <c r="D351318" s="5" t="s">
        <v>1833</v>
      </c>
    </row>
    <row r="351319" spans="4:4" x14ac:dyDescent="0.25">
      <c r="D351319" s="5" t="s">
        <v>1834</v>
      </c>
    </row>
    <row r="351320" spans="4:4" x14ac:dyDescent="0.25">
      <c r="D351320" s="5" t="s">
        <v>1835</v>
      </c>
    </row>
    <row r="351321" spans="4:4" x14ac:dyDescent="0.25">
      <c r="D351321" s="5" t="s">
        <v>1836</v>
      </c>
    </row>
    <row r="351322" spans="4:4" x14ac:dyDescent="0.25">
      <c r="D351322" s="5" t="s">
        <v>1837</v>
      </c>
    </row>
    <row r="351323" spans="4:4" x14ac:dyDescent="0.25">
      <c r="D351323" s="5" t="s">
        <v>1838</v>
      </c>
    </row>
    <row r="351324" spans="4:4" x14ac:dyDescent="0.25">
      <c r="D351324" s="5" t="s">
        <v>1839</v>
      </c>
    </row>
    <row r="351325" spans="4:4" x14ac:dyDescent="0.25">
      <c r="D351325" s="5" t="s">
        <v>1840</v>
      </c>
    </row>
    <row r="351326" spans="4:4" x14ac:dyDescent="0.25">
      <c r="D351326" s="5" t="s">
        <v>1841</v>
      </c>
    </row>
    <row r="351327" spans="4:4" x14ac:dyDescent="0.25">
      <c r="D351327" s="5" t="s">
        <v>1842</v>
      </c>
    </row>
    <row r="351328" spans="4:4" x14ac:dyDescent="0.25">
      <c r="D351328" s="5" t="s">
        <v>1843</v>
      </c>
    </row>
    <row r="351329" spans="4:4" x14ac:dyDescent="0.25">
      <c r="D351329" s="5" t="s">
        <v>1844</v>
      </c>
    </row>
    <row r="351330" spans="4:4" x14ac:dyDescent="0.25">
      <c r="D351330" s="5" t="s">
        <v>1845</v>
      </c>
    </row>
    <row r="351331" spans="4:4" x14ac:dyDescent="0.25">
      <c r="D351331" s="5" t="s">
        <v>1846</v>
      </c>
    </row>
    <row r="351332" spans="4:4" x14ac:dyDescent="0.25">
      <c r="D351332" s="5" t="s">
        <v>1847</v>
      </c>
    </row>
    <row r="351333" spans="4:4" x14ac:dyDescent="0.25">
      <c r="D351333" s="5" t="s">
        <v>1848</v>
      </c>
    </row>
    <row r="351334" spans="4:4" x14ac:dyDescent="0.25">
      <c r="D351334" s="5" t="s">
        <v>1849</v>
      </c>
    </row>
    <row r="351335" spans="4:4" x14ac:dyDescent="0.25">
      <c r="D351335" s="5" t="s">
        <v>1850</v>
      </c>
    </row>
    <row r="351336" spans="4:4" x14ac:dyDescent="0.25">
      <c r="D351336" s="5" t="s">
        <v>1851</v>
      </c>
    </row>
    <row r="351337" spans="4:4" x14ac:dyDescent="0.25">
      <c r="D351337" s="5" t="s">
        <v>1852</v>
      </c>
    </row>
    <row r="351338" spans="4:4" x14ac:dyDescent="0.25">
      <c r="D351338" s="5" t="s">
        <v>1853</v>
      </c>
    </row>
    <row r="351339" spans="4:4" x14ac:dyDescent="0.25">
      <c r="D351339" s="5" t="s">
        <v>1854</v>
      </c>
    </row>
    <row r="351340" spans="4:4" x14ac:dyDescent="0.25">
      <c r="D351340" s="5" t="s">
        <v>1855</v>
      </c>
    </row>
    <row r="351341" spans="4:4" x14ac:dyDescent="0.25">
      <c r="D351341" s="5" t="s">
        <v>1856</v>
      </c>
    </row>
    <row r="351342" spans="4:4" x14ac:dyDescent="0.25">
      <c r="D351342" s="5" t="s">
        <v>1857</v>
      </c>
    </row>
    <row r="351343" spans="4:4" x14ac:dyDescent="0.25">
      <c r="D351343" s="5" t="s">
        <v>1858</v>
      </c>
    </row>
    <row r="351344" spans="4:4" x14ac:dyDescent="0.25">
      <c r="D351344" s="5" t="s">
        <v>1859</v>
      </c>
    </row>
    <row r="351345" spans="4:4" x14ac:dyDescent="0.25">
      <c r="D351345" s="5" t="s">
        <v>1860</v>
      </c>
    </row>
    <row r="351346" spans="4:4" x14ac:dyDescent="0.25">
      <c r="D351346" s="5" t="s">
        <v>1861</v>
      </c>
    </row>
    <row r="351347" spans="4:4" x14ac:dyDescent="0.25">
      <c r="D351347" s="5" t="s">
        <v>1862</v>
      </c>
    </row>
    <row r="351348" spans="4:4" x14ac:dyDescent="0.25">
      <c r="D351348" s="5" t="s">
        <v>1863</v>
      </c>
    </row>
    <row r="351349" spans="4:4" x14ac:dyDescent="0.25">
      <c r="D351349" s="5" t="s">
        <v>1864</v>
      </c>
    </row>
    <row r="351350" spans="4:4" x14ac:dyDescent="0.25">
      <c r="D351350" s="5" t="s">
        <v>1865</v>
      </c>
    </row>
    <row r="351351" spans="4:4" x14ac:dyDescent="0.25">
      <c r="D351351" s="5" t="s">
        <v>1866</v>
      </c>
    </row>
    <row r="351352" spans="4:4" x14ac:dyDescent="0.25">
      <c r="D351352" s="5" t="s">
        <v>1867</v>
      </c>
    </row>
    <row r="351353" spans="4:4" x14ac:dyDescent="0.25">
      <c r="D351353" s="5" t="s">
        <v>1868</v>
      </c>
    </row>
    <row r="351354" spans="4:4" x14ac:dyDescent="0.25">
      <c r="D351354" s="5" t="s">
        <v>1869</v>
      </c>
    </row>
    <row r="351355" spans="4:4" x14ac:dyDescent="0.25">
      <c r="D351355" s="5" t="s">
        <v>1870</v>
      </c>
    </row>
    <row r="351356" spans="4:4" x14ac:dyDescent="0.25">
      <c r="D351356" s="5" t="s">
        <v>1871</v>
      </c>
    </row>
    <row r="351357" spans="4:4" x14ac:dyDescent="0.25">
      <c r="D351357" s="5" t="s">
        <v>1872</v>
      </c>
    </row>
    <row r="351358" spans="4:4" x14ac:dyDescent="0.25">
      <c r="D351358" s="5" t="s">
        <v>1873</v>
      </c>
    </row>
    <row r="351359" spans="4:4" x14ac:dyDescent="0.25">
      <c r="D351359" s="5" t="s">
        <v>1874</v>
      </c>
    </row>
    <row r="351360" spans="4:4" x14ac:dyDescent="0.25">
      <c r="D351360" s="5" t="s">
        <v>1875</v>
      </c>
    </row>
    <row r="351361" spans="4:4" x14ac:dyDescent="0.25">
      <c r="D351361" s="5" t="s">
        <v>1876</v>
      </c>
    </row>
    <row r="351362" spans="4:4" x14ac:dyDescent="0.25">
      <c r="D351362" s="5" t="s">
        <v>1877</v>
      </c>
    </row>
    <row r="351363" spans="4:4" x14ac:dyDescent="0.25">
      <c r="D351363" s="5" t="s">
        <v>1878</v>
      </c>
    </row>
    <row r="351364" spans="4:4" x14ac:dyDescent="0.25">
      <c r="D351364" s="5" t="s">
        <v>1879</v>
      </c>
    </row>
    <row r="351365" spans="4:4" x14ac:dyDescent="0.25">
      <c r="D351365" s="5" t="s">
        <v>1880</v>
      </c>
    </row>
    <row r="351366" spans="4:4" x14ac:dyDescent="0.25">
      <c r="D351366" s="5" t="s">
        <v>1881</v>
      </c>
    </row>
    <row r="351367" spans="4:4" x14ac:dyDescent="0.25">
      <c r="D351367" s="5" t="s">
        <v>1882</v>
      </c>
    </row>
    <row r="351368" spans="4:4" x14ac:dyDescent="0.25">
      <c r="D351368" s="5" t="s">
        <v>1883</v>
      </c>
    </row>
    <row r="351369" spans="4:4" x14ac:dyDescent="0.25">
      <c r="D351369" s="5" t="s">
        <v>1884</v>
      </c>
    </row>
    <row r="351370" spans="4:4" x14ac:dyDescent="0.25">
      <c r="D351370" s="5" t="s">
        <v>1885</v>
      </c>
    </row>
    <row r="351371" spans="4:4" x14ac:dyDescent="0.25">
      <c r="D351371" s="5" t="s">
        <v>1886</v>
      </c>
    </row>
    <row r="351372" spans="4:4" x14ac:dyDescent="0.25">
      <c r="D351372" s="5" t="s">
        <v>1887</v>
      </c>
    </row>
    <row r="351373" spans="4:4" x14ac:dyDescent="0.25">
      <c r="D351373" s="5" t="s">
        <v>1888</v>
      </c>
    </row>
    <row r="351374" spans="4:4" x14ac:dyDescent="0.25">
      <c r="D351374" s="5" t="s">
        <v>1889</v>
      </c>
    </row>
    <row r="351375" spans="4:4" x14ac:dyDescent="0.25">
      <c r="D351375" s="5" t="s">
        <v>1890</v>
      </c>
    </row>
    <row r="351376" spans="4:4" x14ac:dyDescent="0.25">
      <c r="D351376" s="5" t="s">
        <v>1891</v>
      </c>
    </row>
    <row r="351377" spans="4:4" x14ac:dyDescent="0.25">
      <c r="D351377" s="5" t="s">
        <v>1892</v>
      </c>
    </row>
    <row r="351378" spans="4:4" x14ac:dyDescent="0.25">
      <c r="D351378" s="5" t="s">
        <v>1893</v>
      </c>
    </row>
    <row r="351379" spans="4:4" x14ac:dyDescent="0.25">
      <c r="D351379" s="5" t="s">
        <v>1894</v>
      </c>
    </row>
    <row r="351380" spans="4:4" x14ac:dyDescent="0.25">
      <c r="D351380" s="5" t="s">
        <v>1895</v>
      </c>
    </row>
    <row r="351381" spans="4:4" x14ac:dyDescent="0.25">
      <c r="D351381" s="5" t="s">
        <v>1896</v>
      </c>
    </row>
    <row r="351382" spans="4:4" x14ac:dyDescent="0.25">
      <c r="D351382" s="5" t="s">
        <v>1897</v>
      </c>
    </row>
    <row r="351383" spans="4:4" x14ac:dyDescent="0.25">
      <c r="D351383" s="5" t="s">
        <v>1898</v>
      </c>
    </row>
    <row r="351384" spans="4:4" x14ac:dyDescent="0.25">
      <c r="D351384" s="5" t="s">
        <v>1899</v>
      </c>
    </row>
    <row r="351385" spans="4:4" x14ac:dyDescent="0.25">
      <c r="D351385" s="5" t="s">
        <v>1900</v>
      </c>
    </row>
    <row r="351386" spans="4:4" x14ac:dyDescent="0.25">
      <c r="D351386" s="5" t="s">
        <v>1901</v>
      </c>
    </row>
    <row r="351387" spans="4:4" x14ac:dyDescent="0.25">
      <c r="D351387" s="5" t="s">
        <v>1902</v>
      </c>
    </row>
    <row r="351388" spans="4:4" x14ac:dyDescent="0.25">
      <c r="D351388" s="5" t="s">
        <v>1903</v>
      </c>
    </row>
    <row r="351389" spans="4:4" x14ac:dyDescent="0.25">
      <c r="D351389" s="5" t="s">
        <v>1904</v>
      </c>
    </row>
    <row r="351390" spans="4:4" x14ac:dyDescent="0.25">
      <c r="D351390" s="5" t="s">
        <v>1905</v>
      </c>
    </row>
    <row r="351391" spans="4:4" x14ac:dyDescent="0.25">
      <c r="D351391" s="5" t="s">
        <v>1906</v>
      </c>
    </row>
    <row r="351392" spans="4:4" x14ac:dyDescent="0.25">
      <c r="D351392" s="5" t="s">
        <v>1907</v>
      </c>
    </row>
    <row r="351393" spans="4:4" x14ac:dyDescent="0.25">
      <c r="D351393" s="5" t="s">
        <v>1908</v>
      </c>
    </row>
    <row r="351394" spans="4:4" x14ac:dyDescent="0.25">
      <c r="D351394" s="5" t="s">
        <v>1909</v>
      </c>
    </row>
    <row r="351395" spans="4:4" x14ac:dyDescent="0.25">
      <c r="D351395" s="5" t="s">
        <v>1910</v>
      </c>
    </row>
    <row r="351396" spans="4:4" x14ac:dyDescent="0.25">
      <c r="D351396" s="5" t="s">
        <v>1911</v>
      </c>
    </row>
    <row r="351397" spans="4:4" x14ac:dyDescent="0.25">
      <c r="D351397" s="5" t="s">
        <v>1912</v>
      </c>
    </row>
    <row r="351398" spans="4:4" x14ac:dyDescent="0.25">
      <c r="D351398" s="5" t="s">
        <v>1913</v>
      </c>
    </row>
    <row r="351399" spans="4:4" x14ac:dyDescent="0.25">
      <c r="D351399" s="5" t="s">
        <v>1914</v>
      </c>
    </row>
    <row r="351400" spans="4:4" x14ac:dyDescent="0.25">
      <c r="D351400" s="5" t="s">
        <v>1915</v>
      </c>
    </row>
    <row r="351401" spans="4:4" x14ac:dyDescent="0.25">
      <c r="D351401" s="5" t="s">
        <v>1916</v>
      </c>
    </row>
    <row r="351402" spans="4:4" x14ac:dyDescent="0.25">
      <c r="D351402" s="5" t="s">
        <v>1917</v>
      </c>
    </row>
    <row r="351403" spans="4:4" x14ac:dyDescent="0.25">
      <c r="D351403" s="5" t="s">
        <v>1918</v>
      </c>
    </row>
    <row r="351404" spans="4:4" x14ac:dyDescent="0.25">
      <c r="D351404" s="5" t="s">
        <v>1919</v>
      </c>
    </row>
    <row r="351405" spans="4:4" x14ac:dyDescent="0.25">
      <c r="D351405" s="5" t="s">
        <v>1920</v>
      </c>
    </row>
    <row r="351406" spans="4:4" x14ac:dyDescent="0.25">
      <c r="D351406" s="5" t="s">
        <v>1921</v>
      </c>
    </row>
    <row r="351407" spans="4:4" x14ac:dyDescent="0.25">
      <c r="D351407" s="5" t="s">
        <v>1922</v>
      </c>
    </row>
    <row r="351408" spans="4:4" x14ac:dyDescent="0.25">
      <c r="D351408" s="5" t="s">
        <v>1923</v>
      </c>
    </row>
    <row r="351409" spans="4:4" x14ac:dyDescent="0.25">
      <c r="D351409" s="5" t="s">
        <v>1924</v>
      </c>
    </row>
    <row r="351410" spans="4:4" x14ac:dyDescent="0.25">
      <c r="D351410" s="5" t="s">
        <v>1925</v>
      </c>
    </row>
    <row r="351411" spans="4:4" x14ac:dyDescent="0.25">
      <c r="D351411" s="5" t="s">
        <v>1926</v>
      </c>
    </row>
    <row r="351412" spans="4:4" x14ac:dyDescent="0.25">
      <c r="D351412" s="5" t="s">
        <v>1927</v>
      </c>
    </row>
    <row r="351413" spans="4:4" x14ac:dyDescent="0.25">
      <c r="D351413" s="5" t="s">
        <v>1928</v>
      </c>
    </row>
    <row r="351414" spans="4:4" x14ac:dyDescent="0.25">
      <c r="D351414" s="5" t="s">
        <v>1929</v>
      </c>
    </row>
    <row r="351415" spans="4:4" x14ac:dyDescent="0.25">
      <c r="D351415" s="5" t="s">
        <v>1930</v>
      </c>
    </row>
    <row r="351416" spans="4:4" x14ac:dyDescent="0.25">
      <c r="D351416" s="5" t="s">
        <v>1931</v>
      </c>
    </row>
    <row r="351417" spans="4:4" x14ac:dyDescent="0.25">
      <c r="D351417" s="5" t="s">
        <v>1932</v>
      </c>
    </row>
    <row r="351418" spans="4:4" x14ac:dyDescent="0.25">
      <c r="D351418" s="5" t="s">
        <v>1933</v>
      </c>
    </row>
    <row r="351419" spans="4:4" x14ac:dyDescent="0.25">
      <c r="D351419" s="5" t="s">
        <v>1934</v>
      </c>
    </row>
    <row r="351420" spans="4:4" x14ac:dyDescent="0.25">
      <c r="D351420" s="5" t="s">
        <v>1935</v>
      </c>
    </row>
    <row r="351421" spans="4:4" x14ac:dyDescent="0.25">
      <c r="D351421" s="5" t="s">
        <v>1936</v>
      </c>
    </row>
    <row r="351422" spans="4:4" x14ac:dyDescent="0.25">
      <c r="D351422" s="5" t="s">
        <v>1937</v>
      </c>
    </row>
    <row r="351423" spans="4:4" x14ac:dyDescent="0.25">
      <c r="D351423" s="5" t="s">
        <v>1938</v>
      </c>
    </row>
    <row r="351424" spans="4:4" x14ac:dyDescent="0.25">
      <c r="D351424" s="5" t="s">
        <v>1939</v>
      </c>
    </row>
    <row r="351425" spans="4:4" x14ac:dyDescent="0.25">
      <c r="D351425" s="5" t="s">
        <v>1940</v>
      </c>
    </row>
    <row r="351426" spans="4:4" x14ac:dyDescent="0.25">
      <c r="D351426" s="5" t="s">
        <v>1941</v>
      </c>
    </row>
    <row r="351427" spans="4:4" x14ac:dyDescent="0.25">
      <c r="D351427" s="5" t="s">
        <v>1942</v>
      </c>
    </row>
    <row r="351428" spans="4:4" x14ac:dyDescent="0.25">
      <c r="D351428" s="5" t="s">
        <v>1943</v>
      </c>
    </row>
    <row r="351429" spans="4:4" x14ac:dyDescent="0.25">
      <c r="D351429" s="5" t="s">
        <v>1944</v>
      </c>
    </row>
    <row r="351430" spans="4:4" x14ac:dyDescent="0.25">
      <c r="D351430" s="5" t="s">
        <v>1945</v>
      </c>
    </row>
    <row r="351431" spans="4:4" x14ac:dyDescent="0.25">
      <c r="D351431" s="5" t="s">
        <v>1946</v>
      </c>
    </row>
    <row r="351432" spans="4:4" x14ac:dyDescent="0.25">
      <c r="D351432" s="5" t="s">
        <v>1947</v>
      </c>
    </row>
    <row r="351433" spans="4:4" x14ac:dyDescent="0.25">
      <c r="D351433" s="5" t="s">
        <v>1948</v>
      </c>
    </row>
    <row r="351434" spans="4:4" x14ac:dyDescent="0.25">
      <c r="D351434" s="5" t="s">
        <v>1949</v>
      </c>
    </row>
    <row r="351435" spans="4:4" x14ac:dyDescent="0.25">
      <c r="D351435" s="5" t="s">
        <v>1950</v>
      </c>
    </row>
    <row r="351436" spans="4:4" x14ac:dyDescent="0.25">
      <c r="D351436" s="5" t="s">
        <v>1951</v>
      </c>
    </row>
    <row r="351437" spans="4:4" x14ac:dyDescent="0.25">
      <c r="D351437" s="5" t="s">
        <v>1952</v>
      </c>
    </row>
    <row r="351438" spans="4:4" x14ac:dyDescent="0.25">
      <c r="D351438" s="5" t="s">
        <v>1953</v>
      </c>
    </row>
    <row r="351439" spans="4:4" x14ac:dyDescent="0.25">
      <c r="D351439" s="5" t="s">
        <v>1954</v>
      </c>
    </row>
    <row r="351440" spans="4:4" x14ac:dyDescent="0.25">
      <c r="D351440" s="5" t="s">
        <v>1955</v>
      </c>
    </row>
    <row r="351441" spans="4:4" x14ac:dyDescent="0.25">
      <c r="D351441" s="5" t="s">
        <v>1956</v>
      </c>
    </row>
    <row r="351442" spans="4:4" x14ac:dyDescent="0.25">
      <c r="D351442" s="5" t="s">
        <v>1957</v>
      </c>
    </row>
    <row r="351443" spans="4:4" x14ac:dyDescent="0.25">
      <c r="D351443" s="5" t="s">
        <v>1958</v>
      </c>
    </row>
    <row r="351444" spans="4:4" x14ac:dyDescent="0.25">
      <c r="D351444" s="5" t="s">
        <v>1959</v>
      </c>
    </row>
    <row r="351445" spans="4:4" x14ac:dyDescent="0.25">
      <c r="D351445" s="5" t="s">
        <v>1960</v>
      </c>
    </row>
    <row r="351446" spans="4:4" x14ac:dyDescent="0.25">
      <c r="D351446" s="5" t="s">
        <v>1961</v>
      </c>
    </row>
    <row r="351447" spans="4:4" x14ac:dyDescent="0.25">
      <c r="D351447" s="5" t="s">
        <v>1962</v>
      </c>
    </row>
    <row r="351448" spans="4:4" x14ac:dyDescent="0.25">
      <c r="D351448" s="5" t="s">
        <v>1963</v>
      </c>
    </row>
    <row r="351449" spans="4:4" x14ac:dyDescent="0.25">
      <c r="D351449" s="5" t="s">
        <v>1964</v>
      </c>
    </row>
    <row r="351450" spans="4:4" x14ac:dyDescent="0.25">
      <c r="D351450" s="5" t="s">
        <v>1965</v>
      </c>
    </row>
    <row r="351451" spans="4:4" x14ac:dyDescent="0.25">
      <c r="D351451" s="5" t="s">
        <v>1966</v>
      </c>
    </row>
    <row r="351452" spans="4:4" x14ac:dyDescent="0.25">
      <c r="D351452" s="5" t="s">
        <v>1967</v>
      </c>
    </row>
    <row r="351453" spans="4:4" x14ac:dyDescent="0.25">
      <c r="D351453" s="5" t="s">
        <v>1968</v>
      </c>
    </row>
    <row r="351454" spans="4:4" x14ac:dyDescent="0.25">
      <c r="D351454" s="5" t="s">
        <v>1969</v>
      </c>
    </row>
    <row r="351455" spans="4:4" x14ac:dyDescent="0.25">
      <c r="D351455" s="5" t="s">
        <v>1970</v>
      </c>
    </row>
    <row r="351456" spans="4:4" x14ac:dyDescent="0.25">
      <c r="D351456" s="5" t="s">
        <v>1971</v>
      </c>
    </row>
    <row r="351457" spans="4:4" x14ac:dyDescent="0.25">
      <c r="D351457" s="5" t="s">
        <v>1972</v>
      </c>
    </row>
    <row r="351458" spans="4:4" x14ac:dyDescent="0.25">
      <c r="D351458" s="5" t="s">
        <v>1973</v>
      </c>
    </row>
    <row r="351459" spans="4:4" x14ac:dyDescent="0.25">
      <c r="D351459" s="5" t="s">
        <v>1974</v>
      </c>
    </row>
    <row r="351460" spans="4:4" x14ac:dyDescent="0.25">
      <c r="D351460" s="5" t="s">
        <v>1975</v>
      </c>
    </row>
    <row r="351461" spans="4:4" x14ac:dyDescent="0.25">
      <c r="D351461" s="5" t="s">
        <v>1976</v>
      </c>
    </row>
    <row r="351462" spans="4:4" x14ac:dyDescent="0.25">
      <c r="D351462" s="5" t="s">
        <v>1977</v>
      </c>
    </row>
    <row r="351463" spans="4:4" x14ac:dyDescent="0.25">
      <c r="D351463" s="5" t="s">
        <v>1978</v>
      </c>
    </row>
    <row r="351464" spans="4:4" x14ac:dyDescent="0.25">
      <c r="D351464" s="5" t="s">
        <v>1979</v>
      </c>
    </row>
    <row r="351465" spans="4:4" x14ac:dyDescent="0.25">
      <c r="D351465" s="5" t="s">
        <v>1980</v>
      </c>
    </row>
    <row r="351466" spans="4:4" x14ac:dyDescent="0.25">
      <c r="D351466" s="5" t="s">
        <v>1981</v>
      </c>
    </row>
    <row r="351467" spans="4:4" x14ac:dyDescent="0.25">
      <c r="D351467" s="5" t="s">
        <v>1982</v>
      </c>
    </row>
    <row r="351468" spans="4:4" x14ac:dyDescent="0.25">
      <c r="D351468" s="5" t="s">
        <v>1983</v>
      </c>
    </row>
    <row r="351469" spans="4:4" x14ac:dyDescent="0.25">
      <c r="D351469" s="5" t="s">
        <v>1984</v>
      </c>
    </row>
    <row r="351470" spans="4:4" x14ac:dyDescent="0.25">
      <c r="D351470" s="5" t="s">
        <v>1985</v>
      </c>
    </row>
    <row r="351471" spans="4:4" x14ac:dyDescent="0.25">
      <c r="D351471" s="5" t="s">
        <v>1986</v>
      </c>
    </row>
    <row r="351472" spans="4:4" x14ac:dyDescent="0.25">
      <c r="D351472" s="5" t="s">
        <v>1987</v>
      </c>
    </row>
    <row r="351473" spans="4:4" x14ac:dyDescent="0.25">
      <c r="D351473" s="5" t="s">
        <v>1988</v>
      </c>
    </row>
    <row r="351474" spans="4:4" x14ac:dyDescent="0.25">
      <c r="D351474" s="5" t="s">
        <v>1989</v>
      </c>
    </row>
    <row r="351475" spans="4:4" x14ac:dyDescent="0.25">
      <c r="D351475" s="5" t="s">
        <v>1990</v>
      </c>
    </row>
    <row r="351476" spans="4:4" x14ac:dyDescent="0.25">
      <c r="D351476" s="5" t="s">
        <v>1991</v>
      </c>
    </row>
    <row r="351477" spans="4:4" x14ac:dyDescent="0.25">
      <c r="D351477" s="5" t="s">
        <v>1992</v>
      </c>
    </row>
    <row r="351478" spans="4:4" x14ac:dyDescent="0.25">
      <c r="D351478" s="5" t="s">
        <v>1993</v>
      </c>
    </row>
    <row r="351479" spans="4:4" x14ac:dyDescent="0.25">
      <c r="D351479" s="5" t="s">
        <v>1994</v>
      </c>
    </row>
    <row r="351480" spans="4:4" x14ac:dyDescent="0.25">
      <c r="D351480" s="5" t="s">
        <v>1995</v>
      </c>
    </row>
    <row r="351481" spans="4:4" x14ac:dyDescent="0.25">
      <c r="D351481" s="5" t="s">
        <v>1996</v>
      </c>
    </row>
    <row r="351482" spans="4:4" x14ac:dyDescent="0.25">
      <c r="D351482" s="5" t="s">
        <v>1997</v>
      </c>
    </row>
    <row r="351483" spans="4:4" x14ac:dyDescent="0.25">
      <c r="D351483" s="5" t="s">
        <v>1998</v>
      </c>
    </row>
    <row r="351484" spans="4:4" x14ac:dyDescent="0.25">
      <c r="D351484" s="5" t="s">
        <v>1999</v>
      </c>
    </row>
    <row r="351485" spans="4:4" x14ac:dyDescent="0.25">
      <c r="D351485" s="5" t="s">
        <v>2000</v>
      </c>
    </row>
    <row r="351486" spans="4:4" x14ac:dyDescent="0.25">
      <c r="D351486" s="5" t="s">
        <v>2001</v>
      </c>
    </row>
    <row r="351487" spans="4:4" x14ac:dyDescent="0.25">
      <c r="D351487" s="5" t="s">
        <v>2002</v>
      </c>
    </row>
    <row r="351488" spans="4:4" x14ac:dyDescent="0.25">
      <c r="D351488" s="5" t="s">
        <v>2003</v>
      </c>
    </row>
    <row r="351489" spans="4:4" x14ac:dyDescent="0.25">
      <c r="D351489" s="5" t="s">
        <v>2004</v>
      </c>
    </row>
    <row r="351490" spans="4:4" x14ac:dyDescent="0.25">
      <c r="D351490" s="5" t="s">
        <v>2005</v>
      </c>
    </row>
    <row r="351491" spans="4:4" x14ac:dyDescent="0.25">
      <c r="D351491" s="5" t="s">
        <v>2006</v>
      </c>
    </row>
    <row r="351492" spans="4:4" x14ac:dyDescent="0.25">
      <c r="D351492" s="5" t="s">
        <v>2007</v>
      </c>
    </row>
    <row r="351493" spans="4:4" x14ac:dyDescent="0.25">
      <c r="D351493" s="5" t="s">
        <v>2008</v>
      </c>
    </row>
    <row r="351494" spans="4:4" x14ac:dyDescent="0.25">
      <c r="D351494" s="5" t="s">
        <v>2009</v>
      </c>
    </row>
    <row r="351495" spans="4:4" x14ac:dyDescent="0.25">
      <c r="D351495" s="5" t="s">
        <v>2010</v>
      </c>
    </row>
    <row r="351496" spans="4:4" x14ac:dyDescent="0.25">
      <c r="D351496" s="5" t="s">
        <v>2011</v>
      </c>
    </row>
    <row r="351497" spans="4:4" x14ac:dyDescent="0.25">
      <c r="D351497" s="5" t="s">
        <v>2012</v>
      </c>
    </row>
    <row r="351498" spans="4:4" x14ac:dyDescent="0.25">
      <c r="D351498" s="5" t="s">
        <v>2013</v>
      </c>
    </row>
    <row r="351499" spans="4:4" x14ac:dyDescent="0.25">
      <c r="D351499" s="5" t="s">
        <v>2014</v>
      </c>
    </row>
    <row r="351500" spans="4:4" x14ac:dyDescent="0.25">
      <c r="D351500" s="5" t="s">
        <v>2015</v>
      </c>
    </row>
    <row r="351501" spans="4:4" x14ac:dyDescent="0.25">
      <c r="D351501" s="5" t="s">
        <v>2016</v>
      </c>
    </row>
    <row r="351502" spans="4:4" x14ac:dyDescent="0.25">
      <c r="D351502" s="5" t="s">
        <v>2017</v>
      </c>
    </row>
    <row r="351503" spans="4:4" x14ac:dyDescent="0.25">
      <c r="D351503" s="5" t="s">
        <v>2018</v>
      </c>
    </row>
    <row r="351504" spans="4:4" x14ac:dyDescent="0.25">
      <c r="D351504" s="5" t="s">
        <v>2019</v>
      </c>
    </row>
    <row r="351505" spans="4:4" x14ac:dyDescent="0.25">
      <c r="D351505" s="5" t="s">
        <v>2020</v>
      </c>
    </row>
    <row r="351506" spans="4:4" x14ac:dyDescent="0.25">
      <c r="D351506" s="5" t="s">
        <v>2021</v>
      </c>
    </row>
    <row r="351507" spans="4:4" x14ac:dyDescent="0.25">
      <c r="D351507" s="5" t="s">
        <v>2022</v>
      </c>
    </row>
    <row r="351508" spans="4:4" x14ac:dyDescent="0.25">
      <c r="D351508" s="5" t="s">
        <v>2023</v>
      </c>
    </row>
    <row r="351509" spans="4:4" x14ac:dyDescent="0.25">
      <c r="D351509" s="5" t="s">
        <v>2024</v>
      </c>
    </row>
    <row r="351510" spans="4:4" x14ac:dyDescent="0.25">
      <c r="D351510" s="5" t="s">
        <v>2025</v>
      </c>
    </row>
    <row r="351511" spans="4:4" x14ac:dyDescent="0.25">
      <c r="D351511" s="5" t="s">
        <v>2026</v>
      </c>
    </row>
    <row r="351512" spans="4:4" x14ac:dyDescent="0.25">
      <c r="D351512" s="5" t="s">
        <v>2027</v>
      </c>
    </row>
    <row r="351513" spans="4:4" x14ac:dyDescent="0.25">
      <c r="D351513" s="5" t="s">
        <v>2028</v>
      </c>
    </row>
    <row r="351514" spans="4:4" x14ac:dyDescent="0.25">
      <c r="D351514" s="5" t="s">
        <v>2029</v>
      </c>
    </row>
    <row r="351515" spans="4:4" x14ac:dyDescent="0.25">
      <c r="D351515" s="5" t="s">
        <v>2030</v>
      </c>
    </row>
    <row r="351516" spans="4:4" x14ac:dyDescent="0.25">
      <c r="D351516" s="5" t="s">
        <v>2031</v>
      </c>
    </row>
    <row r="351517" spans="4:4" x14ac:dyDescent="0.25">
      <c r="D351517" s="5" t="s">
        <v>2032</v>
      </c>
    </row>
    <row r="351518" spans="4:4" x14ac:dyDescent="0.25">
      <c r="D351518" s="5" t="s">
        <v>2033</v>
      </c>
    </row>
    <row r="351519" spans="4:4" x14ac:dyDescent="0.25">
      <c r="D351519" s="5" t="s">
        <v>2034</v>
      </c>
    </row>
    <row r="351520" spans="4:4" x14ac:dyDescent="0.25">
      <c r="D351520" s="5" t="s">
        <v>2035</v>
      </c>
    </row>
    <row r="351521" spans="4:4" x14ac:dyDescent="0.25">
      <c r="D351521" s="5" t="s">
        <v>2036</v>
      </c>
    </row>
    <row r="351522" spans="4:4" x14ac:dyDescent="0.25">
      <c r="D351522" s="5" t="s">
        <v>2037</v>
      </c>
    </row>
    <row r="351523" spans="4:4" x14ac:dyDescent="0.25">
      <c r="D351523" s="5" t="s">
        <v>2038</v>
      </c>
    </row>
    <row r="351524" spans="4:4" x14ac:dyDescent="0.25">
      <c r="D351524" s="5" t="s">
        <v>2039</v>
      </c>
    </row>
    <row r="351525" spans="4:4" x14ac:dyDescent="0.25">
      <c r="D351525" s="5" t="s">
        <v>2040</v>
      </c>
    </row>
    <row r="351526" spans="4:4" x14ac:dyDescent="0.25">
      <c r="D351526" s="5" t="s">
        <v>2041</v>
      </c>
    </row>
    <row r="351527" spans="4:4" x14ac:dyDescent="0.25">
      <c r="D351527" s="5" t="s">
        <v>2042</v>
      </c>
    </row>
    <row r="351528" spans="4:4" x14ac:dyDescent="0.25">
      <c r="D351528" s="5" t="s">
        <v>2043</v>
      </c>
    </row>
    <row r="351529" spans="4:4" x14ac:dyDescent="0.25">
      <c r="D351529" s="5" t="s">
        <v>2044</v>
      </c>
    </row>
    <row r="351530" spans="4:4" x14ac:dyDescent="0.25">
      <c r="D351530" s="5" t="s">
        <v>2045</v>
      </c>
    </row>
    <row r="351531" spans="4:4" x14ac:dyDescent="0.25">
      <c r="D351531" s="5" t="s">
        <v>2046</v>
      </c>
    </row>
    <row r="351532" spans="4:4" x14ac:dyDescent="0.25">
      <c r="D351532" s="5" t="s">
        <v>2047</v>
      </c>
    </row>
    <row r="351533" spans="4:4" x14ac:dyDescent="0.25">
      <c r="D351533" s="5" t="s">
        <v>2048</v>
      </c>
    </row>
    <row r="351534" spans="4:4" x14ac:dyDescent="0.25">
      <c r="D351534" s="5" t="s">
        <v>2049</v>
      </c>
    </row>
    <row r="351535" spans="4:4" x14ac:dyDescent="0.25">
      <c r="D351535" s="5" t="s">
        <v>2050</v>
      </c>
    </row>
    <row r="351536" spans="4:4" x14ac:dyDescent="0.25">
      <c r="D351536" s="5" t="s">
        <v>2051</v>
      </c>
    </row>
    <row r="351537" spans="4:4" x14ac:dyDescent="0.25">
      <c r="D351537" s="5" t="s">
        <v>2052</v>
      </c>
    </row>
    <row r="351538" spans="4:4" x14ac:dyDescent="0.25">
      <c r="D351538" s="5" t="s">
        <v>2053</v>
      </c>
    </row>
    <row r="351539" spans="4:4" x14ac:dyDescent="0.25">
      <c r="D351539" s="5" t="s">
        <v>2054</v>
      </c>
    </row>
    <row r="351540" spans="4:4" x14ac:dyDescent="0.25">
      <c r="D351540" s="5" t="s">
        <v>2055</v>
      </c>
    </row>
    <row r="351541" spans="4:4" x14ac:dyDescent="0.25">
      <c r="D351541" s="5" t="s">
        <v>2056</v>
      </c>
    </row>
    <row r="351542" spans="4:4" x14ac:dyDescent="0.25">
      <c r="D351542" s="5" t="s">
        <v>2057</v>
      </c>
    </row>
    <row r="351543" spans="4:4" x14ac:dyDescent="0.25">
      <c r="D351543" s="5" t="s">
        <v>2058</v>
      </c>
    </row>
    <row r="351544" spans="4:4" x14ac:dyDescent="0.25">
      <c r="D351544" s="5" t="s">
        <v>2059</v>
      </c>
    </row>
    <row r="351545" spans="4:4" x14ac:dyDescent="0.25">
      <c r="D351545" s="5" t="s">
        <v>2060</v>
      </c>
    </row>
    <row r="351546" spans="4:4" x14ac:dyDescent="0.25">
      <c r="D351546" s="5" t="s">
        <v>2061</v>
      </c>
    </row>
    <row r="351547" spans="4:4" x14ac:dyDescent="0.25">
      <c r="D351547" s="5" t="s">
        <v>2062</v>
      </c>
    </row>
    <row r="351548" spans="4:4" x14ac:dyDescent="0.25">
      <c r="D351548" s="5" t="s">
        <v>2063</v>
      </c>
    </row>
    <row r="351549" spans="4:4" x14ac:dyDescent="0.25">
      <c r="D351549" s="5" t="s">
        <v>2064</v>
      </c>
    </row>
    <row r="351550" spans="4:4" x14ac:dyDescent="0.25">
      <c r="D351550" s="5" t="s">
        <v>2065</v>
      </c>
    </row>
    <row r="351551" spans="4:4" x14ac:dyDescent="0.25">
      <c r="D351551" s="5" t="s">
        <v>2066</v>
      </c>
    </row>
    <row r="351552" spans="4:4" x14ac:dyDescent="0.25">
      <c r="D351552" s="5" t="s">
        <v>2067</v>
      </c>
    </row>
    <row r="351553" spans="4:4" x14ac:dyDescent="0.25">
      <c r="D351553" s="5" t="s">
        <v>2068</v>
      </c>
    </row>
    <row r="351554" spans="4:4" x14ac:dyDescent="0.25">
      <c r="D351554" s="5" t="s">
        <v>2069</v>
      </c>
    </row>
    <row r="351555" spans="4:4" x14ac:dyDescent="0.25">
      <c r="D351555" s="5" t="s">
        <v>2070</v>
      </c>
    </row>
    <row r="351556" spans="4:4" x14ac:dyDescent="0.25">
      <c r="D351556" s="5" t="s">
        <v>2071</v>
      </c>
    </row>
    <row r="351557" spans="4:4" x14ac:dyDescent="0.25">
      <c r="D351557" s="5" t="s">
        <v>2072</v>
      </c>
    </row>
    <row r="351558" spans="4:4" x14ac:dyDescent="0.25">
      <c r="D351558" s="5" t="s">
        <v>2073</v>
      </c>
    </row>
    <row r="351559" spans="4:4" x14ac:dyDescent="0.25">
      <c r="D351559" s="5" t="s">
        <v>2074</v>
      </c>
    </row>
    <row r="351560" spans="4:4" x14ac:dyDescent="0.25">
      <c r="D351560" s="5" t="s">
        <v>2075</v>
      </c>
    </row>
    <row r="351561" spans="4:4" x14ac:dyDescent="0.25">
      <c r="D351561" s="5" t="s">
        <v>2076</v>
      </c>
    </row>
    <row r="351562" spans="4:4" x14ac:dyDescent="0.25">
      <c r="D351562" s="5" t="s">
        <v>2077</v>
      </c>
    </row>
    <row r="351563" spans="4:4" x14ac:dyDescent="0.25">
      <c r="D351563" s="5" t="s">
        <v>2078</v>
      </c>
    </row>
    <row r="351564" spans="4:4" x14ac:dyDescent="0.25">
      <c r="D351564" s="5" t="s">
        <v>2079</v>
      </c>
    </row>
    <row r="351565" spans="4:4" x14ac:dyDescent="0.25">
      <c r="D351565" s="5" t="s">
        <v>2080</v>
      </c>
    </row>
    <row r="351566" spans="4:4" x14ac:dyDescent="0.25">
      <c r="D351566" s="5" t="s">
        <v>2081</v>
      </c>
    </row>
    <row r="351567" spans="4:4" x14ac:dyDescent="0.25">
      <c r="D351567" s="5" t="s">
        <v>2082</v>
      </c>
    </row>
    <row r="351568" spans="4:4" x14ac:dyDescent="0.25">
      <c r="D351568" s="5" t="s">
        <v>2083</v>
      </c>
    </row>
    <row r="351569" spans="4:4" x14ac:dyDescent="0.25">
      <c r="D351569" s="5" t="s">
        <v>2084</v>
      </c>
    </row>
    <row r="351570" spans="4:4" x14ac:dyDescent="0.25">
      <c r="D351570" s="5" t="s">
        <v>2085</v>
      </c>
    </row>
    <row r="351571" spans="4:4" x14ac:dyDescent="0.25">
      <c r="D351571" s="5" t="s">
        <v>2086</v>
      </c>
    </row>
    <row r="351572" spans="4:4" x14ac:dyDescent="0.25">
      <c r="D351572" s="5" t="s">
        <v>2087</v>
      </c>
    </row>
    <row r="351573" spans="4:4" x14ac:dyDescent="0.25">
      <c r="D351573" s="5" t="s">
        <v>2088</v>
      </c>
    </row>
    <row r="351574" spans="4:4" x14ac:dyDescent="0.25">
      <c r="D351574" s="5" t="s">
        <v>2089</v>
      </c>
    </row>
    <row r="351575" spans="4:4" x14ac:dyDescent="0.25">
      <c r="D351575" s="5" t="s">
        <v>2090</v>
      </c>
    </row>
    <row r="351576" spans="4:4" x14ac:dyDescent="0.25">
      <c r="D351576" s="5" t="s">
        <v>2091</v>
      </c>
    </row>
    <row r="351577" spans="4:4" x14ac:dyDescent="0.25">
      <c r="D351577" s="5" t="s">
        <v>2092</v>
      </c>
    </row>
    <row r="351578" spans="4:4" x14ac:dyDescent="0.25">
      <c r="D351578" s="5" t="s">
        <v>2093</v>
      </c>
    </row>
    <row r="351579" spans="4:4" x14ac:dyDescent="0.25">
      <c r="D351579" s="5" t="s">
        <v>2094</v>
      </c>
    </row>
    <row r="351580" spans="4:4" x14ac:dyDescent="0.25">
      <c r="D351580" s="5" t="s">
        <v>2095</v>
      </c>
    </row>
    <row r="351581" spans="4:4" x14ac:dyDescent="0.25">
      <c r="D351581" s="5" t="s">
        <v>2096</v>
      </c>
    </row>
    <row r="351582" spans="4:4" x14ac:dyDescent="0.25">
      <c r="D351582" s="5" t="s">
        <v>2097</v>
      </c>
    </row>
    <row r="351583" spans="4:4" x14ac:dyDescent="0.25">
      <c r="D351583" s="5" t="s">
        <v>2098</v>
      </c>
    </row>
    <row r="351584" spans="4:4" x14ac:dyDescent="0.25">
      <c r="D351584" s="5" t="s">
        <v>2099</v>
      </c>
    </row>
    <row r="351585" spans="4:4" x14ac:dyDescent="0.25">
      <c r="D351585" s="5" t="s">
        <v>2100</v>
      </c>
    </row>
    <row r="351586" spans="4:4" x14ac:dyDescent="0.25">
      <c r="D351586" s="5" t="s">
        <v>2101</v>
      </c>
    </row>
    <row r="351587" spans="4:4" x14ac:dyDescent="0.25">
      <c r="D351587" s="5" t="s">
        <v>2102</v>
      </c>
    </row>
    <row r="351588" spans="4:4" x14ac:dyDescent="0.25">
      <c r="D351588" s="5" t="s">
        <v>2103</v>
      </c>
    </row>
    <row r="351589" spans="4:4" x14ac:dyDescent="0.25">
      <c r="D351589" s="5" t="s">
        <v>2104</v>
      </c>
    </row>
    <row r="351590" spans="4:4" x14ac:dyDescent="0.25">
      <c r="D351590" s="5" t="s">
        <v>2105</v>
      </c>
    </row>
    <row r="351591" spans="4:4" x14ac:dyDescent="0.25">
      <c r="D351591" s="5" t="s">
        <v>2106</v>
      </c>
    </row>
    <row r="351592" spans="4:4" x14ac:dyDescent="0.25">
      <c r="D351592" s="5" t="s">
        <v>2107</v>
      </c>
    </row>
    <row r="351593" spans="4:4" x14ac:dyDescent="0.25">
      <c r="D351593" s="5" t="s">
        <v>2108</v>
      </c>
    </row>
    <row r="351594" spans="4:4" x14ac:dyDescent="0.25">
      <c r="D351594" s="5" t="s">
        <v>2109</v>
      </c>
    </row>
    <row r="351595" spans="4:4" x14ac:dyDescent="0.25">
      <c r="D351595" s="5" t="s">
        <v>2110</v>
      </c>
    </row>
    <row r="351596" spans="4:4" x14ac:dyDescent="0.25">
      <c r="D351596" s="5" t="s">
        <v>2111</v>
      </c>
    </row>
    <row r="351597" spans="4:4" x14ac:dyDescent="0.25">
      <c r="D351597" s="5" t="s">
        <v>2112</v>
      </c>
    </row>
    <row r="351598" spans="4:4" x14ac:dyDescent="0.25">
      <c r="D351598" s="5" t="s">
        <v>2113</v>
      </c>
    </row>
    <row r="351599" spans="4:4" x14ac:dyDescent="0.25">
      <c r="D351599" s="5" t="s">
        <v>2114</v>
      </c>
    </row>
    <row r="351600" spans="4:4" x14ac:dyDescent="0.25">
      <c r="D351600" s="5" t="s">
        <v>2115</v>
      </c>
    </row>
    <row r="351601" spans="4:4" x14ac:dyDescent="0.25">
      <c r="D351601" s="5" t="s">
        <v>2116</v>
      </c>
    </row>
    <row r="351602" spans="4:4" x14ac:dyDescent="0.25">
      <c r="D351602" s="5" t="s">
        <v>2117</v>
      </c>
    </row>
    <row r="351603" spans="4:4" x14ac:dyDescent="0.25">
      <c r="D351603" s="5" t="s">
        <v>2118</v>
      </c>
    </row>
    <row r="351604" spans="4:4" x14ac:dyDescent="0.25">
      <c r="D351604" s="5" t="s">
        <v>2119</v>
      </c>
    </row>
    <row r="351605" spans="4:4" x14ac:dyDescent="0.25">
      <c r="D351605" s="5" t="s">
        <v>2120</v>
      </c>
    </row>
    <row r="351606" spans="4:4" x14ac:dyDescent="0.25">
      <c r="D351606" s="5" t="s">
        <v>2121</v>
      </c>
    </row>
    <row r="351607" spans="4:4" x14ac:dyDescent="0.25">
      <c r="D351607" s="5" t="s">
        <v>2122</v>
      </c>
    </row>
    <row r="351608" spans="4:4" x14ac:dyDescent="0.25">
      <c r="D351608" s="5" t="s">
        <v>2123</v>
      </c>
    </row>
    <row r="351609" spans="4:4" x14ac:dyDescent="0.25">
      <c r="D351609" s="5" t="s">
        <v>2124</v>
      </c>
    </row>
    <row r="351610" spans="4:4" x14ac:dyDescent="0.25">
      <c r="D351610" s="5" t="s">
        <v>2125</v>
      </c>
    </row>
    <row r="351611" spans="4:4" x14ac:dyDescent="0.25">
      <c r="D351611" s="5" t="s">
        <v>2126</v>
      </c>
    </row>
    <row r="351612" spans="4:4" x14ac:dyDescent="0.25">
      <c r="D351612" s="5" t="s">
        <v>2127</v>
      </c>
    </row>
    <row r="351613" spans="4:4" x14ac:dyDescent="0.25">
      <c r="D351613" s="5" t="s">
        <v>2128</v>
      </c>
    </row>
    <row r="351614" spans="4:4" x14ac:dyDescent="0.25">
      <c r="D351614" s="5" t="s">
        <v>2129</v>
      </c>
    </row>
    <row r="351615" spans="4:4" x14ac:dyDescent="0.25">
      <c r="D351615" s="5" t="s">
        <v>2130</v>
      </c>
    </row>
    <row r="351616" spans="4:4" x14ac:dyDescent="0.25">
      <c r="D351616" s="5" t="s">
        <v>2131</v>
      </c>
    </row>
    <row r="351617" spans="4:4" x14ac:dyDescent="0.25">
      <c r="D351617" s="5" t="s">
        <v>2132</v>
      </c>
    </row>
    <row r="351618" spans="4:4" x14ac:dyDescent="0.25">
      <c r="D351618" s="5" t="s">
        <v>2133</v>
      </c>
    </row>
    <row r="351619" spans="4:4" x14ac:dyDescent="0.25">
      <c r="D351619" s="5" t="s">
        <v>2134</v>
      </c>
    </row>
    <row r="351620" spans="4:4" x14ac:dyDescent="0.25">
      <c r="D351620" s="5" t="s">
        <v>2135</v>
      </c>
    </row>
    <row r="351621" spans="4:4" x14ac:dyDescent="0.25">
      <c r="D351621" s="5" t="s">
        <v>2136</v>
      </c>
    </row>
    <row r="351622" spans="4:4" x14ac:dyDescent="0.25">
      <c r="D351622" s="5" t="s">
        <v>2137</v>
      </c>
    </row>
    <row r="351623" spans="4:4" x14ac:dyDescent="0.25">
      <c r="D351623" s="5" t="s">
        <v>2138</v>
      </c>
    </row>
    <row r="351624" spans="4:4" x14ac:dyDescent="0.25">
      <c r="D351624" s="5" t="s">
        <v>2139</v>
      </c>
    </row>
    <row r="351625" spans="4:4" x14ac:dyDescent="0.25">
      <c r="D351625" s="5" t="s">
        <v>2140</v>
      </c>
    </row>
    <row r="351626" spans="4:4" x14ac:dyDescent="0.25">
      <c r="D351626" s="5" t="s">
        <v>2141</v>
      </c>
    </row>
    <row r="351627" spans="4:4" x14ac:dyDescent="0.25">
      <c r="D351627" s="5" t="s">
        <v>2142</v>
      </c>
    </row>
    <row r="351628" spans="4:4" x14ac:dyDescent="0.25">
      <c r="D351628" s="5" t="s">
        <v>2143</v>
      </c>
    </row>
    <row r="351629" spans="4:4" x14ac:dyDescent="0.25">
      <c r="D351629" s="5" t="s">
        <v>2144</v>
      </c>
    </row>
    <row r="351630" spans="4:4" x14ac:dyDescent="0.25">
      <c r="D351630" s="5" t="s">
        <v>2145</v>
      </c>
    </row>
    <row r="351631" spans="4:4" x14ac:dyDescent="0.25">
      <c r="D351631" s="5" t="s">
        <v>2146</v>
      </c>
    </row>
    <row r="351632" spans="4:4" x14ac:dyDescent="0.25">
      <c r="D351632" s="5" t="s">
        <v>2147</v>
      </c>
    </row>
    <row r="351633" spans="4:4" x14ac:dyDescent="0.25">
      <c r="D351633" s="5" t="s">
        <v>2148</v>
      </c>
    </row>
    <row r="351634" spans="4:4" x14ac:dyDescent="0.25">
      <c r="D351634" s="5" t="s">
        <v>2149</v>
      </c>
    </row>
    <row r="351635" spans="4:4" x14ac:dyDescent="0.25">
      <c r="D351635" s="5" t="s">
        <v>2150</v>
      </c>
    </row>
    <row r="351636" spans="4:4" x14ac:dyDescent="0.25">
      <c r="D351636" s="5" t="s">
        <v>2151</v>
      </c>
    </row>
    <row r="351637" spans="4:4" x14ac:dyDescent="0.25">
      <c r="D351637" s="5" t="s">
        <v>2152</v>
      </c>
    </row>
    <row r="351638" spans="4:4" x14ac:dyDescent="0.25">
      <c r="D351638" s="5" t="s">
        <v>2153</v>
      </c>
    </row>
    <row r="351639" spans="4:4" x14ac:dyDescent="0.25">
      <c r="D351639" s="5" t="s">
        <v>2154</v>
      </c>
    </row>
    <row r="351640" spans="4:4" x14ac:dyDescent="0.25">
      <c r="D351640" s="5" t="s">
        <v>2155</v>
      </c>
    </row>
    <row r="351641" spans="4:4" x14ac:dyDescent="0.25">
      <c r="D351641" s="5" t="s">
        <v>2156</v>
      </c>
    </row>
    <row r="351642" spans="4:4" x14ac:dyDescent="0.25">
      <c r="D351642" s="5" t="s">
        <v>2157</v>
      </c>
    </row>
    <row r="351643" spans="4:4" x14ac:dyDescent="0.25">
      <c r="D351643" s="5" t="s">
        <v>2158</v>
      </c>
    </row>
    <row r="351644" spans="4:4" x14ac:dyDescent="0.25">
      <c r="D351644" s="5" t="s">
        <v>2159</v>
      </c>
    </row>
    <row r="351645" spans="4:4" x14ac:dyDescent="0.25">
      <c r="D351645" s="5" t="s">
        <v>2160</v>
      </c>
    </row>
    <row r="351646" spans="4:4" x14ac:dyDescent="0.25">
      <c r="D351646" s="5" t="s">
        <v>2161</v>
      </c>
    </row>
    <row r="351647" spans="4:4" x14ac:dyDescent="0.25">
      <c r="D351647" s="5" t="s">
        <v>2162</v>
      </c>
    </row>
    <row r="351648" spans="4:4" x14ac:dyDescent="0.25">
      <c r="D351648" s="5" t="s">
        <v>2163</v>
      </c>
    </row>
    <row r="351649" spans="4:4" x14ac:dyDescent="0.25">
      <c r="D351649" s="5" t="s">
        <v>2164</v>
      </c>
    </row>
    <row r="351650" spans="4:4" x14ac:dyDescent="0.25">
      <c r="D351650" s="5" t="s">
        <v>2165</v>
      </c>
    </row>
    <row r="351651" spans="4:4" x14ac:dyDescent="0.25">
      <c r="D351651" s="5" t="s">
        <v>2166</v>
      </c>
    </row>
    <row r="351652" spans="4:4" x14ac:dyDescent="0.25">
      <c r="D351652" s="5" t="s">
        <v>2167</v>
      </c>
    </row>
    <row r="351653" spans="4:4" x14ac:dyDescent="0.25">
      <c r="D351653" s="5" t="s">
        <v>2168</v>
      </c>
    </row>
    <row r="351654" spans="4:4" x14ac:dyDescent="0.25">
      <c r="D351654" s="5" t="s">
        <v>2169</v>
      </c>
    </row>
    <row r="351655" spans="4:4" x14ac:dyDescent="0.25">
      <c r="D351655" s="5" t="s">
        <v>2170</v>
      </c>
    </row>
    <row r="351656" spans="4:4" x14ac:dyDescent="0.25">
      <c r="D351656" s="5" t="s">
        <v>2171</v>
      </c>
    </row>
    <row r="351657" spans="4:4" x14ac:dyDescent="0.25">
      <c r="D351657" s="5" t="s">
        <v>2172</v>
      </c>
    </row>
    <row r="351658" spans="4:4" x14ac:dyDescent="0.25">
      <c r="D351658" s="5" t="s">
        <v>2173</v>
      </c>
    </row>
    <row r="351659" spans="4:4" x14ac:dyDescent="0.25">
      <c r="D351659" s="5" t="s">
        <v>2174</v>
      </c>
    </row>
    <row r="351660" spans="4:4" x14ac:dyDescent="0.25">
      <c r="D351660" s="5" t="s">
        <v>2175</v>
      </c>
    </row>
    <row r="351661" spans="4:4" x14ac:dyDescent="0.25">
      <c r="D351661" s="5" t="s">
        <v>2176</v>
      </c>
    </row>
    <row r="351662" spans="4:4" x14ac:dyDescent="0.25">
      <c r="D351662" s="5" t="s">
        <v>2177</v>
      </c>
    </row>
    <row r="351663" spans="4:4" x14ac:dyDescent="0.25">
      <c r="D351663" s="5" t="s">
        <v>2178</v>
      </c>
    </row>
    <row r="351664" spans="4:4" x14ac:dyDescent="0.25">
      <c r="D351664" s="5" t="s">
        <v>2179</v>
      </c>
    </row>
    <row r="351665" spans="4:4" x14ac:dyDescent="0.25">
      <c r="D351665" s="5" t="s">
        <v>2180</v>
      </c>
    </row>
    <row r="351666" spans="4:4" x14ac:dyDescent="0.25">
      <c r="D351666" s="5" t="s">
        <v>2181</v>
      </c>
    </row>
    <row r="351667" spans="4:4" x14ac:dyDescent="0.25">
      <c r="D351667" s="5" t="s">
        <v>2182</v>
      </c>
    </row>
    <row r="351668" spans="4:4" x14ac:dyDescent="0.25">
      <c r="D351668" s="5" t="s">
        <v>2183</v>
      </c>
    </row>
    <row r="351669" spans="4:4" x14ac:dyDescent="0.25">
      <c r="D351669" s="5" t="s">
        <v>2184</v>
      </c>
    </row>
    <row r="351670" spans="4:4" x14ac:dyDescent="0.25">
      <c r="D351670" s="5" t="s">
        <v>2185</v>
      </c>
    </row>
    <row r="351671" spans="4:4" x14ac:dyDescent="0.25">
      <c r="D351671" s="5" t="s">
        <v>2186</v>
      </c>
    </row>
    <row r="351672" spans="4:4" x14ac:dyDescent="0.25">
      <c r="D351672" s="5" t="s">
        <v>2187</v>
      </c>
    </row>
    <row r="351673" spans="4:4" x14ac:dyDescent="0.25">
      <c r="D351673" s="5" t="s">
        <v>2188</v>
      </c>
    </row>
    <row r="351674" spans="4:4" x14ac:dyDescent="0.25">
      <c r="D351674" s="5" t="s">
        <v>2189</v>
      </c>
    </row>
    <row r="351675" spans="4:4" x14ac:dyDescent="0.25">
      <c r="D351675" s="5" t="s">
        <v>2190</v>
      </c>
    </row>
    <row r="351676" spans="4:4" x14ac:dyDescent="0.25">
      <c r="D351676" s="5" t="s">
        <v>2191</v>
      </c>
    </row>
    <row r="351677" spans="4:4" x14ac:dyDescent="0.25">
      <c r="D351677" s="5" t="s">
        <v>2192</v>
      </c>
    </row>
    <row r="351678" spans="4:4" x14ac:dyDescent="0.25">
      <c r="D351678" s="5" t="s">
        <v>2193</v>
      </c>
    </row>
    <row r="351679" spans="4:4" x14ac:dyDescent="0.25">
      <c r="D351679" s="5" t="s">
        <v>2194</v>
      </c>
    </row>
    <row r="351680" spans="4:4" x14ac:dyDescent="0.25">
      <c r="D351680" s="5" t="s">
        <v>2195</v>
      </c>
    </row>
    <row r="351681" spans="4:4" x14ac:dyDescent="0.25">
      <c r="D351681" s="5" t="s">
        <v>2196</v>
      </c>
    </row>
    <row r="351682" spans="4:4" x14ac:dyDescent="0.25">
      <c r="D351682" s="5" t="s">
        <v>2197</v>
      </c>
    </row>
    <row r="351683" spans="4:4" x14ac:dyDescent="0.25">
      <c r="D351683" s="5" t="s">
        <v>2198</v>
      </c>
    </row>
    <row r="351684" spans="4:4" x14ac:dyDescent="0.25">
      <c r="D351684" s="5" t="s">
        <v>2199</v>
      </c>
    </row>
    <row r="351685" spans="4:4" x14ac:dyDescent="0.25">
      <c r="D351685" s="5" t="s">
        <v>2200</v>
      </c>
    </row>
    <row r="351686" spans="4:4" x14ac:dyDescent="0.25">
      <c r="D351686" s="5" t="s">
        <v>2201</v>
      </c>
    </row>
    <row r="351687" spans="4:4" x14ac:dyDescent="0.25">
      <c r="D351687" s="5" t="s">
        <v>2202</v>
      </c>
    </row>
    <row r="351688" spans="4:4" x14ac:dyDescent="0.25">
      <c r="D351688" s="5" t="s">
        <v>2203</v>
      </c>
    </row>
    <row r="351689" spans="4:4" x14ac:dyDescent="0.25">
      <c r="D351689" s="5" t="s">
        <v>2204</v>
      </c>
    </row>
    <row r="351690" spans="4:4" x14ac:dyDescent="0.25">
      <c r="D351690" s="5" t="s">
        <v>2205</v>
      </c>
    </row>
    <row r="351691" spans="4:4" x14ac:dyDescent="0.25">
      <c r="D351691" s="5" t="s">
        <v>2206</v>
      </c>
    </row>
    <row r="351692" spans="4:4" x14ac:dyDescent="0.25">
      <c r="D351692" s="5" t="s">
        <v>2207</v>
      </c>
    </row>
    <row r="351693" spans="4:4" x14ac:dyDescent="0.25">
      <c r="D351693" s="5" t="s">
        <v>2208</v>
      </c>
    </row>
    <row r="351694" spans="4:4" x14ac:dyDescent="0.25">
      <c r="D351694" s="5" t="s">
        <v>2209</v>
      </c>
    </row>
    <row r="351695" spans="4:4" x14ac:dyDescent="0.25">
      <c r="D351695" s="5" t="s">
        <v>2210</v>
      </c>
    </row>
    <row r="351696" spans="4:4" x14ac:dyDescent="0.25">
      <c r="D351696" s="5" t="s">
        <v>2211</v>
      </c>
    </row>
    <row r="351697" spans="4:4" x14ac:dyDescent="0.25">
      <c r="D351697" s="5" t="s">
        <v>2212</v>
      </c>
    </row>
    <row r="351698" spans="4:4" x14ac:dyDescent="0.25">
      <c r="D351698" s="5" t="s">
        <v>2213</v>
      </c>
    </row>
    <row r="351699" spans="4:4" x14ac:dyDescent="0.25">
      <c r="D351699" s="5" t="s">
        <v>2214</v>
      </c>
    </row>
    <row r="351700" spans="4:4" x14ac:dyDescent="0.25">
      <c r="D351700" s="5" t="s">
        <v>2215</v>
      </c>
    </row>
    <row r="351701" spans="4:4" x14ac:dyDescent="0.25">
      <c r="D351701" s="5" t="s">
        <v>2216</v>
      </c>
    </row>
    <row r="351702" spans="4:4" x14ac:dyDescent="0.25">
      <c r="D351702" s="5" t="s">
        <v>2217</v>
      </c>
    </row>
    <row r="351703" spans="4:4" x14ac:dyDescent="0.25">
      <c r="D351703" s="5" t="s">
        <v>2218</v>
      </c>
    </row>
    <row r="351704" spans="4:4" x14ac:dyDescent="0.25">
      <c r="D351704" s="5" t="s">
        <v>2219</v>
      </c>
    </row>
    <row r="351705" spans="4:4" x14ac:dyDescent="0.25">
      <c r="D351705" s="5" t="s">
        <v>2220</v>
      </c>
    </row>
    <row r="351706" spans="4:4" x14ac:dyDescent="0.25">
      <c r="D351706" s="5" t="s">
        <v>2221</v>
      </c>
    </row>
    <row r="351707" spans="4:4" x14ac:dyDescent="0.25">
      <c r="D351707" s="5" t="s">
        <v>2222</v>
      </c>
    </row>
    <row r="351708" spans="4:4" x14ac:dyDescent="0.25">
      <c r="D351708" s="5" t="s">
        <v>2223</v>
      </c>
    </row>
    <row r="351709" spans="4:4" x14ac:dyDescent="0.25">
      <c r="D351709" s="5" t="s">
        <v>2224</v>
      </c>
    </row>
    <row r="351710" spans="4:4" x14ac:dyDescent="0.25">
      <c r="D351710" s="5" t="s">
        <v>2225</v>
      </c>
    </row>
    <row r="351711" spans="4:4" x14ac:dyDescent="0.25">
      <c r="D351711" s="5" t="s">
        <v>2226</v>
      </c>
    </row>
    <row r="351712" spans="4:4" x14ac:dyDescent="0.25">
      <c r="D351712" s="5" t="s">
        <v>2227</v>
      </c>
    </row>
    <row r="351713" spans="4:4" x14ac:dyDescent="0.25">
      <c r="D351713" s="5" t="s">
        <v>2228</v>
      </c>
    </row>
    <row r="351714" spans="4:4" x14ac:dyDescent="0.25">
      <c r="D351714" s="5" t="s">
        <v>2229</v>
      </c>
    </row>
    <row r="351715" spans="4:4" x14ac:dyDescent="0.25">
      <c r="D351715" s="5" t="s">
        <v>2230</v>
      </c>
    </row>
    <row r="351716" spans="4:4" x14ac:dyDescent="0.25">
      <c r="D351716" s="5" t="s">
        <v>2231</v>
      </c>
    </row>
    <row r="351717" spans="4:4" x14ac:dyDescent="0.25">
      <c r="D351717" s="5" t="s">
        <v>2232</v>
      </c>
    </row>
    <row r="351718" spans="4:4" x14ac:dyDescent="0.25">
      <c r="D351718" s="5" t="s">
        <v>2233</v>
      </c>
    </row>
    <row r="351719" spans="4:4" x14ac:dyDescent="0.25">
      <c r="D351719" s="5" t="s">
        <v>2234</v>
      </c>
    </row>
    <row r="351720" spans="4:4" x14ac:dyDescent="0.25">
      <c r="D351720" s="5" t="s">
        <v>2235</v>
      </c>
    </row>
    <row r="351721" spans="4:4" x14ac:dyDescent="0.25">
      <c r="D351721" s="5" t="s">
        <v>2236</v>
      </c>
    </row>
    <row r="351722" spans="4:4" x14ac:dyDescent="0.25">
      <c r="D351722" s="5" t="s">
        <v>2237</v>
      </c>
    </row>
    <row r="351723" spans="4:4" x14ac:dyDescent="0.25">
      <c r="D351723" s="5" t="s">
        <v>2238</v>
      </c>
    </row>
    <row r="351724" spans="4:4" x14ac:dyDescent="0.25">
      <c r="D351724" s="5" t="s">
        <v>2239</v>
      </c>
    </row>
    <row r="351725" spans="4:4" x14ac:dyDescent="0.25">
      <c r="D351725" s="5" t="s">
        <v>2240</v>
      </c>
    </row>
    <row r="351726" spans="4:4" x14ac:dyDescent="0.25">
      <c r="D351726" s="5" t="s">
        <v>2241</v>
      </c>
    </row>
    <row r="351727" spans="4:4" x14ac:dyDescent="0.25">
      <c r="D351727" s="5" t="s">
        <v>2242</v>
      </c>
    </row>
    <row r="351728" spans="4:4" x14ac:dyDescent="0.25">
      <c r="D351728" s="5" t="s">
        <v>2243</v>
      </c>
    </row>
    <row r="351729" spans="4:4" x14ac:dyDescent="0.25">
      <c r="D351729" s="5" t="s">
        <v>2244</v>
      </c>
    </row>
    <row r="351730" spans="4:4" x14ac:dyDescent="0.25">
      <c r="D351730" s="5" t="s">
        <v>2245</v>
      </c>
    </row>
    <row r="351731" spans="4:4" x14ac:dyDescent="0.25">
      <c r="D351731" s="5" t="s">
        <v>2246</v>
      </c>
    </row>
    <row r="351732" spans="4:4" x14ac:dyDescent="0.25">
      <c r="D351732" s="5" t="s">
        <v>2247</v>
      </c>
    </row>
    <row r="351733" spans="4:4" x14ac:dyDescent="0.25">
      <c r="D351733" s="5" t="s">
        <v>2248</v>
      </c>
    </row>
    <row r="351734" spans="4:4" x14ac:dyDescent="0.25">
      <c r="D351734" s="5" t="s">
        <v>2249</v>
      </c>
    </row>
    <row r="351735" spans="4:4" x14ac:dyDescent="0.25">
      <c r="D351735" s="5" t="s">
        <v>2250</v>
      </c>
    </row>
    <row r="351736" spans="4:4" x14ac:dyDescent="0.25">
      <c r="D351736" s="5" t="s">
        <v>2251</v>
      </c>
    </row>
    <row r="351737" spans="4:4" x14ac:dyDescent="0.25">
      <c r="D351737" s="5" t="s">
        <v>2252</v>
      </c>
    </row>
    <row r="351738" spans="4:4" x14ac:dyDescent="0.25">
      <c r="D351738" s="5" t="s">
        <v>2253</v>
      </c>
    </row>
    <row r="351739" spans="4:4" x14ac:dyDescent="0.25">
      <c r="D351739" s="5" t="s">
        <v>2254</v>
      </c>
    </row>
    <row r="351740" spans="4:4" x14ac:dyDescent="0.25">
      <c r="D351740" s="5" t="s">
        <v>2255</v>
      </c>
    </row>
    <row r="351741" spans="4:4" x14ac:dyDescent="0.25">
      <c r="D351741" s="5" t="s">
        <v>2256</v>
      </c>
    </row>
    <row r="351742" spans="4:4" x14ac:dyDescent="0.25">
      <c r="D351742" s="5" t="s">
        <v>2257</v>
      </c>
    </row>
    <row r="351743" spans="4:4" x14ac:dyDescent="0.25">
      <c r="D351743" s="5" t="s">
        <v>2258</v>
      </c>
    </row>
    <row r="351744" spans="4:4" x14ac:dyDescent="0.25">
      <c r="D351744" s="5" t="s">
        <v>2259</v>
      </c>
    </row>
    <row r="351745" spans="4:4" x14ac:dyDescent="0.25">
      <c r="D351745" s="5" t="s">
        <v>2260</v>
      </c>
    </row>
    <row r="351746" spans="4:4" x14ac:dyDescent="0.25">
      <c r="D351746" s="5" t="s">
        <v>2261</v>
      </c>
    </row>
    <row r="351747" spans="4:4" x14ac:dyDescent="0.25">
      <c r="D351747" s="5" t="s">
        <v>2262</v>
      </c>
    </row>
    <row r="351748" spans="4:4" x14ac:dyDescent="0.25">
      <c r="D351748" s="5" t="s">
        <v>2263</v>
      </c>
    </row>
    <row r="351749" spans="4:4" x14ac:dyDescent="0.25">
      <c r="D351749" s="5" t="s">
        <v>2264</v>
      </c>
    </row>
    <row r="351750" spans="4:4" x14ac:dyDescent="0.25">
      <c r="D351750" s="5" t="s">
        <v>2265</v>
      </c>
    </row>
    <row r="351751" spans="4:4" x14ac:dyDescent="0.25">
      <c r="D351751" s="5" t="s">
        <v>2266</v>
      </c>
    </row>
    <row r="351752" spans="4:4" x14ac:dyDescent="0.25">
      <c r="D351752" s="5" t="s">
        <v>2267</v>
      </c>
    </row>
    <row r="351753" spans="4:4" x14ac:dyDescent="0.25">
      <c r="D351753" s="5" t="s">
        <v>2268</v>
      </c>
    </row>
    <row r="351754" spans="4:4" x14ac:dyDescent="0.25">
      <c r="D351754" s="5" t="s">
        <v>2269</v>
      </c>
    </row>
    <row r="351755" spans="4:4" x14ac:dyDescent="0.25">
      <c r="D351755" s="5" t="s">
        <v>2270</v>
      </c>
    </row>
    <row r="351756" spans="4:4" x14ac:dyDescent="0.25">
      <c r="D351756" s="5" t="s">
        <v>2271</v>
      </c>
    </row>
    <row r="351757" spans="4:4" x14ac:dyDescent="0.25">
      <c r="D351757" s="5" t="s">
        <v>2272</v>
      </c>
    </row>
    <row r="351758" spans="4:4" x14ac:dyDescent="0.25">
      <c r="D351758" s="5" t="s">
        <v>2273</v>
      </c>
    </row>
    <row r="351759" spans="4:4" x14ac:dyDescent="0.25">
      <c r="D351759" s="5" t="s">
        <v>2274</v>
      </c>
    </row>
    <row r="351760" spans="4:4" x14ac:dyDescent="0.25">
      <c r="D351760" s="5" t="s">
        <v>2275</v>
      </c>
    </row>
    <row r="351761" spans="4:4" x14ac:dyDescent="0.25">
      <c r="D351761" s="5" t="s">
        <v>2276</v>
      </c>
    </row>
    <row r="351762" spans="4:4" x14ac:dyDescent="0.25">
      <c r="D351762" s="5" t="s">
        <v>2277</v>
      </c>
    </row>
    <row r="351763" spans="4:4" x14ac:dyDescent="0.25">
      <c r="D351763" s="5" t="s">
        <v>2278</v>
      </c>
    </row>
    <row r="351764" spans="4:4" x14ac:dyDescent="0.25">
      <c r="D351764" s="5" t="s">
        <v>2279</v>
      </c>
    </row>
    <row r="351765" spans="4:4" x14ac:dyDescent="0.25">
      <c r="D351765" s="5" t="s">
        <v>2280</v>
      </c>
    </row>
    <row r="351766" spans="4:4" x14ac:dyDescent="0.25">
      <c r="D351766" s="5" t="s">
        <v>2281</v>
      </c>
    </row>
    <row r="351767" spans="4:4" x14ac:dyDescent="0.25">
      <c r="D351767" s="5" t="s">
        <v>2282</v>
      </c>
    </row>
    <row r="351768" spans="4:4" x14ac:dyDescent="0.25">
      <c r="D351768" s="5" t="s">
        <v>2283</v>
      </c>
    </row>
    <row r="351769" spans="4:4" x14ac:dyDescent="0.25">
      <c r="D351769" s="5" t="s">
        <v>2284</v>
      </c>
    </row>
    <row r="351770" spans="4:4" x14ac:dyDescent="0.25">
      <c r="D351770" s="5" t="s">
        <v>2285</v>
      </c>
    </row>
    <row r="351771" spans="4:4" x14ac:dyDescent="0.25">
      <c r="D351771" s="5" t="s">
        <v>2286</v>
      </c>
    </row>
    <row r="351772" spans="4:4" x14ac:dyDescent="0.25">
      <c r="D351772" s="5" t="s">
        <v>2287</v>
      </c>
    </row>
    <row r="351773" spans="4:4" x14ac:dyDescent="0.25">
      <c r="D351773" s="5" t="s">
        <v>2288</v>
      </c>
    </row>
    <row r="351774" spans="4:4" x14ac:dyDescent="0.25">
      <c r="D351774" s="5" t="s">
        <v>2289</v>
      </c>
    </row>
    <row r="351775" spans="4:4" x14ac:dyDescent="0.25">
      <c r="D351775" s="5" t="s">
        <v>2290</v>
      </c>
    </row>
    <row r="351776" spans="4:4" x14ac:dyDescent="0.25">
      <c r="D351776" s="5" t="s">
        <v>2291</v>
      </c>
    </row>
    <row r="351777" spans="4:4" x14ac:dyDescent="0.25">
      <c r="D351777" s="5" t="s">
        <v>2292</v>
      </c>
    </row>
    <row r="351778" spans="4:4" x14ac:dyDescent="0.25">
      <c r="D351778" s="5" t="s">
        <v>2293</v>
      </c>
    </row>
    <row r="351779" spans="4:4" x14ac:dyDescent="0.25">
      <c r="D351779" s="5" t="s">
        <v>2294</v>
      </c>
    </row>
    <row r="351780" spans="4:4" x14ac:dyDescent="0.25">
      <c r="D351780" s="5" t="s">
        <v>2295</v>
      </c>
    </row>
    <row r="351781" spans="4:4" x14ac:dyDescent="0.25">
      <c r="D351781" s="5" t="s">
        <v>2296</v>
      </c>
    </row>
    <row r="351782" spans="4:4" x14ac:dyDescent="0.25">
      <c r="D351782" s="5" t="s">
        <v>2297</v>
      </c>
    </row>
    <row r="351783" spans="4:4" x14ac:dyDescent="0.25">
      <c r="D351783" s="5" t="s">
        <v>2298</v>
      </c>
    </row>
    <row r="351784" spans="4:4" x14ac:dyDescent="0.25">
      <c r="D351784" s="5" t="s">
        <v>2299</v>
      </c>
    </row>
    <row r="351785" spans="4:4" x14ac:dyDescent="0.25">
      <c r="D351785" s="5" t="s">
        <v>2300</v>
      </c>
    </row>
    <row r="351786" spans="4:4" x14ac:dyDescent="0.25">
      <c r="D351786" s="5" t="s">
        <v>2301</v>
      </c>
    </row>
    <row r="351787" spans="4:4" x14ac:dyDescent="0.25">
      <c r="D351787" s="5" t="s">
        <v>2302</v>
      </c>
    </row>
    <row r="351788" spans="4:4" x14ac:dyDescent="0.25">
      <c r="D351788" s="5" t="s">
        <v>2303</v>
      </c>
    </row>
    <row r="351789" spans="4:4" x14ac:dyDescent="0.25">
      <c r="D351789" s="5" t="s">
        <v>2304</v>
      </c>
    </row>
    <row r="351790" spans="4:4" x14ac:dyDescent="0.25">
      <c r="D351790" s="5" t="s">
        <v>2305</v>
      </c>
    </row>
    <row r="351791" spans="4:4" x14ac:dyDescent="0.25">
      <c r="D351791" s="5" t="s">
        <v>2306</v>
      </c>
    </row>
    <row r="351792" spans="4:4" x14ac:dyDescent="0.25">
      <c r="D351792" s="5" t="s">
        <v>2307</v>
      </c>
    </row>
    <row r="351793" spans="4:4" x14ac:dyDescent="0.25">
      <c r="D351793" s="5" t="s">
        <v>2308</v>
      </c>
    </row>
    <row r="351794" spans="4:4" x14ac:dyDescent="0.25">
      <c r="D351794" s="5" t="s">
        <v>2309</v>
      </c>
    </row>
    <row r="351795" spans="4:4" x14ac:dyDescent="0.25">
      <c r="D351795" s="5" t="s">
        <v>2310</v>
      </c>
    </row>
    <row r="351796" spans="4:4" x14ac:dyDescent="0.25">
      <c r="D351796" s="5" t="s">
        <v>2311</v>
      </c>
    </row>
    <row r="351797" spans="4:4" x14ac:dyDescent="0.25">
      <c r="D351797" s="5" t="s">
        <v>2312</v>
      </c>
    </row>
    <row r="351798" spans="4:4" x14ac:dyDescent="0.25">
      <c r="D351798" s="5" t="s">
        <v>2313</v>
      </c>
    </row>
    <row r="351799" spans="4:4" x14ac:dyDescent="0.25">
      <c r="D351799" s="5" t="s">
        <v>2314</v>
      </c>
    </row>
    <row r="351800" spans="4:4" x14ac:dyDescent="0.25">
      <c r="D351800" s="5" t="s">
        <v>2315</v>
      </c>
    </row>
    <row r="351801" spans="4:4" x14ac:dyDescent="0.25">
      <c r="D351801" s="5" t="s">
        <v>2316</v>
      </c>
    </row>
    <row r="351802" spans="4:4" x14ac:dyDescent="0.25">
      <c r="D351802" s="5" t="s">
        <v>2317</v>
      </c>
    </row>
    <row r="351803" spans="4:4" x14ac:dyDescent="0.25">
      <c r="D351803" s="5" t="s">
        <v>2318</v>
      </c>
    </row>
    <row r="351804" spans="4:4" x14ac:dyDescent="0.25">
      <c r="D351804" s="5" t="s">
        <v>2319</v>
      </c>
    </row>
    <row r="351805" spans="4:4" x14ac:dyDescent="0.25">
      <c r="D351805" s="5" t="s">
        <v>2320</v>
      </c>
    </row>
    <row r="351806" spans="4:4" x14ac:dyDescent="0.25">
      <c r="D351806" s="5" t="s">
        <v>2321</v>
      </c>
    </row>
    <row r="351807" spans="4:4" x14ac:dyDescent="0.25">
      <c r="D351807" s="5" t="s">
        <v>2322</v>
      </c>
    </row>
    <row r="351808" spans="4:4" x14ac:dyDescent="0.25">
      <c r="D351808" s="5" t="s">
        <v>2323</v>
      </c>
    </row>
    <row r="351809" spans="4:4" x14ac:dyDescent="0.25">
      <c r="D351809" s="5" t="s">
        <v>2324</v>
      </c>
    </row>
    <row r="351810" spans="4:4" x14ac:dyDescent="0.25">
      <c r="D351810" s="5" t="s">
        <v>2325</v>
      </c>
    </row>
    <row r="351811" spans="4:4" x14ac:dyDescent="0.25">
      <c r="D351811" s="5" t="s">
        <v>2326</v>
      </c>
    </row>
    <row r="351812" spans="4:4" x14ac:dyDescent="0.25">
      <c r="D351812" s="5" t="s">
        <v>2327</v>
      </c>
    </row>
    <row r="351813" spans="4:4" x14ac:dyDescent="0.25">
      <c r="D351813" s="5" t="s">
        <v>2328</v>
      </c>
    </row>
    <row r="351814" spans="4:4" x14ac:dyDescent="0.25">
      <c r="D351814" s="5" t="s">
        <v>2329</v>
      </c>
    </row>
    <row r="351815" spans="4:4" x14ac:dyDescent="0.25">
      <c r="D351815" s="5" t="s">
        <v>2330</v>
      </c>
    </row>
    <row r="351816" spans="4:4" x14ac:dyDescent="0.25">
      <c r="D351816" s="5" t="s">
        <v>2331</v>
      </c>
    </row>
    <row r="351817" spans="4:4" x14ac:dyDescent="0.25">
      <c r="D351817" s="5" t="s">
        <v>2332</v>
      </c>
    </row>
    <row r="351818" spans="4:4" x14ac:dyDescent="0.25">
      <c r="D351818" s="5" t="s">
        <v>2333</v>
      </c>
    </row>
    <row r="351819" spans="4:4" x14ac:dyDescent="0.25">
      <c r="D351819" s="5" t="s">
        <v>2334</v>
      </c>
    </row>
    <row r="351820" spans="4:4" x14ac:dyDescent="0.25">
      <c r="D351820" s="5" t="s">
        <v>2335</v>
      </c>
    </row>
    <row r="351821" spans="4:4" x14ac:dyDescent="0.25">
      <c r="D351821" s="5" t="s">
        <v>2336</v>
      </c>
    </row>
    <row r="351822" spans="4:4" x14ac:dyDescent="0.25">
      <c r="D351822" s="5" t="s">
        <v>2337</v>
      </c>
    </row>
    <row r="351823" spans="4:4" x14ac:dyDescent="0.25">
      <c r="D351823" s="5" t="s">
        <v>2338</v>
      </c>
    </row>
    <row r="351824" spans="4:4" x14ac:dyDescent="0.25">
      <c r="D351824" s="5" t="s">
        <v>2339</v>
      </c>
    </row>
    <row r="351825" spans="4:4" x14ac:dyDescent="0.25">
      <c r="D351825" s="5" t="s">
        <v>2340</v>
      </c>
    </row>
    <row r="351826" spans="4:4" x14ac:dyDescent="0.25">
      <c r="D351826" s="5" t="s">
        <v>2341</v>
      </c>
    </row>
    <row r="351827" spans="4:4" x14ac:dyDescent="0.25">
      <c r="D351827" s="5" t="s">
        <v>2342</v>
      </c>
    </row>
    <row r="351828" spans="4:4" x14ac:dyDescent="0.25">
      <c r="D351828" s="5" t="s">
        <v>2343</v>
      </c>
    </row>
    <row r="351829" spans="4:4" x14ac:dyDescent="0.25">
      <c r="D351829" s="5" t="s">
        <v>2344</v>
      </c>
    </row>
    <row r="351830" spans="4:4" x14ac:dyDescent="0.25">
      <c r="D351830" s="5" t="s">
        <v>2345</v>
      </c>
    </row>
    <row r="351831" spans="4:4" x14ac:dyDescent="0.25">
      <c r="D351831" s="5" t="s">
        <v>2346</v>
      </c>
    </row>
    <row r="351832" spans="4:4" x14ac:dyDescent="0.25">
      <c r="D351832" s="5" t="s">
        <v>2347</v>
      </c>
    </row>
    <row r="351833" spans="4:4" x14ac:dyDescent="0.25">
      <c r="D351833" s="5" t="s">
        <v>2348</v>
      </c>
    </row>
    <row r="351834" spans="4:4" x14ac:dyDescent="0.25">
      <c r="D351834" s="5" t="s">
        <v>2349</v>
      </c>
    </row>
    <row r="351835" spans="4:4" x14ac:dyDescent="0.25">
      <c r="D351835" s="5" t="s">
        <v>2350</v>
      </c>
    </row>
    <row r="351836" spans="4:4" x14ac:dyDescent="0.25">
      <c r="D351836" s="5" t="s">
        <v>2351</v>
      </c>
    </row>
    <row r="351837" spans="4:4" x14ac:dyDescent="0.25">
      <c r="D351837" s="5" t="s">
        <v>2352</v>
      </c>
    </row>
    <row r="351838" spans="4:4" x14ac:dyDescent="0.25">
      <c r="D351838" s="5" t="s">
        <v>2353</v>
      </c>
    </row>
    <row r="351839" spans="4:4" x14ac:dyDescent="0.25">
      <c r="D351839" s="5" t="s">
        <v>2354</v>
      </c>
    </row>
    <row r="351840" spans="4:4" x14ac:dyDescent="0.25">
      <c r="D351840" s="5" t="s">
        <v>2355</v>
      </c>
    </row>
    <row r="351841" spans="4:4" x14ac:dyDescent="0.25">
      <c r="D351841" s="5" t="s">
        <v>2356</v>
      </c>
    </row>
    <row r="351842" spans="4:4" x14ac:dyDescent="0.25">
      <c r="D351842" s="5" t="s">
        <v>2357</v>
      </c>
    </row>
    <row r="351843" spans="4:4" x14ac:dyDescent="0.25">
      <c r="D351843" s="5" t="s">
        <v>2358</v>
      </c>
    </row>
    <row r="351844" spans="4:4" x14ac:dyDescent="0.25">
      <c r="D351844" s="5" t="s">
        <v>2359</v>
      </c>
    </row>
    <row r="351845" spans="4:4" x14ac:dyDescent="0.25">
      <c r="D351845" s="5" t="s">
        <v>2360</v>
      </c>
    </row>
    <row r="351846" spans="4:4" x14ac:dyDescent="0.25">
      <c r="D351846" s="5" t="s">
        <v>2361</v>
      </c>
    </row>
    <row r="351847" spans="4:4" x14ac:dyDescent="0.25">
      <c r="D351847" s="5" t="s">
        <v>2362</v>
      </c>
    </row>
    <row r="351848" spans="4:4" x14ac:dyDescent="0.25">
      <c r="D351848" s="5" t="s">
        <v>2363</v>
      </c>
    </row>
    <row r="351849" spans="4:4" x14ac:dyDescent="0.25">
      <c r="D351849" s="5" t="s">
        <v>2364</v>
      </c>
    </row>
    <row r="351850" spans="4:4" x14ac:dyDescent="0.25">
      <c r="D351850" s="5" t="s">
        <v>2365</v>
      </c>
    </row>
    <row r="351851" spans="4:4" x14ac:dyDescent="0.25">
      <c r="D351851" s="5" t="s">
        <v>2366</v>
      </c>
    </row>
    <row r="351852" spans="4:4" x14ac:dyDescent="0.25">
      <c r="D351852" s="5" t="s">
        <v>2367</v>
      </c>
    </row>
    <row r="351853" spans="4:4" x14ac:dyDescent="0.25">
      <c r="D351853" s="5" t="s">
        <v>2368</v>
      </c>
    </row>
    <row r="351854" spans="4:4" x14ac:dyDescent="0.25">
      <c r="D351854" s="5" t="s">
        <v>2369</v>
      </c>
    </row>
    <row r="351855" spans="4:4" x14ac:dyDescent="0.25">
      <c r="D351855" s="5" t="s">
        <v>2370</v>
      </c>
    </row>
    <row r="351856" spans="4:4" x14ac:dyDescent="0.25">
      <c r="D351856" s="5" t="s">
        <v>2371</v>
      </c>
    </row>
    <row r="351857" spans="4:4" x14ac:dyDescent="0.25">
      <c r="D351857" s="5" t="s">
        <v>2372</v>
      </c>
    </row>
    <row r="351858" spans="4:4" x14ac:dyDescent="0.25">
      <c r="D351858" s="5" t="s">
        <v>2373</v>
      </c>
    </row>
    <row r="351859" spans="4:4" x14ac:dyDescent="0.25">
      <c r="D351859" s="5" t="s">
        <v>2374</v>
      </c>
    </row>
    <row r="351860" spans="4:4" x14ac:dyDescent="0.25">
      <c r="D351860" s="5" t="s">
        <v>2375</v>
      </c>
    </row>
    <row r="351861" spans="4:4" x14ac:dyDescent="0.25">
      <c r="D351861" s="5" t="s">
        <v>2376</v>
      </c>
    </row>
    <row r="351862" spans="4:4" x14ac:dyDescent="0.25">
      <c r="D351862" s="5" t="s">
        <v>2377</v>
      </c>
    </row>
    <row r="351863" spans="4:4" x14ac:dyDescent="0.25">
      <c r="D351863" s="5" t="s">
        <v>2378</v>
      </c>
    </row>
    <row r="351864" spans="4:4" x14ac:dyDescent="0.25">
      <c r="D351864" s="5" t="s">
        <v>2379</v>
      </c>
    </row>
    <row r="351865" spans="4:4" x14ac:dyDescent="0.25">
      <c r="D351865" s="5" t="s">
        <v>2380</v>
      </c>
    </row>
    <row r="351866" spans="4:4" x14ac:dyDescent="0.25">
      <c r="D351866" s="5" t="s">
        <v>2381</v>
      </c>
    </row>
    <row r="351867" spans="4:4" x14ac:dyDescent="0.25">
      <c r="D351867" s="5" t="s">
        <v>2382</v>
      </c>
    </row>
    <row r="351868" spans="4:4" x14ac:dyDescent="0.25">
      <c r="D351868" s="5" t="s">
        <v>2383</v>
      </c>
    </row>
    <row r="351869" spans="4:4" x14ac:dyDescent="0.25">
      <c r="D351869" s="5" t="s">
        <v>2384</v>
      </c>
    </row>
    <row r="351870" spans="4:4" x14ac:dyDescent="0.25">
      <c r="D351870" s="5" t="s">
        <v>2385</v>
      </c>
    </row>
    <row r="351871" spans="4:4" x14ac:dyDescent="0.25">
      <c r="D351871" s="5" t="s">
        <v>2386</v>
      </c>
    </row>
    <row r="351872" spans="4:4" x14ac:dyDescent="0.25">
      <c r="D351872" s="5" t="s">
        <v>2387</v>
      </c>
    </row>
    <row r="351873" spans="4:4" x14ac:dyDescent="0.25">
      <c r="D351873" s="5" t="s">
        <v>2388</v>
      </c>
    </row>
    <row r="351874" spans="4:4" x14ac:dyDescent="0.25">
      <c r="D351874" s="5" t="s">
        <v>2389</v>
      </c>
    </row>
    <row r="351875" spans="4:4" x14ac:dyDescent="0.25">
      <c r="D351875" s="5" t="s">
        <v>2390</v>
      </c>
    </row>
    <row r="351876" spans="4:4" x14ac:dyDescent="0.25">
      <c r="D351876" s="5" t="s">
        <v>2391</v>
      </c>
    </row>
    <row r="351877" spans="4:4" x14ac:dyDescent="0.25">
      <c r="D351877" s="5" t="s">
        <v>2392</v>
      </c>
    </row>
    <row r="351878" spans="4:4" x14ac:dyDescent="0.25">
      <c r="D351878" s="5" t="s">
        <v>2393</v>
      </c>
    </row>
    <row r="351879" spans="4:4" x14ac:dyDescent="0.25">
      <c r="D351879" s="5" t="s">
        <v>2394</v>
      </c>
    </row>
    <row r="351880" spans="4:4" x14ac:dyDescent="0.25">
      <c r="D351880" s="5" t="s">
        <v>2395</v>
      </c>
    </row>
    <row r="351881" spans="4:4" x14ac:dyDescent="0.25">
      <c r="D351881" s="5" t="s">
        <v>2396</v>
      </c>
    </row>
    <row r="351882" spans="4:4" x14ac:dyDescent="0.25">
      <c r="D351882" s="5" t="s">
        <v>2397</v>
      </c>
    </row>
    <row r="351883" spans="4:4" x14ac:dyDescent="0.25">
      <c r="D351883" s="5" t="s">
        <v>2398</v>
      </c>
    </row>
    <row r="351884" spans="4:4" x14ac:dyDescent="0.25">
      <c r="D351884" s="5" t="s">
        <v>2399</v>
      </c>
    </row>
    <row r="351885" spans="4:4" x14ac:dyDescent="0.25">
      <c r="D351885" s="5" t="s">
        <v>2400</v>
      </c>
    </row>
    <row r="351886" spans="4:4" x14ac:dyDescent="0.25">
      <c r="D351886" s="5" t="s">
        <v>2401</v>
      </c>
    </row>
    <row r="351887" spans="4:4" x14ac:dyDescent="0.25">
      <c r="D351887" s="5" t="s">
        <v>2402</v>
      </c>
    </row>
    <row r="351888" spans="4:4" x14ac:dyDescent="0.25">
      <c r="D351888" s="5" t="s">
        <v>2403</v>
      </c>
    </row>
    <row r="351889" spans="4:4" x14ac:dyDescent="0.25">
      <c r="D351889" s="5" t="s">
        <v>2404</v>
      </c>
    </row>
    <row r="351890" spans="4:4" x14ac:dyDescent="0.25">
      <c r="D351890" s="5" t="s">
        <v>2405</v>
      </c>
    </row>
    <row r="351891" spans="4:4" x14ac:dyDescent="0.25">
      <c r="D351891" s="5" t="s">
        <v>2406</v>
      </c>
    </row>
    <row r="351892" spans="4:4" x14ac:dyDescent="0.25">
      <c r="D351892" s="5" t="s">
        <v>2407</v>
      </c>
    </row>
    <row r="351893" spans="4:4" x14ac:dyDescent="0.25">
      <c r="D351893" s="5" t="s">
        <v>2408</v>
      </c>
    </row>
    <row r="351894" spans="4:4" x14ac:dyDescent="0.25">
      <c r="D351894" s="5" t="s">
        <v>2409</v>
      </c>
    </row>
    <row r="351895" spans="4:4" x14ac:dyDescent="0.25">
      <c r="D351895" s="5" t="s">
        <v>2410</v>
      </c>
    </row>
    <row r="351896" spans="4:4" x14ac:dyDescent="0.25">
      <c r="D351896" s="5" t="s">
        <v>2411</v>
      </c>
    </row>
    <row r="351897" spans="4:4" x14ac:dyDescent="0.25">
      <c r="D351897" s="5" t="s">
        <v>2412</v>
      </c>
    </row>
    <row r="351898" spans="4:4" x14ac:dyDescent="0.25">
      <c r="D351898" s="5" t="s">
        <v>2413</v>
      </c>
    </row>
    <row r="351899" spans="4:4" x14ac:dyDescent="0.25">
      <c r="D351899" s="5" t="s">
        <v>2414</v>
      </c>
    </row>
    <row r="351900" spans="4:4" x14ac:dyDescent="0.25">
      <c r="D351900" s="5" t="s">
        <v>2415</v>
      </c>
    </row>
    <row r="351901" spans="4:4" x14ac:dyDescent="0.25">
      <c r="D351901" s="5" t="s">
        <v>2416</v>
      </c>
    </row>
    <row r="351902" spans="4:4" x14ac:dyDescent="0.25">
      <c r="D351902" s="5" t="s">
        <v>2417</v>
      </c>
    </row>
    <row r="351903" spans="4:4" x14ac:dyDescent="0.25">
      <c r="D351903" s="5" t="s">
        <v>2418</v>
      </c>
    </row>
    <row r="351904" spans="4:4" x14ac:dyDescent="0.25">
      <c r="D351904" s="5" t="s">
        <v>2419</v>
      </c>
    </row>
    <row r="351905" spans="4:4" x14ac:dyDescent="0.25">
      <c r="D351905" s="5" t="s">
        <v>2420</v>
      </c>
    </row>
    <row r="351906" spans="4:4" x14ac:dyDescent="0.25">
      <c r="D351906" s="5" t="s">
        <v>2421</v>
      </c>
    </row>
    <row r="351907" spans="4:4" x14ac:dyDescent="0.25">
      <c r="D351907" s="5" t="s">
        <v>2422</v>
      </c>
    </row>
    <row r="351908" spans="4:4" x14ac:dyDescent="0.25">
      <c r="D351908" s="5" t="s">
        <v>2423</v>
      </c>
    </row>
    <row r="351909" spans="4:4" x14ac:dyDescent="0.25">
      <c r="D351909" s="5" t="s">
        <v>2424</v>
      </c>
    </row>
    <row r="351910" spans="4:4" x14ac:dyDescent="0.25">
      <c r="D351910" s="5" t="s">
        <v>2425</v>
      </c>
    </row>
    <row r="351911" spans="4:4" x14ac:dyDescent="0.25">
      <c r="D351911" s="5" t="s">
        <v>2426</v>
      </c>
    </row>
    <row r="351912" spans="4:4" x14ac:dyDescent="0.25">
      <c r="D351912" s="5" t="s">
        <v>2427</v>
      </c>
    </row>
    <row r="351913" spans="4:4" x14ac:dyDescent="0.25">
      <c r="D351913" s="5" t="s">
        <v>2428</v>
      </c>
    </row>
    <row r="351914" spans="4:4" x14ac:dyDescent="0.25">
      <c r="D351914" s="5" t="s">
        <v>2429</v>
      </c>
    </row>
    <row r="351915" spans="4:4" x14ac:dyDescent="0.25">
      <c r="D351915" s="5" t="s">
        <v>2430</v>
      </c>
    </row>
    <row r="351916" spans="4:4" x14ac:dyDescent="0.25">
      <c r="D351916" s="5" t="s">
        <v>2431</v>
      </c>
    </row>
    <row r="351917" spans="4:4" x14ac:dyDescent="0.25">
      <c r="D351917" s="5" t="s">
        <v>2432</v>
      </c>
    </row>
    <row r="351918" spans="4:4" x14ac:dyDescent="0.25">
      <c r="D351918" s="5" t="s">
        <v>2433</v>
      </c>
    </row>
    <row r="351919" spans="4:4" x14ac:dyDescent="0.25">
      <c r="D351919" s="5" t="s">
        <v>2434</v>
      </c>
    </row>
    <row r="351920" spans="4:4" x14ac:dyDescent="0.25">
      <c r="D351920" s="5" t="s">
        <v>2435</v>
      </c>
    </row>
    <row r="351921" spans="4:4" x14ac:dyDescent="0.25">
      <c r="D351921" s="5" t="s">
        <v>2436</v>
      </c>
    </row>
    <row r="351922" spans="4:4" x14ac:dyDescent="0.25">
      <c r="D351922" s="5" t="s">
        <v>2437</v>
      </c>
    </row>
    <row r="351923" spans="4:4" x14ac:dyDescent="0.25">
      <c r="D351923" s="5" t="s">
        <v>2438</v>
      </c>
    </row>
    <row r="351924" spans="4:4" x14ac:dyDescent="0.25">
      <c r="D351924" s="5" t="s">
        <v>2439</v>
      </c>
    </row>
    <row r="351925" spans="4:4" x14ac:dyDescent="0.25">
      <c r="D351925" s="5" t="s">
        <v>2440</v>
      </c>
    </row>
    <row r="351926" spans="4:4" x14ac:dyDescent="0.25">
      <c r="D351926" s="5" t="s">
        <v>2441</v>
      </c>
    </row>
    <row r="351927" spans="4:4" x14ac:dyDescent="0.25">
      <c r="D351927" s="5" t="s">
        <v>2442</v>
      </c>
    </row>
    <row r="351928" spans="4:4" x14ac:dyDescent="0.25">
      <c r="D351928" s="5" t="s">
        <v>2443</v>
      </c>
    </row>
    <row r="351929" spans="4:4" x14ac:dyDescent="0.25">
      <c r="D351929" s="5" t="s">
        <v>2444</v>
      </c>
    </row>
    <row r="351930" spans="4:4" x14ac:dyDescent="0.25">
      <c r="D351930" s="5" t="s">
        <v>2445</v>
      </c>
    </row>
    <row r="351931" spans="4:4" x14ac:dyDescent="0.25">
      <c r="D351931" s="5" t="s">
        <v>2446</v>
      </c>
    </row>
    <row r="351932" spans="4:4" x14ac:dyDescent="0.25">
      <c r="D351932" s="5" t="s">
        <v>2447</v>
      </c>
    </row>
    <row r="351933" spans="4:4" x14ac:dyDescent="0.25">
      <c r="D351933" s="5" t="s">
        <v>2448</v>
      </c>
    </row>
    <row r="351934" spans="4:4" x14ac:dyDescent="0.25">
      <c r="D351934" s="5" t="s">
        <v>2449</v>
      </c>
    </row>
    <row r="351935" spans="4:4" x14ac:dyDescent="0.25">
      <c r="D351935" s="5" t="s">
        <v>2450</v>
      </c>
    </row>
    <row r="351936" spans="4:4" x14ac:dyDescent="0.25">
      <c r="D351936" s="5" t="s">
        <v>2451</v>
      </c>
    </row>
    <row r="351937" spans="4:4" x14ac:dyDescent="0.25">
      <c r="D351937" s="5" t="s">
        <v>2452</v>
      </c>
    </row>
    <row r="351938" spans="4:4" x14ac:dyDescent="0.25">
      <c r="D351938" s="5" t="s">
        <v>2453</v>
      </c>
    </row>
    <row r="351939" spans="4:4" x14ac:dyDescent="0.25">
      <c r="D351939" s="5" t="s">
        <v>2454</v>
      </c>
    </row>
    <row r="351940" spans="4:4" x14ac:dyDescent="0.25">
      <c r="D351940" s="5" t="s">
        <v>2455</v>
      </c>
    </row>
    <row r="351941" spans="4:4" x14ac:dyDescent="0.25">
      <c r="D351941" s="5" t="s">
        <v>2456</v>
      </c>
    </row>
    <row r="351942" spans="4:4" x14ac:dyDescent="0.25">
      <c r="D351942" s="5" t="s">
        <v>2457</v>
      </c>
    </row>
    <row r="351943" spans="4:4" x14ac:dyDescent="0.25">
      <c r="D351943" s="5" t="s">
        <v>2458</v>
      </c>
    </row>
    <row r="351944" spans="4:4" x14ac:dyDescent="0.25">
      <c r="D351944" s="5" t="s">
        <v>2459</v>
      </c>
    </row>
    <row r="351945" spans="4:4" x14ac:dyDescent="0.25">
      <c r="D351945" s="5" t="s">
        <v>2460</v>
      </c>
    </row>
    <row r="351946" spans="4:4" x14ac:dyDescent="0.25">
      <c r="D351946" s="5" t="s">
        <v>2461</v>
      </c>
    </row>
    <row r="351947" spans="4:4" x14ac:dyDescent="0.25">
      <c r="D351947" s="5" t="s">
        <v>2462</v>
      </c>
    </row>
    <row r="351948" spans="4:4" x14ac:dyDescent="0.25">
      <c r="D351948" s="5" t="s">
        <v>2463</v>
      </c>
    </row>
    <row r="351949" spans="4:4" x14ac:dyDescent="0.25">
      <c r="D351949" s="5" t="s">
        <v>2464</v>
      </c>
    </row>
    <row r="351950" spans="4:4" x14ac:dyDescent="0.25">
      <c r="D351950" s="5" t="s">
        <v>2465</v>
      </c>
    </row>
    <row r="351951" spans="4:4" x14ac:dyDescent="0.25">
      <c r="D351951" s="5" t="s">
        <v>2466</v>
      </c>
    </row>
    <row r="351952" spans="4:4" x14ac:dyDescent="0.25">
      <c r="D351952" s="5" t="s">
        <v>2467</v>
      </c>
    </row>
    <row r="351953" spans="4:4" x14ac:dyDescent="0.25">
      <c r="D351953" s="5" t="s">
        <v>2468</v>
      </c>
    </row>
    <row r="351954" spans="4:4" x14ac:dyDescent="0.25">
      <c r="D351954" s="5" t="s">
        <v>2469</v>
      </c>
    </row>
    <row r="351955" spans="4:4" x14ac:dyDescent="0.25">
      <c r="D351955" s="5" t="s">
        <v>2470</v>
      </c>
    </row>
    <row r="351956" spans="4:4" x14ac:dyDescent="0.25">
      <c r="D351956" s="5" t="s">
        <v>2471</v>
      </c>
    </row>
    <row r="351957" spans="4:4" x14ac:dyDescent="0.25">
      <c r="D351957" s="5" t="s">
        <v>2472</v>
      </c>
    </row>
    <row r="351958" spans="4:4" x14ac:dyDescent="0.25">
      <c r="D351958" s="5" t="s">
        <v>2473</v>
      </c>
    </row>
    <row r="351959" spans="4:4" x14ac:dyDescent="0.25">
      <c r="D351959" s="5" t="s">
        <v>2474</v>
      </c>
    </row>
    <row r="351960" spans="4:4" x14ac:dyDescent="0.25">
      <c r="D351960" s="5" t="s">
        <v>2475</v>
      </c>
    </row>
    <row r="351961" spans="4:4" x14ac:dyDescent="0.25">
      <c r="D351961" s="5" t="s">
        <v>2476</v>
      </c>
    </row>
    <row r="351962" spans="4:4" x14ac:dyDescent="0.25">
      <c r="D351962" s="5" t="s">
        <v>2477</v>
      </c>
    </row>
    <row r="351963" spans="4:4" x14ac:dyDescent="0.25">
      <c r="D351963" s="5" t="s">
        <v>2478</v>
      </c>
    </row>
    <row r="351964" spans="4:4" x14ac:dyDescent="0.25">
      <c r="D351964" s="5" t="s">
        <v>2479</v>
      </c>
    </row>
    <row r="351965" spans="4:4" x14ac:dyDescent="0.25">
      <c r="D351965" s="5" t="s">
        <v>2480</v>
      </c>
    </row>
    <row r="351966" spans="4:4" x14ac:dyDescent="0.25">
      <c r="D351966" s="5" t="s">
        <v>2481</v>
      </c>
    </row>
    <row r="351967" spans="4:4" x14ac:dyDescent="0.25">
      <c r="D351967" s="5" t="s">
        <v>2482</v>
      </c>
    </row>
    <row r="351968" spans="4:4" x14ac:dyDescent="0.25">
      <c r="D351968" s="5" t="s">
        <v>2483</v>
      </c>
    </row>
    <row r="351969" spans="4:4" x14ac:dyDescent="0.25">
      <c r="D351969" s="5" t="s">
        <v>2484</v>
      </c>
    </row>
    <row r="351970" spans="4:4" x14ac:dyDescent="0.25">
      <c r="D351970" s="5" t="s">
        <v>2485</v>
      </c>
    </row>
    <row r="351971" spans="4:4" x14ac:dyDescent="0.25">
      <c r="D351971" s="5" t="s">
        <v>2486</v>
      </c>
    </row>
    <row r="351972" spans="4:4" x14ac:dyDescent="0.25">
      <c r="D351972" s="5" t="s">
        <v>2487</v>
      </c>
    </row>
    <row r="351973" spans="4:4" x14ac:dyDescent="0.25">
      <c r="D351973" s="5" t="s">
        <v>2488</v>
      </c>
    </row>
    <row r="351974" spans="4:4" x14ac:dyDescent="0.25">
      <c r="D351974" s="5" t="s">
        <v>2489</v>
      </c>
    </row>
    <row r="351975" spans="4:4" x14ac:dyDescent="0.25">
      <c r="D351975" s="5" t="s">
        <v>2490</v>
      </c>
    </row>
    <row r="351976" spans="4:4" x14ac:dyDescent="0.25">
      <c r="D351976" s="5" t="s">
        <v>2491</v>
      </c>
    </row>
    <row r="351977" spans="4:4" x14ac:dyDescent="0.25">
      <c r="D351977" s="5" t="s">
        <v>2492</v>
      </c>
    </row>
    <row r="351978" spans="4:4" x14ac:dyDescent="0.25">
      <c r="D351978" s="5" t="s">
        <v>2493</v>
      </c>
    </row>
    <row r="351979" spans="4:4" x14ac:dyDescent="0.25">
      <c r="D351979" s="5" t="s">
        <v>2494</v>
      </c>
    </row>
    <row r="351980" spans="4:4" x14ac:dyDescent="0.25">
      <c r="D351980" s="5" t="s">
        <v>2495</v>
      </c>
    </row>
    <row r="351981" spans="4:4" x14ac:dyDescent="0.25">
      <c r="D351981" s="5" t="s">
        <v>2496</v>
      </c>
    </row>
    <row r="351982" spans="4:4" x14ac:dyDescent="0.25">
      <c r="D351982" s="5" t="s">
        <v>2497</v>
      </c>
    </row>
    <row r="351983" spans="4:4" x14ac:dyDescent="0.25">
      <c r="D351983" s="5" t="s">
        <v>2498</v>
      </c>
    </row>
    <row r="351984" spans="4:4" x14ac:dyDescent="0.25">
      <c r="D351984" s="5" t="s">
        <v>2499</v>
      </c>
    </row>
    <row r="351985" spans="4:4" x14ac:dyDescent="0.25">
      <c r="D351985" s="5" t="s">
        <v>2500</v>
      </c>
    </row>
    <row r="351986" spans="4:4" x14ac:dyDescent="0.25">
      <c r="D351986" s="5" t="s">
        <v>2501</v>
      </c>
    </row>
    <row r="351987" spans="4:4" x14ac:dyDescent="0.25">
      <c r="D351987" s="5" t="s">
        <v>2502</v>
      </c>
    </row>
    <row r="351988" spans="4:4" x14ac:dyDescent="0.25">
      <c r="D351988" s="5" t="s">
        <v>2503</v>
      </c>
    </row>
    <row r="351989" spans="4:4" x14ac:dyDescent="0.25">
      <c r="D351989" s="5" t="s">
        <v>2504</v>
      </c>
    </row>
    <row r="351990" spans="4:4" x14ac:dyDescent="0.25">
      <c r="D351990" s="5" t="s">
        <v>2505</v>
      </c>
    </row>
    <row r="351991" spans="4:4" x14ac:dyDescent="0.25">
      <c r="D351991" s="5" t="s">
        <v>2506</v>
      </c>
    </row>
    <row r="351992" spans="4:4" x14ac:dyDescent="0.25">
      <c r="D351992" s="5" t="s">
        <v>2507</v>
      </c>
    </row>
    <row r="351993" spans="4:4" x14ac:dyDescent="0.25">
      <c r="D351993" s="5" t="s">
        <v>2508</v>
      </c>
    </row>
    <row r="351994" spans="4:4" x14ac:dyDescent="0.25">
      <c r="D351994" s="5" t="s">
        <v>2509</v>
      </c>
    </row>
    <row r="351995" spans="4:4" x14ac:dyDescent="0.25">
      <c r="D351995" s="5" t="s">
        <v>2510</v>
      </c>
    </row>
    <row r="351996" spans="4:4" x14ac:dyDescent="0.25">
      <c r="D351996" s="5" t="s">
        <v>2511</v>
      </c>
    </row>
    <row r="351997" spans="4:4" x14ac:dyDescent="0.25">
      <c r="D351997" s="5" t="s">
        <v>2512</v>
      </c>
    </row>
    <row r="351998" spans="4:4" x14ac:dyDescent="0.25">
      <c r="D351998" s="5" t="s">
        <v>2513</v>
      </c>
    </row>
    <row r="351999" spans="4:4" x14ac:dyDescent="0.25">
      <c r="D351999" s="5" t="s">
        <v>2514</v>
      </c>
    </row>
    <row r="352000" spans="4:4" x14ac:dyDescent="0.25">
      <c r="D352000" s="5" t="s">
        <v>2515</v>
      </c>
    </row>
    <row r="352001" spans="4:4" x14ac:dyDescent="0.25">
      <c r="D352001" s="5" t="s">
        <v>2516</v>
      </c>
    </row>
    <row r="352002" spans="4:4" x14ac:dyDescent="0.25">
      <c r="D352002" s="5" t="s">
        <v>2517</v>
      </c>
    </row>
    <row r="352003" spans="4:4" x14ac:dyDescent="0.25">
      <c r="D352003" s="5" t="s">
        <v>2518</v>
      </c>
    </row>
    <row r="352004" spans="4:4" x14ac:dyDescent="0.25">
      <c r="D352004" s="5" t="s">
        <v>2519</v>
      </c>
    </row>
    <row r="352005" spans="4:4" x14ac:dyDescent="0.25">
      <c r="D352005" s="5" t="s">
        <v>2520</v>
      </c>
    </row>
    <row r="352006" spans="4:4" x14ac:dyDescent="0.25">
      <c r="D352006" s="5" t="s">
        <v>2521</v>
      </c>
    </row>
    <row r="352007" spans="4:4" x14ac:dyDescent="0.25">
      <c r="D352007" s="5" t="s">
        <v>2522</v>
      </c>
    </row>
    <row r="352008" spans="4:4" x14ac:dyDescent="0.25">
      <c r="D352008" s="5" t="s">
        <v>2523</v>
      </c>
    </row>
    <row r="352009" spans="4:4" x14ac:dyDescent="0.25">
      <c r="D352009" s="5" t="s">
        <v>2524</v>
      </c>
    </row>
    <row r="352010" spans="4:4" x14ac:dyDescent="0.25">
      <c r="D352010" s="5" t="s">
        <v>2525</v>
      </c>
    </row>
    <row r="352011" spans="4:4" x14ac:dyDescent="0.25">
      <c r="D352011" s="5" t="s">
        <v>2526</v>
      </c>
    </row>
    <row r="352012" spans="4:4" x14ac:dyDescent="0.25">
      <c r="D352012" s="5" t="s">
        <v>2527</v>
      </c>
    </row>
    <row r="352013" spans="4:4" x14ac:dyDescent="0.25">
      <c r="D352013" s="5" t="s">
        <v>2528</v>
      </c>
    </row>
    <row r="352014" spans="4:4" x14ac:dyDescent="0.25">
      <c r="D352014" s="5" t="s">
        <v>2529</v>
      </c>
    </row>
    <row r="352015" spans="4:4" x14ac:dyDescent="0.25">
      <c r="D352015" s="5" t="s">
        <v>2530</v>
      </c>
    </row>
    <row r="352016" spans="4:4" x14ac:dyDescent="0.25">
      <c r="D352016" s="5" t="s">
        <v>2531</v>
      </c>
    </row>
    <row r="352017" spans="4:4" x14ac:dyDescent="0.25">
      <c r="D352017" s="5" t="s">
        <v>2532</v>
      </c>
    </row>
    <row r="352018" spans="4:4" x14ac:dyDescent="0.25">
      <c r="D352018" s="5" t="s">
        <v>2533</v>
      </c>
    </row>
    <row r="352019" spans="4:4" x14ac:dyDescent="0.25">
      <c r="D352019" s="5" t="s">
        <v>2534</v>
      </c>
    </row>
    <row r="352020" spans="4:4" x14ac:dyDescent="0.25">
      <c r="D352020" s="5" t="s">
        <v>2535</v>
      </c>
    </row>
    <row r="352021" spans="4:4" x14ac:dyDescent="0.25">
      <c r="D352021" s="5" t="s">
        <v>2536</v>
      </c>
    </row>
    <row r="352022" spans="4:4" x14ac:dyDescent="0.25">
      <c r="D352022" s="5" t="s">
        <v>2537</v>
      </c>
    </row>
    <row r="352023" spans="4:4" x14ac:dyDescent="0.25">
      <c r="D352023" s="5" t="s">
        <v>2538</v>
      </c>
    </row>
    <row r="352024" spans="4:4" x14ac:dyDescent="0.25">
      <c r="D352024" s="5" t="s">
        <v>2539</v>
      </c>
    </row>
    <row r="352025" spans="4:4" x14ac:dyDescent="0.25">
      <c r="D352025" s="5" t="s">
        <v>2540</v>
      </c>
    </row>
    <row r="352026" spans="4:4" x14ac:dyDescent="0.25">
      <c r="D352026" s="5" t="s">
        <v>2541</v>
      </c>
    </row>
    <row r="352027" spans="4:4" x14ac:dyDescent="0.25">
      <c r="D352027" s="5" t="s">
        <v>2542</v>
      </c>
    </row>
    <row r="352028" spans="4:4" x14ac:dyDescent="0.25">
      <c r="D352028" s="5" t="s">
        <v>2543</v>
      </c>
    </row>
    <row r="352029" spans="4:4" x14ac:dyDescent="0.25">
      <c r="D352029" s="5" t="s">
        <v>2544</v>
      </c>
    </row>
    <row r="352030" spans="4:4" x14ac:dyDescent="0.25">
      <c r="D352030" s="5" t="s">
        <v>2545</v>
      </c>
    </row>
    <row r="352031" spans="4:4" x14ac:dyDescent="0.25">
      <c r="D352031" s="5" t="s">
        <v>2546</v>
      </c>
    </row>
    <row r="352032" spans="4:4" x14ac:dyDescent="0.25">
      <c r="D352032" s="5" t="s">
        <v>2547</v>
      </c>
    </row>
    <row r="352033" spans="4:4" x14ac:dyDescent="0.25">
      <c r="D352033" s="5" t="s">
        <v>2548</v>
      </c>
    </row>
    <row r="352034" spans="4:4" x14ac:dyDescent="0.25">
      <c r="D352034" s="5" t="s">
        <v>2549</v>
      </c>
    </row>
    <row r="352035" spans="4:4" x14ac:dyDescent="0.25">
      <c r="D352035" s="5" t="s">
        <v>2550</v>
      </c>
    </row>
    <row r="352036" spans="4:4" x14ac:dyDescent="0.25">
      <c r="D352036" s="5" t="s">
        <v>2551</v>
      </c>
    </row>
    <row r="352037" spans="4:4" x14ac:dyDescent="0.25">
      <c r="D352037" s="5" t="s">
        <v>2552</v>
      </c>
    </row>
    <row r="352038" spans="4:4" x14ac:dyDescent="0.25">
      <c r="D352038" s="5" t="s">
        <v>2553</v>
      </c>
    </row>
    <row r="352039" spans="4:4" x14ac:dyDescent="0.25">
      <c r="D352039" s="5" t="s">
        <v>2554</v>
      </c>
    </row>
    <row r="352040" spans="4:4" x14ac:dyDescent="0.25">
      <c r="D352040" s="5" t="s">
        <v>2555</v>
      </c>
    </row>
    <row r="352041" spans="4:4" x14ac:dyDescent="0.25">
      <c r="D352041" s="5" t="s">
        <v>2556</v>
      </c>
    </row>
    <row r="352042" spans="4:4" x14ac:dyDescent="0.25">
      <c r="D352042" s="5" t="s">
        <v>2557</v>
      </c>
    </row>
    <row r="352043" spans="4:4" x14ac:dyDescent="0.25">
      <c r="D352043" s="5" t="s">
        <v>2558</v>
      </c>
    </row>
    <row r="352044" spans="4:4" x14ac:dyDescent="0.25">
      <c r="D352044" s="5" t="s">
        <v>2559</v>
      </c>
    </row>
    <row r="352045" spans="4:4" x14ac:dyDescent="0.25">
      <c r="D352045" s="5" t="s">
        <v>2560</v>
      </c>
    </row>
    <row r="352046" spans="4:4" x14ac:dyDescent="0.25">
      <c r="D352046" s="5" t="s">
        <v>2561</v>
      </c>
    </row>
    <row r="352047" spans="4:4" x14ac:dyDescent="0.25">
      <c r="D352047" s="5" t="s">
        <v>2562</v>
      </c>
    </row>
    <row r="352048" spans="4:4" x14ac:dyDescent="0.25">
      <c r="D352048" s="5" t="s">
        <v>2563</v>
      </c>
    </row>
    <row r="352049" spans="4:4" x14ac:dyDescent="0.25">
      <c r="D352049" s="5" t="s">
        <v>2564</v>
      </c>
    </row>
    <row r="352050" spans="4:4" x14ac:dyDescent="0.25">
      <c r="D352050" s="5" t="s">
        <v>2565</v>
      </c>
    </row>
    <row r="352051" spans="4:4" x14ac:dyDescent="0.25">
      <c r="D352051" s="5" t="s">
        <v>2566</v>
      </c>
    </row>
    <row r="352052" spans="4:4" x14ac:dyDescent="0.25">
      <c r="D352052" s="5" t="s">
        <v>2567</v>
      </c>
    </row>
    <row r="352053" spans="4:4" x14ac:dyDescent="0.25">
      <c r="D352053" s="5" t="s">
        <v>2568</v>
      </c>
    </row>
    <row r="352054" spans="4:4" x14ac:dyDescent="0.25">
      <c r="D352054" s="5" t="s">
        <v>2569</v>
      </c>
    </row>
    <row r="352055" spans="4:4" x14ac:dyDescent="0.25">
      <c r="D352055" s="5" t="s">
        <v>2570</v>
      </c>
    </row>
    <row r="352056" spans="4:4" x14ac:dyDescent="0.25">
      <c r="D352056" s="5" t="s">
        <v>2571</v>
      </c>
    </row>
    <row r="352057" spans="4:4" x14ac:dyDescent="0.25">
      <c r="D352057" s="5" t="s">
        <v>2572</v>
      </c>
    </row>
    <row r="352058" spans="4:4" x14ac:dyDescent="0.25">
      <c r="D352058" s="5" t="s">
        <v>2573</v>
      </c>
    </row>
    <row r="352059" spans="4:4" x14ac:dyDescent="0.25">
      <c r="D352059" s="5" t="s">
        <v>2574</v>
      </c>
    </row>
    <row r="352060" spans="4:4" x14ac:dyDescent="0.25">
      <c r="D352060" s="5" t="s">
        <v>2575</v>
      </c>
    </row>
    <row r="352061" spans="4:4" x14ac:dyDescent="0.25">
      <c r="D352061" s="5" t="s">
        <v>2576</v>
      </c>
    </row>
    <row r="352062" spans="4:4" x14ac:dyDescent="0.25">
      <c r="D352062" s="5" t="s">
        <v>2577</v>
      </c>
    </row>
    <row r="352063" spans="4:4" x14ac:dyDescent="0.25">
      <c r="D352063" s="5" t="s">
        <v>2578</v>
      </c>
    </row>
    <row r="352064" spans="4:4" x14ac:dyDescent="0.25">
      <c r="D352064" s="5" t="s">
        <v>2579</v>
      </c>
    </row>
    <row r="352065" spans="4:4" x14ac:dyDescent="0.25">
      <c r="D352065" s="5" t="s">
        <v>2580</v>
      </c>
    </row>
    <row r="352066" spans="4:4" x14ac:dyDescent="0.25">
      <c r="D352066" s="5" t="s">
        <v>2581</v>
      </c>
    </row>
    <row r="352067" spans="4:4" x14ac:dyDescent="0.25">
      <c r="D352067" s="5" t="s">
        <v>2582</v>
      </c>
    </row>
    <row r="352068" spans="4:4" x14ac:dyDescent="0.25">
      <c r="D352068" s="5" t="s">
        <v>2583</v>
      </c>
    </row>
    <row r="352069" spans="4:4" x14ac:dyDescent="0.25">
      <c r="D352069" s="5" t="s">
        <v>2584</v>
      </c>
    </row>
    <row r="352070" spans="4:4" x14ac:dyDescent="0.25">
      <c r="D352070" s="5" t="s">
        <v>2585</v>
      </c>
    </row>
    <row r="352071" spans="4:4" x14ac:dyDescent="0.25">
      <c r="D352071" s="5" t="s">
        <v>2586</v>
      </c>
    </row>
    <row r="352072" spans="4:4" x14ac:dyDescent="0.25">
      <c r="D352072" s="5" t="s">
        <v>2587</v>
      </c>
    </row>
    <row r="352073" spans="4:4" x14ac:dyDescent="0.25">
      <c r="D352073" s="5" t="s">
        <v>2588</v>
      </c>
    </row>
    <row r="352074" spans="4:4" x14ac:dyDescent="0.25">
      <c r="D352074" s="5" t="s">
        <v>2589</v>
      </c>
    </row>
    <row r="352075" spans="4:4" x14ac:dyDescent="0.25">
      <c r="D352075" s="5" t="s">
        <v>2590</v>
      </c>
    </row>
    <row r="352076" spans="4:4" x14ac:dyDescent="0.25">
      <c r="D352076" s="5" t="s">
        <v>2591</v>
      </c>
    </row>
    <row r="352077" spans="4:4" x14ac:dyDescent="0.25">
      <c r="D352077" s="5" t="s">
        <v>2592</v>
      </c>
    </row>
    <row r="352078" spans="4:4" x14ac:dyDescent="0.25">
      <c r="D352078" s="5" t="s">
        <v>2593</v>
      </c>
    </row>
    <row r="352079" spans="4:4" x14ac:dyDescent="0.25">
      <c r="D352079" s="5" t="s">
        <v>2594</v>
      </c>
    </row>
    <row r="352080" spans="4:4" x14ac:dyDescent="0.25">
      <c r="D352080" s="5" t="s">
        <v>2595</v>
      </c>
    </row>
    <row r="352081" spans="4:4" x14ac:dyDescent="0.25">
      <c r="D352081" s="5" t="s">
        <v>2596</v>
      </c>
    </row>
    <row r="352082" spans="4:4" x14ac:dyDescent="0.25">
      <c r="D352082" s="5" t="s">
        <v>2597</v>
      </c>
    </row>
    <row r="352083" spans="4:4" x14ac:dyDescent="0.25">
      <c r="D352083" s="5" t="s">
        <v>2598</v>
      </c>
    </row>
    <row r="352084" spans="4:4" x14ac:dyDescent="0.25">
      <c r="D352084" s="5" t="s">
        <v>2599</v>
      </c>
    </row>
    <row r="352085" spans="4:4" x14ac:dyDescent="0.25">
      <c r="D352085" s="5" t="s">
        <v>2600</v>
      </c>
    </row>
    <row r="352086" spans="4:4" x14ac:dyDescent="0.25">
      <c r="D352086" s="5" t="s">
        <v>2601</v>
      </c>
    </row>
    <row r="352087" spans="4:4" x14ac:dyDescent="0.25">
      <c r="D352087" s="5" t="s">
        <v>2602</v>
      </c>
    </row>
    <row r="352088" spans="4:4" x14ac:dyDescent="0.25">
      <c r="D352088" s="5" t="s">
        <v>2603</v>
      </c>
    </row>
    <row r="352089" spans="4:4" x14ac:dyDescent="0.25">
      <c r="D352089" s="5" t="s">
        <v>2604</v>
      </c>
    </row>
    <row r="352090" spans="4:4" x14ac:dyDescent="0.25">
      <c r="D352090" s="5" t="s">
        <v>2605</v>
      </c>
    </row>
    <row r="352091" spans="4:4" x14ac:dyDescent="0.25">
      <c r="D352091" s="5" t="s">
        <v>2606</v>
      </c>
    </row>
    <row r="352092" spans="4:4" x14ac:dyDescent="0.25">
      <c r="D352092" s="5" t="s">
        <v>2607</v>
      </c>
    </row>
    <row r="352093" spans="4:4" x14ac:dyDescent="0.25">
      <c r="D352093" s="5" t="s">
        <v>2608</v>
      </c>
    </row>
    <row r="352094" spans="4:4" x14ac:dyDescent="0.25">
      <c r="D352094" s="5" t="s">
        <v>2609</v>
      </c>
    </row>
    <row r="352095" spans="4:4" x14ac:dyDescent="0.25">
      <c r="D352095" s="5" t="s">
        <v>2610</v>
      </c>
    </row>
    <row r="352096" spans="4:4" x14ac:dyDescent="0.25">
      <c r="D352096" s="5" t="s">
        <v>2611</v>
      </c>
    </row>
    <row r="352097" spans="4:4" x14ac:dyDescent="0.25">
      <c r="D352097" s="5" t="s">
        <v>2612</v>
      </c>
    </row>
    <row r="352098" spans="4:4" x14ac:dyDescent="0.25">
      <c r="D352098" s="5" t="s">
        <v>2613</v>
      </c>
    </row>
    <row r="352099" spans="4:4" x14ac:dyDescent="0.25">
      <c r="D352099" s="5" t="s">
        <v>2614</v>
      </c>
    </row>
    <row r="352100" spans="4:4" x14ac:dyDescent="0.25">
      <c r="D352100" s="5" t="s">
        <v>2615</v>
      </c>
    </row>
    <row r="352101" spans="4:4" x14ac:dyDescent="0.25">
      <c r="D352101" s="5" t="s">
        <v>2616</v>
      </c>
    </row>
    <row r="352102" spans="4:4" x14ac:dyDescent="0.25">
      <c r="D352102" s="5" t="s">
        <v>2617</v>
      </c>
    </row>
    <row r="352103" spans="4:4" x14ac:dyDescent="0.25">
      <c r="D352103" s="5" t="s">
        <v>2618</v>
      </c>
    </row>
    <row r="352104" spans="4:4" x14ac:dyDescent="0.25">
      <c r="D352104" s="5" t="s">
        <v>2619</v>
      </c>
    </row>
    <row r="352105" spans="4:4" x14ac:dyDescent="0.25">
      <c r="D352105" s="5" t="s">
        <v>2620</v>
      </c>
    </row>
    <row r="352106" spans="4:4" x14ac:dyDescent="0.25">
      <c r="D352106" s="5" t="s">
        <v>2621</v>
      </c>
    </row>
    <row r="352107" spans="4:4" x14ac:dyDescent="0.25">
      <c r="D352107" s="5" t="s">
        <v>2622</v>
      </c>
    </row>
    <row r="352108" spans="4:4" x14ac:dyDescent="0.25">
      <c r="D352108" s="5" t="s">
        <v>2623</v>
      </c>
    </row>
    <row r="352109" spans="4:4" x14ac:dyDescent="0.25">
      <c r="D352109" s="5" t="s">
        <v>2624</v>
      </c>
    </row>
    <row r="352110" spans="4:4" x14ac:dyDescent="0.25">
      <c r="D352110" s="5" t="s">
        <v>2625</v>
      </c>
    </row>
    <row r="352111" spans="4:4" x14ac:dyDescent="0.25">
      <c r="D352111" s="5" t="s">
        <v>2626</v>
      </c>
    </row>
    <row r="352112" spans="4:4" x14ac:dyDescent="0.25">
      <c r="D352112" s="5" t="s">
        <v>2627</v>
      </c>
    </row>
    <row r="352113" spans="4:4" x14ac:dyDescent="0.25">
      <c r="D352113" s="5" t="s">
        <v>2628</v>
      </c>
    </row>
    <row r="352114" spans="4:4" x14ac:dyDescent="0.25">
      <c r="D352114" s="5" t="s">
        <v>2629</v>
      </c>
    </row>
    <row r="352115" spans="4:4" x14ac:dyDescent="0.25">
      <c r="D352115" s="5" t="s">
        <v>2630</v>
      </c>
    </row>
    <row r="352116" spans="4:4" x14ac:dyDescent="0.25">
      <c r="D352116" s="5" t="s">
        <v>2631</v>
      </c>
    </row>
    <row r="352117" spans="4:4" x14ac:dyDescent="0.25">
      <c r="D352117" s="5" t="s">
        <v>2632</v>
      </c>
    </row>
    <row r="352118" spans="4:4" x14ac:dyDescent="0.25">
      <c r="D352118" s="5" t="s">
        <v>2633</v>
      </c>
    </row>
    <row r="352119" spans="4:4" x14ac:dyDescent="0.25">
      <c r="D352119" s="5" t="s">
        <v>2634</v>
      </c>
    </row>
    <row r="352120" spans="4:4" x14ac:dyDescent="0.25">
      <c r="D352120" s="5" t="s">
        <v>2635</v>
      </c>
    </row>
    <row r="352121" spans="4:4" x14ac:dyDescent="0.25">
      <c r="D352121" s="5" t="s">
        <v>2636</v>
      </c>
    </row>
    <row r="352122" spans="4:4" x14ac:dyDescent="0.25">
      <c r="D352122" s="5" t="s">
        <v>2637</v>
      </c>
    </row>
    <row r="352123" spans="4:4" x14ac:dyDescent="0.25">
      <c r="D352123" s="5" t="s">
        <v>2638</v>
      </c>
    </row>
    <row r="352124" spans="4:4" x14ac:dyDescent="0.25">
      <c r="D352124" s="5" t="s">
        <v>2639</v>
      </c>
    </row>
    <row r="352125" spans="4:4" x14ac:dyDescent="0.25">
      <c r="D352125" s="5" t="s">
        <v>2640</v>
      </c>
    </row>
    <row r="352126" spans="4:4" x14ac:dyDescent="0.25">
      <c r="D352126" s="5" t="s">
        <v>2641</v>
      </c>
    </row>
    <row r="352127" spans="4:4" x14ac:dyDescent="0.25">
      <c r="D352127" s="5" t="s">
        <v>2642</v>
      </c>
    </row>
    <row r="352128" spans="4:4" x14ac:dyDescent="0.25">
      <c r="D352128" s="5" t="s">
        <v>2643</v>
      </c>
    </row>
    <row r="352129" spans="4:4" x14ac:dyDescent="0.25">
      <c r="D352129" s="5" t="s">
        <v>2644</v>
      </c>
    </row>
    <row r="352130" spans="4:4" x14ac:dyDescent="0.25">
      <c r="D352130" s="5" t="s">
        <v>2645</v>
      </c>
    </row>
    <row r="352131" spans="4:4" x14ac:dyDescent="0.25">
      <c r="D352131" s="5" t="s">
        <v>2646</v>
      </c>
    </row>
    <row r="352132" spans="4:4" x14ac:dyDescent="0.25">
      <c r="D352132" s="5" t="s">
        <v>2647</v>
      </c>
    </row>
    <row r="352133" spans="4:4" x14ac:dyDescent="0.25">
      <c r="D352133" s="5" t="s">
        <v>2648</v>
      </c>
    </row>
    <row r="352134" spans="4:4" x14ac:dyDescent="0.25">
      <c r="D352134" s="5" t="s">
        <v>2649</v>
      </c>
    </row>
    <row r="352135" spans="4:4" x14ac:dyDescent="0.25">
      <c r="D352135" s="5" t="s">
        <v>2650</v>
      </c>
    </row>
    <row r="352136" spans="4:4" x14ac:dyDescent="0.25">
      <c r="D352136" s="5" t="s">
        <v>2651</v>
      </c>
    </row>
    <row r="352137" spans="4:4" x14ac:dyDescent="0.25">
      <c r="D352137" s="5" t="s">
        <v>2652</v>
      </c>
    </row>
    <row r="352138" spans="4:4" x14ac:dyDescent="0.25">
      <c r="D352138" s="5" t="s">
        <v>2653</v>
      </c>
    </row>
    <row r="352139" spans="4:4" x14ac:dyDescent="0.25">
      <c r="D352139" s="5" t="s">
        <v>2654</v>
      </c>
    </row>
    <row r="352140" spans="4:4" x14ac:dyDescent="0.25">
      <c r="D352140" s="5" t="s">
        <v>2655</v>
      </c>
    </row>
    <row r="352141" spans="4:4" x14ac:dyDescent="0.25">
      <c r="D352141" s="5" t="s">
        <v>2656</v>
      </c>
    </row>
    <row r="352142" spans="4:4" x14ac:dyDescent="0.25">
      <c r="D352142" s="5" t="s">
        <v>2657</v>
      </c>
    </row>
    <row r="352143" spans="4:4" x14ac:dyDescent="0.25">
      <c r="D352143" s="5" t="s">
        <v>2658</v>
      </c>
    </row>
    <row r="352144" spans="4:4" x14ac:dyDescent="0.25">
      <c r="D352144" s="5" t="s">
        <v>2659</v>
      </c>
    </row>
    <row r="352145" spans="4:4" x14ac:dyDescent="0.25">
      <c r="D352145" s="5" t="s">
        <v>2660</v>
      </c>
    </row>
    <row r="352146" spans="4:4" x14ac:dyDescent="0.25">
      <c r="D352146" s="5" t="s">
        <v>2661</v>
      </c>
    </row>
    <row r="352147" spans="4:4" x14ac:dyDescent="0.25">
      <c r="D352147" s="5" t="s">
        <v>2662</v>
      </c>
    </row>
    <row r="352148" spans="4:4" x14ac:dyDescent="0.25">
      <c r="D352148" s="5" t="s">
        <v>2663</v>
      </c>
    </row>
    <row r="352149" spans="4:4" x14ac:dyDescent="0.25">
      <c r="D352149" s="5" t="s">
        <v>2664</v>
      </c>
    </row>
    <row r="352150" spans="4:4" x14ac:dyDescent="0.25">
      <c r="D352150" s="5" t="s">
        <v>2665</v>
      </c>
    </row>
    <row r="352151" spans="4:4" x14ac:dyDescent="0.25">
      <c r="D352151" s="5" t="s">
        <v>2666</v>
      </c>
    </row>
    <row r="352152" spans="4:4" x14ac:dyDescent="0.25">
      <c r="D352152" s="5" t="s">
        <v>2667</v>
      </c>
    </row>
    <row r="352153" spans="4:4" x14ac:dyDescent="0.25">
      <c r="D352153" s="5" t="s">
        <v>2668</v>
      </c>
    </row>
    <row r="352154" spans="4:4" x14ac:dyDescent="0.25">
      <c r="D352154" s="5" t="s">
        <v>2669</v>
      </c>
    </row>
    <row r="352155" spans="4:4" x14ac:dyDescent="0.25">
      <c r="D352155" s="5" t="s">
        <v>2670</v>
      </c>
    </row>
    <row r="352156" spans="4:4" x14ac:dyDescent="0.25">
      <c r="D352156" s="5" t="s">
        <v>2671</v>
      </c>
    </row>
    <row r="352157" spans="4:4" x14ac:dyDescent="0.25">
      <c r="D352157" s="5" t="s">
        <v>2672</v>
      </c>
    </row>
    <row r="352158" spans="4:4" x14ac:dyDescent="0.25">
      <c r="D352158" s="5" t="s">
        <v>2673</v>
      </c>
    </row>
    <row r="352159" spans="4:4" x14ac:dyDescent="0.25">
      <c r="D352159" s="5" t="s">
        <v>2674</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2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2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J14 J16: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2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2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2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2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H17:H19">
      <formula1>0</formula1>
      <formula2>390</formula2>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2138"/>
  <sheetViews>
    <sheetView topLeftCell="A16" workbookViewId="0">
      <selection activeCell="IY18" sqref="IY18"/>
    </sheetView>
  </sheetViews>
  <sheetFormatPr baseColWidth="10" defaultColWidth="9.140625" defaultRowHeight="15" x14ac:dyDescent="0.25"/>
  <cols>
    <col min="1" max="1" width="9.140625" style="156"/>
    <col min="2" max="2" width="39" style="156" customWidth="1"/>
    <col min="3" max="3" width="48" style="156" customWidth="1"/>
    <col min="4" max="4" width="30" style="156" customWidth="1"/>
    <col min="5" max="5" width="22" style="156" customWidth="1"/>
    <col min="6" max="6" width="19" style="156" customWidth="1"/>
    <col min="7" max="16384" width="9.140625" style="156"/>
  </cols>
  <sheetData>
    <row r="1" spans="1:6" x14ac:dyDescent="0.25">
      <c r="B1" s="196" t="s">
        <v>0</v>
      </c>
      <c r="C1" s="196">
        <v>51</v>
      </c>
      <c r="D1" s="196" t="s">
        <v>1</v>
      </c>
    </row>
    <row r="2" spans="1:6" x14ac:dyDescent="0.25">
      <c r="B2" s="196" t="s">
        <v>2</v>
      </c>
      <c r="C2" s="196">
        <v>386</v>
      </c>
      <c r="D2" s="196" t="s">
        <v>2675</v>
      </c>
    </row>
    <row r="3" spans="1:6" x14ac:dyDescent="0.25">
      <c r="B3" s="196" t="s">
        <v>4</v>
      </c>
      <c r="C3" s="196">
        <v>1</v>
      </c>
    </row>
    <row r="4" spans="1:6" x14ac:dyDescent="0.25">
      <c r="B4" s="196" t="s">
        <v>5</v>
      </c>
      <c r="C4" s="196">
        <v>21612</v>
      </c>
    </row>
    <row r="5" spans="1:6" x14ac:dyDescent="0.25">
      <c r="B5" s="196" t="s">
        <v>6</v>
      </c>
      <c r="C5" s="197">
        <v>44561</v>
      </c>
    </row>
    <row r="6" spans="1:6" x14ac:dyDescent="0.25">
      <c r="B6" s="196" t="s">
        <v>7</v>
      </c>
      <c r="C6" s="196">
        <v>12</v>
      </c>
      <c r="D6" s="196" t="s">
        <v>8</v>
      </c>
    </row>
    <row r="8" spans="1:6" x14ac:dyDescent="0.25">
      <c r="A8" s="196" t="s">
        <v>9</v>
      </c>
      <c r="B8" s="222" t="s">
        <v>2676</v>
      </c>
      <c r="C8" s="212"/>
      <c r="D8" s="212"/>
      <c r="E8" s="212"/>
      <c r="F8" s="212"/>
    </row>
    <row r="9" spans="1:6" x14ac:dyDescent="0.25">
      <c r="C9" s="196">
        <v>6</v>
      </c>
      <c r="D9" s="196">
        <v>7</v>
      </c>
      <c r="E9" s="196">
        <v>8</v>
      </c>
      <c r="F9" s="196">
        <v>12</v>
      </c>
    </row>
    <row r="10" spans="1:6" ht="15.75" thickBot="1" x14ac:dyDescent="0.3">
      <c r="C10" s="196" t="s">
        <v>2677</v>
      </c>
      <c r="D10" s="196" t="s">
        <v>2678</v>
      </c>
      <c r="E10" s="196" t="s">
        <v>2679</v>
      </c>
      <c r="F10" s="196" t="s">
        <v>23</v>
      </c>
    </row>
    <row r="11" spans="1:6" ht="15.75" thickBot="1" x14ac:dyDescent="0.3">
      <c r="A11" s="196">
        <v>1</v>
      </c>
      <c r="B11" s="156" t="s">
        <v>65</v>
      </c>
      <c r="C11" s="52" t="s">
        <v>3807</v>
      </c>
      <c r="D11" s="52">
        <v>900948958</v>
      </c>
      <c r="E11" s="52" t="s">
        <v>5557</v>
      </c>
      <c r="F11" s="198" t="s">
        <v>2680</v>
      </c>
    </row>
    <row r="12" spans="1:6" x14ac:dyDescent="0.25">
      <c r="A12" s="196">
        <v>-1</v>
      </c>
      <c r="C12" s="198" t="s">
        <v>24</v>
      </c>
      <c r="D12" s="198" t="s">
        <v>24</v>
      </c>
      <c r="E12" s="198" t="s">
        <v>24</v>
      </c>
      <c r="F12" s="198" t="s">
        <v>24</v>
      </c>
    </row>
    <row r="13" spans="1:6" x14ac:dyDescent="0.25">
      <c r="A13" s="196">
        <v>999999</v>
      </c>
      <c r="B13" s="156" t="s">
        <v>66</v>
      </c>
      <c r="C13" s="198" t="s">
        <v>24</v>
      </c>
      <c r="D13" s="198" t="s">
        <v>24</v>
      </c>
      <c r="F13" s="198" t="s">
        <v>24</v>
      </c>
    </row>
    <row r="15" spans="1:6" x14ac:dyDescent="0.25">
      <c r="A15" s="196" t="s">
        <v>67</v>
      </c>
      <c r="B15" s="222" t="s">
        <v>2681</v>
      </c>
      <c r="C15" s="212"/>
      <c r="D15" s="212"/>
      <c r="E15" s="212"/>
      <c r="F15" s="212"/>
    </row>
    <row r="16" spans="1:6" x14ac:dyDescent="0.25">
      <c r="C16" s="196">
        <v>6</v>
      </c>
      <c r="D16" s="196">
        <v>7</v>
      </c>
      <c r="E16" s="196">
        <v>8</v>
      </c>
      <c r="F16" s="196">
        <v>12</v>
      </c>
    </row>
    <row r="17" spans="1:6" ht="15.75" thickBot="1" x14ac:dyDescent="0.3">
      <c r="C17" s="196" t="s">
        <v>2677</v>
      </c>
      <c r="D17" s="196" t="s">
        <v>2678</v>
      </c>
      <c r="E17" s="196" t="s">
        <v>2679</v>
      </c>
      <c r="F17" s="196" t="s">
        <v>23</v>
      </c>
    </row>
    <row r="18" spans="1:6" ht="15.75" thickBot="1" x14ac:dyDescent="0.3">
      <c r="A18" s="196">
        <v>1</v>
      </c>
      <c r="B18" s="156" t="s">
        <v>65</v>
      </c>
      <c r="C18" s="52" t="s">
        <v>4383</v>
      </c>
      <c r="D18" s="52">
        <v>0</v>
      </c>
      <c r="E18" s="52">
        <v>0</v>
      </c>
      <c r="F18" s="198" t="s">
        <v>2680</v>
      </c>
    </row>
    <row r="19" spans="1:6" x14ac:dyDescent="0.25">
      <c r="A19" s="196">
        <v>-1</v>
      </c>
      <c r="C19" s="198" t="s">
        <v>24</v>
      </c>
      <c r="D19" s="198" t="s">
        <v>24</v>
      </c>
      <c r="E19" s="198" t="s">
        <v>24</v>
      </c>
      <c r="F19" s="198" t="s">
        <v>24</v>
      </c>
    </row>
    <row r="20" spans="1:6" x14ac:dyDescent="0.25">
      <c r="A20" s="196">
        <v>999999</v>
      </c>
      <c r="B20" s="156" t="s">
        <v>66</v>
      </c>
      <c r="C20" s="198" t="s">
        <v>24</v>
      </c>
      <c r="D20" s="198" t="s">
        <v>24</v>
      </c>
      <c r="F20" s="198" t="s">
        <v>24</v>
      </c>
    </row>
    <row r="22" spans="1:6" x14ac:dyDescent="0.25">
      <c r="A22" s="196" t="s">
        <v>69</v>
      </c>
      <c r="B22" s="222" t="s">
        <v>2682</v>
      </c>
      <c r="C22" s="212"/>
      <c r="D22" s="212"/>
      <c r="E22" s="212"/>
      <c r="F22" s="212"/>
    </row>
    <row r="23" spans="1:6" x14ac:dyDescent="0.25">
      <c r="C23" s="196">
        <v>6</v>
      </c>
      <c r="D23" s="196">
        <v>7</v>
      </c>
      <c r="E23" s="196">
        <v>8</v>
      </c>
      <c r="F23" s="196">
        <v>12</v>
      </c>
    </row>
    <row r="24" spans="1:6" ht="15.75" thickBot="1" x14ac:dyDescent="0.3">
      <c r="C24" s="196" t="s">
        <v>2677</v>
      </c>
      <c r="D24" s="196" t="s">
        <v>2678</v>
      </c>
      <c r="E24" s="196" t="s">
        <v>2679</v>
      </c>
      <c r="F24" s="196" t="s">
        <v>23</v>
      </c>
    </row>
    <row r="25" spans="1:6" ht="15.75" thickBot="1" x14ac:dyDescent="0.3">
      <c r="A25" s="196">
        <v>1</v>
      </c>
      <c r="B25" s="156" t="s">
        <v>65</v>
      </c>
      <c r="C25" s="52" t="s">
        <v>5558</v>
      </c>
      <c r="D25" s="198" t="s">
        <v>2683</v>
      </c>
      <c r="E25" s="52">
        <v>0</v>
      </c>
      <c r="F25" s="198" t="s">
        <v>2680</v>
      </c>
    </row>
    <row r="26" spans="1:6" x14ac:dyDescent="0.25">
      <c r="A26" s="196">
        <v>-1</v>
      </c>
      <c r="C26" s="198" t="s">
        <v>24</v>
      </c>
      <c r="D26" s="198" t="s">
        <v>24</v>
      </c>
      <c r="E26" s="198" t="s">
        <v>24</v>
      </c>
      <c r="F26" s="198" t="s">
        <v>24</v>
      </c>
    </row>
    <row r="27" spans="1:6" x14ac:dyDescent="0.25">
      <c r="A27" s="196">
        <v>999999</v>
      </c>
      <c r="B27" s="156" t="s">
        <v>66</v>
      </c>
      <c r="C27" s="198" t="s">
        <v>24</v>
      </c>
      <c r="D27" s="198" t="s">
        <v>24</v>
      </c>
      <c r="F27" s="198" t="s">
        <v>24</v>
      </c>
    </row>
    <row r="29" spans="1:6" x14ac:dyDescent="0.25">
      <c r="A29" s="196" t="s">
        <v>2684</v>
      </c>
      <c r="B29" s="222" t="s">
        <v>2685</v>
      </c>
      <c r="C29" s="212"/>
      <c r="D29" s="212"/>
      <c r="E29" s="212"/>
      <c r="F29" s="212"/>
    </row>
    <row r="30" spans="1:6" x14ac:dyDescent="0.25">
      <c r="C30" s="196">
        <v>6</v>
      </c>
      <c r="D30" s="196">
        <v>7</v>
      </c>
      <c r="E30" s="196">
        <v>8</v>
      </c>
      <c r="F30" s="196">
        <v>12</v>
      </c>
    </row>
    <row r="31" spans="1:6" ht="15.75" thickBot="1" x14ac:dyDescent="0.3">
      <c r="C31" s="196" t="s">
        <v>2677</v>
      </c>
      <c r="D31" s="196" t="s">
        <v>2678</v>
      </c>
      <c r="E31" s="196" t="s">
        <v>2679</v>
      </c>
      <c r="F31" s="196" t="s">
        <v>23</v>
      </c>
    </row>
    <row r="32" spans="1:6" ht="15.75" thickBot="1" x14ac:dyDescent="0.3">
      <c r="A32" s="196">
        <v>10</v>
      </c>
      <c r="B32" s="156" t="s">
        <v>2686</v>
      </c>
      <c r="C32" s="198" t="s">
        <v>24</v>
      </c>
      <c r="D32" s="198" t="s">
        <v>24</v>
      </c>
      <c r="E32" s="199"/>
      <c r="F32" s="52" t="s">
        <v>24</v>
      </c>
    </row>
    <row r="351003" spans="1:2" x14ac:dyDescent="0.25">
      <c r="A351003" s="156" t="s">
        <v>2687</v>
      </c>
      <c r="B351003" s="156" t="s">
        <v>2688</v>
      </c>
    </row>
    <row r="351004" spans="1:2" x14ac:dyDescent="0.25">
      <c r="A351004" s="156" t="s">
        <v>2689</v>
      </c>
      <c r="B351004" s="156" t="s">
        <v>2690</v>
      </c>
    </row>
    <row r="351005" spans="1:2" x14ac:dyDescent="0.25">
      <c r="A351005" s="156" t="s">
        <v>2691</v>
      </c>
      <c r="B351005" s="156" t="s">
        <v>2692</v>
      </c>
    </row>
    <row r="351006" spans="1:2" x14ac:dyDescent="0.25">
      <c r="A351006" s="156" t="s">
        <v>2693</v>
      </c>
      <c r="B351006" s="156" t="s">
        <v>2694</v>
      </c>
    </row>
    <row r="351007" spans="1:2" x14ac:dyDescent="0.25">
      <c r="A351007" s="156" t="s">
        <v>2695</v>
      </c>
      <c r="B351007" s="156" t="s">
        <v>2696</v>
      </c>
    </row>
    <row r="351008" spans="1:2" x14ac:dyDescent="0.25">
      <c r="A351008" s="156" t="s">
        <v>2697</v>
      </c>
      <c r="B351008" s="156" t="s">
        <v>2698</v>
      </c>
    </row>
    <row r="351009" spans="1:2" x14ac:dyDescent="0.25">
      <c r="A351009" s="156" t="s">
        <v>2699</v>
      </c>
      <c r="B351009" s="156" t="s">
        <v>2700</v>
      </c>
    </row>
    <row r="351010" spans="1:2" x14ac:dyDescent="0.25">
      <c r="A351010" s="156" t="s">
        <v>2701</v>
      </c>
      <c r="B351010" s="156" t="s">
        <v>2702</v>
      </c>
    </row>
    <row r="351011" spans="1:2" x14ac:dyDescent="0.25">
      <c r="A351011" s="156" t="s">
        <v>2703</v>
      </c>
      <c r="B351011" s="156" t="s">
        <v>2704</v>
      </c>
    </row>
    <row r="351012" spans="1:2" x14ac:dyDescent="0.25">
      <c r="A351012" s="156" t="s">
        <v>2705</v>
      </c>
      <c r="B351012" s="156" t="s">
        <v>2706</v>
      </c>
    </row>
    <row r="351013" spans="1:2" x14ac:dyDescent="0.25">
      <c r="A351013" s="156" t="s">
        <v>2707</v>
      </c>
      <c r="B351013" s="156" t="s">
        <v>2708</v>
      </c>
    </row>
    <row r="351014" spans="1:2" x14ac:dyDescent="0.25">
      <c r="A351014" s="156" t="s">
        <v>2709</v>
      </c>
      <c r="B351014" s="156" t="s">
        <v>2710</v>
      </c>
    </row>
    <row r="351015" spans="1:2" x14ac:dyDescent="0.25">
      <c r="A351015" s="156" t="s">
        <v>2711</v>
      </c>
      <c r="B351015" s="156" t="s">
        <v>2712</v>
      </c>
    </row>
    <row r="351016" spans="1:2" x14ac:dyDescent="0.25">
      <c r="A351016" s="156" t="s">
        <v>2713</v>
      </c>
      <c r="B351016" s="156" t="s">
        <v>2714</v>
      </c>
    </row>
    <row r="351017" spans="1:2" x14ac:dyDescent="0.25">
      <c r="A351017" s="156" t="s">
        <v>2715</v>
      </c>
      <c r="B351017" s="156" t="s">
        <v>2716</v>
      </c>
    </row>
    <row r="351018" spans="1:2" x14ac:dyDescent="0.25">
      <c r="A351018" s="156" t="s">
        <v>2717</v>
      </c>
      <c r="B351018" s="156" t="s">
        <v>2718</v>
      </c>
    </row>
    <row r="351019" spans="1:2" x14ac:dyDescent="0.25">
      <c r="A351019" s="156" t="s">
        <v>2719</v>
      </c>
      <c r="B351019" s="156" t="s">
        <v>2720</v>
      </c>
    </row>
    <row r="351020" spans="1:2" x14ac:dyDescent="0.25">
      <c r="A351020" s="156" t="s">
        <v>2721</v>
      </c>
      <c r="B351020" s="156" t="s">
        <v>2722</v>
      </c>
    </row>
    <row r="351021" spans="1:2" x14ac:dyDescent="0.25">
      <c r="A351021" s="156" t="s">
        <v>2723</v>
      </c>
      <c r="B351021" s="156" t="s">
        <v>2724</v>
      </c>
    </row>
    <row r="351022" spans="1:2" x14ac:dyDescent="0.25">
      <c r="A351022" s="156" t="s">
        <v>2725</v>
      </c>
      <c r="B351022" s="156" t="s">
        <v>2726</v>
      </c>
    </row>
    <row r="351023" spans="1:2" x14ac:dyDescent="0.25">
      <c r="A351023" s="156" t="s">
        <v>2727</v>
      </c>
      <c r="B351023" s="156" t="s">
        <v>2728</v>
      </c>
    </row>
    <row r="351024" spans="1:2" x14ac:dyDescent="0.25">
      <c r="A351024" s="156" t="s">
        <v>2729</v>
      </c>
      <c r="B351024" s="156" t="s">
        <v>2730</v>
      </c>
    </row>
    <row r="351025" spans="1:2" x14ac:dyDescent="0.25">
      <c r="A351025" s="156" t="s">
        <v>2731</v>
      </c>
      <c r="B351025" s="156" t="s">
        <v>2732</v>
      </c>
    </row>
    <row r="351026" spans="1:2" x14ac:dyDescent="0.25">
      <c r="A351026" s="156" t="s">
        <v>2733</v>
      </c>
      <c r="B351026" s="156" t="s">
        <v>2734</v>
      </c>
    </row>
    <row r="351027" spans="1:2" x14ac:dyDescent="0.25">
      <c r="A351027" s="156" t="s">
        <v>2735</v>
      </c>
      <c r="B351027" s="156" t="s">
        <v>2736</v>
      </c>
    </row>
    <row r="351028" spans="1:2" x14ac:dyDescent="0.25">
      <c r="A351028" s="156" t="s">
        <v>2737</v>
      </c>
      <c r="B351028" s="156" t="s">
        <v>2738</v>
      </c>
    </row>
    <row r="351029" spans="1:2" x14ac:dyDescent="0.25">
      <c r="A351029" s="156" t="s">
        <v>2739</v>
      </c>
      <c r="B351029" s="156" t="s">
        <v>2740</v>
      </c>
    </row>
    <row r="351030" spans="1:2" x14ac:dyDescent="0.25">
      <c r="A351030" s="156" t="s">
        <v>2741</v>
      </c>
      <c r="B351030" s="156" t="s">
        <v>2742</v>
      </c>
    </row>
    <row r="351031" spans="1:2" x14ac:dyDescent="0.25">
      <c r="A351031" s="156" t="s">
        <v>2743</v>
      </c>
      <c r="B351031" s="156" t="s">
        <v>2744</v>
      </c>
    </row>
    <row r="351032" spans="1:2" x14ac:dyDescent="0.25">
      <c r="A351032" s="156" t="s">
        <v>2745</v>
      </c>
      <c r="B351032" s="156" t="s">
        <v>2746</v>
      </c>
    </row>
    <row r="351033" spans="1:2" x14ac:dyDescent="0.25">
      <c r="A351033" s="156" t="s">
        <v>2747</v>
      </c>
      <c r="B351033" s="156" t="s">
        <v>2748</v>
      </c>
    </row>
    <row r="351034" spans="1:2" x14ac:dyDescent="0.25">
      <c r="A351034" s="156" t="s">
        <v>2749</v>
      </c>
      <c r="B351034" s="156" t="s">
        <v>2750</v>
      </c>
    </row>
    <row r="351035" spans="1:2" x14ac:dyDescent="0.25">
      <c r="A351035" s="156" t="s">
        <v>2751</v>
      </c>
      <c r="B351035" s="156" t="s">
        <v>2752</v>
      </c>
    </row>
    <row r="351036" spans="1:2" x14ac:dyDescent="0.25">
      <c r="A351036" s="156" t="s">
        <v>2753</v>
      </c>
      <c r="B351036" s="156" t="s">
        <v>2754</v>
      </c>
    </row>
    <row r="351037" spans="1:2" x14ac:dyDescent="0.25">
      <c r="A351037" s="156" t="s">
        <v>2755</v>
      </c>
      <c r="B351037" s="156" t="s">
        <v>2756</v>
      </c>
    </row>
    <row r="351038" spans="1:2" x14ac:dyDescent="0.25">
      <c r="A351038" s="156" t="s">
        <v>2757</v>
      </c>
      <c r="B351038" s="156" t="s">
        <v>2758</v>
      </c>
    </row>
    <row r="351039" spans="1:2" x14ac:dyDescent="0.25">
      <c r="A351039" s="156" t="s">
        <v>2759</v>
      </c>
      <c r="B351039" s="156" t="s">
        <v>2760</v>
      </c>
    </row>
    <row r="351040" spans="1:2" x14ac:dyDescent="0.25">
      <c r="A351040" s="156" t="s">
        <v>2761</v>
      </c>
      <c r="B351040" s="156" t="s">
        <v>2762</v>
      </c>
    </row>
    <row r="351041" spans="1:2" x14ac:dyDescent="0.25">
      <c r="A351041" s="156" t="s">
        <v>2763</v>
      </c>
      <c r="B351041" s="156" t="s">
        <v>2764</v>
      </c>
    </row>
    <row r="351042" spans="1:2" x14ac:dyDescent="0.25">
      <c r="A351042" s="156" t="s">
        <v>2765</v>
      </c>
      <c r="B351042" s="156" t="s">
        <v>2766</v>
      </c>
    </row>
    <row r="351043" spans="1:2" x14ac:dyDescent="0.25">
      <c r="A351043" s="156" t="s">
        <v>2767</v>
      </c>
      <c r="B351043" s="156" t="s">
        <v>2768</v>
      </c>
    </row>
    <row r="351044" spans="1:2" x14ac:dyDescent="0.25">
      <c r="A351044" s="156" t="s">
        <v>2769</v>
      </c>
      <c r="B351044" s="156" t="s">
        <v>2770</v>
      </c>
    </row>
    <row r="351045" spans="1:2" x14ac:dyDescent="0.25">
      <c r="A351045" s="156" t="s">
        <v>2771</v>
      </c>
      <c r="B351045" s="156" t="s">
        <v>2772</v>
      </c>
    </row>
    <row r="351046" spans="1:2" x14ac:dyDescent="0.25">
      <c r="A351046" s="156" t="s">
        <v>2773</v>
      </c>
      <c r="B351046" s="156" t="s">
        <v>2774</v>
      </c>
    </row>
    <row r="351047" spans="1:2" x14ac:dyDescent="0.25">
      <c r="A351047" s="156" t="s">
        <v>2775</v>
      </c>
      <c r="B351047" s="156" t="s">
        <v>2776</v>
      </c>
    </row>
    <row r="351048" spans="1:2" x14ac:dyDescent="0.25">
      <c r="A351048" s="156" t="s">
        <v>2777</v>
      </c>
      <c r="B351048" s="156" t="s">
        <v>2778</v>
      </c>
    </row>
    <row r="351049" spans="1:2" x14ac:dyDescent="0.25">
      <c r="A351049" s="156" t="s">
        <v>2779</v>
      </c>
      <c r="B351049" s="156" t="s">
        <v>2780</v>
      </c>
    </row>
    <row r="351050" spans="1:2" x14ac:dyDescent="0.25">
      <c r="A351050" s="156" t="s">
        <v>2781</v>
      </c>
      <c r="B351050" s="156" t="s">
        <v>2782</v>
      </c>
    </row>
    <row r="351051" spans="1:2" x14ac:dyDescent="0.25">
      <c r="A351051" s="156" t="s">
        <v>2783</v>
      </c>
      <c r="B351051" s="156" t="s">
        <v>2784</v>
      </c>
    </row>
    <row r="351052" spans="1:2" x14ac:dyDescent="0.25">
      <c r="A351052" s="156" t="s">
        <v>2785</v>
      </c>
      <c r="B351052" s="156" t="s">
        <v>2786</v>
      </c>
    </row>
    <row r="351053" spans="1:2" x14ac:dyDescent="0.25">
      <c r="A351053" s="156" t="s">
        <v>2787</v>
      </c>
      <c r="B351053" s="156" t="s">
        <v>2788</v>
      </c>
    </row>
    <row r="351054" spans="1:2" x14ac:dyDescent="0.25">
      <c r="A351054" s="156" t="s">
        <v>2789</v>
      </c>
      <c r="B351054" s="156" t="s">
        <v>2790</v>
      </c>
    </row>
    <row r="351055" spans="1:2" x14ac:dyDescent="0.25">
      <c r="A351055" s="156" t="s">
        <v>2791</v>
      </c>
      <c r="B351055" s="156" t="s">
        <v>2792</v>
      </c>
    </row>
    <row r="351056" spans="1:2" x14ac:dyDescent="0.25">
      <c r="A351056" s="156" t="s">
        <v>2793</v>
      </c>
      <c r="B351056" s="156" t="s">
        <v>2794</v>
      </c>
    </row>
    <row r="351057" spans="1:2" x14ac:dyDescent="0.25">
      <c r="A351057" s="156" t="s">
        <v>2795</v>
      </c>
      <c r="B351057" s="156" t="s">
        <v>2796</v>
      </c>
    </row>
    <row r="351058" spans="1:2" x14ac:dyDescent="0.25">
      <c r="A351058" s="156" t="s">
        <v>2797</v>
      </c>
      <c r="B351058" s="156" t="s">
        <v>2798</v>
      </c>
    </row>
    <row r="351059" spans="1:2" x14ac:dyDescent="0.25">
      <c r="A351059" s="156" t="s">
        <v>2799</v>
      </c>
      <c r="B351059" s="156" t="s">
        <v>2800</v>
      </c>
    </row>
    <row r="351060" spans="1:2" x14ac:dyDescent="0.25">
      <c r="A351060" s="156" t="s">
        <v>2801</v>
      </c>
      <c r="B351060" s="156" t="s">
        <v>2802</v>
      </c>
    </row>
    <row r="351061" spans="1:2" x14ac:dyDescent="0.25">
      <c r="A351061" s="156" t="s">
        <v>2803</v>
      </c>
      <c r="B351061" s="156" t="s">
        <v>2804</v>
      </c>
    </row>
    <row r="351062" spans="1:2" x14ac:dyDescent="0.25">
      <c r="A351062" s="156" t="s">
        <v>2805</v>
      </c>
      <c r="B351062" s="156" t="s">
        <v>2806</v>
      </c>
    </row>
    <row r="351063" spans="1:2" x14ac:dyDescent="0.25">
      <c r="A351063" s="156" t="s">
        <v>2807</v>
      </c>
      <c r="B351063" s="156" t="s">
        <v>2808</v>
      </c>
    </row>
    <row r="351064" spans="1:2" x14ac:dyDescent="0.25">
      <c r="A351064" s="156" t="s">
        <v>2809</v>
      </c>
      <c r="B351064" s="156" t="s">
        <v>2810</v>
      </c>
    </row>
    <row r="351065" spans="1:2" x14ac:dyDescent="0.25">
      <c r="A351065" s="156" t="s">
        <v>2811</v>
      </c>
      <c r="B351065" s="156" t="s">
        <v>2812</v>
      </c>
    </row>
    <row r="351066" spans="1:2" x14ac:dyDescent="0.25">
      <c r="A351066" s="156" t="s">
        <v>2813</v>
      </c>
      <c r="B351066" s="156" t="s">
        <v>2814</v>
      </c>
    </row>
    <row r="351067" spans="1:2" x14ac:dyDescent="0.25">
      <c r="A351067" s="156" t="s">
        <v>2815</v>
      </c>
      <c r="B351067" s="156" t="s">
        <v>2816</v>
      </c>
    </row>
    <row r="351068" spans="1:2" x14ac:dyDescent="0.25">
      <c r="A351068" s="156" t="s">
        <v>2817</v>
      </c>
      <c r="B351068" s="156" t="s">
        <v>2818</v>
      </c>
    </row>
    <row r="351069" spans="1:2" x14ac:dyDescent="0.25">
      <c r="A351069" s="156" t="s">
        <v>2819</v>
      </c>
      <c r="B351069" s="156" t="s">
        <v>2820</v>
      </c>
    </row>
    <row r="351070" spans="1:2" x14ac:dyDescent="0.25">
      <c r="A351070" s="156" t="s">
        <v>2821</v>
      </c>
      <c r="B351070" s="156" t="s">
        <v>2822</v>
      </c>
    </row>
    <row r="351071" spans="1:2" x14ac:dyDescent="0.25">
      <c r="A351071" s="156" t="s">
        <v>2823</v>
      </c>
      <c r="B351071" s="156" t="s">
        <v>2824</v>
      </c>
    </row>
    <row r="351072" spans="1:2" x14ac:dyDescent="0.25">
      <c r="A351072" s="156" t="s">
        <v>2825</v>
      </c>
      <c r="B351072" s="156" t="s">
        <v>2826</v>
      </c>
    </row>
    <row r="351073" spans="1:2" x14ac:dyDescent="0.25">
      <c r="A351073" s="156" t="s">
        <v>2827</v>
      </c>
      <c r="B351073" s="156" t="s">
        <v>2828</v>
      </c>
    </row>
    <row r="351074" spans="1:2" x14ac:dyDescent="0.25">
      <c r="A351074" s="156" t="s">
        <v>2829</v>
      </c>
      <c r="B351074" s="156" t="s">
        <v>2830</v>
      </c>
    </row>
    <row r="351075" spans="1:2" x14ac:dyDescent="0.25">
      <c r="A351075" s="156" t="s">
        <v>2831</v>
      </c>
      <c r="B351075" s="156" t="s">
        <v>2832</v>
      </c>
    </row>
    <row r="351076" spans="1:2" x14ac:dyDescent="0.25">
      <c r="A351076" s="156" t="s">
        <v>2833</v>
      </c>
      <c r="B351076" s="156" t="s">
        <v>2834</v>
      </c>
    </row>
    <row r="351077" spans="1:2" x14ac:dyDescent="0.25">
      <c r="A351077" s="156" t="s">
        <v>2835</v>
      </c>
      <c r="B351077" s="156" t="s">
        <v>2836</v>
      </c>
    </row>
    <row r="351078" spans="1:2" x14ac:dyDescent="0.25">
      <c r="A351078" s="156" t="s">
        <v>2837</v>
      </c>
      <c r="B351078" s="156" t="s">
        <v>2838</v>
      </c>
    </row>
    <row r="351079" spans="1:2" x14ac:dyDescent="0.25">
      <c r="A351079" s="156" t="s">
        <v>2839</v>
      </c>
      <c r="B351079" s="156" t="s">
        <v>2840</v>
      </c>
    </row>
    <row r="351080" spans="1:2" x14ac:dyDescent="0.25">
      <c r="A351080" s="156" t="s">
        <v>2841</v>
      </c>
      <c r="B351080" s="156" t="s">
        <v>2842</v>
      </c>
    </row>
    <row r="351081" spans="1:2" x14ac:dyDescent="0.25">
      <c r="A351081" s="156" t="s">
        <v>2843</v>
      </c>
      <c r="B351081" s="156" t="s">
        <v>2844</v>
      </c>
    </row>
    <row r="351082" spans="1:2" x14ac:dyDescent="0.25">
      <c r="A351082" s="156" t="s">
        <v>2845</v>
      </c>
      <c r="B351082" s="156" t="s">
        <v>2846</v>
      </c>
    </row>
    <row r="351083" spans="1:2" x14ac:dyDescent="0.25">
      <c r="A351083" s="156" t="s">
        <v>2847</v>
      </c>
      <c r="B351083" s="156" t="s">
        <v>2848</v>
      </c>
    </row>
    <row r="351084" spans="1:2" x14ac:dyDescent="0.25">
      <c r="A351084" s="156" t="s">
        <v>2849</v>
      </c>
      <c r="B351084" s="156" t="s">
        <v>2850</v>
      </c>
    </row>
    <row r="351085" spans="1:2" x14ac:dyDescent="0.25">
      <c r="A351085" s="156" t="s">
        <v>2851</v>
      </c>
      <c r="B351085" s="156" t="s">
        <v>2852</v>
      </c>
    </row>
    <row r="351086" spans="1:2" x14ac:dyDescent="0.25">
      <c r="A351086" s="156" t="s">
        <v>2853</v>
      </c>
      <c r="B351086" s="156" t="s">
        <v>2854</v>
      </c>
    </row>
    <row r="351087" spans="1:2" x14ac:dyDescent="0.25">
      <c r="A351087" s="156" t="s">
        <v>2855</v>
      </c>
      <c r="B351087" s="156" t="s">
        <v>2856</v>
      </c>
    </row>
    <row r="351088" spans="1:2" x14ac:dyDescent="0.25">
      <c r="A351088" s="156" t="s">
        <v>2857</v>
      </c>
      <c r="B351088" s="156" t="s">
        <v>2858</v>
      </c>
    </row>
    <row r="351089" spans="1:2" x14ac:dyDescent="0.25">
      <c r="A351089" s="156" t="s">
        <v>2859</v>
      </c>
      <c r="B351089" s="156" t="s">
        <v>2860</v>
      </c>
    </row>
    <row r="351090" spans="1:2" x14ac:dyDescent="0.25">
      <c r="A351090" s="156" t="s">
        <v>2861</v>
      </c>
      <c r="B351090" s="156" t="s">
        <v>2862</v>
      </c>
    </row>
    <row r="351091" spans="1:2" x14ac:dyDescent="0.25">
      <c r="A351091" s="156" t="s">
        <v>2863</v>
      </c>
      <c r="B351091" s="156" t="s">
        <v>2864</v>
      </c>
    </row>
    <row r="351092" spans="1:2" x14ac:dyDescent="0.25">
      <c r="A351092" s="156" t="s">
        <v>2865</v>
      </c>
      <c r="B351092" s="156" t="s">
        <v>2866</v>
      </c>
    </row>
    <row r="351093" spans="1:2" x14ac:dyDescent="0.25">
      <c r="A351093" s="156" t="s">
        <v>2867</v>
      </c>
      <c r="B351093" s="156" t="s">
        <v>2868</v>
      </c>
    </row>
    <row r="351094" spans="1:2" x14ac:dyDescent="0.25">
      <c r="A351094" s="156" t="s">
        <v>2869</v>
      </c>
      <c r="B351094" s="156" t="s">
        <v>2870</v>
      </c>
    </row>
    <row r="351095" spans="1:2" x14ac:dyDescent="0.25">
      <c r="A351095" s="156" t="s">
        <v>2871</v>
      </c>
      <c r="B351095" s="156" t="s">
        <v>2872</v>
      </c>
    </row>
    <row r="351096" spans="1:2" x14ac:dyDescent="0.25">
      <c r="A351096" s="156" t="s">
        <v>2873</v>
      </c>
      <c r="B351096" s="156" t="s">
        <v>2874</v>
      </c>
    </row>
    <row r="351097" spans="1:2" x14ac:dyDescent="0.25">
      <c r="A351097" s="156" t="s">
        <v>2875</v>
      </c>
      <c r="B351097" s="156" t="s">
        <v>2876</v>
      </c>
    </row>
    <row r="351098" spans="1:2" x14ac:dyDescent="0.25">
      <c r="A351098" s="156" t="s">
        <v>2877</v>
      </c>
      <c r="B351098" s="156" t="s">
        <v>2878</v>
      </c>
    </row>
    <row r="351099" spans="1:2" x14ac:dyDescent="0.25">
      <c r="A351099" s="156" t="s">
        <v>2879</v>
      </c>
      <c r="B351099" s="156" t="s">
        <v>2880</v>
      </c>
    </row>
    <row r="351100" spans="1:2" x14ac:dyDescent="0.25">
      <c r="A351100" s="156" t="s">
        <v>2881</v>
      </c>
      <c r="B351100" s="156" t="s">
        <v>2882</v>
      </c>
    </row>
    <row r="351101" spans="1:2" x14ac:dyDescent="0.25">
      <c r="A351101" s="156" t="s">
        <v>2883</v>
      </c>
      <c r="B351101" s="156" t="s">
        <v>2884</v>
      </c>
    </row>
    <row r="351102" spans="1:2" x14ac:dyDescent="0.25">
      <c r="A351102" s="156" t="s">
        <v>2885</v>
      </c>
      <c r="B351102" s="156" t="s">
        <v>2886</v>
      </c>
    </row>
    <row r="351103" spans="1:2" x14ac:dyDescent="0.25">
      <c r="A351103" s="156" t="s">
        <v>2887</v>
      </c>
      <c r="B351103" s="156" t="s">
        <v>2888</v>
      </c>
    </row>
    <row r="351104" spans="1:2" x14ac:dyDescent="0.25">
      <c r="A351104" s="156" t="s">
        <v>2889</v>
      </c>
      <c r="B351104" s="156" t="s">
        <v>2890</v>
      </c>
    </row>
    <row r="351105" spans="1:2" x14ac:dyDescent="0.25">
      <c r="A351105" s="156" t="s">
        <v>2891</v>
      </c>
      <c r="B351105" s="156" t="s">
        <v>2892</v>
      </c>
    </row>
    <row r="351106" spans="1:2" x14ac:dyDescent="0.25">
      <c r="A351106" s="156" t="s">
        <v>2893</v>
      </c>
      <c r="B351106" s="156" t="s">
        <v>2894</v>
      </c>
    </row>
    <row r="351107" spans="1:2" x14ac:dyDescent="0.25">
      <c r="A351107" s="156" t="s">
        <v>2895</v>
      </c>
      <c r="B351107" s="156" t="s">
        <v>2896</v>
      </c>
    </row>
    <row r="351108" spans="1:2" x14ac:dyDescent="0.25">
      <c r="A351108" s="156" t="s">
        <v>2897</v>
      </c>
      <c r="B351108" s="156" t="s">
        <v>2898</v>
      </c>
    </row>
    <row r="351109" spans="1:2" x14ac:dyDescent="0.25">
      <c r="A351109" s="156" t="s">
        <v>2899</v>
      </c>
      <c r="B351109" s="156" t="s">
        <v>2900</v>
      </c>
    </row>
    <row r="351110" spans="1:2" x14ac:dyDescent="0.25">
      <c r="A351110" s="156" t="s">
        <v>2901</v>
      </c>
      <c r="B351110" s="156" t="s">
        <v>2902</v>
      </c>
    </row>
    <row r="351111" spans="1:2" x14ac:dyDescent="0.25">
      <c r="A351111" s="156" t="s">
        <v>2903</v>
      </c>
      <c r="B351111" s="156" t="s">
        <v>2904</v>
      </c>
    </row>
    <row r="351112" spans="1:2" x14ac:dyDescent="0.25">
      <c r="A351112" s="156" t="s">
        <v>2905</v>
      </c>
      <c r="B351112" s="156" t="s">
        <v>2906</v>
      </c>
    </row>
    <row r="351113" spans="1:2" x14ac:dyDescent="0.25">
      <c r="A351113" s="156" t="s">
        <v>2907</v>
      </c>
      <c r="B351113" s="156" t="s">
        <v>2908</v>
      </c>
    </row>
    <row r="351114" spans="1:2" x14ac:dyDescent="0.25">
      <c r="A351114" s="156" t="s">
        <v>2909</v>
      </c>
      <c r="B351114" s="156" t="s">
        <v>2910</v>
      </c>
    </row>
    <row r="351115" spans="1:2" x14ac:dyDescent="0.25">
      <c r="A351115" s="156" t="s">
        <v>2911</v>
      </c>
      <c r="B351115" s="156" t="s">
        <v>2912</v>
      </c>
    </row>
    <row r="351116" spans="1:2" x14ac:dyDescent="0.25">
      <c r="A351116" s="156" t="s">
        <v>2913</v>
      </c>
      <c r="B351116" s="156" t="s">
        <v>2914</v>
      </c>
    </row>
    <row r="351117" spans="1:2" x14ac:dyDescent="0.25">
      <c r="A351117" s="156" t="s">
        <v>2915</v>
      </c>
      <c r="B351117" s="156" t="s">
        <v>2916</v>
      </c>
    </row>
    <row r="351118" spans="1:2" x14ac:dyDescent="0.25">
      <c r="A351118" s="156" t="s">
        <v>2917</v>
      </c>
      <c r="B351118" s="156" t="s">
        <v>2918</v>
      </c>
    </row>
    <row r="351119" spans="1:2" x14ac:dyDescent="0.25">
      <c r="A351119" s="156" t="s">
        <v>2919</v>
      </c>
      <c r="B351119" s="156" t="s">
        <v>2920</v>
      </c>
    </row>
    <row r="351120" spans="1:2" x14ac:dyDescent="0.25">
      <c r="A351120" s="156" t="s">
        <v>2921</v>
      </c>
      <c r="B351120" s="156" t="s">
        <v>2922</v>
      </c>
    </row>
    <row r="351121" spans="1:2" x14ac:dyDescent="0.25">
      <c r="A351121" s="156" t="s">
        <v>2923</v>
      </c>
      <c r="B351121" s="156" t="s">
        <v>2924</v>
      </c>
    </row>
    <row r="351122" spans="1:2" x14ac:dyDescent="0.25">
      <c r="A351122" s="156" t="s">
        <v>2925</v>
      </c>
      <c r="B351122" s="156" t="s">
        <v>2926</v>
      </c>
    </row>
    <row r="351123" spans="1:2" x14ac:dyDescent="0.25">
      <c r="A351123" s="156" t="s">
        <v>2927</v>
      </c>
      <c r="B351123" s="156" t="s">
        <v>2928</v>
      </c>
    </row>
    <row r="351124" spans="1:2" x14ac:dyDescent="0.25">
      <c r="A351124" s="156" t="s">
        <v>2929</v>
      </c>
      <c r="B351124" s="156" t="s">
        <v>2930</v>
      </c>
    </row>
    <row r="351125" spans="1:2" x14ac:dyDescent="0.25">
      <c r="A351125" s="156" t="s">
        <v>2931</v>
      </c>
      <c r="B351125" s="156" t="s">
        <v>2932</v>
      </c>
    </row>
    <row r="351126" spans="1:2" x14ac:dyDescent="0.25">
      <c r="A351126" s="156" t="s">
        <v>2933</v>
      </c>
      <c r="B351126" s="156" t="s">
        <v>2934</v>
      </c>
    </row>
    <row r="351127" spans="1:2" x14ac:dyDescent="0.25">
      <c r="A351127" s="156" t="s">
        <v>2935</v>
      </c>
      <c r="B351127" s="156" t="s">
        <v>2936</v>
      </c>
    </row>
    <row r="351128" spans="1:2" x14ac:dyDescent="0.25">
      <c r="A351128" s="156" t="s">
        <v>2937</v>
      </c>
      <c r="B351128" s="156" t="s">
        <v>2938</v>
      </c>
    </row>
    <row r="351129" spans="1:2" x14ac:dyDescent="0.25">
      <c r="A351129" s="156" t="s">
        <v>2939</v>
      </c>
      <c r="B351129" s="156" t="s">
        <v>2940</v>
      </c>
    </row>
    <row r="351130" spans="1:2" x14ac:dyDescent="0.25">
      <c r="A351130" s="156" t="s">
        <v>2941</v>
      </c>
      <c r="B351130" s="156" t="s">
        <v>2942</v>
      </c>
    </row>
    <row r="351131" spans="1:2" x14ac:dyDescent="0.25">
      <c r="A351131" s="156" t="s">
        <v>2943</v>
      </c>
      <c r="B351131" s="156" t="s">
        <v>2944</v>
      </c>
    </row>
    <row r="351132" spans="1:2" x14ac:dyDescent="0.25">
      <c r="A351132" s="156" t="s">
        <v>2945</v>
      </c>
      <c r="B351132" s="156" t="s">
        <v>2946</v>
      </c>
    </row>
    <row r="351133" spans="1:2" x14ac:dyDescent="0.25">
      <c r="A351133" s="156" t="s">
        <v>2947</v>
      </c>
      <c r="B351133" s="156" t="s">
        <v>2948</v>
      </c>
    </row>
    <row r="351134" spans="1:2" x14ac:dyDescent="0.25">
      <c r="A351134" s="156" t="s">
        <v>2949</v>
      </c>
      <c r="B351134" s="156" t="s">
        <v>2950</v>
      </c>
    </row>
    <row r="351135" spans="1:2" x14ac:dyDescent="0.25">
      <c r="A351135" s="156" t="s">
        <v>2951</v>
      </c>
      <c r="B351135" s="156" t="s">
        <v>2952</v>
      </c>
    </row>
    <row r="351136" spans="1:2" x14ac:dyDescent="0.25">
      <c r="A351136" s="156" t="s">
        <v>2953</v>
      </c>
      <c r="B351136" s="156" t="s">
        <v>2954</v>
      </c>
    </row>
    <row r="351137" spans="1:2" x14ac:dyDescent="0.25">
      <c r="A351137" s="156" t="s">
        <v>2955</v>
      </c>
      <c r="B351137" s="156" t="s">
        <v>2956</v>
      </c>
    </row>
    <row r="351138" spans="1:2" x14ac:dyDescent="0.25">
      <c r="A351138" s="156" t="s">
        <v>2957</v>
      </c>
      <c r="B351138" s="156" t="s">
        <v>2958</v>
      </c>
    </row>
    <row r="351139" spans="1:2" x14ac:dyDescent="0.25">
      <c r="A351139" s="156" t="s">
        <v>2959</v>
      </c>
      <c r="B351139" s="156" t="s">
        <v>2960</v>
      </c>
    </row>
    <row r="351140" spans="1:2" x14ac:dyDescent="0.25">
      <c r="A351140" s="156" t="s">
        <v>2961</v>
      </c>
      <c r="B351140" s="156" t="s">
        <v>2962</v>
      </c>
    </row>
    <row r="351141" spans="1:2" x14ac:dyDescent="0.25">
      <c r="A351141" s="156" t="s">
        <v>2963</v>
      </c>
      <c r="B351141" s="156" t="s">
        <v>2964</v>
      </c>
    </row>
    <row r="351142" spans="1:2" x14ac:dyDescent="0.25">
      <c r="A351142" s="156" t="s">
        <v>2965</v>
      </c>
      <c r="B351142" s="156" t="s">
        <v>2966</v>
      </c>
    </row>
    <row r="351143" spans="1:2" x14ac:dyDescent="0.25">
      <c r="A351143" s="156" t="s">
        <v>2967</v>
      </c>
      <c r="B351143" s="156" t="s">
        <v>2968</v>
      </c>
    </row>
    <row r="351144" spans="1:2" x14ac:dyDescent="0.25">
      <c r="A351144" s="156" t="s">
        <v>2969</v>
      </c>
      <c r="B351144" s="156" t="s">
        <v>2970</v>
      </c>
    </row>
    <row r="351145" spans="1:2" x14ac:dyDescent="0.25">
      <c r="A351145" s="156" t="s">
        <v>2971</v>
      </c>
      <c r="B351145" s="156" t="s">
        <v>2972</v>
      </c>
    </row>
    <row r="351146" spans="1:2" x14ac:dyDescent="0.25">
      <c r="A351146" s="156" t="s">
        <v>2973</v>
      </c>
      <c r="B351146" s="156" t="s">
        <v>2974</v>
      </c>
    </row>
    <row r="351147" spans="1:2" x14ac:dyDescent="0.25">
      <c r="A351147" s="156" t="s">
        <v>2975</v>
      </c>
      <c r="B351147" s="156" t="s">
        <v>2976</v>
      </c>
    </row>
    <row r="351148" spans="1:2" x14ac:dyDescent="0.25">
      <c r="A351148" s="156" t="s">
        <v>2977</v>
      </c>
      <c r="B351148" s="156" t="s">
        <v>2978</v>
      </c>
    </row>
    <row r="351149" spans="1:2" x14ac:dyDescent="0.25">
      <c r="A351149" s="156" t="s">
        <v>2979</v>
      </c>
      <c r="B351149" s="156" t="s">
        <v>2980</v>
      </c>
    </row>
    <row r="351150" spans="1:2" x14ac:dyDescent="0.25">
      <c r="A351150" s="156" t="s">
        <v>2981</v>
      </c>
      <c r="B351150" s="156" t="s">
        <v>2982</v>
      </c>
    </row>
    <row r="351151" spans="1:2" x14ac:dyDescent="0.25">
      <c r="A351151" s="156" t="s">
        <v>2983</v>
      </c>
      <c r="B351151" s="156" t="s">
        <v>2984</v>
      </c>
    </row>
    <row r="351152" spans="1:2" x14ac:dyDescent="0.25">
      <c r="A351152" s="156" t="s">
        <v>2985</v>
      </c>
      <c r="B351152" s="156" t="s">
        <v>2986</v>
      </c>
    </row>
    <row r="351153" spans="1:2" x14ac:dyDescent="0.25">
      <c r="A351153" s="156" t="s">
        <v>2987</v>
      </c>
      <c r="B351153" s="156" t="s">
        <v>2988</v>
      </c>
    </row>
    <row r="351154" spans="1:2" x14ac:dyDescent="0.25">
      <c r="A351154" s="156" t="s">
        <v>2989</v>
      </c>
      <c r="B351154" s="156" t="s">
        <v>2990</v>
      </c>
    </row>
    <row r="351155" spans="1:2" x14ac:dyDescent="0.25">
      <c r="A351155" s="156" t="s">
        <v>2991</v>
      </c>
      <c r="B351155" s="156" t="s">
        <v>2992</v>
      </c>
    </row>
    <row r="351156" spans="1:2" x14ac:dyDescent="0.25">
      <c r="A351156" s="156" t="s">
        <v>2993</v>
      </c>
      <c r="B351156" s="156" t="s">
        <v>2994</v>
      </c>
    </row>
    <row r="351157" spans="1:2" x14ac:dyDescent="0.25">
      <c r="A351157" s="156" t="s">
        <v>2995</v>
      </c>
      <c r="B351157" s="156" t="s">
        <v>2996</v>
      </c>
    </row>
    <row r="351158" spans="1:2" x14ac:dyDescent="0.25">
      <c r="A351158" s="156" t="s">
        <v>2997</v>
      </c>
      <c r="B351158" s="156" t="s">
        <v>2998</v>
      </c>
    </row>
    <row r="351159" spans="1:2" x14ac:dyDescent="0.25">
      <c r="A351159" s="156" t="s">
        <v>2999</v>
      </c>
      <c r="B351159" s="156" t="s">
        <v>3000</v>
      </c>
    </row>
    <row r="351160" spans="1:2" x14ac:dyDescent="0.25">
      <c r="A351160" s="156" t="s">
        <v>3001</v>
      </c>
      <c r="B351160" s="156" t="s">
        <v>3002</v>
      </c>
    </row>
    <row r="351161" spans="1:2" x14ac:dyDescent="0.25">
      <c r="A351161" s="156" t="s">
        <v>3003</v>
      </c>
      <c r="B351161" s="156" t="s">
        <v>3004</v>
      </c>
    </row>
    <row r="351162" spans="1:2" x14ac:dyDescent="0.25">
      <c r="A351162" s="156" t="s">
        <v>3005</v>
      </c>
      <c r="B351162" s="156" t="s">
        <v>3006</v>
      </c>
    </row>
    <row r="351163" spans="1:2" x14ac:dyDescent="0.25">
      <c r="A351163" s="156" t="s">
        <v>3007</v>
      </c>
      <c r="B351163" s="156" t="s">
        <v>3008</v>
      </c>
    </row>
    <row r="351164" spans="1:2" x14ac:dyDescent="0.25">
      <c r="A351164" s="156" t="s">
        <v>3009</v>
      </c>
      <c r="B351164" s="156" t="s">
        <v>3010</v>
      </c>
    </row>
    <row r="351165" spans="1:2" x14ac:dyDescent="0.25">
      <c r="A351165" s="156" t="s">
        <v>3011</v>
      </c>
      <c r="B351165" s="156" t="s">
        <v>3012</v>
      </c>
    </row>
    <row r="351166" spans="1:2" x14ac:dyDescent="0.25">
      <c r="A351166" s="156" t="s">
        <v>3013</v>
      </c>
      <c r="B351166" s="156" t="s">
        <v>3014</v>
      </c>
    </row>
    <row r="351167" spans="1:2" x14ac:dyDescent="0.25">
      <c r="A351167" s="156" t="s">
        <v>3015</v>
      </c>
      <c r="B351167" s="156" t="s">
        <v>3016</v>
      </c>
    </row>
    <row r="351168" spans="1:2" x14ac:dyDescent="0.25">
      <c r="A351168" s="156" t="s">
        <v>3017</v>
      </c>
      <c r="B351168" s="156" t="s">
        <v>3018</v>
      </c>
    </row>
    <row r="351169" spans="1:2" x14ac:dyDescent="0.25">
      <c r="A351169" s="156" t="s">
        <v>3019</v>
      </c>
      <c r="B351169" s="156" t="s">
        <v>3020</v>
      </c>
    </row>
    <row r="351170" spans="1:2" x14ac:dyDescent="0.25">
      <c r="A351170" s="156" t="s">
        <v>3021</v>
      </c>
      <c r="B351170" s="156" t="s">
        <v>3022</v>
      </c>
    </row>
    <row r="351171" spans="1:2" x14ac:dyDescent="0.25">
      <c r="A351171" s="156" t="s">
        <v>3023</v>
      </c>
      <c r="B351171" s="156" t="s">
        <v>3024</v>
      </c>
    </row>
    <row r="351172" spans="1:2" x14ac:dyDescent="0.25">
      <c r="A351172" s="156" t="s">
        <v>3025</v>
      </c>
      <c r="B351172" s="156" t="s">
        <v>3026</v>
      </c>
    </row>
    <row r="351173" spans="1:2" x14ac:dyDescent="0.25">
      <c r="A351173" s="156" t="s">
        <v>3027</v>
      </c>
      <c r="B351173" s="156" t="s">
        <v>3028</v>
      </c>
    </row>
    <row r="351174" spans="1:2" x14ac:dyDescent="0.25">
      <c r="A351174" s="156" t="s">
        <v>3029</v>
      </c>
      <c r="B351174" s="156" t="s">
        <v>3030</v>
      </c>
    </row>
    <row r="351175" spans="1:2" x14ac:dyDescent="0.25">
      <c r="A351175" s="156" t="s">
        <v>3031</v>
      </c>
      <c r="B351175" s="156" t="s">
        <v>3032</v>
      </c>
    </row>
    <row r="351176" spans="1:2" x14ac:dyDescent="0.25">
      <c r="A351176" s="156" t="s">
        <v>3033</v>
      </c>
      <c r="B351176" s="156" t="s">
        <v>3034</v>
      </c>
    </row>
    <row r="351177" spans="1:2" x14ac:dyDescent="0.25">
      <c r="A351177" s="156" t="s">
        <v>3035</v>
      </c>
      <c r="B351177" s="156" t="s">
        <v>3036</v>
      </c>
    </row>
    <row r="351178" spans="1:2" x14ac:dyDescent="0.25">
      <c r="A351178" s="156" t="s">
        <v>3037</v>
      </c>
      <c r="B351178" s="156" t="s">
        <v>3038</v>
      </c>
    </row>
    <row r="351179" spans="1:2" x14ac:dyDescent="0.25">
      <c r="A351179" s="156" t="s">
        <v>3039</v>
      </c>
      <c r="B351179" s="156" t="s">
        <v>3040</v>
      </c>
    </row>
    <row r="351180" spans="1:2" x14ac:dyDescent="0.25">
      <c r="A351180" s="156" t="s">
        <v>3041</v>
      </c>
      <c r="B351180" s="156" t="s">
        <v>3042</v>
      </c>
    </row>
    <row r="351181" spans="1:2" x14ac:dyDescent="0.25">
      <c r="A351181" s="156" t="s">
        <v>3043</v>
      </c>
      <c r="B351181" s="156" t="s">
        <v>3044</v>
      </c>
    </row>
    <row r="351182" spans="1:2" x14ac:dyDescent="0.25">
      <c r="A351182" s="156" t="s">
        <v>3045</v>
      </c>
      <c r="B351182" s="156" t="s">
        <v>3046</v>
      </c>
    </row>
    <row r="351183" spans="1:2" x14ac:dyDescent="0.25">
      <c r="A351183" s="156" t="s">
        <v>3047</v>
      </c>
      <c r="B351183" s="156" t="s">
        <v>3048</v>
      </c>
    </row>
    <row r="351184" spans="1:2" x14ac:dyDescent="0.25">
      <c r="A351184" s="156" t="s">
        <v>3049</v>
      </c>
      <c r="B351184" s="156" t="s">
        <v>3050</v>
      </c>
    </row>
    <row r="351185" spans="1:2" x14ac:dyDescent="0.25">
      <c r="A351185" s="156" t="s">
        <v>3051</v>
      </c>
      <c r="B351185" s="156" t="s">
        <v>3052</v>
      </c>
    </row>
    <row r="351186" spans="1:2" x14ac:dyDescent="0.25">
      <c r="A351186" s="156" t="s">
        <v>3053</v>
      </c>
      <c r="B351186" s="156" t="s">
        <v>3054</v>
      </c>
    </row>
    <row r="351187" spans="1:2" x14ac:dyDescent="0.25">
      <c r="A351187" s="156" t="s">
        <v>3055</v>
      </c>
      <c r="B351187" s="156" t="s">
        <v>3056</v>
      </c>
    </row>
    <row r="351188" spans="1:2" x14ac:dyDescent="0.25">
      <c r="A351188" s="156" t="s">
        <v>3057</v>
      </c>
      <c r="B351188" s="156" t="s">
        <v>3058</v>
      </c>
    </row>
    <row r="351189" spans="1:2" x14ac:dyDescent="0.25">
      <c r="A351189" s="156" t="s">
        <v>3059</v>
      </c>
      <c r="B351189" s="156" t="s">
        <v>3060</v>
      </c>
    </row>
    <row r="351190" spans="1:2" x14ac:dyDescent="0.25">
      <c r="A351190" s="156" t="s">
        <v>3061</v>
      </c>
      <c r="B351190" s="156" t="s">
        <v>3062</v>
      </c>
    </row>
    <row r="351191" spans="1:2" x14ac:dyDescent="0.25">
      <c r="A351191" s="156" t="s">
        <v>3063</v>
      </c>
      <c r="B351191" s="156" t="s">
        <v>3064</v>
      </c>
    </row>
    <row r="351192" spans="1:2" x14ac:dyDescent="0.25">
      <c r="A351192" s="156" t="s">
        <v>3065</v>
      </c>
      <c r="B351192" s="156" t="s">
        <v>3066</v>
      </c>
    </row>
    <row r="351193" spans="1:2" x14ac:dyDescent="0.25">
      <c r="A351193" s="156" t="s">
        <v>3067</v>
      </c>
      <c r="B351193" s="156" t="s">
        <v>3068</v>
      </c>
    </row>
    <row r="351194" spans="1:2" x14ac:dyDescent="0.25">
      <c r="A351194" s="156" t="s">
        <v>3069</v>
      </c>
      <c r="B351194" s="156" t="s">
        <v>3070</v>
      </c>
    </row>
    <row r="351195" spans="1:2" x14ac:dyDescent="0.25">
      <c r="A351195" s="156" t="s">
        <v>3071</v>
      </c>
      <c r="B351195" s="156" t="s">
        <v>3072</v>
      </c>
    </row>
    <row r="351196" spans="1:2" x14ac:dyDescent="0.25">
      <c r="A351196" s="156" t="s">
        <v>3073</v>
      </c>
      <c r="B351196" s="156" t="s">
        <v>3074</v>
      </c>
    </row>
    <row r="351197" spans="1:2" x14ac:dyDescent="0.25">
      <c r="A351197" s="156" t="s">
        <v>3075</v>
      </c>
      <c r="B351197" s="156" t="s">
        <v>3076</v>
      </c>
    </row>
    <row r="351198" spans="1:2" x14ac:dyDescent="0.25">
      <c r="A351198" s="156" t="s">
        <v>3077</v>
      </c>
      <c r="B351198" s="156" t="s">
        <v>3078</v>
      </c>
    </row>
    <row r="351199" spans="1:2" x14ac:dyDescent="0.25">
      <c r="A351199" s="156" t="s">
        <v>3079</v>
      </c>
      <c r="B351199" s="156" t="s">
        <v>3080</v>
      </c>
    </row>
    <row r="351200" spans="1:2" x14ac:dyDescent="0.25">
      <c r="A351200" s="156" t="s">
        <v>3081</v>
      </c>
      <c r="B351200" s="156" t="s">
        <v>3082</v>
      </c>
    </row>
    <row r="351201" spans="1:2" x14ac:dyDescent="0.25">
      <c r="A351201" s="156" t="s">
        <v>3083</v>
      </c>
      <c r="B351201" s="156" t="s">
        <v>3084</v>
      </c>
    </row>
    <row r="351202" spans="1:2" x14ac:dyDescent="0.25">
      <c r="A351202" s="156" t="s">
        <v>3085</v>
      </c>
      <c r="B351202" s="156" t="s">
        <v>3086</v>
      </c>
    </row>
    <row r="351203" spans="1:2" x14ac:dyDescent="0.25">
      <c r="A351203" s="156" t="s">
        <v>3087</v>
      </c>
      <c r="B351203" s="156" t="s">
        <v>3088</v>
      </c>
    </row>
    <row r="351204" spans="1:2" x14ac:dyDescent="0.25">
      <c r="A351204" s="156" t="s">
        <v>3089</v>
      </c>
      <c r="B351204" s="156" t="s">
        <v>3090</v>
      </c>
    </row>
    <row r="351205" spans="1:2" x14ac:dyDescent="0.25">
      <c r="A351205" s="156" t="s">
        <v>3091</v>
      </c>
      <c r="B351205" s="156" t="s">
        <v>3092</v>
      </c>
    </row>
    <row r="351206" spans="1:2" x14ac:dyDescent="0.25">
      <c r="A351206" s="156" t="s">
        <v>3093</v>
      </c>
      <c r="B351206" s="156" t="s">
        <v>3094</v>
      </c>
    </row>
    <row r="351207" spans="1:2" x14ac:dyDescent="0.25">
      <c r="A351207" s="156" t="s">
        <v>3095</v>
      </c>
      <c r="B351207" s="156" t="s">
        <v>3096</v>
      </c>
    </row>
    <row r="351208" spans="1:2" x14ac:dyDescent="0.25">
      <c r="A351208" s="156" t="s">
        <v>3097</v>
      </c>
      <c r="B351208" s="156" t="s">
        <v>3098</v>
      </c>
    </row>
    <row r="351209" spans="1:2" x14ac:dyDescent="0.25">
      <c r="A351209" s="156" t="s">
        <v>3099</v>
      </c>
      <c r="B351209" s="156" t="s">
        <v>3100</v>
      </c>
    </row>
    <row r="351210" spans="1:2" x14ac:dyDescent="0.25">
      <c r="A351210" s="156" t="s">
        <v>3101</v>
      </c>
      <c r="B351210" s="156" t="s">
        <v>3102</v>
      </c>
    </row>
    <row r="351211" spans="1:2" x14ac:dyDescent="0.25">
      <c r="A351211" s="156" t="s">
        <v>3103</v>
      </c>
      <c r="B351211" s="156" t="s">
        <v>3104</v>
      </c>
    </row>
    <row r="351212" spans="1:2" x14ac:dyDescent="0.25">
      <c r="A351212" s="156" t="s">
        <v>3105</v>
      </c>
      <c r="B351212" s="156" t="s">
        <v>3106</v>
      </c>
    </row>
    <row r="351213" spans="1:2" x14ac:dyDescent="0.25">
      <c r="A351213" s="156" t="s">
        <v>3107</v>
      </c>
      <c r="B351213" s="156" t="s">
        <v>3108</v>
      </c>
    </row>
    <row r="351214" spans="1:2" x14ac:dyDescent="0.25">
      <c r="A351214" s="156" t="s">
        <v>3109</v>
      </c>
      <c r="B351214" s="156" t="s">
        <v>3110</v>
      </c>
    </row>
    <row r="351215" spans="1:2" x14ac:dyDescent="0.25">
      <c r="A351215" s="156" t="s">
        <v>3111</v>
      </c>
      <c r="B351215" s="156" t="s">
        <v>3112</v>
      </c>
    </row>
    <row r="351216" spans="1:2" x14ac:dyDescent="0.25">
      <c r="A351216" s="156" t="s">
        <v>3113</v>
      </c>
      <c r="B351216" s="156" t="s">
        <v>3114</v>
      </c>
    </row>
    <row r="351217" spans="1:2" x14ac:dyDescent="0.25">
      <c r="A351217" s="156" t="s">
        <v>3115</v>
      </c>
      <c r="B351217" s="156" t="s">
        <v>3116</v>
      </c>
    </row>
    <row r="351218" spans="1:2" x14ac:dyDescent="0.25">
      <c r="A351218" s="156" t="s">
        <v>3117</v>
      </c>
      <c r="B351218" s="156" t="s">
        <v>3118</v>
      </c>
    </row>
    <row r="351219" spans="1:2" x14ac:dyDescent="0.25">
      <c r="A351219" s="156" t="s">
        <v>3119</v>
      </c>
      <c r="B351219" s="156" t="s">
        <v>3120</v>
      </c>
    </row>
    <row r="351220" spans="1:2" x14ac:dyDescent="0.25">
      <c r="A351220" s="156" t="s">
        <v>3121</v>
      </c>
      <c r="B351220" s="156" t="s">
        <v>3122</v>
      </c>
    </row>
    <row r="351221" spans="1:2" x14ac:dyDescent="0.25">
      <c r="A351221" s="156" t="s">
        <v>3123</v>
      </c>
      <c r="B351221" s="156" t="s">
        <v>3124</v>
      </c>
    </row>
    <row r="351222" spans="1:2" x14ac:dyDescent="0.25">
      <c r="A351222" s="156" t="s">
        <v>3125</v>
      </c>
      <c r="B351222" s="156" t="s">
        <v>3126</v>
      </c>
    </row>
    <row r="351223" spans="1:2" x14ac:dyDescent="0.25">
      <c r="A351223" s="156" t="s">
        <v>3127</v>
      </c>
      <c r="B351223" s="156" t="s">
        <v>3128</v>
      </c>
    </row>
    <row r="351224" spans="1:2" x14ac:dyDescent="0.25">
      <c r="A351224" s="156" t="s">
        <v>3129</v>
      </c>
      <c r="B351224" s="156" t="s">
        <v>3130</v>
      </c>
    </row>
    <row r="351225" spans="1:2" x14ac:dyDescent="0.25">
      <c r="A351225" s="156" t="s">
        <v>3131</v>
      </c>
      <c r="B351225" s="156" t="s">
        <v>3132</v>
      </c>
    </row>
    <row r="351226" spans="1:2" x14ac:dyDescent="0.25">
      <c r="A351226" s="156" t="s">
        <v>3133</v>
      </c>
      <c r="B351226" s="156" t="s">
        <v>3134</v>
      </c>
    </row>
    <row r="351227" spans="1:2" x14ac:dyDescent="0.25">
      <c r="A351227" s="156" t="s">
        <v>3135</v>
      </c>
      <c r="B351227" s="156" t="s">
        <v>3136</v>
      </c>
    </row>
    <row r="351228" spans="1:2" x14ac:dyDescent="0.25">
      <c r="A351228" s="156" t="s">
        <v>3137</v>
      </c>
      <c r="B351228" s="156" t="s">
        <v>3138</v>
      </c>
    </row>
    <row r="351229" spans="1:2" x14ac:dyDescent="0.25">
      <c r="A351229" s="156" t="s">
        <v>3139</v>
      </c>
      <c r="B351229" s="156" t="s">
        <v>3140</v>
      </c>
    </row>
    <row r="351230" spans="1:2" x14ac:dyDescent="0.25">
      <c r="A351230" s="156" t="s">
        <v>3141</v>
      </c>
      <c r="B351230" s="156" t="s">
        <v>3142</v>
      </c>
    </row>
    <row r="351231" spans="1:2" x14ac:dyDescent="0.25">
      <c r="A351231" s="156" t="s">
        <v>3143</v>
      </c>
      <c r="B351231" s="156" t="s">
        <v>3144</v>
      </c>
    </row>
    <row r="351232" spans="1:2" x14ac:dyDescent="0.25">
      <c r="A351232" s="156" t="s">
        <v>3145</v>
      </c>
      <c r="B351232" s="156" t="s">
        <v>3146</v>
      </c>
    </row>
    <row r="351233" spans="1:2" x14ac:dyDescent="0.25">
      <c r="A351233" s="156" t="s">
        <v>3147</v>
      </c>
      <c r="B351233" s="156" t="s">
        <v>3148</v>
      </c>
    </row>
    <row r="351234" spans="1:2" x14ac:dyDescent="0.25">
      <c r="A351234" s="156" t="s">
        <v>3149</v>
      </c>
      <c r="B351234" s="156" t="s">
        <v>3150</v>
      </c>
    </row>
    <row r="351235" spans="1:2" x14ac:dyDescent="0.25">
      <c r="A351235" s="156" t="s">
        <v>3151</v>
      </c>
      <c r="B351235" s="156" t="s">
        <v>3152</v>
      </c>
    </row>
    <row r="351236" spans="1:2" x14ac:dyDescent="0.25">
      <c r="A351236" s="156" t="s">
        <v>3153</v>
      </c>
      <c r="B351236" s="156" t="s">
        <v>3154</v>
      </c>
    </row>
    <row r="351237" spans="1:2" x14ac:dyDescent="0.25">
      <c r="A351237" s="156" t="s">
        <v>3155</v>
      </c>
      <c r="B351237" s="156" t="s">
        <v>3156</v>
      </c>
    </row>
    <row r="351238" spans="1:2" x14ac:dyDescent="0.25">
      <c r="A351238" s="156" t="s">
        <v>3157</v>
      </c>
      <c r="B351238" s="156" t="s">
        <v>3158</v>
      </c>
    </row>
    <row r="351239" spans="1:2" x14ac:dyDescent="0.25">
      <c r="A351239" s="156" t="s">
        <v>3159</v>
      </c>
      <c r="B351239" s="156" t="s">
        <v>3160</v>
      </c>
    </row>
    <row r="351240" spans="1:2" x14ac:dyDescent="0.25">
      <c r="A351240" s="156" t="s">
        <v>3161</v>
      </c>
      <c r="B351240" s="156" t="s">
        <v>3162</v>
      </c>
    </row>
    <row r="351241" spans="1:2" x14ac:dyDescent="0.25">
      <c r="A351241" s="156" t="s">
        <v>3163</v>
      </c>
      <c r="B351241" s="156" t="s">
        <v>3164</v>
      </c>
    </row>
    <row r="351242" spans="1:2" x14ac:dyDescent="0.25">
      <c r="A351242" s="156" t="s">
        <v>3165</v>
      </c>
      <c r="B351242" s="156" t="s">
        <v>3166</v>
      </c>
    </row>
    <row r="351243" spans="1:2" x14ac:dyDescent="0.25">
      <c r="A351243" s="156" t="s">
        <v>3167</v>
      </c>
      <c r="B351243" s="156" t="s">
        <v>3168</v>
      </c>
    </row>
    <row r="351244" spans="1:2" x14ac:dyDescent="0.25">
      <c r="A351244" s="156" t="s">
        <v>3169</v>
      </c>
      <c r="B351244" s="156" t="s">
        <v>3170</v>
      </c>
    </row>
    <row r="351245" spans="1:2" x14ac:dyDescent="0.25">
      <c r="A351245" s="156" t="s">
        <v>3171</v>
      </c>
      <c r="B351245" s="156" t="s">
        <v>3172</v>
      </c>
    </row>
    <row r="351246" spans="1:2" x14ac:dyDescent="0.25">
      <c r="A351246" s="156" t="s">
        <v>3173</v>
      </c>
      <c r="B351246" s="156" t="s">
        <v>3174</v>
      </c>
    </row>
    <row r="351247" spans="1:2" x14ac:dyDescent="0.25">
      <c r="A351247" s="156" t="s">
        <v>3175</v>
      </c>
      <c r="B351247" s="156" t="s">
        <v>3176</v>
      </c>
    </row>
    <row r="351248" spans="1:2" x14ac:dyDescent="0.25">
      <c r="A351248" s="156" t="s">
        <v>3177</v>
      </c>
      <c r="B351248" s="156" t="s">
        <v>3178</v>
      </c>
    </row>
    <row r="351249" spans="1:2" x14ac:dyDescent="0.25">
      <c r="A351249" s="156" t="s">
        <v>3179</v>
      </c>
      <c r="B351249" s="156" t="s">
        <v>3180</v>
      </c>
    </row>
    <row r="351250" spans="1:2" x14ac:dyDescent="0.25">
      <c r="A351250" s="156" t="s">
        <v>3181</v>
      </c>
      <c r="B351250" s="156" t="s">
        <v>3182</v>
      </c>
    </row>
    <row r="351251" spans="1:2" x14ac:dyDescent="0.25">
      <c r="A351251" s="156" t="s">
        <v>3183</v>
      </c>
      <c r="B351251" s="156" t="s">
        <v>3184</v>
      </c>
    </row>
    <row r="351252" spans="1:2" x14ac:dyDescent="0.25">
      <c r="A351252" s="156" t="s">
        <v>3185</v>
      </c>
      <c r="B351252" s="156" t="s">
        <v>3186</v>
      </c>
    </row>
    <row r="351253" spans="1:2" x14ac:dyDescent="0.25">
      <c r="A351253" s="156" t="s">
        <v>3187</v>
      </c>
      <c r="B351253" s="156" t="s">
        <v>3188</v>
      </c>
    </row>
    <row r="351254" spans="1:2" x14ac:dyDescent="0.25">
      <c r="A351254" s="156" t="s">
        <v>3189</v>
      </c>
      <c r="B351254" s="156" t="s">
        <v>3190</v>
      </c>
    </row>
    <row r="351255" spans="1:2" x14ac:dyDescent="0.25">
      <c r="A351255" s="156" t="s">
        <v>3191</v>
      </c>
      <c r="B351255" s="156" t="s">
        <v>3192</v>
      </c>
    </row>
    <row r="351256" spans="1:2" x14ac:dyDescent="0.25">
      <c r="A351256" s="156" t="s">
        <v>3193</v>
      </c>
      <c r="B351256" s="156" t="s">
        <v>3194</v>
      </c>
    </row>
    <row r="351257" spans="1:2" x14ac:dyDescent="0.25">
      <c r="A351257" s="156" t="s">
        <v>3195</v>
      </c>
      <c r="B351257" s="156" t="s">
        <v>3196</v>
      </c>
    </row>
    <row r="351258" spans="1:2" x14ac:dyDescent="0.25">
      <c r="A351258" s="156" t="s">
        <v>3197</v>
      </c>
      <c r="B351258" s="156" t="s">
        <v>3198</v>
      </c>
    </row>
    <row r="351259" spans="1:2" x14ac:dyDescent="0.25">
      <c r="A351259" s="156" t="s">
        <v>3199</v>
      </c>
      <c r="B351259" s="156" t="s">
        <v>3200</v>
      </c>
    </row>
    <row r="351260" spans="1:2" x14ac:dyDescent="0.25">
      <c r="A351260" s="156" t="s">
        <v>3201</v>
      </c>
      <c r="B351260" s="156" t="s">
        <v>3202</v>
      </c>
    </row>
    <row r="351261" spans="1:2" x14ac:dyDescent="0.25">
      <c r="A351261" s="156" t="s">
        <v>3203</v>
      </c>
      <c r="B351261" s="156" t="s">
        <v>3204</v>
      </c>
    </row>
    <row r="351262" spans="1:2" x14ac:dyDescent="0.25">
      <c r="A351262" s="156" t="s">
        <v>3205</v>
      </c>
      <c r="B351262" s="156" t="s">
        <v>3206</v>
      </c>
    </row>
    <row r="351263" spans="1:2" x14ac:dyDescent="0.25">
      <c r="A351263" s="156" t="s">
        <v>3207</v>
      </c>
      <c r="B351263" s="156" t="s">
        <v>3208</v>
      </c>
    </row>
    <row r="351264" spans="1:2" x14ac:dyDescent="0.25">
      <c r="A351264" s="156" t="s">
        <v>3209</v>
      </c>
      <c r="B351264" s="156" t="s">
        <v>3210</v>
      </c>
    </row>
    <row r="351265" spans="1:2" x14ac:dyDescent="0.25">
      <c r="A351265" s="156" t="s">
        <v>3211</v>
      </c>
      <c r="B351265" s="156" t="s">
        <v>3212</v>
      </c>
    </row>
    <row r="351266" spans="1:2" x14ac:dyDescent="0.25">
      <c r="A351266" s="156" t="s">
        <v>3213</v>
      </c>
      <c r="B351266" s="156" t="s">
        <v>3214</v>
      </c>
    </row>
    <row r="351267" spans="1:2" x14ac:dyDescent="0.25">
      <c r="A351267" s="156" t="s">
        <v>3215</v>
      </c>
      <c r="B351267" s="156" t="s">
        <v>3216</v>
      </c>
    </row>
    <row r="351268" spans="1:2" x14ac:dyDescent="0.25">
      <c r="A351268" s="156" t="s">
        <v>3217</v>
      </c>
      <c r="B351268" s="156" t="s">
        <v>3218</v>
      </c>
    </row>
    <row r="351269" spans="1:2" x14ac:dyDescent="0.25">
      <c r="A351269" s="156" t="s">
        <v>3219</v>
      </c>
      <c r="B351269" s="156" t="s">
        <v>3220</v>
      </c>
    </row>
    <row r="351270" spans="1:2" x14ac:dyDescent="0.25">
      <c r="A351270" s="156" t="s">
        <v>3221</v>
      </c>
      <c r="B351270" s="156" t="s">
        <v>3222</v>
      </c>
    </row>
    <row r="351271" spans="1:2" x14ac:dyDescent="0.25">
      <c r="A351271" s="156" t="s">
        <v>3223</v>
      </c>
      <c r="B351271" s="156" t="s">
        <v>3224</v>
      </c>
    </row>
    <row r="351272" spans="1:2" x14ac:dyDescent="0.25">
      <c r="A351272" s="156" t="s">
        <v>3225</v>
      </c>
      <c r="B351272" s="156" t="s">
        <v>3226</v>
      </c>
    </row>
    <row r="351273" spans="1:2" x14ac:dyDescent="0.25">
      <c r="A351273" s="156" t="s">
        <v>3227</v>
      </c>
      <c r="B351273" s="156" t="s">
        <v>3228</v>
      </c>
    </row>
    <row r="351274" spans="1:2" x14ac:dyDescent="0.25">
      <c r="A351274" s="156" t="s">
        <v>3229</v>
      </c>
      <c r="B351274" s="156" t="s">
        <v>3230</v>
      </c>
    </row>
    <row r="351275" spans="1:2" x14ac:dyDescent="0.25">
      <c r="A351275" s="156" t="s">
        <v>3231</v>
      </c>
      <c r="B351275" s="156" t="s">
        <v>3232</v>
      </c>
    </row>
    <row r="351276" spans="1:2" x14ac:dyDescent="0.25">
      <c r="A351276" s="156" t="s">
        <v>3233</v>
      </c>
      <c r="B351276" s="156" t="s">
        <v>3234</v>
      </c>
    </row>
    <row r="351277" spans="1:2" x14ac:dyDescent="0.25">
      <c r="A351277" s="156" t="s">
        <v>3235</v>
      </c>
      <c r="B351277" s="156" t="s">
        <v>3236</v>
      </c>
    </row>
    <row r="351278" spans="1:2" x14ac:dyDescent="0.25">
      <c r="A351278" s="156" t="s">
        <v>3237</v>
      </c>
      <c r="B351278" s="156" t="s">
        <v>3238</v>
      </c>
    </row>
    <row r="351279" spans="1:2" x14ac:dyDescent="0.25">
      <c r="A351279" s="156" t="s">
        <v>3239</v>
      </c>
      <c r="B351279" s="156" t="s">
        <v>3240</v>
      </c>
    </row>
    <row r="351280" spans="1:2" x14ac:dyDescent="0.25">
      <c r="A351280" s="156" t="s">
        <v>3241</v>
      </c>
      <c r="B351280" s="156" t="s">
        <v>3242</v>
      </c>
    </row>
    <row r="351281" spans="1:2" x14ac:dyDescent="0.25">
      <c r="A351281" s="156" t="s">
        <v>3243</v>
      </c>
      <c r="B351281" s="156" t="s">
        <v>3244</v>
      </c>
    </row>
    <row r="351282" spans="1:2" x14ac:dyDescent="0.25">
      <c r="A351282" s="156" t="s">
        <v>3245</v>
      </c>
      <c r="B351282" s="156" t="s">
        <v>3246</v>
      </c>
    </row>
    <row r="351283" spans="1:2" x14ac:dyDescent="0.25">
      <c r="A351283" s="156" t="s">
        <v>3247</v>
      </c>
      <c r="B351283" s="156" t="s">
        <v>3248</v>
      </c>
    </row>
    <row r="351284" spans="1:2" x14ac:dyDescent="0.25">
      <c r="A351284" s="156" t="s">
        <v>3249</v>
      </c>
      <c r="B351284" s="156" t="s">
        <v>3250</v>
      </c>
    </row>
    <row r="351285" spans="1:2" x14ac:dyDescent="0.25">
      <c r="A351285" s="156" t="s">
        <v>3251</v>
      </c>
      <c r="B351285" s="156" t="s">
        <v>3252</v>
      </c>
    </row>
    <row r="351286" spans="1:2" x14ac:dyDescent="0.25">
      <c r="A351286" s="156" t="s">
        <v>3253</v>
      </c>
      <c r="B351286" s="156" t="s">
        <v>3254</v>
      </c>
    </row>
    <row r="351287" spans="1:2" x14ac:dyDescent="0.25">
      <c r="A351287" s="156" t="s">
        <v>3255</v>
      </c>
      <c r="B351287" s="156" t="s">
        <v>3256</v>
      </c>
    </row>
    <row r="351288" spans="1:2" x14ac:dyDescent="0.25">
      <c r="A351288" s="156" t="s">
        <v>3257</v>
      </c>
      <c r="B351288" s="156" t="s">
        <v>3258</v>
      </c>
    </row>
    <row r="351289" spans="1:2" x14ac:dyDescent="0.25">
      <c r="A351289" s="156" t="s">
        <v>3259</v>
      </c>
      <c r="B351289" s="156" t="s">
        <v>3260</v>
      </c>
    </row>
    <row r="351290" spans="1:2" x14ac:dyDescent="0.25">
      <c r="A351290" s="156" t="s">
        <v>3261</v>
      </c>
      <c r="B351290" s="156" t="s">
        <v>3262</v>
      </c>
    </row>
    <row r="351291" spans="1:2" x14ac:dyDescent="0.25">
      <c r="A351291" s="156" t="s">
        <v>3263</v>
      </c>
      <c r="B351291" s="156" t="s">
        <v>3264</v>
      </c>
    </row>
    <row r="351292" spans="1:2" x14ac:dyDescent="0.25">
      <c r="A351292" s="156" t="s">
        <v>3265</v>
      </c>
      <c r="B351292" s="156" t="s">
        <v>3266</v>
      </c>
    </row>
    <row r="351293" spans="1:2" x14ac:dyDescent="0.25">
      <c r="A351293" s="156" t="s">
        <v>3267</v>
      </c>
      <c r="B351293" s="156" t="s">
        <v>3268</v>
      </c>
    </row>
    <row r="351294" spans="1:2" x14ac:dyDescent="0.25">
      <c r="A351294" s="156" t="s">
        <v>3269</v>
      </c>
      <c r="B351294" s="156" t="s">
        <v>3270</v>
      </c>
    </row>
    <row r="351295" spans="1:2" x14ac:dyDescent="0.25">
      <c r="A351295" s="156" t="s">
        <v>3271</v>
      </c>
      <c r="B351295" s="156" t="s">
        <v>3272</v>
      </c>
    </row>
    <row r="351296" spans="1:2" x14ac:dyDescent="0.25">
      <c r="A351296" s="156" t="s">
        <v>3273</v>
      </c>
      <c r="B351296" s="156" t="s">
        <v>3274</v>
      </c>
    </row>
    <row r="351297" spans="1:2" x14ac:dyDescent="0.25">
      <c r="A351297" s="156" t="s">
        <v>3275</v>
      </c>
      <c r="B351297" s="156" t="s">
        <v>3276</v>
      </c>
    </row>
    <row r="351298" spans="1:2" x14ac:dyDescent="0.25">
      <c r="A351298" s="156" t="s">
        <v>3277</v>
      </c>
      <c r="B351298" s="156" t="s">
        <v>3278</v>
      </c>
    </row>
    <row r="351299" spans="1:2" x14ac:dyDescent="0.25">
      <c r="A351299" s="156" t="s">
        <v>3279</v>
      </c>
      <c r="B351299" s="156" t="s">
        <v>3280</v>
      </c>
    </row>
    <row r="351300" spans="1:2" x14ac:dyDescent="0.25">
      <c r="A351300" s="156" t="s">
        <v>3281</v>
      </c>
      <c r="B351300" s="156" t="s">
        <v>3282</v>
      </c>
    </row>
    <row r="351301" spans="1:2" x14ac:dyDescent="0.25">
      <c r="A351301" s="156" t="s">
        <v>3283</v>
      </c>
      <c r="B351301" s="156" t="s">
        <v>3284</v>
      </c>
    </row>
    <row r="351302" spans="1:2" x14ac:dyDescent="0.25">
      <c r="A351302" s="156" t="s">
        <v>3285</v>
      </c>
      <c r="B351302" s="156" t="s">
        <v>3286</v>
      </c>
    </row>
    <row r="351303" spans="1:2" x14ac:dyDescent="0.25">
      <c r="A351303" s="156" t="s">
        <v>3287</v>
      </c>
      <c r="B351303" s="156" t="s">
        <v>3288</v>
      </c>
    </row>
    <row r="351304" spans="1:2" x14ac:dyDescent="0.25">
      <c r="A351304" s="156" t="s">
        <v>3289</v>
      </c>
      <c r="B351304" s="156" t="s">
        <v>3290</v>
      </c>
    </row>
    <row r="351305" spans="1:2" x14ac:dyDescent="0.25">
      <c r="A351305" s="156" t="s">
        <v>3291</v>
      </c>
      <c r="B351305" s="156" t="s">
        <v>3292</v>
      </c>
    </row>
    <row r="351306" spans="1:2" x14ac:dyDescent="0.25">
      <c r="A351306" s="156" t="s">
        <v>3293</v>
      </c>
      <c r="B351306" s="156" t="s">
        <v>3294</v>
      </c>
    </row>
    <row r="351307" spans="1:2" x14ac:dyDescent="0.25">
      <c r="A351307" s="156" t="s">
        <v>3295</v>
      </c>
      <c r="B351307" s="156" t="s">
        <v>3296</v>
      </c>
    </row>
    <row r="351308" spans="1:2" x14ac:dyDescent="0.25">
      <c r="A351308" s="156" t="s">
        <v>3297</v>
      </c>
      <c r="B351308" s="156" t="s">
        <v>3298</v>
      </c>
    </row>
    <row r="351309" spans="1:2" x14ac:dyDescent="0.25">
      <c r="A351309" s="156" t="s">
        <v>3299</v>
      </c>
      <c r="B351309" s="156" t="s">
        <v>3300</v>
      </c>
    </row>
    <row r="351310" spans="1:2" x14ac:dyDescent="0.25">
      <c r="A351310" s="156" t="s">
        <v>3301</v>
      </c>
      <c r="B351310" s="156" t="s">
        <v>3302</v>
      </c>
    </row>
    <row r="351311" spans="1:2" x14ac:dyDescent="0.25">
      <c r="A351311" s="156" t="s">
        <v>3303</v>
      </c>
      <c r="B351311" s="156" t="s">
        <v>3304</v>
      </c>
    </row>
    <row r="351312" spans="1:2" x14ac:dyDescent="0.25">
      <c r="A351312" s="156" t="s">
        <v>3305</v>
      </c>
      <c r="B351312" s="156" t="s">
        <v>3306</v>
      </c>
    </row>
    <row r="351313" spans="1:2" x14ac:dyDescent="0.25">
      <c r="A351313" s="156" t="s">
        <v>3307</v>
      </c>
      <c r="B351313" s="156" t="s">
        <v>3308</v>
      </c>
    </row>
    <row r="351314" spans="1:2" x14ac:dyDescent="0.25">
      <c r="A351314" s="156" t="s">
        <v>3309</v>
      </c>
      <c r="B351314" s="156" t="s">
        <v>3310</v>
      </c>
    </row>
    <row r="351315" spans="1:2" x14ac:dyDescent="0.25">
      <c r="A351315" s="156" t="s">
        <v>3311</v>
      </c>
      <c r="B351315" s="156" t="s">
        <v>3312</v>
      </c>
    </row>
    <row r="351316" spans="1:2" x14ac:dyDescent="0.25">
      <c r="A351316" s="156" t="s">
        <v>3313</v>
      </c>
      <c r="B351316" s="156" t="s">
        <v>3314</v>
      </c>
    </row>
    <row r="351317" spans="1:2" x14ac:dyDescent="0.25">
      <c r="A351317" s="156" t="s">
        <v>3315</v>
      </c>
      <c r="B351317" s="156" t="s">
        <v>3316</v>
      </c>
    </row>
    <row r="351318" spans="1:2" x14ac:dyDescent="0.25">
      <c r="A351318" s="156" t="s">
        <v>3317</v>
      </c>
      <c r="B351318" s="156" t="s">
        <v>3318</v>
      </c>
    </row>
    <row r="351319" spans="1:2" x14ac:dyDescent="0.25">
      <c r="A351319" s="156" t="s">
        <v>3319</v>
      </c>
      <c r="B351319" s="156" t="s">
        <v>3320</v>
      </c>
    </row>
    <row r="351320" spans="1:2" x14ac:dyDescent="0.25">
      <c r="A351320" s="156" t="s">
        <v>3321</v>
      </c>
      <c r="B351320" s="156" t="s">
        <v>3322</v>
      </c>
    </row>
    <row r="351321" spans="1:2" x14ac:dyDescent="0.25">
      <c r="A351321" s="156" t="s">
        <v>3323</v>
      </c>
      <c r="B351321" s="156" t="s">
        <v>3324</v>
      </c>
    </row>
    <row r="351322" spans="1:2" x14ac:dyDescent="0.25">
      <c r="A351322" s="156" t="s">
        <v>3325</v>
      </c>
      <c r="B351322" s="156" t="s">
        <v>3326</v>
      </c>
    </row>
    <row r="351323" spans="1:2" x14ac:dyDescent="0.25">
      <c r="A351323" s="156" t="s">
        <v>3327</v>
      </c>
      <c r="B351323" s="156" t="s">
        <v>3328</v>
      </c>
    </row>
    <row r="351324" spans="1:2" x14ac:dyDescent="0.25">
      <c r="A351324" s="156" t="s">
        <v>3329</v>
      </c>
      <c r="B351324" s="156" t="s">
        <v>3330</v>
      </c>
    </row>
    <row r="351325" spans="1:2" x14ac:dyDescent="0.25">
      <c r="A351325" s="156" t="s">
        <v>3331</v>
      </c>
      <c r="B351325" s="156" t="s">
        <v>3332</v>
      </c>
    </row>
    <row r="351326" spans="1:2" x14ac:dyDescent="0.25">
      <c r="A351326" s="156" t="s">
        <v>3333</v>
      </c>
      <c r="B351326" s="156" t="s">
        <v>3334</v>
      </c>
    </row>
    <row r="351327" spans="1:2" x14ac:dyDescent="0.25">
      <c r="A351327" s="156" t="s">
        <v>3335</v>
      </c>
      <c r="B351327" s="156" t="s">
        <v>3336</v>
      </c>
    </row>
    <row r="351328" spans="1:2" x14ac:dyDescent="0.25">
      <c r="A351328" s="156" t="s">
        <v>3337</v>
      </c>
      <c r="B351328" s="156" t="s">
        <v>3338</v>
      </c>
    </row>
    <row r="351329" spans="1:2" x14ac:dyDescent="0.25">
      <c r="A351329" s="156" t="s">
        <v>3339</v>
      </c>
      <c r="B351329" s="156" t="s">
        <v>3340</v>
      </c>
    </row>
    <row r="351330" spans="1:2" x14ac:dyDescent="0.25">
      <c r="A351330" s="156" t="s">
        <v>3341</v>
      </c>
      <c r="B351330" s="156" t="s">
        <v>3342</v>
      </c>
    </row>
    <row r="351331" spans="1:2" x14ac:dyDescent="0.25">
      <c r="A351331" s="156" t="s">
        <v>3343</v>
      </c>
      <c r="B351331" s="156" t="s">
        <v>3344</v>
      </c>
    </row>
    <row r="351332" spans="1:2" x14ac:dyDescent="0.25">
      <c r="A351332" s="156" t="s">
        <v>3345</v>
      </c>
      <c r="B351332" s="156" t="s">
        <v>3346</v>
      </c>
    </row>
    <row r="351333" spans="1:2" x14ac:dyDescent="0.25">
      <c r="A351333" s="156" t="s">
        <v>3347</v>
      </c>
      <c r="B351333" s="156" t="s">
        <v>3348</v>
      </c>
    </row>
    <row r="351334" spans="1:2" x14ac:dyDescent="0.25">
      <c r="A351334" s="156" t="s">
        <v>3349</v>
      </c>
      <c r="B351334" s="156" t="s">
        <v>3350</v>
      </c>
    </row>
    <row r="351335" spans="1:2" x14ac:dyDescent="0.25">
      <c r="A351335" s="156" t="s">
        <v>3351</v>
      </c>
      <c r="B351335" s="156" t="s">
        <v>3352</v>
      </c>
    </row>
    <row r="351336" spans="1:2" x14ac:dyDescent="0.25">
      <c r="A351336" s="156" t="s">
        <v>3353</v>
      </c>
      <c r="B351336" s="156" t="s">
        <v>3354</v>
      </c>
    </row>
    <row r="351337" spans="1:2" x14ac:dyDescent="0.25">
      <c r="A351337" s="156" t="s">
        <v>3355</v>
      </c>
      <c r="B351337" s="156" t="s">
        <v>3356</v>
      </c>
    </row>
    <row r="351338" spans="1:2" x14ac:dyDescent="0.25">
      <c r="A351338" s="156" t="s">
        <v>3357</v>
      </c>
      <c r="B351338" s="156" t="s">
        <v>3358</v>
      </c>
    </row>
    <row r="351339" spans="1:2" x14ac:dyDescent="0.25">
      <c r="A351339" s="156" t="s">
        <v>3359</v>
      </c>
      <c r="B351339" s="156" t="s">
        <v>3360</v>
      </c>
    </row>
    <row r="351340" spans="1:2" x14ac:dyDescent="0.25">
      <c r="A351340" s="156" t="s">
        <v>3361</v>
      </c>
      <c r="B351340" s="156" t="s">
        <v>3362</v>
      </c>
    </row>
    <row r="351341" spans="1:2" x14ac:dyDescent="0.25">
      <c r="A351341" s="156" t="s">
        <v>3363</v>
      </c>
      <c r="B351341" s="156" t="s">
        <v>3364</v>
      </c>
    </row>
    <row r="351342" spans="1:2" x14ac:dyDescent="0.25">
      <c r="A351342" s="156" t="s">
        <v>3365</v>
      </c>
      <c r="B351342" s="156" t="s">
        <v>3366</v>
      </c>
    </row>
    <row r="351343" spans="1:2" x14ac:dyDescent="0.25">
      <c r="A351343" s="156" t="s">
        <v>3367</v>
      </c>
      <c r="B351343" s="156" t="s">
        <v>3368</v>
      </c>
    </row>
    <row r="351344" spans="1:2" x14ac:dyDescent="0.25">
      <c r="A351344" s="156" t="s">
        <v>3369</v>
      </c>
      <c r="B351344" s="156" t="s">
        <v>3370</v>
      </c>
    </row>
    <row r="351345" spans="1:2" x14ac:dyDescent="0.25">
      <c r="A351345" s="156" t="s">
        <v>3371</v>
      </c>
      <c r="B351345" s="156" t="s">
        <v>3372</v>
      </c>
    </row>
    <row r="351346" spans="1:2" x14ac:dyDescent="0.25">
      <c r="A351346" s="156" t="s">
        <v>3373</v>
      </c>
      <c r="B351346" s="156" t="s">
        <v>3374</v>
      </c>
    </row>
    <row r="351347" spans="1:2" x14ac:dyDescent="0.25">
      <c r="A351347" s="156" t="s">
        <v>3375</v>
      </c>
      <c r="B351347" s="156" t="s">
        <v>3376</v>
      </c>
    </row>
    <row r="351348" spans="1:2" x14ac:dyDescent="0.25">
      <c r="A351348" s="156" t="s">
        <v>3377</v>
      </c>
      <c r="B351348" s="156" t="s">
        <v>3378</v>
      </c>
    </row>
    <row r="351349" spans="1:2" x14ac:dyDescent="0.25">
      <c r="A351349" s="156" t="s">
        <v>3379</v>
      </c>
      <c r="B351349" s="156" t="s">
        <v>3380</v>
      </c>
    </row>
    <row r="351350" spans="1:2" x14ac:dyDescent="0.25">
      <c r="A351350" s="156" t="s">
        <v>3381</v>
      </c>
      <c r="B351350" s="156" t="s">
        <v>3382</v>
      </c>
    </row>
    <row r="351351" spans="1:2" x14ac:dyDescent="0.25">
      <c r="A351351" s="156" t="s">
        <v>3383</v>
      </c>
      <c r="B351351" s="156" t="s">
        <v>3384</v>
      </c>
    </row>
    <row r="351352" spans="1:2" x14ac:dyDescent="0.25">
      <c r="A351352" s="156" t="s">
        <v>3385</v>
      </c>
      <c r="B351352" s="156" t="s">
        <v>3386</v>
      </c>
    </row>
    <row r="351353" spans="1:2" x14ac:dyDescent="0.25">
      <c r="A351353" s="156" t="s">
        <v>3387</v>
      </c>
      <c r="B351353" s="156" t="s">
        <v>3388</v>
      </c>
    </row>
    <row r="351354" spans="1:2" x14ac:dyDescent="0.25">
      <c r="A351354" s="156" t="s">
        <v>3389</v>
      </c>
      <c r="B351354" s="156" t="s">
        <v>3390</v>
      </c>
    </row>
    <row r="351355" spans="1:2" x14ac:dyDescent="0.25">
      <c r="A351355" s="156" t="s">
        <v>3391</v>
      </c>
      <c r="B351355" s="156" t="s">
        <v>3392</v>
      </c>
    </row>
    <row r="351356" spans="1:2" x14ac:dyDescent="0.25">
      <c r="A351356" s="156" t="s">
        <v>3393</v>
      </c>
      <c r="B351356" s="156" t="s">
        <v>3394</v>
      </c>
    </row>
    <row r="351357" spans="1:2" x14ac:dyDescent="0.25">
      <c r="A351357" s="156" t="s">
        <v>3395</v>
      </c>
      <c r="B351357" s="156" t="s">
        <v>3396</v>
      </c>
    </row>
    <row r="351358" spans="1:2" x14ac:dyDescent="0.25">
      <c r="A351358" s="156" t="s">
        <v>3397</v>
      </c>
      <c r="B351358" s="156" t="s">
        <v>3398</v>
      </c>
    </row>
    <row r="351359" spans="1:2" x14ac:dyDescent="0.25">
      <c r="A351359" s="156" t="s">
        <v>3399</v>
      </c>
      <c r="B351359" s="156" t="s">
        <v>3400</v>
      </c>
    </row>
    <row r="351360" spans="1:2" x14ac:dyDescent="0.25">
      <c r="A351360" s="156" t="s">
        <v>3401</v>
      </c>
      <c r="B351360" s="156" t="s">
        <v>3402</v>
      </c>
    </row>
    <row r="351361" spans="1:2" x14ac:dyDescent="0.25">
      <c r="A351361" s="156" t="s">
        <v>3403</v>
      </c>
      <c r="B351361" s="156" t="s">
        <v>3404</v>
      </c>
    </row>
    <row r="351362" spans="1:2" x14ac:dyDescent="0.25">
      <c r="A351362" s="156" t="s">
        <v>3405</v>
      </c>
      <c r="B351362" s="156" t="s">
        <v>3406</v>
      </c>
    </row>
    <row r="351363" spans="1:2" x14ac:dyDescent="0.25">
      <c r="A351363" s="156" t="s">
        <v>3407</v>
      </c>
      <c r="B351363" s="156" t="s">
        <v>3408</v>
      </c>
    </row>
    <row r="351364" spans="1:2" x14ac:dyDescent="0.25">
      <c r="A351364" s="156" t="s">
        <v>3409</v>
      </c>
      <c r="B351364" s="156" t="s">
        <v>3410</v>
      </c>
    </row>
    <row r="351365" spans="1:2" x14ac:dyDescent="0.25">
      <c r="A351365" s="156" t="s">
        <v>3411</v>
      </c>
      <c r="B351365" s="156" t="s">
        <v>3412</v>
      </c>
    </row>
    <row r="351366" spans="1:2" x14ac:dyDescent="0.25">
      <c r="A351366" s="156" t="s">
        <v>3413</v>
      </c>
      <c r="B351366" s="156" t="s">
        <v>3414</v>
      </c>
    </row>
    <row r="351367" spans="1:2" x14ac:dyDescent="0.25">
      <c r="A351367" s="156" t="s">
        <v>3415</v>
      </c>
      <c r="B351367" s="156" t="s">
        <v>3416</v>
      </c>
    </row>
    <row r="351368" spans="1:2" x14ac:dyDescent="0.25">
      <c r="A351368" s="156" t="s">
        <v>3417</v>
      </c>
      <c r="B351368" s="156" t="s">
        <v>3418</v>
      </c>
    </row>
    <row r="351369" spans="1:2" x14ac:dyDescent="0.25">
      <c r="A351369" s="156" t="s">
        <v>3419</v>
      </c>
      <c r="B351369" s="156" t="s">
        <v>3420</v>
      </c>
    </row>
    <row r="351370" spans="1:2" x14ac:dyDescent="0.25">
      <c r="A351370" s="156" t="s">
        <v>3421</v>
      </c>
      <c r="B351370" s="156" t="s">
        <v>3422</v>
      </c>
    </row>
    <row r="351371" spans="1:2" x14ac:dyDescent="0.25">
      <c r="A351371" s="156" t="s">
        <v>3423</v>
      </c>
      <c r="B351371" s="156" t="s">
        <v>3424</v>
      </c>
    </row>
    <row r="351372" spans="1:2" x14ac:dyDescent="0.25">
      <c r="A351372" s="156" t="s">
        <v>3425</v>
      </c>
      <c r="B351372" s="156" t="s">
        <v>3426</v>
      </c>
    </row>
    <row r="351373" spans="1:2" x14ac:dyDescent="0.25">
      <c r="A351373" s="156" t="s">
        <v>3427</v>
      </c>
      <c r="B351373" s="156" t="s">
        <v>3428</v>
      </c>
    </row>
    <row r="351374" spans="1:2" x14ac:dyDescent="0.25">
      <c r="A351374" s="156" t="s">
        <v>3429</v>
      </c>
      <c r="B351374" s="156" t="s">
        <v>3430</v>
      </c>
    </row>
    <row r="351375" spans="1:2" x14ac:dyDescent="0.25">
      <c r="A351375" s="156" t="s">
        <v>3431</v>
      </c>
      <c r="B351375" s="156" t="s">
        <v>3432</v>
      </c>
    </row>
    <row r="351376" spans="1:2" x14ac:dyDescent="0.25">
      <c r="A351376" s="156" t="s">
        <v>3433</v>
      </c>
      <c r="B351376" s="156" t="s">
        <v>3434</v>
      </c>
    </row>
    <row r="351377" spans="1:2" x14ac:dyDescent="0.25">
      <c r="A351377" s="156" t="s">
        <v>3435</v>
      </c>
      <c r="B351377" s="156" t="s">
        <v>3436</v>
      </c>
    </row>
    <row r="351378" spans="1:2" x14ac:dyDescent="0.25">
      <c r="A351378" s="156" t="s">
        <v>3437</v>
      </c>
      <c r="B351378" s="156" t="s">
        <v>3438</v>
      </c>
    </row>
    <row r="351379" spans="1:2" x14ac:dyDescent="0.25">
      <c r="A351379" s="156" t="s">
        <v>3439</v>
      </c>
      <c r="B351379" s="156" t="s">
        <v>3440</v>
      </c>
    </row>
    <row r="351380" spans="1:2" x14ac:dyDescent="0.25">
      <c r="A351380" s="156" t="s">
        <v>3441</v>
      </c>
      <c r="B351380" s="156" t="s">
        <v>3442</v>
      </c>
    </row>
    <row r="351381" spans="1:2" x14ac:dyDescent="0.25">
      <c r="A351381" s="156" t="s">
        <v>3443</v>
      </c>
      <c r="B351381" s="156" t="s">
        <v>3444</v>
      </c>
    </row>
    <row r="351382" spans="1:2" x14ac:dyDescent="0.25">
      <c r="A351382" s="156" t="s">
        <v>3445</v>
      </c>
      <c r="B351382" s="156" t="s">
        <v>3446</v>
      </c>
    </row>
    <row r="351383" spans="1:2" x14ac:dyDescent="0.25">
      <c r="A351383" s="156" t="s">
        <v>3447</v>
      </c>
      <c r="B351383" s="156" t="s">
        <v>3448</v>
      </c>
    </row>
    <row r="351384" spans="1:2" x14ac:dyDescent="0.25">
      <c r="A351384" s="156" t="s">
        <v>3449</v>
      </c>
      <c r="B351384" s="156" t="s">
        <v>3450</v>
      </c>
    </row>
    <row r="351385" spans="1:2" x14ac:dyDescent="0.25">
      <c r="A351385" s="156" t="s">
        <v>3451</v>
      </c>
      <c r="B351385" s="156" t="s">
        <v>3452</v>
      </c>
    </row>
    <row r="351386" spans="1:2" x14ac:dyDescent="0.25">
      <c r="A351386" s="156" t="s">
        <v>3453</v>
      </c>
      <c r="B351386" s="156" t="s">
        <v>3454</v>
      </c>
    </row>
    <row r="351387" spans="1:2" x14ac:dyDescent="0.25">
      <c r="A351387" s="156" t="s">
        <v>3455</v>
      </c>
      <c r="B351387" s="156" t="s">
        <v>3456</v>
      </c>
    </row>
    <row r="351388" spans="1:2" x14ac:dyDescent="0.25">
      <c r="A351388" s="156" t="s">
        <v>3457</v>
      </c>
      <c r="B351388" s="156" t="s">
        <v>3458</v>
      </c>
    </row>
    <row r="351389" spans="1:2" x14ac:dyDescent="0.25">
      <c r="A351389" s="156" t="s">
        <v>3459</v>
      </c>
      <c r="B351389" s="156" t="s">
        <v>3460</v>
      </c>
    </row>
    <row r="351390" spans="1:2" x14ac:dyDescent="0.25">
      <c r="A351390" s="156" t="s">
        <v>3461</v>
      </c>
      <c r="B351390" s="156" t="s">
        <v>3462</v>
      </c>
    </row>
    <row r="351391" spans="1:2" x14ac:dyDescent="0.25">
      <c r="A351391" s="156" t="s">
        <v>3463</v>
      </c>
      <c r="B351391" s="156" t="s">
        <v>3464</v>
      </c>
    </row>
    <row r="351392" spans="1:2" x14ac:dyDescent="0.25">
      <c r="A351392" s="156" t="s">
        <v>3465</v>
      </c>
      <c r="B351392" s="156" t="s">
        <v>3466</v>
      </c>
    </row>
    <row r="351393" spans="1:2" x14ac:dyDescent="0.25">
      <c r="A351393" s="156" t="s">
        <v>3467</v>
      </c>
      <c r="B351393" s="156" t="s">
        <v>3468</v>
      </c>
    </row>
    <row r="351394" spans="1:2" x14ac:dyDescent="0.25">
      <c r="A351394" s="156" t="s">
        <v>3469</v>
      </c>
      <c r="B351394" s="156" t="s">
        <v>3470</v>
      </c>
    </row>
    <row r="351395" spans="1:2" x14ac:dyDescent="0.25">
      <c r="A351395" s="156" t="s">
        <v>3471</v>
      </c>
      <c r="B351395" s="156" t="s">
        <v>3472</v>
      </c>
    </row>
    <row r="351396" spans="1:2" x14ac:dyDescent="0.25">
      <c r="A351396" s="156" t="s">
        <v>3473</v>
      </c>
      <c r="B351396" s="156" t="s">
        <v>3474</v>
      </c>
    </row>
    <row r="351397" spans="1:2" x14ac:dyDescent="0.25">
      <c r="A351397" s="156" t="s">
        <v>3475</v>
      </c>
      <c r="B351397" s="156" t="s">
        <v>3476</v>
      </c>
    </row>
    <row r="351398" spans="1:2" x14ac:dyDescent="0.25">
      <c r="A351398" s="156" t="s">
        <v>3477</v>
      </c>
      <c r="B351398" s="156" t="s">
        <v>3478</v>
      </c>
    </row>
    <row r="351399" spans="1:2" x14ac:dyDescent="0.25">
      <c r="A351399" s="156" t="s">
        <v>3479</v>
      </c>
      <c r="B351399" s="156" t="s">
        <v>3480</v>
      </c>
    </row>
    <row r="351400" spans="1:2" x14ac:dyDescent="0.25">
      <c r="A351400" s="156" t="s">
        <v>3481</v>
      </c>
      <c r="B351400" s="156" t="s">
        <v>3482</v>
      </c>
    </row>
    <row r="351401" spans="1:2" x14ac:dyDescent="0.25">
      <c r="A351401" s="156" t="s">
        <v>3483</v>
      </c>
      <c r="B351401" s="156" t="s">
        <v>3484</v>
      </c>
    </row>
    <row r="351402" spans="1:2" x14ac:dyDescent="0.25">
      <c r="A351402" s="156" t="s">
        <v>3485</v>
      </c>
      <c r="B351402" s="156" t="s">
        <v>3486</v>
      </c>
    </row>
    <row r="351403" spans="1:2" x14ac:dyDescent="0.25">
      <c r="A351403" s="156" t="s">
        <v>3487</v>
      </c>
      <c r="B351403" s="156" t="s">
        <v>3488</v>
      </c>
    </row>
    <row r="351404" spans="1:2" x14ac:dyDescent="0.25">
      <c r="A351404" s="156" t="s">
        <v>3489</v>
      </c>
      <c r="B351404" s="156" t="s">
        <v>3490</v>
      </c>
    </row>
    <row r="351405" spans="1:2" x14ac:dyDescent="0.25">
      <c r="A351405" s="156" t="s">
        <v>3491</v>
      </c>
      <c r="B351405" s="156" t="s">
        <v>3492</v>
      </c>
    </row>
    <row r="351406" spans="1:2" x14ac:dyDescent="0.25">
      <c r="A351406" s="156" t="s">
        <v>3493</v>
      </c>
      <c r="B351406" s="156" t="s">
        <v>3494</v>
      </c>
    </row>
    <row r="351407" spans="1:2" x14ac:dyDescent="0.25">
      <c r="A351407" s="156" t="s">
        <v>3495</v>
      </c>
      <c r="B351407" s="156" t="s">
        <v>3496</v>
      </c>
    </row>
    <row r="351408" spans="1:2" x14ac:dyDescent="0.25">
      <c r="A351408" s="156" t="s">
        <v>3497</v>
      </c>
      <c r="B351408" s="156" t="s">
        <v>3498</v>
      </c>
    </row>
    <row r="351409" spans="1:2" x14ac:dyDescent="0.25">
      <c r="A351409" s="156" t="s">
        <v>3499</v>
      </c>
      <c r="B351409" s="156" t="s">
        <v>3500</v>
      </c>
    </row>
    <row r="351410" spans="1:2" x14ac:dyDescent="0.25">
      <c r="A351410" s="156" t="s">
        <v>3501</v>
      </c>
      <c r="B351410" s="156" t="s">
        <v>3502</v>
      </c>
    </row>
    <row r="351411" spans="1:2" x14ac:dyDescent="0.25">
      <c r="A351411" s="156" t="s">
        <v>3503</v>
      </c>
      <c r="B351411" s="156" t="s">
        <v>3504</v>
      </c>
    </row>
    <row r="351412" spans="1:2" x14ac:dyDescent="0.25">
      <c r="A351412" s="156" t="s">
        <v>3505</v>
      </c>
      <c r="B351412" s="156" t="s">
        <v>3506</v>
      </c>
    </row>
    <row r="351413" spans="1:2" x14ac:dyDescent="0.25">
      <c r="A351413" s="156" t="s">
        <v>3507</v>
      </c>
      <c r="B351413" s="156" t="s">
        <v>3508</v>
      </c>
    </row>
    <row r="351414" spans="1:2" x14ac:dyDescent="0.25">
      <c r="A351414" s="156" t="s">
        <v>3509</v>
      </c>
      <c r="B351414" s="156" t="s">
        <v>3510</v>
      </c>
    </row>
    <row r="351415" spans="1:2" x14ac:dyDescent="0.25">
      <c r="A351415" s="156" t="s">
        <v>3511</v>
      </c>
      <c r="B351415" s="156" t="s">
        <v>3512</v>
      </c>
    </row>
    <row r="351416" spans="1:2" x14ac:dyDescent="0.25">
      <c r="A351416" s="156" t="s">
        <v>3513</v>
      </c>
      <c r="B351416" s="156" t="s">
        <v>3514</v>
      </c>
    </row>
    <row r="351417" spans="1:2" x14ac:dyDescent="0.25">
      <c r="A351417" s="156" t="s">
        <v>3515</v>
      </c>
      <c r="B351417" s="156" t="s">
        <v>3516</v>
      </c>
    </row>
    <row r="351418" spans="1:2" x14ac:dyDescent="0.25">
      <c r="A351418" s="156" t="s">
        <v>3517</v>
      </c>
      <c r="B351418" s="156" t="s">
        <v>3518</v>
      </c>
    </row>
    <row r="351419" spans="1:2" x14ac:dyDescent="0.25">
      <c r="A351419" s="156" t="s">
        <v>3519</v>
      </c>
      <c r="B351419" s="156" t="s">
        <v>3520</v>
      </c>
    </row>
    <row r="351420" spans="1:2" x14ac:dyDescent="0.25">
      <c r="A351420" s="156" t="s">
        <v>3521</v>
      </c>
      <c r="B351420" s="156" t="s">
        <v>3522</v>
      </c>
    </row>
    <row r="351421" spans="1:2" x14ac:dyDescent="0.25">
      <c r="A351421" s="156" t="s">
        <v>3523</v>
      </c>
      <c r="B351421" s="156" t="s">
        <v>3524</v>
      </c>
    </row>
    <row r="351422" spans="1:2" x14ac:dyDescent="0.25">
      <c r="A351422" s="156" t="s">
        <v>3525</v>
      </c>
      <c r="B351422" s="156" t="s">
        <v>3526</v>
      </c>
    </row>
    <row r="351423" spans="1:2" x14ac:dyDescent="0.25">
      <c r="A351423" s="156" t="s">
        <v>3527</v>
      </c>
      <c r="B351423" s="156" t="s">
        <v>3528</v>
      </c>
    </row>
    <row r="351424" spans="1:2" x14ac:dyDescent="0.25">
      <c r="A351424" s="156" t="s">
        <v>3529</v>
      </c>
      <c r="B351424" s="156" t="s">
        <v>3530</v>
      </c>
    </row>
    <row r="351425" spans="1:2" x14ac:dyDescent="0.25">
      <c r="A351425" s="156" t="s">
        <v>3531</v>
      </c>
      <c r="B351425" s="156" t="s">
        <v>3532</v>
      </c>
    </row>
    <row r="351426" spans="1:2" x14ac:dyDescent="0.25">
      <c r="A351426" s="156" t="s">
        <v>3533</v>
      </c>
      <c r="B351426" s="156" t="s">
        <v>3534</v>
      </c>
    </row>
    <row r="351427" spans="1:2" x14ac:dyDescent="0.25">
      <c r="A351427" s="156" t="s">
        <v>3535</v>
      </c>
      <c r="B351427" s="156" t="s">
        <v>3536</v>
      </c>
    </row>
    <row r="351428" spans="1:2" x14ac:dyDescent="0.25">
      <c r="A351428" s="156" t="s">
        <v>3537</v>
      </c>
      <c r="B351428" s="156" t="s">
        <v>3538</v>
      </c>
    </row>
    <row r="351429" spans="1:2" x14ac:dyDescent="0.25">
      <c r="A351429" s="156" t="s">
        <v>3539</v>
      </c>
      <c r="B351429" s="156" t="s">
        <v>3540</v>
      </c>
    </row>
    <row r="351430" spans="1:2" x14ac:dyDescent="0.25">
      <c r="A351430" s="156" t="s">
        <v>3541</v>
      </c>
      <c r="B351430" s="156" t="s">
        <v>3542</v>
      </c>
    </row>
    <row r="351431" spans="1:2" x14ac:dyDescent="0.25">
      <c r="A351431" s="156" t="s">
        <v>3543</v>
      </c>
      <c r="B351431" s="156" t="s">
        <v>3544</v>
      </c>
    </row>
    <row r="351432" spans="1:2" x14ac:dyDescent="0.25">
      <c r="A351432" s="156" t="s">
        <v>3545</v>
      </c>
      <c r="B351432" s="156" t="s">
        <v>3546</v>
      </c>
    </row>
    <row r="351433" spans="1:2" x14ac:dyDescent="0.25">
      <c r="A351433" s="156" t="s">
        <v>3547</v>
      </c>
      <c r="B351433" s="156" t="s">
        <v>3548</v>
      </c>
    </row>
    <row r="351434" spans="1:2" x14ac:dyDescent="0.25">
      <c r="A351434" s="156" t="s">
        <v>3549</v>
      </c>
      <c r="B351434" s="156" t="s">
        <v>3550</v>
      </c>
    </row>
    <row r="351435" spans="1:2" x14ac:dyDescent="0.25">
      <c r="A351435" s="156" t="s">
        <v>3551</v>
      </c>
      <c r="B351435" s="156" t="s">
        <v>3552</v>
      </c>
    </row>
    <row r="351436" spans="1:2" x14ac:dyDescent="0.25">
      <c r="A351436" s="156" t="s">
        <v>3553</v>
      </c>
      <c r="B351436" s="156" t="s">
        <v>3554</v>
      </c>
    </row>
    <row r="351437" spans="1:2" x14ac:dyDescent="0.25">
      <c r="A351437" s="156" t="s">
        <v>3555</v>
      </c>
      <c r="B351437" s="156" t="s">
        <v>3556</v>
      </c>
    </row>
    <row r="351438" spans="1:2" x14ac:dyDescent="0.25">
      <c r="A351438" s="156" t="s">
        <v>3557</v>
      </c>
      <c r="B351438" s="156" t="s">
        <v>3558</v>
      </c>
    </row>
    <row r="351439" spans="1:2" x14ac:dyDescent="0.25">
      <c r="A351439" s="156" t="s">
        <v>3559</v>
      </c>
      <c r="B351439" s="156" t="s">
        <v>3560</v>
      </c>
    </row>
    <row r="351440" spans="1:2" x14ac:dyDescent="0.25">
      <c r="A351440" s="156" t="s">
        <v>3561</v>
      </c>
      <c r="B351440" s="156" t="s">
        <v>3562</v>
      </c>
    </row>
    <row r="351441" spans="1:2" x14ac:dyDescent="0.25">
      <c r="A351441" s="156" t="s">
        <v>3563</v>
      </c>
      <c r="B351441" s="156" t="s">
        <v>3564</v>
      </c>
    </row>
    <row r="351442" spans="1:2" x14ac:dyDescent="0.25">
      <c r="A351442" s="156" t="s">
        <v>3565</v>
      </c>
      <c r="B351442" s="156" t="s">
        <v>3566</v>
      </c>
    </row>
    <row r="351443" spans="1:2" x14ac:dyDescent="0.25">
      <c r="A351443" s="156" t="s">
        <v>3567</v>
      </c>
      <c r="B351443" s="156" t="s">
        <v>3568</v>
      </c>
    </row>
    <row r="351444" spans="1:2" x14ac:dyDescent="0.25">
      <c r="A351444" s="156" t="s">
        <v>3569</v>
      </c>
      <c r="B351444" s="156" t="s">
        <v>3570</v>
      </c>
    </row>
    <row r="351445" spans="1:2" x14ac:dyDescent="0.25">
      <c r="A351445" s="156" t="s">
        <v>3571</v>
      </c>
      <c r="B351445" s="156" t="s">
        <v>3572</v>
      </c>
    </row>
    <row r="351446" spans="1:2" x14ac:dyDescent="0.25">
      <c r="A351446" s="156" t="s">
        <v>3573</v>
      </c>
      <c r="B351446" s="156" t="s">
        <v>3574</v>
      </c>
    </row>
    <row r="351447" spans="1:2" x14ac:dyDescent="0.25">
      <c r="A351447" s="156" t="s">
        <v>3575</v>
      </c>
      <c r="B351447" s="156" t="s">
        <v>3576</v>
      </c>
    </row>
    <row r="351448" spans="1:2" x14ac:dyDescent="0.25">
      <c r="A351448" s="156" t="s">
        <v>3577</v>
      </c>
      <c r="B351448" s="156" t="s">
        <v>3578</v>
      </c>
    </row>
    <row r="351449" spans="1:2" x14ac:dyDescent="0.25">
      <c r="A351449" s="156" t="s">
        <v>3579</v>
      </c>
      <c r="B351449" s="156" t="s">
        <v>3580</v>
      </c>
    </row>
    <row r="351450" spans="1:2" x14ac:dyDescent="0.25">
      <c r="A351450" s="156" t="s">
        <v>3581</v>
      </c>
      <c r="B351450" s="156" t="s">
        <v>3582</v>
      </c>
    </row>
    <row r="351451" spans="1:2" x14ac:dyDescent="0.25">
      <c r="A351451" s="156" t="s">
        <v>3583</v>
      </c>
      <c r="B351451" s="156" t="s">
        <v>3584</v>
      </c>
    </row>
    <row r="351452" spans="1:2" x14ac:dyDescent="0.25">
      <c r="A351452" s="156" t="s">
        <v>3585</v>
      </c>
      <c r="B351452" s="156" t="s">
        <v>3586</v>
      </c>
    </row>
    <row r="351453" spans="1:2" x14ac:dyDescent="0.25">
      <c r="A351453" s="156" t="s">
        <v>3587</v>
      </c>
      <c r="B351453" s="156" t="s">
        <v>3588</v>
      </c>
    </row>
    <row r="351454" spans="1:2" x14ac:dyDescent="0.25">
      <c r="A351454" s="156" t="s">
        <v>3589</v>
      </c>
      <c r="B351454" s="156" t="s">
        <v>3590</v>
      </c>
    </row>
    <row r="351455" spans="1:2" x14ac:dyDescent="0.25">
      <c r="A351455" s="156" t="s">
        <v>3591</v>
      </c>
      <c r="B351455" s="156" t="s">
        <v>3592</v>
      </c>
    </row>
    <row r="351456" spans="1:2" x14ac:dyDescent="0.25">
      <c r="A351456" s="156" t="s">
        <v>3593</v>
      </c>
      <c r="B351456" s="156" t="s">
        <v>3594</v>
      </c>
    </row>
    <row r="351457" spans="1:2" x14ac:dyDescent="0.25">
      <c r="A351457" s="156" t="s">
        <v>3595</v>
      </c>
      <c r="B351457" s="156" t="s">
        <v>3596</v>
      </c>
    </row>
    <row r="351458" spans="1:2" x14ac:dyDescent="0.25">
      <c r="A351458" s="156" t="s">
        <v>3597</v>
      </c>
      <c r="B351458" s="156" t="s">
        <v>3598</v>
      </c>
    </row>
    <row r="351459" spans="1:2" x14ac:dyDescent="0.25">
      <c r="A351459" s="156" t="s">
        <v>3599</v>
      </c>
      <c r="B351459" s="156" t="s">
        <v>3600</v>
      </c>
    </row>
    <row r="351460" spans="1:2" x14ac:dyDescent="0.25">
      <c r="A351460" s="156" t="s">
        <v>3601</v>
      </c>
      <c r="B351460" s="156" t="s">
        <v>3602</v>
      </c>
    </row>
    <row r="351461" spans="1:2" x14ac:dyDescent="0.25">
      <c r="A351461" s="156" t="s">
        <v>3603</v>
      </c>
      <c r="B351461" s="156" t="s">
        <v>3604</v>
      </c>
    </row>
    <row r="351462" spans="1:2" x14ac:dyDescent="0.25">
      <c r="A351462" s="156" t="s">
        <v>3605</v>
      </c>
      <c r="B351462" s="156" t="s">
        <v>3606</v>
      </c>
    </row>
    <row r="351463" spans="1:2" x14ac:dyDescent="0.25">
      <c r="A351463" s="156" t="s">
        <v>3607</v>
      </c>
      <c r="B351463" s="156" t="s">
        <v>3608</v>
      </c>
    </row>
    <row r="351464" spans="1:2" x14ac:dyDescent="0.25">
      <c r="A351464" s="156" t="s">
        <v>3609</v>
      </c>
      <c r="B351464" s="156" t="s">
        <v>3610</v>
      </c>
    </row>
    <row r="351465" spans="1:2" x14ac:dyDescent="0.25">
      <c r="A351465" s="156" t="s">
        <v>3611</v>
      </c>
      <c r="B351465" s="156" t="s">
        <v>3612</v>
      </c>
    </row>
    <row r="351466" spans="1:2" x14ac:dyDescent="0.25">
      <c r="A351466" s="156" t="s">
        <v>3613</v>
      </c>
      <c r="B351466" s="156" t="s">
        <v>3614</v>
      </c>
    </row>
    <row r="351467" spans="1:2" x14ac:dyDescent="0.25">
      <c r="A351467" s="156" t="s">
        <v>3615</v>
      </c>
      <c r="B351467" s="156" t="s">
        <v>3616</v>
      </c>
    </row>
    <row r="351468" spans="1:2" x14ac:dyDescent="0.25">
      <c r="A351468" s="156" t="s">
        <v>3617</v>
      </c>
      <c r="B351468" s="156" t="s">
        <v>3618</v>
      </c>
    </row>
    <row r="351469" spans="1:2" x14ac:dyDescent="0.25">
      <c r="A351469" s="156" t="s">
        <v>3619</v>
      </c>
      <c r="B351469" s="156" t="s">
        <v>3620</v>
      </c>
    </row>
    <row r="351470" spans="1:2" x14ac:dyDescent="0.25">
      <c r="A351470" s="156" t="s">
        <v>3621</v>
      </c>
      <c r="B351470" s="156" t="s">
        <v>3622</v>
      </c>
    </row>
    <row r="351471" spans="1:2" x14ac:dyDescent="0.25">
      <c r="A351471" s="156" t="s">
        <v>3623</v>
      </c>
      <c r="B351471" s="156" t="s">
        <v>3624</v>
      </c>
    </row>
    <row r="351472" spans="1:2" x14ac:dyDescent="0.25">
      <c r="A351472" s="156" t="s">
        <v>3625</v>
      </c>
      <c r="B351472" s="156" t="s">
        <v>3626</v>
      </c>
    </row>
    <row r="351473" spans="1:2" x14ac:dyDescent="0.25">
      <c r="A351473" s="156" t="s">
        <v>3627</v>
      </c>
      <c r="B351473" s="156" t="s">
        <v>3628</v>
      </c>
    </row>
    <row r="351474" spans="1:2" x14ac:dyDescent="0.25">
      <c r="A351474" s="156" t="s">
        <v>3629</v>
      </c>
      <c r="B351474" s="156" t="s">
        <v>3630</v>
      </c>
    </row>
    <row r="351475" spans="1:2" x14ac:dyDescent="0.25">
      <c r="A351475" s="156" t="s">
        <v>3631</v>
      </c>
      <c r="B351475" s="156" t="s">
        <v>3632</v>
      </c>
    </row>
    <row r="351476" spans="1:2" x14ac:dyDescent="0.25">
      <c r="A351476" s="156" t="s">
        <v>3633</v>
      </c>
      <c r="B351476" s="156" t="s">
        <v>3634</v>
      </c>
    </row>
    <row r="351477" spans="1:2" x14ac:dyDescent="0.25">
      <c r="A351477" s="156" t="s">
        <v>3635</v>
      </c>
      <c r="B351477" s="156" t="s">
        <v>3636</v>
      </c>
    </row>
    <row r="351478" spans="1:2" x14ac:dyDescent="0.25">
      <c r="A351478" s="156" t="s">
        <v>3637</v>
      </c>
      <c r="B351478" s="156" t="s">
        <v>3638</v>
      </c>
    </row>
    <row r="351479" spans="1:2" x14ac:dyDescent="0.25">
      <c r="A351479" s="156" t="s">
        <v>3639</v>
      </c>
      <c r="B351479" s="156" t="s">
        <v>3640</v>
      </c>
    </row>
    <row r="351480" spans="1:2" x14ac:dyDescent="0.25">
      <c r="A351480" s="156" t="s">
        <v>3641</v>
      </c>
      <c r="B351480" s="156" t="s">
        <v>3642</v>
      </c>
    </row>
    <row r="351481" spans="1:2" x14ac:dyDescent="0.25">
      <c r="A351481" s="156" t="s">
        <v>3643</v>
      </c>
      <c r="B351481" s="156" t="s">
        <v>3644</v>
      </c>
    </row>
    <row r="351482" spans="1:2" x14ac:dyDescent="0.25">
      <c r="A351482" s="156" t="s">
        <v>3645</v>
      </c>
      <c r="B351482" s="156" t="s">
        <v>3646</v>
      </c>
    </row>
    <row r="351483" spans="1:2" x14ac:dyDescent="0.25">
      <c r="A351483" s="156" t="s">
        <v>3647</v>
      </c>
      <c r="B351483" s="156" t="s">
        <v>3648</v>
      </c>
    </row>
    <row r="351484" spans="1:2" x14ac:dyDescent="0.25">
      <c r="A351484" s="156" t="s">
        <v>3649</v>
      </c>
      <c r="B351484" s="156" t="s">
        <v>3650</v>
      </c>
    </row>
    <row r="351485" spans="1:2" x14ac:dyDescent="0.25">
      <c r="A351485" s="156" t="s">
        <v>3651</v>
      </c>
      <c r="B351485" s="156" t="s">
        <v>3652</v>
      </c>
    </row>
    <row r="351486" spans="1:2" x14ac:dyDescent="0.25">
      <c r="A351486" s="156" t="s">
        <v>3653</v>
      </c>
      <c r="B351486" s="156" t="s">
        <v>3654</v>
      </c>
    </row>
    <row r="351487" spans="1:2" x14ac:dyDescent="0.25">
      <c r="A351487" s="156" t="s">
        <v>3655</v>
      </c>
      <c r="B351487" s="156" t="s">
        <v>3656</v>
      </c>
    </row>
    <row r="351488" spans="1:2" x14ac:dyDescent="0.25">
      <c r="A351488" s="156" t="s">
        <v>3657</v>
      </c>
      <c r="B351488" s="156" t="s">
        <v>3658</v>
      </c>
    </row>
    <row r="351489" spans="1:2" x14ac:dyDescent="0.25">
      <c r="A351489" s="156" t="s">
        <v>3659</v>
      </c>
      <c r="B351489" s="156" t="s">
        <v>3660</v>
      </c>
    </row>
    <row r="351490" spans="1:2" x14ac:dyDescent="0.25">
      <c r="A351490" s="156" t="s">
        <v>3661</v>
      </c>
      <c r="B351490" s="156" t="s">
        <v>3662</v>
      </c>
    </row>
    <row r="351491" spans="1:2" x14ac:dyDescent="0.25">
      <c r="A351491" s="156" t="s">
        <v>3663</v>
      </c>
      <c r="B351491" s="156" t="s">
        <v>3664</v>
      </c>
    </row>
    <row r="351492" spans="1:2" x14ac:dyDescent="0.25">
      <c r="A351492" s="156" t="s">
        <v>3665</v>
      </c>
      <c r="B351492" s="156" t="s">
        <v>3666</v>
      </c>
    </row>
    <row r="351493" spans="1:2" x14ac:dyDescent="0.25">
      <c r="A351493" s="156" t="s">
        <v>3667</v>
      </c>
      <c r="B351493" s="156" t="s">
        <v>3668</v>
      </c>
    </row>
    <row r="351494" spans="1:2" x14ac:dyDescent="0.25">
      <c r="A351494" s="156" t="s">
        <v>3669</v>
      </c>
      <c r="B351494" s="156" t="s">
        <v>3670</v>
      </c>
    </row>
    <row r="351495" spans="1:2" x14ac:dyDescent="0.25">
      <c r="A351495" s="156" t="s">
        <v>3671</v>
      </c>
      <c r="B351495" s="156" t="s">
        <v>3672</v>
      </c>
    </row>
    <row r="351496" spans="1:2" x14ac:dyDescent="0.25">
      <c r="A351496" s="156" t="s">
        <v>3673</v>
      </c>
      <c r="B351496" s="156" t="s">
        <v>3674</v>
      </c>
    </row>
    <row r="351497" spans="1:2" x14ac:dyDescent="0.25">
      <c r="A351497" s="156" t="s">
        <v>3675</v>
      </c>
      <c r="B351497" s="156" t="s">
        <v>3676</v>
      </c>
    </row>
    <row r="351498" spans="1:2" x14ac:dyDescent="0.25">
      <c r="A351498" s="156" t="s">
        <v>3677</v>
      </c>
      <c r="B351498" s="156" t="s">
        <v>3678</v>
      </c>
    </row>
    <row r="351499" spans="1:2" x14ac:dyDescent="0.25">
      <c r="A351499" s="156" t="s">
        <v>3679</v>
      </c>
      <c r="B351499" s="156" t="s">
        <v>3680</v>
      </c>
    </row>
    <row r="351500" spans="1:2" x14ac:dyDescent="0.25">
      <c r="A351500" s="156" t="s">
        <v>3681</v>
      </c>
      <c r="B351500" s="156" t="s">
        <v>3682</v>
      </c>
    </row>
    <row r="351501" spans="1:2" x14ac:dyDescent="0.25">
      <c r="A351501" s="156" t="s">
        <v>3683</v>
      </c>
      <c r="B351501" s="156" t="s">
        <v>3684</v>
      </c>
    </row>
    <row r="351502" spans="1:2" x14ac:dyDescent="0.25">
      <c r="A351502" s="156" t="s">
        <v>3685</v>
      </c>
      <c r="B351502" s="156" t="s">
        <v>3686</v>
      </c>
    </row>
    <row r="351503" spans="1:2" x14ac:dyDescent="0.25">
      <c r="A351503" s="156" t="s">
        <v>3687</v>
      </c>
      <c r="B351503" s="156" t="s">
        <v>3688</v>
      </c>
    </row>
    <row r="351504" spans="1:2" x14ac:dyDescent="0.25">
      <c r="A351504" s="156" t="s">
        <v>3689</v>
      </c>
      <c r="B351504" s="156" t="s">
        <v>3690</v>
      </c>
    </row>
    <row r="351505" spans="1:2" x14ac:dyDescent="0.25">
      <c r="A351505" s="156" t="s">
        <v>3691</v>
      </c>
      <c r="B351505" s="156" t="s">
        <v>3692</v>
      </c>
    </row>
    <row r="351506" spans="1:2" x14ac:dyDescent="0.25">
      <c r="A351506" s="156" t="s">
        <v>3693</v>
      </c>
      <c r="B351506" s="156" t="s">
        <v>3694</v>
      </c>
    </row>
    <row r="351507" spans="1:2" x14ac:dyDescent="0.25">
      <c r="A351507" s="156" t="s">
        <v>3695</v>
      </c>
      <c r="B351507" s="156" t="s">
        <v>3696</v>
      </c>
    </row>
    <row r="351508" spans="1:2" x14ac:dyDescent="0.25">
      <c r="A351508" s="156" t="s">
        <v>3697</v>
      </c>
      <c r="B351508" s="156" t="s">
        <v>3698</v>
      </c>
    </row>
    <row r="351509" spans="1:2" x14ac:dyDescent="0.25">
      <c r="A351509" s="156" t="s">
        <v>3699</v>
      </c>
      <c r="B351509" s="156" t="s">
        <v>3700</v>
      </c>
    </row>
    <row r="351510" spans="1:2" x14ac:dyDescent="0.25">
      <c r="A351510" s="156" t="s">
        <v>3701</v>
      </c>
      <c r="B351510" s="156" t="s">
        <v>3702</v>
      </c>
    </row>
    <row r="351511" spans="1:2" x14ac:dyDescent="0.25">
      <c r="A351511" s="156" t="s">
        <v>3703</v>
      </c>
      <c r="B351511" s="156" t="s">
        <v>3704</v>
      </c>
    </row>
    <row r="351512" spans="1:2" x14ac:dyDescent="0.25">
      <c r="A351512" s="156" t="s">
        <v>3705</v>
      </c>
      <c r="B351512" s="156" t="s">
        <v>3706</v>
      </c>
    </row>
    <row r="351513" spans="1:2" x14ac:dyDescent="0.25">
      <c r="A351513" s="156" t="s">
        <v>3707</v>
      </c>
      <c r="B351513" s="156" t="s">
        <v>3708</v>
      </c>
    </row>
    <row r="351514" spans="1:2" x14ac:dyDescent="0.25">
      <c r="A351514" s="156" t="s">
        <v>3709</v>
      </c>
      <c r="B351514" s="156" t="s">
        <v>3710</v>
      </c>
    </row>
    <row r="351515" spans="1:2" x14ac:dyDescent="0.25">
      <c r="A351515" s="156" t="s">
        <v>3711</v>
      </c>
      <c r="B351515" s="156" t="s">
        <v>3712</v>
      </c>
    </row>
    <row r="351516" spans="1:2" x14ac:dyDescent="0.25">
      <c r="A351516" s="156" t="s">
        <v>3713</v>
      </c>
      <c r="B351516" s="156" t="s">
        <v>3714</v>
      </c>
    </row>
    <row r="351517" spans="1:2" x14ac:dyDescent="0.25">
      <c r="A351517" s="156" t="s">
        <v>3715</v>
      </c>
      <c r="B351517" s="156" t="s">
        <v>3716</v>
      </c>
    </row>
    <row r="351518" spans="1:2" x14ac:dyDescent="0.25">
      <c r="A351518" s="156" t="s">
        <v>3717</v>
      </c>
      <c r="B351518" s="156" t="s">
        <v>3718</v>
      </c>
    </row>
    <row r="351519" spans="1:2" x14ac:dyDescent="0.25">
      <c r="A351519" s="156" t="s">
        <v>3719</v>
      </c>
      <c r="B351519" s="156" t="s">
        <v>3720</v>
      </c>
    </row>
    <row r="351520" spans="1:2" x14ac:dyDescent="0.25">
      <c r="A351520" s="156" t="s">
        <v>3721</v>
      </c>
      <c r="B351520" s="156" t="s">
        <v>3722</v>
      </c>
    </row>
    <row r="351521" spans="1:2" x14ac:dyDescent="0.25">
      <c r="A351521" s="156" t="s">
        <v>3723</v>
      </c>
      <c r="B351521" s="156" t="s">
        <v>3724</v>
      </c>
    </row>
    <row r="351522" spans="1:2" x14ac:dyDescent="0.25">
      <c r="A351522" s="156" t="s">
        <v>3725</v>
      </c>
      <c r="B351522" s="156" t="s">
        <v>3726</v>
      </c>
    </row>
    <row r="351523" spans="1:2" x14ac:dyDescent="0.25">
      <c r="A351523" s="156" t="s">
        <v>3727</v>
      </c>
      <c r="B351523" s="156" t="s">
        <v>3728</v>
      </c>
    </row>
    <row r="351524" spans="1:2" x14ac:dyDescent="0.25">
      <c r="A351524" s="156" t="s">
        <v>3729</v>
      </c>
      <c r="B351524" s="156" t="s">
        <v>3730</v>
      </c>
    </row>
    <row r="351525" spans="1:2" x14ac:dyDescent="0.25">
      <c r="A351525" s="156" t="s">
        <v>3731</v>
      </c>
      <c r="B351525" s="156" t="s">
        <v>3732</v>
      </c>
    </row>
    <row r="351526" spans="1:2" x14ac:dyDescent="0.25">
      <c r="A351526" s="156" t="s">
        <v>3733</v>
      </c>
      <c r="B351526" s="156" t="s">
        <v>3734</v>
      </c>
    </row>
    <row r="351527" spans="1:2" x14ac:dyDescent="0.25">
      <c r="A351527" s="156" t="s">
        <v>3735</v>
      </c>
      <c r="B351527" s="156" t="s">
        <v>3736</v>
      </c>
    </row>
    <row r="351528" spans="1:2" x14ac:dyDescent="0.25">
      <c r="A351528" s="156" t="s">
        <v>3737</v>
      </c>
      <c r="B351528" s="156" t="s">
        <v>3738</v>
      </c>
    </row>
    <row r="351529" spans="1:2" x14ac:dyDescent="0.25">
      <c r="A351529" s="156" t="s">
        <v>3739</v>
      </c>
      <c r="B351529" s="156" t="s">
        <v>3740</v>
      </c>
    </row>
    <row r="351530" spans="1:2" x14ac:dyDescent="0.25">
      <c r="A351530" s="156" t="s">
        <v>3741</v>
      </c>
      <c r="B351530" s="156" t="s">
        <v>3742</v>
      </c>
    </row>
    <row r="351531" spans="1:2" x14ac:dyDescent="0.25">
      <c r="A351531" s="156" t="s">
        <v>3743</v>
      </c>
      <c r="B351531" s="156" t="s">
        <v>3744</v>
      </c>
    </row>
    <row r="351532" spans="1:2" x14ac:dyDescent="0.25">
      <c r="A351532" s="156" t="s">
        <v>3745</v>
      </c>
      <c r="B351532" s="156" t="s">
        <v>3746</v>
      </c>
    </row>
    <row r="351533" spans="1:2" x14ac:dyDescent="0.25">
      <c r="A351533" s="156" t="s">
        <v>3747</v>
      </c>
      <c r="B351533" s="156" t="s">
        <v>3748</v>
      </c>
    </row>
    <row r="351534" spans="1:2" x14ac:dyDescent="0.25">
      <c r="A351534" s="156" t="s">
        <v>3749</v>
      </c>
      <c r="B351534" s="156" t="s">
        <v>3750</v>
      </c>
    </row>
    <row r="351535" spans="1:2" x14ac:dyDescent="0.25">
      <c r="A351535" s="156" t="s">
        <v>3751</v>
      </c>
      <c r="B351535" s="156" t="s">
        <v>3752</v>
      </c>
    </row>
    <row r="351536" spans="1:2" x14ac:dyDescent="0.25">
      <c r="A351536" s="156" t="s">
        <v>3753</v>
      </c>
      <c r="B351536" s="156" t="s">
        <v>3754</v>
      </c>
    </row>
    <row r="351537" spans="1:2" x14ac:dyDescent="0.25">
      <c r="A351537" s="156" t="s">
        <v>3755</v>
      </c>
      <c r="B351537" s="156" t="s">
        <v>3756</v>
      </c>
    </row>
    <row r="351538" spans="1:2" x14ac:dyDescent="0.25">
      <c r="A351538" s="156" t="s">
        <v>3757</v>
      </c>
      <c r="B351538" s="156" t="s">
        <v>3758</v>
      </c>
    </row>
    <row r="351539" spans="1:2" x14ac:dyDescent="0.25">
      <c r="A351539" s="156" t="s">
        <v>3759</v>
      </c>
      <c r="B351539" s="156" t="s">
        <v>3760</v>
      </c>
    </row>
    <row r="351540" spans="1:2" x14ac:dyDescent="0.25">
      <c r="A351540" s="156" t="s">
        <v>3761</v>
      </c>
      <c r="B351540" s="156" t="s">
        <v>3762</v>
      </c>
    </row>
    <row r="351541" spans="1:2" x14ac:dyDescent="0.25">
      <c r="A351541" s="156" t="s">
        <v>3763</v>
      </c>
      <c r="B351541" s="156" t="s">
        <v>3764</v>
      </c>
    </row>
    <row r="351542" spans="1:2" x14ac:dyDescent="0.25">
      <c r="A351542" s="156" t="s">
        <v>3765</v>
      </c>
      <c r="B351542" s="156" t="s">
        <v>3766</v>
      </c>
    </row>
    <row r="351543" spans="1:2" x14ac:dyDescent="0.25">
      <c r="A351543" s="156" t="s">
        <v>3767</v>
      </c>
      <c r="B351543" s="156" t="s">
        <v>3768</v>
      </c>
    </row>
    <row r="351544" spans="1:2" x14ac:dyDescent="0.25">
      <c r="A351544" s="156" t="s">
        <v>3769</v>
      </c>
      <c r="B351544" s="156" t="s">
        <v>3770</v>
      </c>
    </row>
    <row r="351545" spans="1:2" x14ac:dyDescent="0.25">
      <c r="A351545" s="156" t="s">
        <v>3771</v>
      </c>
      <c r="B351545" s="156" t="s">
        <v>3772</v>
      </c>
    </row>
    <row r="351546" spans="1:2" x14ac:dyDescent="0.25">
      <c r="A351546" s="156" t="s">
        <v>3773</v>
      </c>
      <c r="B351546" s="156" t="s">
        <v>3774</v>
      </c>
    </row>
    <row r="351547" spans="1:2" x14ac:dyDescent="0.25">
      <c r="A351547" s="156" t="s">
        <v>3775</v>
      </c>
      <c r="B351547" s="156" t="s">
        <v>3776</v>
      </c>
    </row>
    <row r="351548" spans="1:2" x14ac:dyDescent="0.25">
      <c r="A351548" s="156" t="s">
        <v>3777</v>
      </c>
      <c r="B351548" s="156" t="s">
        <v>3778</v>
      </c>
    </row>
    <row r="351549" spans="1:2" x14ac:dyDescent="0.25">
      <c r="A351549" s="156" t="s">
        <v>3779</v>
      </c>
      <c r="B351549" s="156" t="s">
        <v>3780</v>
      </c>
    </row>
    <row r="351550" spans="1:2" x14ac:dyDescent="0.25">
      <c r="A351550" s="156" t="s">
        <v>3781</v>
      </c>
      <c r="B351550" s="156" t="s">
        <v>3782</v>
      </c>
    </row>
    <row r="351551" spans="1:2" x14ac:dyDescent="0.25">
      <c r="A351551" s="156" t="s">
        <v>3783</v>
      </c>
      <c r="B351551" s="156" t="s">
        <v>3784</v>
      </c>
    </row>
    <row r="351552" spans="1:2" x14ac:dyDescent="0.25">
      <c r="A351552" s="156" t="s">
        <v>3785</v>
      </c>
      <c r="B351552" s="156" t="s">
        <v>3786</v>
      </c>
    </row>
    <row r="351553" spans="1:2" x14ac:dyDescent="0.25">
      <c r="A351553" s="156" t="s">
        <v>3787</v>
      </c>
      <c r="B351553" s="156" t="s">
        <v>3788</v>
      </c>
    </row>
    <row r="351554" spans="1:2" x14ac:dyDescent="0.25">
      <c r="A351554" s="156" t="s">
        <v>3789</v>
      </c>
      <c r="B351554" s="156" t="s">
        <v>3790</v>
      </c>
    </row>
    <row r="351555" spans="1:2" x14ac:dyDescent="0.25">
      <c r="A351555" s="156" t="s">
        <v>3791</v>
      </c>
      <c r="B351555" s="156" t="s">
        <v>3792</v>
      </c>
    </row>
    <row r="351556" spans="1:2" x14ac:dyDescent="0.25">
      <c r="A351556" s="156" t="s">
        <v>3793</v>
      </c>
      <c r="B351556" s="156" t="s">
        <v>3794</v>
      </c>
    </row>
    <row r="351557" spans="1:2" x14ac:dyDescent="0.25">
      <c r="A351557" s="156" t="s">
        <v>3795</v>
      </c>
      <c r="B351557" s="156" t="s">
        <v>3796</v>
      </c>
    </row>
    <row r="351558" spans="1:2" x14ac:dyDescent="0.25">
      <c r="A351558" s="156" t="s">
        <v>3797</v>
      </c>
      <c r="B351558" s="156" t="s">
        <v>3798</v>
      </c>
    </row>
    <row r="351559" spans="1:2" x14ac:dyDescent="0.25">
      <c r="A351559" s="156" t="s">
        <v>3799</v>
      </c>
      <c r="B351559" s="156" t="s">
        <v>3800</v>
      </c>
    </row>
    <row r="351560" spans="1:2" x14ac:dyDescent="0.25">
      <c r="A351560" s="156" t="s">
        <v>3801</v>
      </c>
      <c r="B351560" s="156" t="s">
        <v>3802</v>
      </c>
    </row>
    <row r="351561" spans="1:2" x14ac:dyDescent="0.25">
      <c r="A351561" s="156" t="s">
        <v>3803</v>
      </c>
      <c r="B351561" s="156" t="s">
        <v>3804</v>
      </c>
    </row>
    <row r="351562" spans="1:2" x14ac:dyDescent="0.25">
      <c r="A351562" s="156" t="s">
        <v>3805</v>
      </c>
      <c r="B351562" s="156" t="s">
        <v>3806</v>
      </c>
    </row>
    <row r="351563" spans="1:2" x14ac:dyDescent="0.25">
      <c r="A351563" s="156" t="s">
        <v>3807</v>
      </c>
      <c r="B351563" s="156" t="s">
        <v>3808</v>
      </c>
    </row>
    <row r="351564" spans="1:2" x14ac:dyDescent="0.25">
      <c r="B351564" s="156" t="s">
        <v>3809</v>
      </c>
    </row>
    <row r="351565" spans="1:2" x14ac:dyDescent="0.25">
      <c r="B351565" s="156" t="s">
        <v>3810</v>
      </c>
    </row>
    <row r="351566" spans="1:2" x14ac:dyDescent="0.25">
      <c r="B351566" s="156" t="s">
        <v>3811</v>
      </c>
    </row>
    <row r="351567" spans="1:2" x14ac:dyDescent="0.25">
      <c r="B351567" s="156" t="s">
        <v>3812</v>
      </c>
    </row>
    <row r="351568" spans="1:2" x14ac:dyDescent="0.25">
      <c r="B351568" s="156" t="s">
        <v>3813</v>
      </c>
    </row>
    <row r="351569" spans="2:2" x14ac:dyDescent="0.25">
      <c r="B351569" s="156" t="s">
        <v>3814</v>
      </c>
    </row>
    <row r="351570" spans="2:2" x14ac:dyDescent="0.25">
      <c r="B351570" s="156" t="s">
        <v>3815</v>
      </c>
    </row>
    <row r="351571" spans="2:2" x14ac:dyDescent="0.25">
      <c r="B351571" s="156" t="s">
        <v>3816</v>
      </c>
    </row>
    <row r="351572" spans="2:2" x14ac:dyDescent="0.25">
      <c r="B351572" s="156" t="s">
        <v>3817</v>
      </c>
    </row>
    <row r="351573" spans="2:2" x14ac:dyDescent="0.25">
      <c r="B351573" s="156" t="s">
        <v>3818</v>
      </c>
    </row>
    <row r="351574" spans="2:2" x14ac:dyDescent="0.25">
      <c r="B351574" s="156" t="s">
        <v>3819</v>
      </c>
    </row>
    <row r="351575" spans="2:2" x14ac:dyDescent="0.25">
      <c r="B351575" s="156" t="s">
        <v>3820</v>
      </c>
    </row>
    <row r="351576" spans="2:2" x14ac:dyDescent="0.25">
      <c r="B351576" s="156" t="s">
        <v>3821</v>
      </c>
    </row>
    <row r="351577" spans="2:2" x14ac:dyDescent="0.25">
      <c r="B351577" s="156" t="s">
        <v>3822</v>
      </c>
    </row>
    <row r="351578" spans="2:2" x14ac:dyDescent="0.25">
      <c r="B351578" s="156" t="s">
        <v>3823</v>
      </c>
    </row>
    <row r="351579" spans="2:2" x14ac:dyDescent="0.25">
      <c r="B351579" s="156" t="s">
        <v>3824</v>
      </c>
    </row>
    <row r="351580" spans="2:2" x14ac:dyDescent="0.25">
      <c r="B351580" s="156" t="s">
        <v>3825</v>
      </c>
    </row>
    <row r="351581" spans="2:2" x14ac:dyDescent="0.25">
      <c r="B351581" s="156" t="s">
        <v>3826</v>
      </c>
    </row>
    <row r="351582" spans="2:2" x14ac:dyDescent="0.25">
      <c r="B351582" s="156" t="s">
        <v>3827</v>
      </c>
    </row>
    <row r="351583" spans="2:2" x14ac:dyDescent="0.25">
      <c r="B351583" s="156" t="s">
        <v>3828</v>
      </c>
    </row>
    <row r="351584" spans="2:2" x14ac:dyDescent="0.25">
      <c r="B351584" s="156" t="s">
        <v>3829</v>
      </c>
    </row>
    <row r="351585" spans="2:2" x14ac:dyDescent="0.25">
      <c r="B351585" s="156" t="s">
        <v>3830</v>
      </c>
    </row>
    <row r="351586" spans="2:2" x14ac:dyDescent="0.25">
      <c r="B351586" s="156" t="s">
        <v>3831</v>
      </c>
    </row>
    <row r="351587" spans="2:2" x14ac:dyDescent="0.25">
      <c r="B351587" s="156" t="s">
        <v>3832</v>
      </c>
    </row>
    <row r="351588" spans="2:2" x14ac:dyDescent="0.25">
      <c r="B351588" s="156" t="s">
        <v>3833</v>
      </c>
    </row>
    <row r="351589" spans="2:2" x14ac:dyDescent="0.25">
      <c r="B351589" s="156" t="s">
        <v>3834</v>
      </c>
    </row>
    <row r="351590" spans="2:2" x14ac:dyDescent="0.25">
      <c r="B351590" s="156" t="s">
        <v>3835</v>
      </c>
    </row>
    <row r="351591" spans="2:2" x14ac:dyDescent="0.25">
      <c r="B351591" s="156" t="s">
        <v>3836</v>
      </c>
    </row>
    <row r="351592" spans="2:2" x14ac:dyDescent="0.25">
      <c r="B351592" s="156" t="s">
        <v>3837</v>
      </c>
    </row>
    <row r="351593" spans="2:2" x14ac:dyDescent="0.25">
      <c r="B351593" s="156" t="s">
        <v>3838</v>
      </c>
    </row>
    <row r="351594" spans="2:2" x14ac:dyDescent="0.25">
      <c r="B351594" s="156" t="s">
        <v>3839</v>
      </c>
    </row>
    <row r="351595" spans="2:2" x14ac:dyDescent="0.25">
      <c r="B351595" s="156" t="s">
        <v>3840</v>
      </c>
    </row>
    <row r="351596" spans="2:2" x14ac:dyDescent="0.25">
      <c r="B351596" s="156" t="s">
        <v>3841</v>
      </c>
    </row>
    <row r="351597" spans="2:2" x14ac:dyDescent="0.25">
      <c r="B351597" s="156" t="s">
        <v>3842</v>
      </c>
    </row>
    <row r="351598" spans="2:2" x14ac:dyDescent="0.25">
      <c r="B351598" s="156" t="s">
        <v>3843</v>
      </c>
    </row>
    <row r="351599" spans="2:2" x14ac:dyDescent="0.25">
      <c r="B351599" s="156" t="s">
        <v>3844</v>
      </c>
    </row>
    <row r="351600" spans="2:2" x14ac:dyDescent="0.25">
      <c r="B351600" s="156" t="s">
        <v>3845</v>
      </c>
    </row>
    <row r="351601" spans="2:2" x14ac:dyDescent="0.25">
      <c r="B351601" s="156" t="s">
        <v>3846</v>
      </c>
    </row>
    <row r="351602" spans="2:2" x14ac:dyDescent="0.25">
      <c r="B351602" s="156" t="s">
        <v>3847</v>
      </c>
    </row>
    <row r="351603" spans="2:2" x14ac:dyDescent="0.25">
      <c r="B351603" s="156" t="s">
        <v>3848</v>
      </c>
    </row>
    <row r="351604" spans="2:2" x14ac:dyDescent="0.25">
      <c r="B351604" s="156" t="s">
        <v>3849</v>
      </c>
    </row>
    <row r="351605" spans="2:2" x14ac:dyDescent="0.25">
      <c r="B351605" s="156" t="s">
        <v>3850</v>
      </c>
    </row>
    <row r="351606" spans="2:2" x14ac:dyDescent="0.25">
      <c r="B351606" s="156" t="s">
        <v>3851</v>
      </c>
    </row>
    <row r="351607" spans="2:2" x14ac:dyDescent="0.25">
      <c r="B351607" s="156" t="s">
        <v>3852</v>
      </c>
    </row>
    <row r="351608" spans="2:2" x14ac:dyDescent="0.25">
      <c r="B351608" s="156" t="s">
        <v>3853</v>
      </c>
    </row>
    <row r="351609" spans="2:2" x14ac:dyDescent="0.25">
      <c r="B351609" s="156" t="s">
        <v>3854</v>
      </c>
    </row>
    <row r="351610" spans="2:2" x14ac:dyDescent="0.25">
      <c r="B351610" s="156" t="s">
        <v>3855</v>
      </c>
    </row>
    <row r="351611" spans="2:2" x14ac:dyDescent="0.25">
      <c r="B351611" s="156" t="s">
        <v>3856</v>
      </c>
    </row>
    <row r="351612" spans="2:2" x14ac:dyDescent="0.25">
      <c r="B351612" s="156" t="s">
        <v>3857</v>
      </c>
    </row>
    <row r="351613" spans="2:2" x14ac:dyDescent="0.25">
      <c r="B351613" s="156" t="s">
        <v>3858</v>
      </c>
    </row>
    <row r="351614" spans="2:2" x14ac:dyDescent="0.25">
      <c r="B351614" s="156" t="s">
        <v>3859</v>
      </c>
    </row>
    <row r="351615" spans="2:2" x14ac:dyDescent="0.25">
      <c r="B351615" s="156" t="s">
        <v>3860</v>
      </c>
    </row>
    <row r="351616" spans="2:2" x14ac:dyDescent="0.25">
      <c r="B351616" s="156" t="s">
        <v>3861</v>
      </c>
    </row>
    <row r="351617" spans="2:2" x14ac:dyDescent="0.25">
      <c r="B351617" s="156" t="s">
        <v>3862</v>
      </c>
    </row>
    <row r="351618" spans="2:2" x14ac:dyDescent="0.25">
      <c r="B351618" s="156" t="s">
        <v>3863</v>
      </c>
    </row>
    <row r="351619" spans="2:2" x14ac:dyDescent="0.25">
      <c r="B351619" s="156" t="s">
        <v>3864</v>
      </c>
    </row>
    <row r="351620" spans="2:2" x14ac:dyDescent="0.25">
      <c r="B351620" s="156" t="s">
        <v>3865</v>
      </c>
    </row>
    <row r="351621" spans="2:2" x14ac:dyDescent="0.25">
      <c r="B351621" s="156" t="s">
        <v>3866</v>
      </c>
    </row>
    <row r="351622" spans="2:2" x14ac:dyDescent="0.25">
      <c r="B351622" s="156" t="s">
        <v>3867</v>
      </c>
    </row>
    <row r="351623" spans="2:2" x14ac:dyDescent="0.25">
      <c r="B351623" s="156" t="s">
        <v>3868</v>
      </c>
    </row>
    <row r="351624" spans="2:2" x14ac:dyDescent="0.25">
      <c r="B351624" s="156" t="s">
        <v>3869</v>
      </c>
    </row>
    <row r="351625" spans="2:2" x14ac:dyDescent="0.25">
      <c r="B351625" s="156" t="s">
        <v>3870</v>
      </c>
    </row>
    <row r="351626" spans="2:2" x14ac:dyDescent="0.25">
      <c r="B351626" s="156" t="s">
        <v>3871</v>
      </c>
    </row>
    <row r="351627" spans="2:2" x14ac:dyDescent="0.25">
      <c r="B351627" s="156" t="s">
        <v>3872</v>
      </c>
    </row>
    <row r="351628" spans="2:2" x14ac:dyDescent="0.25">
      <c r="B351628" s="156" t="s">
        <v>3873</v>
      </c>
    </row>
    <row r="351629" spans="2:2" x14ac:dyDescent="0.25">
      <c r="B351629" s="156" t="s">
        <v>3874</v>
      </c>
    </row>
    <row r="351630" spans="2:2" x14ac:dyDescent="0.25">
      <c r="B351630" s="156" t="s">
        <v>3875</v>
      </c>
    </row>
    <row r="351631" spans="2:2" x14ac:dyDescent="0.25">
      <c r="B351631" s="156" t="s">
        <v>3876</v>
      </c>
    </row>
    <row r="351632" spans="2:2" x14ac:dyDescent="0.25">
      <c r="B351632" s="156" t="s">
        <v>3877</v>
      </c>
    </row>
    <row r="351633" spans="2:2" x14ac:dyDescent="0.25">
      <c r="B351633" s="156" t="s">
        <v>3878</v>
      </c>
    </row>
    <row r="351634" spans="2:2" x14ac:dyDescent="0.25">
      <c r="B351634" s="156" t="s">
        <v>3879</v>
      </c>
    </row>
    <row r="351635" spans="2:2" x14ac:dyDescent="0.25">
      <c r="B351635" s="156" t="s">
        <v>3880</v>
      </c>
    </row>
    <row r="351636" spans="2:2" x14ac:dyDescent="0.25">
      <c r="B351636" s="156" t="s">
        <v>3881</v>
      </c>
    </row>
    <row r="351637" spans="2:2" x14ac:dyDescent="0.25">
      <c r="B351637" s="156" t="s">
        <v>3882</v>
      </c>
    </row>
    <row r="351638" spans="2:2" x14ac:dyDescent="0.25">
      <c r="B351638" s="156" t="s">
        <v>3883</v>
      </c>
    </row>
    <row r="351639" spans="2:2" x14ac:dyDescent="0.25">
      <c r="B351639" s="156" t="s">
        <v>3884</v>
      </c>
    </row>
    <row r="351640" spans="2:2" x14ac:dyDescent="0.25">
      <c r="B351640" s="156" t="s">
        <v>3885</v>
      </c>
    </row>
    <row r="351641" spans="2:2" x14ac:dyDescent="0.25">
      <c r="B351641" s="156" t="s">
        <v>3886</v>
      </c>
    </row>
    <row r="351642" spans="2:2" x14ac:dyDescent="0.25">
      <c r="B351642" s="156" t="s">
        <v>3887</v>
      </c>
    </row>
    <row r="351643" spans="2:2" x14ac:dyDescent="0.25">
      <c r="B351643" s="156" t="s">
        <v>3888</v>
      </c>
    </row>
    <row r="351644" spans="2:2" x14ac:dyDescent="0.25">
      <c r="B351644" s="156" t="s">
        <v>3889</v>
      </c>
    </row>
    <row r="351645" spans="2:2" x14ac:dyDescent="0.25">
      <c r="B351645" s="156" t="s">
        <v>3890</v>
      </c>
    </row>
    <row r="351646" spans="2:2" x14ac:dyDescent="0.25">
      <c r="B351646" s="156" t="s">
        <v>3891</v>
      </c>
    </row>
    <row r="351647" spans="2:2" x14ac:dyDescent="0.25">
      <c r="B351647" s="156" t="s">
        <v>3892</v>
      </c>
    </row>
    <row r="351648" spans="2:2" x14ac:dyDescent="0.25">
      <c r="B351648" s="156" t="s">
        <v>3893</v>
      </c>
    </row>
    <row r="351649" spans="2:2" x14ac:dyDescent="0.25">
      <c r="B351649" s="156" t="s">
        <v>3894</v>
      </c>
    </row>
    <row r="351650" spans="2:2" x14ac:dyDescent="0.25">
      <c r="B351650" s="156" t="s">
        <v>3895</v>
      </c>
    </row>
    <row r="351651" spans="2:2" x14ac:dyDescent="0.25">
      <c r="B351651" s="156" t="s">
        <v>3896</v>
      </c>
    </row>
    <row r="351652" spans="2:2" x14ac:dyDescent="0.25">
      <c r="B351652" s="156" t="s">
        <v>3897</v>
      </c>
    </row>
    <row r="351653" spans="2:2" x14ac:dyDescent="0.25">
      <c r="B351653" s="156" t="s">
        <v>3898</v>
      </c>
    </row>
    <row r="351654" spans="2:2" x14ac:dyDescent="0.25">
      <c r="B351654" s="156" t="s">
        <v>3899</v>
      </c>
    </row>
    <row r="351655" spans="2:2" x14ac:dyDescent="0.25">
      <c r="B351655" s="156" t="s">
        <v>3900</v>
      </c>
    </row>
    <row r="351656" spans="2:2" x14ac:dyDescent="0.25">
      <c r="B351656" s="156" t="s">
        <v>3901</v>
      </c>
    </row>
    <row r="351657" spans="2:2" x14ac:dyDescent="0.25">
      <c r="B351657" s="156" t="s">
        <v>3902</v>
      </c>
    </row>
    <row r="351658" spans="2:2" x14ac:dyDescent="0.25">
      <c r="B351658" s="156" t="s">
        <v>3903</v>
      </c>
    </row>
    <row r="351659" spans="2:2" x14ac:dyDescent="0.25">
      <c r="B351659" s="156" t="s">
        <v>3904</v>
      </c>
    </row>
    <row r="351660" spans="2:2" x14ac:dyDescent="0.25">
      <c r="B351660" s="156" t="s">
        <v>3905</v>
      </c>
    </row>
    <row r="351661" spans="2:2" x14ac:dyDescent="0.25">
      <c r="B351661" s="156" t="s">
        <v>3906</v>
      </c>
    </row>
    <row r="351662" spans="2:2" x14ac:dyDescent="0.25">
      <c r="B351662" s="156" t="s">
        <v>3907</v>
      </c>
    </row>
    <row r="351663" spans="2:2" x14ac:dyDescent="0.25">
      <c r="B351663" s="156" t="s">
        <v>3908</v>
      </c>
    </row>
    <row r="351664" spans="2:2" x14ac:dyDescent="0.25">
      <c r="B351664" s="156" t="s">
        <v>3909</v>
      </c>
    </row>
    <row r="351665" spans="2:2" x14ac:dyDescent="0.25">
      <c r="B351665" s="156" t="s">
        <v>3910</v>
      </c>
    </row>
    <row r="351666" spans="2:2" x14ac:dyDescent="0.25">
      <c r="B351666" s="156" t="s">
        <v>3911</v>
      </c>
    </row>
    <row r="351667" spans="2:2" x14ac:dyDescent="0.25">
      <c r="B351667" s="156" t="s">
        <v>3912</v>
      </c>
    </row>
    <row r="351668" spans="2:2" x14ac:dyDescent="0.25">
      <c r="B351668" s="156" t="s">
        <v>3913</v>
      </c>
    </row>
    <row r="351669" spans="2:2" x14ac:dyDescent="0.25">
      <c r="B351669" s="156" t="s">
        <v>3914</v>
      </c>
    </row>
    <row r="351670" spans="2:2" x14ac:dyDescent="0.25">
      <c r="B351670" s="156" t="s">
        <v>3915</v>
      </c>
    </row>
    <row r="351671" spans="2:2" x14ac:dyDescent="0.25">
      <c r="B351671" s="156" t="s">
        <v>3916</v>
      </c>
    </row>
    <row r="351672" spans="2:2" x14ac:dyDescent="0.25">
      <c r="B351672" s="156" t="s">
        <v>3917</v>
      </c>
    </row>
    <row r="351673" spans="2:2" x14ac:dyDescent="0.25">
      <c r="B351673" s="156" t="s">
        <v>3918</v>
      </c>
    </row>
    <row r="351674" spans="2:2" x14ac:dyDescent="0.25">
      <c r="B351674" s="156" t="s">
        <v>3919</v>
      </c>
    </row>
    <row r="351675" spans="2:2" x14ac:dyDescent="0.25">
      <c r="B351675" s="156" t="s">
        <v>3920</v>
      </c>
    </row>
    <row r="351676" spans="2:2" x14ac:dyDescent="0.25">
      <c r="B351676" s="156" t="s">
        <v>3921</v>
      </c>
    </row>
    <row r="351677" spans="2:2" x14ac:dyDescent="0.25">
      <c r="B351677" s="156" t="s">
        <v>3922</v>
      </c>
    </row>
    <row r="351678" spans="2:2" x14ac:dyDescent="0.25">
      <c r="B351678" s="156" t="s">
        <v>3923</v>
      </c>
    </row>
    <row r="351679" spans="2:2" x14ac:dyDescent="0.25">
      <c r="B351679" s="156" t="s">
        <v>3924</v>
      </c>
    </row>
    <row r="351680" spans="2:2" x14ac:dyDescent="0.25">
      <c r="B351680" s="156" t="s">
        <v>3925</v>
      </c>
    </row>
    <row r="351681" spans="2:2" x14ac:dyDescent="0.25">
      <c r="B351681" s="156" t="s">
        <v>3926</v>
      </c>
    </row>
    <row r="351682" spans="2:2" x14ac:dyDescent="0.25">
      <c r="B351682" s="156" t="s">
        <v>3927</v>
      </c>
    </row>
    <row r="351683" spans="2:2" x14ac:dyDescent="0.25">
      <c r="B351683" s="156" t="s">
        <v>3928</v>
      </c>
    </row>
    <row r="351684" spans="2:2" x14ac:dyDescent="0.25">
      <c r="B351684" s="156" t="s">
        <v>3929</v>
      </c>
    </row>
    <row r="351685" spans="2:2" x14ac:dyDescent="0.25">
      <c r="B351685" s="156" t="s">
        <v>3930</v>
      </c>
    </row>
    <row r="351686" spans="2:2" x14ac:dyDescent="0.25">
      <c r="B351686" s="156" t="s">
        <v>3931</v>
      </c>
    </row>
    <row r="351687" spans="2:2" x14ac:dyDescent="0.25">
      <c r="B351687" s="156" t="s">
        <v>3932</v>
      </c>
    </row>
    <row r="351688" spans="2:2" x14ac:dyDescent="0.25">
      <c r="B351688" s="156" t="s">
        <v>3933</v>
      </c>
    </row>
    <row r="351689" spans="2:2" x14ac:dyDescent="0.25">
      <c r="B351689" s="156" t="s">
        <v>3934</v>
      </c>
    </row>
    <row r="351690" spans="2:2" x14ac:dyDescent="0.25">
      <c r="B351690" s="156" t="s">
        <v>3935</v>
      </c>
    </row>
    <row r="351691" spans="2:2" x14ac:dyDescent="0.25">
      <c r="B351691" s="156" t="s">
        <v>3936</v>
      </c>
    </row>
    <row r="351692" spans="2:2" x14ac:dyDescent="0.25">
      <c r="B351692" s="156" t="s">
        <v>3937</v>
      </c>
    </row>
    <row r="351693" spans="2:2" x14ac:dyDescent="0.25">
      <c r="B351693" s="156" t="s">
        <v>3938</v>
      </c>
    </row>
    <row r="351694" spans="2:2" x14ac:dyDescent="0.25">
      <c r="B351694" s="156" t="s">
        <v>3939</v>
      </c>
    </row>
    <row r="351695" spans="2:2" x14ac:dyDescent="0.25">
      <c r="B351695" s="156" t="s">
        <v>3940</v>
      </c>
    </row>
    <row r="351696" spans="2:2" x14ac:dyDescent="0.25">
      <c r="B351696" s="156" t="s">
        <v>3941</v>
      </c>
    </row>
    <row r="351697" spans="2:2" x14ac:dyDescent="0.25">
      <c r="B351697" s="156" t="s">
        <v>3942</v>
      </c>
    </row>
    <row r="351698" spans="2:2" x14ac:dyDescent="0.25">
      <c r="B351698" s="156" t="s">
        <v>3943</v>
      </c>
    </row>
    <row r="351699" spans="2:2" x14ac:dyDescent="0.25">
      <c r="B351699" s="156" t="s">
        <v>3944</v>
      </c>
    </row>
    <row r="351700" spans="2:2" x14ac:dyDescent="0.25">
      <c r="B351700" s="156" t="s">
        <v>3945</v>
      </c>
    </row>
    <row r="351701" spans="2:2" x14ac:dyDescent="0.25">
      <c r="B351701" s="156" t="s">
        <v>3946</v>
      </c>
    </row>
    <row r="351702" spans="2:2" x14ac:dyDescent="0.25">
      <c r="B351702" s="156" t="s">
        <v>3947</v>
      </c>
    </row>
    <row r="351703" spans="2:2" x14ac:dyDescent="0.25">
      <c r="B351703" s="156" t="s">
        <v>3948</v>
      </c>
    </row>
    <row r="351704" spans="2:2" x14ac:dyDescent="0.25">
      <c r="B351704" s="156" t="s">
        <v>3949</v>
      </c>
    </row>
    <row r="351705" spans="2:2" x14ac:dyDescent="0.25">
      <c r="B351705" s="156" t="s">
        <v>3950</v>
      </c>
    </row>
    <row r="351706" spans="2:2" x14ac:dyDescent="0.25">
      <c r="B351706" s="156" t="s">
        <v>3951</v>
      </c>
    </row>
    <row r="351707" spans="2:2" x14ac:dyDescent="0.25">
      <c r="B351707" s="156" t="s">
        <v>3952</v>
      </c>
    </row>
    <row r="351708" spans="2:2" x14ac:dyDescent="0.25">
      <c r="B351708" s="156" t="s">
        <v>3953</v>
      </c>
    </row>
    <row r="351709" spans="2:2" x14ac:dyDescent="0.25">
      <c r="B351709" s="156" t="s">
        <v>3954</v>
      </c>
    </row>
    <row r="351710" spans="2:2" x14ac:dyDescent="0.25">
      <c r="B351710" s="156" t="s">
        <v>3955</v>
      </c>
    </row>
    <row r="351711" spans="2:2" x14ac:dyDescent="0.25">
      <c r="B351711" s="156" t="s">
        <v>3956</v>
      </c>
    </row>
    <row r="351712" spans="2:2" x14ac:dyDescent="0.25">
      <c r="B351712" s="156" t="s">
        <v>3957</v>
      </c>
    </row>
    <row r="351713" spans="2:2" x14ac:dyDescent="0.25">
      <c r="B351713" s="156" t="s">
        <v>3958</v>
      </c>
    </row>
    <row r="351714" spans="2:2" x14ac:dyDescent="0.25">
      <c r="B351714" s="156" t="s">
        <v>3959</v>
      </c>
    </row>
    <row r="351715" spans="2:2" x14ac:dyDescent="0.25">
      <c r="B351715" s="156" t="s">
        <v>3960</v>
      </c>
    </row>
    <row r="351716" spans="2:2" x14ac:dyDescent="0.25">
      <c r="B351716" s="156" t="s">
        <v>3961</v>
      </c>
    </row>
    <row r="351717" spans="2:2" x14ac:dyDescent="0.25">
      <c r="B351717" s="156" t="s">
        <v>3962</v>
      </c>
    </row>
    <row r="351718" spans="2:2" x14ac:dyDescent="0.25">
      <c r="B351718" s="156" t="s">
        <v>3963</v>
      </c>
    </row>
    <row r="351719" spans="2:2" x14ac:dyDescent="0.25">
      <c r="B351719" s="156" t="s">
        <v>3964</v>
      </c>
    </row>
    <row r="351720" spans="2:2" x14ac:dyDescent="0.25">
      <c r="B351720" s="156" t="s">
        <v>3965</v>
      </c>
    </row>
    <row r="351721" spans="2:2" x14ac:dyDescent="0.25">
      <c r="B351721" s="156" t="s">
        <v>3966</v>
      </c>
    </row>
    <row r="351722" spans="2:2" x14ac:dyDescent="0.25">
      <c r="B351722" s="156" t="s">
        <v>3967</v>
      </c>
    </row>
    <row r="351723" spans="2:2" x14ac:dyDescent="0.25">
      <c r="B351723" s="156" t="s">
        <v>3968</v>
      </c>
    </row>
    <row r="351724" spans="2:2" x14ac:dyDescent="0.25">
      <c r="B351724" s="156" t="s">
        <v>3969</v>
      </c>
    </row>
    <row r="351725" spans="2:2" x14ac:dyDescent="0.25">
      <c r="B351725" s="156" t="s">
        <v>3970</v>
      </c>
    </row>
    <row r="351726" spans="2:2" x14ac:dyDescent="0.25">
      <c r="B351726" s="156" t="s">
        <v>3971</v>
      </c>
    </row>
    <row r="351727" spans="2:2" x14ac:dyDescent="0.25">
      <c r="B351727" s="156" t="s">
        <v>3972</v>
      </c>
    </row>
    <row r="351728" spans="2:2" x14ac:dyDescent="0.25">
      <c r="B351728" s="156" t="s">
        <v>3973</v>
      </c>
    </row>
    <row r="351729" spans="2:2" x14ac:dyDescent="0.25">
      <c r="B351729" s="156" t="s">
        <v>3974</v>
      </c>
    </row>
    <row r="351730" spans="2:2" x14ac:dyDescent="0.25">
      <c r="B351730" s="156" t="s">
        <v>3975</v>
      </c>
    </row>
    <row r="351731" spans="2:2" x14ac:dyDescent="0.25">
      <c r="B351731" s="156" t="s">
        <v>3976</v>
      </c>
    </row>
    <row r="351732" spans="2:2" x14ac:dyDescent="0.25">
      <c r="B351732" s="156" t="s">
        <v>3977</v>
      </c>
    </row>
    <row r="351733" spans="2:2" x14ac:dyDescent="0.25">
      <c r="B351733" s="156" t="s">
        <v>3978</v>
      </c>
    </row>
    <row r="351734" spans="2:2" x14ac:dyDescent="0.25">
      <c r="B351734" s="156" t="s">
        <v>3979</v>
      </c>
    </row>
    <row r="351735" spans="2:2" x14ac:dyDescent="0.25">
      <c r="B351735" s="156" t="s">
        <v>3980</v>
      </c>
    </row>
    <row r="351736" spans="2:2" x14ac:dyDescent="0.25">
      <c r="B351736" s="156" t="s">
        <v>3981</v>
      </c>
    </row>
    <row r="351737" spans="2:2" x14ac:dyDescent="0.25">
      <c r="B351737" s="156" t="s">
        <v>3982</v>
      </c>
    </row>
    <row r="351738" spans="2:2" x14ac:dyDescent="0.25">
      <c r="B351738" s="156" t="s">
        <v>3983</v>
      </c>
    </row>
    <row r="351739" spans="2:2" x14ac:dyDescent="0.25">
      <c r="B351739" s="156" t="s">
        <v>3984</v>
      </c>
    </row>
    <row r="351740" spans="2:2" x14ac:dyDescent="0.25">
      <c r="B351740" s="156" t="s">
        <v>3985</v>
      </c>
    </row>
    <row r="351741" spans="2:2" x14ac:dyDescent="0.25">
      <c r="B351741" s="156" t="s">
        <v>3986</v>
      </c>
    </row>
    <row r="351742" spans="2:2" x14ac:dyDescent="0.25">
      <c r="B351742" s="156" t="s">
        <v>3987</v>
      </c>
    </row>
    <row r="351743" spans="2:2" x14ac:dyDescent="0.25">
      <c r="B351743" s="156" t="s">
        <v>3988</v>
      </c>
    </row>
    <row r="351744" spans="2:2" x14ac:dyDescent="0.25">
      <c r="B351744" s="156" t="s">
        <v>3989</v>
      </c>
    </row>
    <row r="351745" spans="2:2" x14ac:dyDescent="0.25">
      <c r="B351745" s="156" t="s">
        <v>3990</v>
      </c>
    </row>
    <row r="351746" spans="2:2" x14ac:dyDescent="0.25">
      <c r="B351746" s="156" t="s">
        <v>3991</v>
      </c>
    </row>
    <row r="351747" spans="2:2" x14ac:dyDescent="0.25">
      <c r="B351747" s="156" t="s">
        <v>3992</v>
      </c>
    </row>
    <row r="351748" spans="2:2" x14ac:dyDescent="0.25">
      <c r="B351748" s="156" t="s">
        <v>3993</v>
      </c>
    </row>
    <row r="351749" spans="2:2" x14ac:dyDescent="0.25">
      <c r="B351749" s="156" t="s">
        <v>3994</v>
      </c>
    </row>
    <row r="351750" spans="2:2" x14ac:dyDescent="0.25">
      <c r="B351750" s="156" t="s">
        <v>3995</v>
      </c>
    </row>
    <row r="351751" spans="2:2" x14ac:dyDescent="0.25">
      <c r="B351751" s="156" t="s">
        <v>3996</v>
      </c>
    </row>
    <row r="351752" spans="2:2" x14ac:dyDescent="0.25">
      <c r="B351752" s="156" t="s">
        <v>3997</v>
      </c>
    </row>
    <row r="351753" spans="2:2" x14ac:dyDescent="0.25">
      <c r="B351753" s="156" t="s">
        <v>3998</v>
      </c>
    </row>
    <row r="351754" spans="2:2" x14ac:dyDescent="0.25">
      <c r="B351754" s="156" t="s">
        <v>3999</v>
      </c>
    </row>
    <row r="351755" spans="2:2" x14ac:dyDescent="0.25">
      <c r="B351755" s="156" t="s">
        <v>4000</v>
      </c>
    </row>
    <row r="351756" spans="2:2" x14ac:dyDescent="0.25">
      <c r="B351756" s="156" t="s">
        <v>4001</v>
      </c>
    </row>
    <row r="351757" spans="2:2" x14ac:dyDescent="0.25">
      <c r="B351757" s="156" t="s">
        <v>4002</v>
      </c>
    </row>
    <row r="351758" spans="2:2" x14ac:dyDescent="0.25">
      <c r="B351758" s="156" t="s">
        <v>4003</v>
      </c>
    </row>
    <row r="351759" spans="2:2" x14ac:dyDescent="0.25">
      <c r="B351759" s="156" t="s">
        <v>4004</v>
      </c>
    </row>
    <row r="351760" spans="2:2" x14ac:dyDescent="0.25">
      <c r="B351760" s="156" t="s">
        <v>4005</v>
      </c>
    </row>
    <row r="351761" spans="2:2" x14ac:dyDescent="0.25">
      <c r="B351761" s="156" t="s">
        <v>4006</v>
      </c>
    </row>
    <row r="351762" spans="2:2" x14ac:dyDescent="0.25">
      <c r="B351762" s="156" t="s">
        <v>4007</v>
      </c>
    </row>
    <row r="351763" spans="2:2" x14ac:dyDescent="0.25">
      <c r="B351763" s="156" t="s">
        <v>4008</v>
      </c>
    </row>
    <row r="351764" spans="2:2" x14ac:dyDescent="0.25">
      <c r="B351764" s="156" t="s">
        <v>4009</v>
      </c>
    </row>
    <row r="351765" spans="2:2" x14ac:dyDescent="0.25">
      <c r="B351765" s="156" t="s">
        <v>4010</v>
      </c>
    </row>
    <row r="351766" spans="2:2" x14ac:dyDescent="0.25">
      <c r="B351766" s="156" t="s">
        <v>4011</v>
      </c>
    </row>
    <row r="351767" spans="2:2" x14ac:dyDescent="0.25">
      <c r="B351767" s="156" t="s">
        <v>4012</v>
      </c>
    </row>
    <row r="351768" spans="2:2" x14ac:dyDescent="0.25">
      <c r="B351768" s="156" t="s">
        <v>4013</v>
      </c>
    </row>
    <row r="351769" spans="2:2" x14ac:dyDescent="0.25">
      <c r="B351769" s="156" t="s">
        <v>4014</v>
      </c>
    </row>
    <row r="351770" spans="2:2" x14ac:dyDescent="0.25">
      <c r="B351770" s="156" t="s">
        <v>4015</v>
      </c>
    </row>
    <row r="351771" spans="2:2" x14ac:dyDescent="0.25">
      <c r="B351771" s="156" t="s">
        <v>4016</v>
      </c>
    </row>
    <row r="351772" spans="2:2" x14ac:dyDescent="0.25">
      <c r="B351772" s="156" t="s">
        <v>4017</v>
      </c>
    </row>
    <row r="351773" spans="2:2" x14ac:dyDescent="0.25">
      <c r="B351773" s="156" t="s">
        <v>4018</v>
      </c>
    </row>
    <row r="351774" spans="2:2" x14ac:dyDescent="0.25">
      <c r="B351774" s="156" t="s">
        <v>4019</v>
      </c>
    </row>
    <row r="351775" spans="2:2" x14ac:dyDescent="0.25">
      <c r="B351775" s="156" t="s">
        <v>4020</v>
      </c>
    </row>
    <row r="351776" spans="2:2" x14ac:dyDescent="0.25">
      <c r="B351776" s="156" t="s">
        <v>4021</v>
      </c>
    </row>
    <row r="351777" spans="2:2" x14ac:dyDescent="0.25">
      <c r="B351777" s="156" t="s">
        <v>4022</v>
      </c>
    </row>
    <row r="351778" spans="2:2" x14ac:dyDescent="0.25">
      <c r="B351778" s="156" t="s">
        <v>4023</v>
      </c>
    </row>
    <row r="351779" spans="2:2" x14ac:dyDescent="0.25">
      <c r="B351779" s="156" t="s">
        <v>4024</v>
      </c>
    </row>
    <row r="351780" spans="2:2" x14ac:dyDescent="0.25">
      <c r="B351780" s="156" t="s">
        <v>4025</v>
      </c>
    </row>
    <row r="351781" spans="2:2" x14ac:dyDescent="0.25">
      <c r="B351781" s="156" t="s">
        <v>4026</v>
      </c>
    </row>
    <row r="351782" spans="2:2" x14ac:dyDescent="0.25">
      <c r="B351782" s="156" t="s">
        <v>4027</v>
      </c>
    </row>
    <row r="351783" spans="2:2" x14ac:dyDescent="0.25">
      <c r="B351783" s="156" t="s">
        <v>4028</v>
      </c>
    </row>
    <row r="351784" spans="2:2" x14ac:dyDescent="0.25">
      <c r="B351784" s="156" t="s">
        <v>4029</v>
      </c>
    </row>
    <row r="351785" spans="2:2" x14ac:dyDescent="0.25">
      <c r="B351785" s="156" t="s">
        <v>4030</v>
      </c>
    </row>
    <row r="351786" spans="2:2" x14ac:dyDescent="0.25">
      <c r="B351786" s="156" t="s">
        <v>4031</v>
      </c>
    </row>
    <row r="351787" spans="2:2" x14ac:dyDescent="0.25">
      <c r="B351787" s="156" t="s">
        <v>4032</v>
      </c>
    </row>
    <row r="351788" spans="2:2" x14ac:dyDescent="0.25">
      <c r="B351788" s="156" t="s">
        <v>4033</v>
      </c>
    </row>
    <row r="351789" spans="2:2" x14ac:dyDescent="0.25">
      <c r="B351789" s="156" t="s">
        <v>4034</v>
      </c>
    </row>
    <row r="351790" spans="2:2" x14ac:dyDescent="0.25">
      <c r="B351790" s="156" t="s">
        <v>4035</v>
      </c>
    </row>
    <row r="351791" spans="2:2" x14ac:dyDescent="0.25">
      <c r="B351791" s="156" t="s">
        <v>4036</v>
      </c>
    </row>
    <row r="351792" spans="2:2" x14ac:dyDescent="0.25">
      <c r="B351792" s="156" t="s">
        <v>4037</v>
      </c>
    </row>
    <row r="351793" spans="2:2" x14ac:dyDescent="0.25">
      <c r="B351793" s="156" t="s">
        <v>4038</v>
      </c>
    </row>
    <row r="351794" spans="2:2" x14ac:dyDescent="0.25">
      <c r="B351794" s="156" t="s">
        <v>4039</v>
      </c>
    </row>
    <row r="351795" spans="2:2" x14ac:dyDescent="0.25">
      <c r="B351795" s="156" t="s">
        <v>4040</v>
      </c>
    </row>
    <row r="351796" spans="2:2" x14ac:dyDescent="0.25">
      <c r="B351796" s="156" t="s">
        <v>4041</v>
      </c>
    </row>
    <row r="351797" spans="2:2" x14ac:dyDescent="0.25">
      <c r="B351797" s="156" t="s">
        <v>4042</v>
      </c>
    </row>
    <row r="351798" spans="2:2" x14ac:dyDescent="0.25">
      <c r="B351798" s="156" t="s">
        <v>4043</v>
      </c>
    </row>
    <row r="351799" spans="2:2" x14ac:dyDescent="0.25">
      <c r="B351799" s="156" t="s">
        <v>4044</v>
      </c>
    </row>
    <row r="351800" spans="2:2" x14ac:dyDescent="0.25">
      <c r="B351800" s="156" t="s">
        <v>4045</v>
      </c>
    </row>
    <row r="351801" spans="2:2" x14ac:dyDescent="0.25">
      <c r="B351801" s="156" t="s">
        <v>4046</v>
      </c>
    </row>
    <row r="351802" spans="2:2" x14ac:dyDescent="0.25">
      <c r="B351802" s="156" t="s">
        <v>4047</v>
      </c>
    </row>
    <row r="351803" spans="2:2" x14ac:dyDescent="0.25">
      <c r="B351803" s="156" t="s">
        <v>4048</v>
      </c>
    </row>
    <row r="351804" spans="2:2" x14ac:dyDescent="0.25">
      <c r="B351804" s="156" t="s">
        <v>4049</v>
      </c>
    </row>
    <row r="351805" spans="2:2" x14ac:dyDescent="0.25">
      <c r="B351805" s="156" t="s">
        <v>4050</v>
      </c>
    </row>
    <row r="351806" spans="2:2" x14ac:dyDescent="0.25">
      <c r="B351806" s="156" t="s">
        <v>4051</v>
      </c>
    </row>
    <row r="351807" spans="2:2" x14ac:dyDescent="0.25">
      <c r="B351807" s="156" t="s">
        <v>4052</v>
      </c>
    </row>
    <row r="351808" spans="2:2" x14ac:dyDescent="0.25">
      <c r="B351808" s="156" t="s">
        <v>4053</v>
      </c>
    </row>
    <row r="351809" spans="2:2" x14ac:dyDescent="0.25">
      <c r="B351809" s="156" t="s">
        <v>4054</v>
      </c>
    </row>
    <row r="351810" spans="2:2" x14ac:dyDescent="0.25">
      <c r="B351810" s="156" t="s">
        <v>4055</v>
      </c>
    </row>
    <row r="351811" spans="2:2" x14ac:dyDescent="0.25">
      <c r="B351811" s="156" t="s">
        <v>4056</v>
      </c>
    </row>
    <row r="351812" spans="2:2" x14ac:dyDescent="0.25">
      <c r="B351812" s="156" t="s">
        <v>4057</v>
      </c>
    </row>
    <row r="351813" spans="2:2" x14ac:dyDescent="0.25">
      <c r="B351813" s="156" t="s">
        <v>4058</v>
      </c>
    </row>
    <row r="351814" spans="2:2" x14ac:dyDescent="0.25">
      <c r="B351814" s="156" t="s">
        <v>4059</v>
      </c>
    </row>
    <row r="351815" spans="2:2" x14ac:dyDescent="0.25">
      <c r="B351815" s="156" t="s">
        <v>4060</v>
      </c>
    </row>
    <row r="351816" spans="2:2" x14ac:dyDescent="0.25">
      <c r="B351816" s="156" t="s">
        <v>4061</v>
      </c>
    </row>
    <row r="351817" spans="2:2" x14ac:dyDescent="0.25">
      <c r="B351817" s="156" t="s">
        <v>4062</v>
      </c>
    </row>
    <row r="351818" spans="2:2" x14ac:dyDescent="0.25">
      <c r="B351818" s="156" t="s">
        <v>4063</v>
      </c>
    </row>
    <row r="351819" spans="2:2" x14ac:dyDescent="0.25">
      <c r="B351819" s="156" t="s">
        <v>4064</v>
      </c>
    </row>
    <row r="351820" spans="2:2" x14ac:dyDescent="0.25">
      <c r="B351820" s="156" t="s">
        <v>4065</v>
      </c>
    </row>
    <row r="351821" spans="2:2" x14ac:dyDescent="0.25">
      <c r="B351821" s="156" t="s">
        <v>4066</v>
      </c>
    </row>
    <row r="351822" spans="2:2" x14ac:dyDescent="0.25">
      <c r="B351822" s="156" t="s">
        <v>4067</v>
      </c>
    </row>
    <row r="351823" spans="2:2" x14ac:dyDescent="0.25">
      <c r="B351823" s="156" t="s">
        <v>4068</v>
      </c>
    </row>
    <row r="351824" spans="2:2" x14ac:dyDescent="0.25">
      <c r="B351824" s="156" t="s">
        <v>4069</v>
      </c>
    </row>
    <row r="351825" spans="2:2" x14ac:dyDescent="0.25">
      <c r="B351825" s="156" t="s">
        <v>4070</v>
      </c>
    </row>
    <row r="351826" spans="2:2" x14ac:dyDescent="0.25">
      <c r="B351826" s="156" t="s">
        <v>4071</v>
      </c>
    </row>
    <row r="351827" spans="2:2" x14ac:dyDescent="0.25">
      <c r="B351827" s="156" t="s">
        <v>4072</v>
      </c>
    </row>
    <row r="351828" spans="2:2" x14ac:dyDescent="0.25">
      <c r="B351828" s="156" t="s">
        <v>4073</v>
      </c>
    </row>
    <row r="351829" spans="2:2" x14ac:dyDescent="0.25">
      <c r="B351829" s="156" t="s">
        <v>4074</v>
      </c>
    </row>
    <row r="351830" spans="2:2" x14ac:dyDescent="0.25">
      <c r="B351830" s="156" t="s">
        <v>4075</v>
      </c>
    </row>
    <row r="351831" spans="2:2" x14ac:dyDescent="0.25">
      <c r="B351831" s="156" t="s">
        <v>4076</v>
      </c>
    </row>
    <row r="351832" spans="2:2" x14ac:dyDescent="0.25">
      <c r="B351832" s="156" t="s">
        <v>4077</v>
      </c>
    </row>
    <row r="351833" spans="2:2" x14ac:dyDescent="0.25">
      <c r="B351833" s="156" t="s">
        <v>4078</v>
      </c>
    </row>
    <row r="351834" spans="2:2" x14ac:dyDescent="0.25">
      <c r="B351834" s="156" t="s">
        <v>4079</v>
      </c>
    </row>
    <row r="351835" spans="2:2" x14ac:dyDescent="0.25">
      <c r="B351835" s="156" t="s">
        <v>4080</v>
      </c>
    </row>
    <row r="351836" spans="2:2" x14ac:dyDescent="0.25">
      <c r="B351836" s="156" t="s">
        <v>4081</v>
      </c>
    </row>
    <row r="351837" spans="2:2" x14ac:dyDescent="0.25">
      <c r="B351837" s="156" t="s">
        <v>4082</v>
      </c>
    </row>
    <row r="351838" spans="2:2" x14ac:dyDescent="0.25">
      <c r="B351838" s="156" t="s">
        <v>4083</v>
      </c>
    </row>
    <row r="351839" spans="2:2" x14ac:dyDescent="0.25">
      <c r="B351839" s="156" t="s">
        <v>4084</v>
      </c>
    </row>
    <row r="351840" spans="2:2" x14ac:dyDescent="0.25">
      <c r="B351840" s="156" t="s">
        <v>4085</v>
      </c>
    </row>
    <row r="351841" spans="2:2" x14ac:dyDescent="0.25">
      <c r="B351841" s="156" t="s">
        <v>4086</v>
      </c>
    </row>
    <row r="351842" spans="2:2" x14ac:dyDescent="0.25">
      <c r="B351842" s="156" t="s">
        <v>4087</v>
      </c>
    </row>
    <row r="351843" spans="2:2" x14ac:dyDescent="0.25">
      <c r="B351843" s="156" t="s">
        <v>4088</v>
      </c>
    </row>
    <row r="351844" spans="2:2" x14ac:dyDescent="0.25">
      <c r="B351844" s="156" t="s">
        <v>4089</v>
      </c>
    </row>
    <row r="351845" spans="2:2" x14ac:dyDescent="0.25">
      <c r="B351845" s="156" t="s">
        <v>4090</v>
      </c>
    </row>
    <row r="351846" spans="2:2" x14ac:dyDescent="0.25">
      <c r="B351846" s="156" t="s">
        <v>4091</v>
      </c>
    </row>
    <row r="351847" spans="2:2" x14ac:dyDescent="0.25">
      <c r="B351847" s="156" t="s">
        <v>4092</v>
      </c>
    </row>
    <row r="351848" spans="2:2" x14ac:dyDescent="0.25">
      <c r="B351848" s="156" t="s">
        <v>4093</v>
      </c>
    </row>
    <row r="351849" spans="2:2" x14ac:dyDescent="0.25">
      <c r="B351849" s="156" t="s">
        <v>4094</v>
      </c>
    </row>
    <row r="351850" spans="2:2" x14ac:dyDescent="0.25">
      <c r="B351850" s="156" t="s">
        <v>4095</v>
      </c>
    </row>
    <row r="351851" spans="2:2" x14ac:dyDescent="0.25">
      <c r="B351851" s="156" t="s">
        <v>4096</v>
      </c>
    </row>
    <row r="351852" spans="2:2" x14ac:dyDescent="0.25">
      <c r="B351852" s="156" t="s">
        <v>4097</v>
      </c>
    </row>
    <row r="351853" spans="2:2" x14ac:dyDescent="0.25">
      <c r="B351853" s="156" t="s">
        <v>4098</v>
      </c>
    </row>
    <row r="351854" spans="2:2" x14ac:dyDescent="0.25">
      <c r="B351854" s="156" t="s">
        <v>4099</v>
      </c>
    </row>
    <row r="351855" spans="2:2" x14ac:dyDescent="0.25">
      <c r="B351855" s="156" t="s">
        <v>4100</v>
      </c>
    </row>
    <row r="351856" spans="2:2" x14ac:dyDescent="0.25">
      <c r="B351856" s="156" t="s">
        <v>4101</v>
      </c>
    </row>
    <row r="351857" spans="2:2" x14ac:dyDescent="0.25">
      <c r="B351857" s="156" t="s">
        <v>4102</v>
      </c>
    </row>
    <row r="351858" spans="2:2" x14ac:dyDescent="0.25">
      <c r="B351858" s="156" t="s">
        <v>4103</v>
      </c>
    </row>
    <row r="351859" spans="2:2" x14ac:dyDescent="0.25">
      <c r="B351859" s="156" t="s">
        <v>4104</v>
      </c>
    </row>
    <row r="351860" spans="2:2" x14ac:dyDescent="0.25">
      <c r="B351860" s="156" t="s">
        <v>4105</v>
      </c>
    </row>
    <row r="351861" spans="2:2" x14ac:dyDescent="0.25">
      <c r="B351861" s="156" t="s">
        <v>4106</v>
      </c>
    </row>
    <row r="351862" spans="2:2" x14ac:dyDescent="0.25">
      <c r="B351862" s="156" t="s">
        <v>4107</v>
      </c>
    </row>
    <row r="351863" spans="2:2" x14ac:dyDescent="0.25">
      <c r="B351863" s="156" t="s">
        <v>4108</v>
      </c>
    </row>
    <row r="351864" spans="2:2" x14ac:dyDescent="0.25">
      <c r="B351864" s="156" t="s">
        <v>4109</v>
      </c>
    </row>
    <row r="351865" spans="2:2" x14ac:dyDescent="0.25">
      <c r="B351865" s="156" t="s">
        <v>4110</v>
      </c>
    </row>
    <row r="351866" spans="2:2" x14ac:dyDescent="0.25">
      <c r="B351866" s="156" t="s">
        <v>4111</v>
      </c>
    </row>
    <row r="351867" spans="2:2" x14ac:dyDescent="0.25">
      <c r="B351867" s="156" t="s">
        <v>4112</v>
      </c>
    </row>
    <row r="351868" spans="2:2" x14ac:dyDescent="0.25">
      <c r="B351868" s="156" t="s">
        <v>4113</v>
      </c>
    </row>
    <row r="351869" spans="2:2" x14ac:dyDescent="0.25">
      <c r="B351869" s="156" t="s">
        <v>4114</v>
      </c>
    </row>
    <row r="351870" spans="2:2" x14ac:dyDescent="0.25">
      <c r="B351870" s="156" t="s">
        <v>4115</v>
      </c>
    </row>
    <row r="351871" spans="2:2" x14ac:dyDescent="0.25">
      <c r="B351871" s="156" t="s">
        <v>4116</v>
      </c>
    </row>
    <row r="351872" spans="2:2" x14ac:dyDescent="0.25">
      <c r="B351872" s="156" t="s">
        <v>4117</v>
      </c>
    </row>
    <row r="351873" spans="2:2" x14ac:dyDescent="0.25">
      <c r="B351873" s="156" t="s">
        <v>4118</v>
      </c>
    </row>
    <row r="351874" spans="2:2" x14ac:dyDescent="0.25">
      <c r="B351874" s="156" t="s">
        <v>4119</v>
      </c>
    </row>
    <row r="351875" spans="2:2" x14ac:dyDescent="0.25">
      <c r="B351875" s="156" t="s">
        <v>4120</v>
      </c>
    </row>
    <row r="351876" spans="2:2" x14ac:dyDescent="0.25">
      <c r="B351876" s="156" t="s">
        <v>4121</v>
      </c>
    </row>
    <row r="351877" spans="2:2" x14ac:dyDescent="0.25">
      <c r="B351877" s="156" t="s">
        <v>4122</v>
      </c>
    </row>
    <row r="351878" spans="2:2" x14ac:dyDescent="0.25">
      <c r="B351878" s="156" t="s">
        <v>4123</v>
      </c>
    </row>
    <row r="351879" spans="2:2" x14ac:dyDescent="0.25">
      <c r="B351879" s="156" t="s">
        <v>4124</v>
      </c>
    </row>
    <row r="351880" spans="2:2" x14ac:dyDescent="0.25">
      <c r="B351880" s="156" t="s">
        <v>4125</v>
      </c>
    </row>
    <row r="351881" spans="2:2" x14ac:dyDescent="0.25">
      <c r="B351881" s="156" t="s">
        <v>4126</v>
      </c>
    </row>
    <row r="351882" spans="2:2" x14ac:dyDescent="0.25">
      <c r="B351882" s="156" t="s">
        <v>4127</v>
      </c>
    </row>
    <row r="351883" spans="2:2" x14ac:dyDescent="0.25">
      <c r="B351883" s="156" t="s">
        <v>4128</v>
      </c>
    </row>
    <row r="351884" spans="2:2" x14ac:dyDescent="0.25">
      <c r="B351884" s="156" t="s">
        <v>4129</v>
      </c>
    </row>
    <row r="351885" spans="2:2" x14ac:dyDescent="0.25">
      <c r="B351885" s="156" t="s">
        <v>4130</v>
      </c>
    </row>
    <row r="351886" spans="2:2" x14ac:dyDescent="0.25">
      <c r="B351886" s="156" t="s">
        <v>4131</v>
      </c>
    </row>
    <row r="351887" spans="2:2" x14ac:dyDescent="0.25">
      <c r="B351887" s="156" t="s">
        <v>4132</v>
      </c>
    </row>
    <row r="351888" spans="2:2" x14ac:dyDescent="0.25">
      <c r="B351888" s="156" t="s">
        <v>4133</v>
      </c>
    </row>
    <row r="351889" spans="2:2" x14ac:dyDescent="0.25">
      <c r="B351889" s="156" t="s">
        <v>4134</v>
      </c>
    </row>
    <row r="351890" spans="2:2" x14ac:dyDescent="0.25">
      <c r="B351890" s="156" t="s">
        <v>4135</v>
      </c>
    </row>
    <row r="351891" spans="2:2" x14ac:dyDescent="0.25">
      <c r="B351891" s="156" t="s">
        <v>4136</v>
      </c>
    </row>
    <row r="351892" spans="2:2" x14ac:dyDescent="0.25">
      <c r="B351892" s="156" t="s">
        <v>4137</v>
      </c>
    </row>
    <row r="351893" spans="2:2" x14ac:dyDescent="0.25">
      <c r="B351893" s="156" t="s">
        <v>4138</v>
      </c>
    </row>
    <row r="351894" spans="2:2" x14ac:dyDescent="0.25">
      <c r="B351894" s="156" t="s">
        <v>4139</v>
      </c>
    </row>
    <row r="351895" spans="2:2" x14ac:dyDescent="0.25">
      <c r="B351895" s="156" t="s">
        <v>4140</v>
      </c>
    </row>
    <row r="351896" spans="2:2" x14ac:dyDescent="0.25">
      <c r="B351896" s="156" t="s">
        <v>4141</v>
      </c>
    </row>
    <row r="351897" spans="2:2" x14ac:dyDescent="0.25">
      <c r="B351897" s="156" t="s">
        <v>4142</v>
      </c>
    </row>
    <row r="351898" spans="2:2" x14ac:dyDescent="0.25">
      <c r="B351898" s="156" t="s">
        <v>4143</v>
      </c>
    </row>
    <row r="351899" spans="2:2" x14ac:dyDescent="0.25">
      <c r="B351899" s="156" t="s">
        <v>4144</v>
      </c>
    </row>
    <row r="351900" spans="2:2" x14ac:dyDescent="0.25">
      <c r="B351900" s="156" t="s">
        <v>4145</v>
      </c>
    </row>
    <row r="351901" spans="2:2" x14ac:dyDescent="0.25">
      <c r="B351901" s="156" t="s">
        <v>4146</v>
      </c>
    </row>
    <row r="351902" spans="2:2" x14ac:dyDescent="0.25">
      <c r="B351902" s="156" t="s">
        <v>4147</v>
      </c>
    </row>
    <row r="351903" spans="2:2" x14ac:dyDescent="0.25">
      <c r="B351903" s="156" t="s">
        <v>4148</v>
      </c>
    </row>
    <row r="351904" spans="2:2" x14ac:dyDescent="0.25">
      <c r="B351904" s="156" t="s">
        <v>4149</v>
      </c>
    </row>
    <row r="351905" spans="2:2" x14ac:dyDescent="0.25">
      <c r="B351905" s="156" t="s">
        <v>4150</v>
      </c>
    </row>
    <row r="351906" spans="2:2" x14ac:dyDescent="0.25">
      <c r="B351906" s="156" t="s">
        <v>4151</v>
      </c>
    </row>
    <row r="351907" spans="2:2" x14ac:dyDescent="0.25">
      <c r="B351907" s="156" t="s">
        <v>4152</v>
      </c>
    </row>
    <row r="351908" spans="2:2" x14ac:dyDescent="0.25">
      <c r="B351908" s="156" t="s">
        <v>4153</v>
      </c>
    </row>
    <row r="351909" spans="2:2" x14ac:dyDescent="0.25">
      <c r="B351909" s="156" t="s">
        <v>4154</v>
      </c>
    </row>
    <row r="351910" spans="2:2" x14ac:dyDescent="0.25">
      <c r="B351910" s="156" t="s">
        <v>4155</v>
      </c>
    </row>
    <row r="351911" spans="2:2" x14ac:dyDescent="0.25">
      <c r="B351911" s="156" t="s">
        <v>4156</v>
      </c>
    </row>
    <row r="351912" spans="2:2" x14ac:dyDescent="0.25">
      <c r="B351912" s="156" t="s">
        <v>4157</v>
      </c>
    </row>
    <row r="351913" spans="2:2" x14ac:dyDescent="0.25">
      <c r="B351913" s="156" t="s">
        <v>4158</v>
      </c>
    </row>
    <row r="351914" spans="2:2" x14ac:dyDescent="0.25">
      <c r="B351914" s="156" t="s">
        <v>4159</v>
      </c>
    </row>
    <row r="351915" spans="2:2" x14ac:dyDescent="0.25">
      <c r="B351915" s="156" t="s">
        <v>4160</v>
      </c>
    </row>
    <row r="351916" spans="2:2" x14ac:dyDescent="0.25">
      <c r="B351916" s="156" t="s">
        <v>4161</v>
      </c>
    </row>
    <row r="351917" spans="2:2" x14ac:dyDescent="0.25">
      <c r="B351917" s="156" t="s">
        <v>4162</v>
      </c>
    </row>
    <row r="351918" spans="2:2" x14ac:dyDescent="0.25">
      <c r="B351918" s="156" t="s">
        <v>4163</v>
      </c>
    </row>
    <row r="351919" spans="2:2" x14ac:dyDescent="0.25">
      <c r="B351919" s="156" t="s">
        <v>4164</v>
      </c>
    </row>
    <row r="351920" spans="2:2" x14ac:dyDescent="0.25">
      <c r="B351920" s="156" t="s">
        <v>4165</v>
      </c>
    </row>
    <row r="351921" spans="2:2" x14ac:dyDescent="0.25">
      <c r="B351921" s="156" t="s">
        <v>4166</v>
      </c>
    </row>
    <row r="351922" spans="2:2" x14ac:dyDescent="0.25">
      <c r="B351922" s="156" t="s">
        <v>4167</v>
      </c>
    </row>
    <row r="351923" spans="2:2" x14ac:dyDescent="0.25">
      <c r="B351923" s="156" t="s">
        <v>4168</v>
      </c>
    </row>
    <row r="351924" spans="2:2" x14ac:dyDescent="0.25">
      <c r="B351924" s="156" t="s">
        <v>4169</v>
      </c>
    </row>
    <row r="351925" spans="2:2" x14ac:dyDescent="0.25">
      <c r="B351925" s="156" t="s">
        <v>4170</v>
      </c>
    </row>
    <row r="351926" spans="2:2" x14ac:dyDescent="0.25">
      <c r="B351926" s="156" t="s">
        <v>4171</v>
      </c>
    </row>
    <row r="351927" spans="2:2" x14ac:dyDescent="0.25">
      <c r="B351927" s="156" t="s">
        <v>4172</v>
      </c>
    </row>
    <row r="351928" spans="2:2" x14ac:dyDescent="0.25">
      <c r="B351928" s="156" t="s">
        <v>4173</v>
      </c>
    </row>
    <row r="351929" spans="2:2" x14ac:dyDescent="0.25">
      <c r="B351929" s="156" t="s">
        <v>4174</v>
      </c>
    </row>
    <row r="351930" spans="2:2" x14ac:dyDescent="0.25">
      <c r="B351930" s="156" t="s">
        <v>4175</v>
      </c>
    </row>
    <row r="351931" spans="2:2" x14ac:dyDescent="0.25">
      <c r="B351931" s="156" t="s">
        <v>4176</v>
      </c>
    </row>
    <row r="351932" spans="2:2" x14ac:dyDescent="0.25">
      <c r="B351932" s="156" t="s">
        <v>4177</v>
      </c>
    </row>
    <row r="351933" spans="2:2" x14ac:dyDescent="0.25">
      <c r="B351933" s="156" t="s">
        <v>4178</v>
      </c>
    </row>
    <row r="351934" spans="2:2" x14ac:dyDescent="0.25">
      <c r="B351934" s="156" t="s">
        <v>4179</v>
      </c>
    </row>
    <row r="351935" spans="2:2" x14ac:dyDescent="0.25">
      <c r="B351935" s="156" t="s">
        <v>4180</v>
      </c>
    </row>
    <row r="351936" spans="2:2" x14ac:dyDescent="0.25">
      <c r="B351936" s="156" t="s">
        <v>4181</v>
      </c>
    </row>
    <row r="351937" spans="2:2" x14ac:dyDescent="0.25">
      <c r="B351937" s="156" t="s">
        <v>4182</v>
      </c>
    </row>
    <row r="351938" spans="2:2" x14ac:dyDescent="0.25">
      <c r="B351938" s="156" t="s">
        <v>4183</v>
      </c>
    </row>
    <row r="351939" spans="2:2" x14ac:dyDescent="0.25">
      <c r="B351939" s="156" t="s">
        <v>4184</v>
      </c>
    </row>
    <row r="351940" spans="2:2" x14ac:dyDescent="0.25">
      <c r="B351940" s="156" t="s">
        <v>4185</v>
      </c>
    </row>
    <row r="351941" spans="2:2" x14ac:dyDescent="0.25">
      <c r="B351941" s="156" t="s">
        <v>4186</v>
      </c>
    </row>
    <row r="351942" spans="2:2" x14ac:dyDescent="0.25">
      <c r="B351942" s="156" t="s">
        <v>4187</v>
      </c>
    </row>
    <row r="351943" spans="2:2" x14ac:dyDescent="0.25">
      <c r="B351943" s="156" t="s">
        <v>4188</v>
      </c>
    </row>
    <row r="351944" spans="2:2" x14ac:dyDescent="0.25">
      <c r="B351944" s="156" t="s">
        <v>4189</v>
      </c>
    </row>
    <row r="351945" spans="2:2" x14ac:dyDescent="0.25">
      <c r="B351945" s="156" t="s">
        <v>4190</v>
      </c>
    </row>
    <row r="351946" spans="2:2" x14ac:dyDescent="0.25">
      <c r="B351946" s="156" t="s">
        <v>4191</v>
      </c>
    </row>
    <row r="351947" spans="2:2" x14ac:dyDescent="0.25">
      <c r="B351947" s="156" t="s">
        <v>4192</v>
      </c>
    </row>
    <row r="351948" spans="2:2" x14ac:dyDescent="0.25">
      <c r="B351948" s="156" t="s">
        <v>4193</v>
      </c>
    </row>
    <row r="351949" spans="2:2" x14ac:dyDescent="0.25">
      <c r="B351949" s="156" t="s">
        <v>4194</v>
      </c>
    </row>
    <row r="351950" spans="2:2" x14ac:dyDescent="0.25">
      <c r="B351950" s="156" t="s">
        <v>4195</v>
      </c>
    </row>
    <row r="351951" spans="2:2" x14ac:dyDescent="0.25">
      <c r="B351951" s="156" t="s">
        <v>4196</v>
      </c>
    </row>
    <row r="351952" spans="2:2" x14ac:dyDescent="0.25">
      <c r="B351952" s="156" t="s">
        <v>4197</v>
      </c>
    </row>
    <row r="351953" spans="2:2" x14ac:dyDescent="0.25">
      <c r="B351953" s="156" t="s">
        <v>4198</v>
      </c>
    </row>
    <row r="351954" spans="2:2" x14ac:dyDescent="0.25">
      <c r="B351954" s="156" t="s">
        <v>4199</v>
      </c>
    </row>
    <row r="351955" spans="2:2" x14ac:dyDescent="0.25">
      <c r="B351955" s="156" t="s">
        <v>4200</v>
      </c>
    </row>
    <row r="351956" spans="2:2" x14ac:dyDescent="0.25">
      <c r="B351956" s="156" t="s">
        <v>4201</v>
      </c>
    </row>
    <row r="351957" spans="2:2" x14ac:dyDescent="0.25">
      <c r="B351957" s="156" t="s">
        <v>4202</v>
      </c>
    </row>
    <row r="351958" spans="2:2" x14ac:dyDescent="0.25">
      <c r="B351958" s="156" t="s">
        <v>4203</v>
      </c>
    </row>
    <row r="351959" spans="2:2" x14ac:dyDescent="0.25">
      <c r="B351959" s="156" t="s">
        <v>4204</v>
      </c>
    </row>
    <row r="351960" spans="2:2" x14ac:dyDescent="0.25">
      <c r="B351960" s="156" t="s">
        <v>4205</v>
      </c>
    </row>
    <row r="351961" spans="2:2" x14ac:dyDescent="0.25">
      <c r="B351961" s="156" t="s">
        <v>4206</v>
      </c>
    </row>
    <row r="351962" spans="2:2" x14ac:dyDescent="0.25">
      <c r="B351962" s="156" t="s">
        <v>4207</v>
      </c>
    </row>
    <row r="351963" spans="2:2" x14ac:dyDescent="0.25">
      <c r="B351963" s="156" t="s">
        <v>4208</v>
      </c>
    </row>
    <row r="351964" spans="2:2" x14ac:dyDescent="0.25">
      <c r="B351964" s="156" t="s">
        <v>4209</v>
      </c>
    </row>
    <row r="351965" spans="2:2" x14ac:dyDescent="0.25">
      <c r="B351965" s="156" t="s">
        <v>4210</v>
      </c>
    </row>
    <row r="351966" spans="2:2" x14ac:dyDescent="0.25">
      <c r="B351966" s="156" t="s">
        <v>4211</v>
      </c>
    </row>
    <row r="351967" spans="2:2" x14ac:dyDescent="0.25">
      <c r="B351967" s="156" t="s">
        <v>4212</v>
      </c>
    </row>
    <row r="351968" spans="2:2" x14ac:dyDescent="0.25">
      <c r="B351968" s="156" t="s">
        <v>4213</v>
      </c>
    </row>
    <row r="351969" spans="2:2" x14ac:dyDescent="0.25">
      <c r="B351969" s="156" t="s">
        <v>4214</v>
      </c>
    </row>
    <row r="351970" spans="2:2" x14ac:dyDescent="0.25">
      <c r="B351970" s="156" t="s">
        <v>4215</v>
      </c>
    </row>
    <row r="351971" spans="2:2" x14ac:dyDescent="0.25">
      <c r="B351971" s="156" t="s">
        <v>4216</v>
      </c>
    </row>
    <row r="351972" spans="2:2" x14ac:dyDescent="0.25">
      <c r="B351972" s="156" t="s">
        <v>4217</v>
      </c>
    </row>
    <row r="351973" spans="2:2" x14ac:dyDescent="0.25">
      <c r="B351973" s="156" t="s">
        <v>4218</v>
      </c>
    </row>
    <row r="351974" spans="2:2" x14ac:dyDescent="0.25">
      <c r="B351974" s="156" t="s">
        <v>4219</v>
      </c>
    </row>
    <row r="351975" spans="2:2" x14ac:dyDescent="0.25">
      <c r="B351975" s="156" t="s">
        <v>4220</v>
      </c>
    </row>
    <row r="351976" spans="2:2" x14ac:dyDescent="0.25">
      <c r="B351976" s="156" t="s">
        <v>4221</v>
      </c>
    </row>
    <row r="351977" spans="2:2" x14ac:dyDescent="0.25">
      <c r="B351977" s="156" t="s">
        <v>4222</v>
      </c>
    </row>
    <row r="351978" spans="2:2" x14ac:dyDescent="0.25">
      <c r="B351978" s="156" t="s">
        <v>4223</v>
      </c>
    </row>
    <row r="351979" spans="2:2" x14ac:dyDescent="0.25">
      <c r="B351979" s="156" t="s">
        <v>4224</v>
      </c>
    </row>
    <row r="351980" spans="2:2" x14ac:dyDescent="0.25">
      <c r="B351980" s="156" t="s">
        <v>4225</v>
      </c>
    </row>
    <row r="351981" spans="2:2" x14ac:dyDescent="0.25">
      <c r="B351981" s="156" t="s">
        <v>4226</v>
      </c>
    </row>
    <row r="351982" spans="2:2" x14ac:dyDescent="0.25">
      <c r="B351982" s="156" t="s">
        <v>4227</v>
      </c>
    </row>
    <row r="351983" spans="2:2" x14ac:dyDescent="0.25">
      <c r="B351983" s="156" t="s">
        <v>4228</v>
      </c>
    </row>
    <row r="351984" spans="2:2" x14ac:dyDescent="0.25">
      <c r="B351984" s="156" t="s">
        <v>4229</v>
      </c>
    </row>
    <row r="351985" spans="2:2" x14ac:dyDescent="0.25">
      <c r="B351985" s="156" t="s">
        <v>4230</v>
      </c>
    </row>
    <row r="351986" spans="2:2" x14ac:dyDescent="0.25">
      <c r="B351986" s="156" t="s">
        <v>4231</v>
      </c>
    </row>
    <row r="351987" spans="2:2" x14ac:dyDescent="0.25">
      <c r="B351987" s="156" t="s">
        <v>4232</v>
      </c>
    </row>
    <row r="351988" spans="2:2" x14ac:dyDescent="0.25">
      <c r="B351988" s="156" t="s">
        <v>4233</v>
      </c>
    </row>
    <row r="351989" spans="2:2" x14ac:dyDescent="0.25">
      <c r="B351989" s="156" t="s">
        <v>4234</v>
      </c>
    </row>
    <row r="351990" spans="2:2" x14ac:dyDescent="0.25">
      <c r="B351990" s="156" t="s">
        <v>4235</v>
      </c>
    </row>
    <row r="351991" spans="2:2" x14ac:dyDescent="0.25">
      <c r="B351991" s="156" t="s">
        <v>4236</v>
      </c>
    </row>
    <row r="351992" spans="2:2" x14ac:dyDescent="0.25">
      <c r="B351992" s="156" t="s">
        <v>4237</v>
      </c>
    </row>
    <row r="351993" spans="2:2" x14ac:dyDescent="0.25">
      <c r="B351993" s="156" t="s">
        <v>4238</v>
      </c>
    </row>
    <row r="351994" spans="2:2" x14ac:dyDescent="0.25">
      <c r="B351994" s="156" t="s">
        <v>4239</v>
      </c>
    </row>
    <row r="351995" spans="2:2" x14ac:dyDescent="0.25">
      <c r="B351995" s="156" t="s">
        <v>4240</v>
      </c>
    </row>
    <row r="351996" spans="2:2" x14ac:dyDescent="0.25">
      <c r="B351996" s="156" t="s">
        <v>4241</v>
      </c>
    </row>
    <row r="351997" spans="2:2" x14ac:dyDescent="0.25">
      <c r="B351997" s="156" t="s">
        <v>4242</v>
      </c>
    </row>
    <row r="351998" spans="2:2" x14ac:dyDescent="0.25">
      <c r="B351998" s="156" t="s">
        <v>4243</v>
      </c>
    </row>
    <row r="351999" spans="2:2" x14ac:dyDescent="0.25">
      <c r="B351999" s="156" t="s">
        <v>4244</v>
      </c>
    </row>
    <row r="352000" spans="2:2" x14ac:dyDescent="0.25">
      <c r="B352000" s="156" t="s">
        <v>4245</v>
      </c>
    </row>
    <row r="352001" spans="2:2" x14ac:dyDescent="0.25">
      <c r="B352001" s="156" t="s">
        <v>4246</v>
      </c>
    </row>
    <row r="352002" spans="2:2" x14ac:dyDescent="0.25">
      <c r="B352002" s="156" t="s">
        <v>4247</v>
      </c>
    </row>
    <row r="352003" spans="2:2" x14ac:dyDescent="0.25">
      <c r="B352003" s="156" t="s">
        <v>4248</v>
      </c>
    </row>
    <row r="352004" spans="2:2" x14ac:dyDescent="0.25">
      <c r="B352004" s="156" t="s">
        <v>4249</v>
      </c>
    </row>
    <row r="352005" spans="2:2" x14ac:dyDescent="0.25">
      <c r="B352005" s="156" t="s">
        <v>4250</v>
      </c>
    </row>
    <row r="352006" spans="2:2" x14ac:dyDescent="0.25">
      <c r="B352006" s="156" t="s">
        <v>4251</v>
      </c>
    </row>
    <row r="352007" spans="2:2" x14ac:dyDescent="0.25">
      <c r="B352007" s="156" t="s">
        <v>4252</v>
      </c>
    </row>
    <row r="352008" spans="2:2" x14ac:dyDescent="0.25">
      <c r="B352008" s="156" t="s">
        <v>4253</v>
      </c>
    </row>
    <row r="352009" spans="2:2" x14ac:dyDescent="0.25">
      <c r="B352009" s="156" t="s">
        <v>4254</v>
      </c>
    </row>
    <row r="352010" spans="2:2" x14ac:dyDescent="0.25">
      <c r="B352010" s="156" t="s">
        <v>4255</v>
      </c>
    </row>
    <row r="352011" spans="2:2" x14ac:dyDescent="0.25">
      <c r="B352011" s="156" t="s">
        <v>4256</v>
      </c>
    </row>
    <row r="352012" spans="2:2" x14ac:dyDescent="0.25">
      <c r="B352012" s="156" t="s">
        <v>4257</v>
      </c>
    </row>
    <row r="352013" spans="2:2" x14ac:dyDescent="0.25">
      <c r="B352013" s="156" t="s">
        <v>4258</v>
      </c>
    </row>
    <row r="352014" spans="2:2" x14ac:dyDescent="0.25">
      <c r="B352014" s="156" t="s">
        <v>4259</v>
      </c>
    </row>
    <row r="352015" spans="2:2" x14ac:dyDescent="0.25">
      <c r="B352015" s="156" t="s">
        <v>4260</v>
      </c>
    </row>
    <row r="352016" spans="2:2" x14ac:dyDescent="0.25">
      <c r="B352016" s="156" t="s">
        <v>4261</v>
      </c>
    </row>
    <row r="352017" spans="2:2" x14ac:dyDescent="0.25">
      <c r="B352017" s="156" t="s">
        <v>4262</v>
      </c>
    </row>
    <row r="352018" spans="2:2" x14ac:dyDescent="0.25">
      <c r="B352018" s="156" t="s">
        <v>4263</v>
      </c>
    </row>
    <row r="352019" spans="2:2" x14ac:dyDescent="0.25">
      <c r="B352019" s="156" t="s">
        <v>4264</v>
      </c>
    </row>
    <row r="352020" spans="2:2" x14ac:dyDescent="0.25">
      <c r="B352020" s="156" t="s">
        <v>4265</v>
      </c>
    </row>
    <row r="352021" spans="2:2" x14ac:dyDescent="0.25">
      <c r="B352021" s="156" t="s">
        <v>4266</v>
      </c>
    </row>
    <row r="352022" spans="2:2" x14ac:dyDescent="0.25">
      <c r="B352022" s="156" t="s">
        <v>4267</v>
      </c>
    </row>
    <row r="352023" spans="2:2" x14ac:dyDescent="0.25">
      <c r="B352023" s="156" t="s">
        <v>4268</v>
      </c>
    </row>
    <row r="352024" spans="2:2" x14ac:dyDescent="0.25">
      <c r="B352024" s="156" t="s">
        <v>4269</v>
      </c>
    </row>
    <row r="352025" spans="2:2" x14ac:dyDescent="0.25">
      <c r="B352025" s="156" t="s">
        <v>4270</v>
      </c>
    </row>
    <row r="352026" spans="2:2" x14ac:dyDescent="0.25">
      <c r="B352026" s="156" t="s">
        <v>4271</v>
      </c>
    </row>
    <row r="352027" spans="2:2" x14ac:dyDescent="0.25">
      <c r="B352027" s="156" t="s">
        <v>4272</v>
      </c>
    </row>
    <row r="352028" spans="2:2" x14ac:dyDescent="0.25">
      <c r="B352028" s="156" t="s">
        <v>4273</v>
      </c>
    </row>
    <row r="352029" spans="2:2" x14ac:dyDescent="0.25">
      <c r="B352029" s="156" t="s">
        <v>4274</v>
      </c>
    </row>
    <row r="352030" spans="2:2" x14ac:dyDescent="0.25">
      <c r="B352030" s="156" t="s">
        <v>4275</v>
      </c>
    </row>
    <row r="352031" spans="2:2" x14ac:dyDescent="0.25">
      <c r="B352031" s="156" t="s">
        <v>4276</v>
      </c>
    </row>
    <row r="352032" spans="2:2" x14ac:dyDescent="0.25">
      <c r="B352032" s="156" t="s">
        <v>4277</v>
      </c>
    </row>
    <row r="352033" spans="2:2" x14ac:dyDescent="0.25">
      <c r="B352033" s="156" t="s">
        <v>4278</v>
      </c>
    </row>
    <row r="352034" spans="2:2" x14ac:dyDescent="0.25">
      <c r="B352034" s="156" t="s">
        <v>4279</v>
      </c>
    </row>
    <row r="352035" spans="2:2" x14ac:dyDescent="0.25">
      <c r="B352035" s="156" t="s">
        <v>4280</v>
      </c>
    </row>
    <row r="352036" spans="2:2" x14ac:dyDescent="0.25">
      <c r="B352036" s="156" t="s">
        <v>4281</v>
      </c>
    </row>
    <row r="352037" spans="2:2" x14ac:dyDescent="0.25">
      <c r="B352037" s="156" t="s">
        <v>4282</v>
      </c>
    </row>
    <row r="352038" spans="2:2" x14ac:dyDescent="0.25">
      <c r="B352038" s="156" t="s">
        <v>4283</v>
      </c>
    </row>
    <row r="352039" spans="2:2" x14ac:dyDescent="0.25">
      <c r="B352039" s="156" t="s">
        <v>4284</v>
      </c>
    </row>
    <row r="352040" spans="2:2" x14ac:dyDescent="0.25">
      <c r="B352040" s="156" t="s">
        <v>4285</v>
      </c>
    </row>
    <row r="352041" spans="2:2" x14ac:dyDescent="0.25">
      <c r="B352041" s="156" t="s">
        <v>4286</v>
      </c>
    </row>
    <row r="352042" spans="2:2" x14ac:dyDescent="0.25">
      <c r="B352042" s="156" t="s">
        <v>4287</v>
      </c>
    </row>
    <row r="352043" spans="2:2" x14ac:dyDescent="0.25">
      <c r="B352043" s="156" t="s">
        <v>4288</v>
      </c>
    </row>
    <row r="352044" spans="2:2" x14ac:dyDescent="0.25">
      <c r="B352044" s="156" t="s">
        <v>4289</v>
      </c>
    </row>
    <row r="352045" spans="2:2" x14ac:dyDescent="0.25">
      <c r="B352045" s="156" t="s">
        <v>4290</v>
      </c>
    </row>
    <row r="352046" spans="2:2" x14ac:dyDescent="0.25">
      <c r="B352046" s="156" t="s">
        <v>4291</v>
      </c>
    </row>
    <row r="352047" spans="2:2" x14ac:dyDescent="0.25">
      <c r="B352047" s="156" t="s">
        <v>4292</v>
      </c>
    </row>
    <row r="352048" spans="2:2" x14ac:dyDescent="0.25">
      <c r="B352048" s="156" t="s">
        <v>4293</v>
      </c>
    </row>
    <row r="352049" spans="2:2" x14ac:dyDescent="0.25">
      <c r="B352049" s="156" t="s">
        <v>4294</v>
      </c>
    </row>
    <row r="352050" spans="2:2" x14ac:dyDescent="0.25">
      <c r="B352050" s="156" t="s">
        <v>4295</v>
      </c>
    </row>
    <row r="352051" spans="2:2" x14ac:dyDescent="0.25">
      <c r="B352051" s="156" t="s">
        <v>4296</v>
      </c>
    </row>
    <row r="352052" spans="2:2" x14ac:dyDescent="0.25">
      <c r="B352052" s="156" t="s">
        <v>4297</v>
      </c>
    </row>
    <row r="352053" spans="2:2" x14ac:dyDescent="0.25">
      <c r="B352053" s="156" t="s">
        <v>4298</v>
      </c>
    </row>
    <row r="352054" spans="2:2" x14ac:dyDescent="0.25">
      <c r="B352054" s="156" t="s">
        <v>4299</v>
      </c>
    </row>
    <row r="352055" spans="2:2" x14ac:dyDescent="0.25">
      <c r="B352055" s="156" t="s">
        <v>4300</v>
      </c>
    </row>
    <row r="352056" spans="2:2" x14ac:dyDescent="0.25">
      <c r="B352056" s="156" t="s">
        <v>4301</v>
      </c>
    </row>
    <row r="352057" spans="2:2" x14ac:dyDescent="0.25">
      <c r="B352057" s="156" t="s">
        <v>4302</v>
      </c>
    </row>
    <row r="352058" spans="2:2" x14ac:dyDescent="0.25">
      <c r="B352058" s="156" t="s">
        <v>4303</v>
      </c>
    </row>
    <row r="352059" spans="2:2" x14ac:dyDescent="0.25">
      <c r="B352059" s="156" t="s">
        <v>4304</v>
      </c>
    </row>
    <row r="352060" spans="2:2" x14ac:dyDescent="0.25">
      <c r="B352060" s="156" t="s">
        <v>4305</v>
      </c>
    </row>
    <row r="352061" spans="2:2" x14ac:dyDescent="0.25">
      <c r="B352061" s="156" t="s">
        <v>4306</v>
      </c>
    </row>
    <row r="352062" spans="2:2" x14ac:dyDescent="0.25">
      <c r="B352062" s="156" t="s">
        <v>4307</v>
      </c>
    </row>
    <row r="352063" spans="2:2" x14ac:dyDescent="0.25">
      <c r="B352063" s="156" t="s">
        <v>4308</v>
      </c>
    </row>
    <row r="352064" spans="2:2" x14ac:dyDescent="0.25">
      <c r="B352064" s="156" t="s">
        <v>4309</v>
      </c>
    </row>
    <row r="352065" spans="2:2" x14ac:dyDescent="0.25">
      <c r="B352065" s="156" t="s">
        <v>4310</v>
      </c>
    </row>
    <row r="352066" spans="2:2" x14ac:dyDescent="0.25">
      <c r="B352066" s="156" t="s">
        <v>4311</v>
      </c>
    </row>
    <row r="352067" spans="2:2" x14ac:dyDescent="0.25">
      <c r="B352067" s="156" t="s">
        <v>4312</v>
      </c>
    </row>
    <row r="352068" spans="2:2" x14ac:dyDescent="0.25">
      <c r="B352068" s="156" t="s">
        <v>4313</v>
      </c>
    </row>
    <row r="352069" spans="2:2" x14ac:dyDescent="0.25">
      <c r="B352069" s="156" t="s">
        <v>4314</v>
      </c>
    </row>
    <row r="352070" spans="2:2" x14ac:dyDescent="0.25">
      <c r="B352070" s="156" t="s">
        <v>4315</v>
      </c>
    </row>
    <row r="352071" spans="2:2" x14ac:dyDescent="0.25">
      <c r="B352071" s="156" t="s">
        <v>4316</v>
      </c>
    </row>
    <row r="352072" spans="2:2" x14ac:dyDescent="0.25">
      <c r="B352072" s="156" t="s">
        <v>4317</v>
      </c>
    </row>
    <row r="352073" spans="2:2" x14ac:dyDescent="0.25">
      <c r="B352073" s="156" t="s">
        <v>4318</v>
      </c>
    </row>
    <row r="352074" spans="2:2" x14ac:dyDescent="0.25">
      <c r="B352074" s="156" t="s">
        <v>4319</v>
      </c>
    </row>
    <row r="352075" spans="2:2" x14ac:dyDescent="0.25">
      <c r="B352075" s="156" t="s">
        <v>4320</v>
      </c>
    </row>
    <row r="352076" spans="2:2" x14ac:dyDescent="0.25">
      <c r="B352076" s="156" t="s">
        <v>4321</v>
      </c>
    </row>
    <row r="352077" spans="2:2" x14ac:dyDescent="0.25">
      <c r="B352077" s="156" t="s">
        <v>4322</v>
      </c>
    </row>
    <row r="352078" spans="2:2" x14ac:dyDescent="0.25">
      <c r="B352078" s="156" t="s">
        <v>4323</v>
      </c>
    </row>
    <row r="352079" spans="2:2" x14ac:dyDescent="0.25">
      <c r="B352079" s="156" t="s">
        <v>4324</v>
      </c>
    </row>
    <row r="352080" spans="2:2" x14ac:dyDescent="0.25">
      <c r="B352080" s="156" t="s">
        <v>4325</v>
      </c>
    </row>
    <row r="352081" spans="2:2" x14ac:dyDescent="0.25">
      <c r="B352081" s="156" t="s">
        <v>4326</v>
      </c>
    </row>
    <row r="352082" spans="2:2" x14ac:dyDescent="0.25">
      <c r="B352082" s="156" t="s">
        <v>4327</v>
      </c>
    </row>
    <row r="352083" spans="2:2" x14ac:dyDescent="0.25">
      <c r="B352083" s="156" t="s">
        <v>4328</v>
      </c>
    </row>
    <row r="352084" spans="2:2" x14ac:dyDescent="0.25">
      <c r="B352084" s="156" t="s">
        <v>4329</v>
      </c>
    </row>
    <row r="352085" spans="2:2" x14ac:dyDescent="0.25">
      <c r="B352085" s="156" t="s">
        <v>4330</v>
      </c>
    </row>
    <row r="352086" spans="2:2" x14ac:dyDescent="0.25">
      <c r="B352086" s="156" t="s">
        <v>4331</v>
      </c>
    </row>
    <row r="352087" spans="2:2" x14ac:dyDescent="0.25">
      <c r="B352087" s="156" t="s">
        <v>4332</v>
      </c>
    </row>
    <row r="352088" spans="2:2" x14ac:dyDescent="0.25">
      <c r="B352088" s="156" t="s">
        <v>4333</v>
      </c>
    </row>
    <row r="352089" spans="2:2" x14ac:dyDescent="0.25">
      <c r="B352089" s="156" t="s">
        <v>4334</v>
      </c>
    </row>
    <row r="352090" spans="2:2" x14ac:dyDescent="0.25">
      <c r="B352090" s="156" t="s">
        <v>4335</v>
      </c>
    </row>
    <row r="352091" spans="2:2" x14ac:dyDescent="0.25">
      <c r="B352091" s="156" t="s">
        <v>4336</v>
      </c>
    </row>
    <row r="352092" spans="2:2" x14ac:dyDescent="0.25">
      <c r="B352092" s="156" t="s">
        <v>4337</v>
      </c>
    </row>
    <row r="352093" spans="2:2" x14ac:dyDescent="0.25">
      <c r="B352093" s="156" t="s">
        <v>4338</v>
      </c>
    </row>
    <row r="352094" spans="2:2" x14ac:dyDescent="0.25">
      <c r="B352094" s="156" t="s">
        <v>4339</v>
      </c>
    </row>
    <row r="352095" spans="2:2" x14ac:dyDescent="0.25">
      <c r="B352095" s="156" t="s">
        <v>4340</v>
      </c>
    </row>
    <row r="352096" spans="2:2" x14ac:dyDescent="0.25">
      <c r="B352096" s="156" t="s">
        <v>4341</v>
      </c>
    </row>
    <row r="352097" spans="2:2" x14ac:dyDescent="0.25">
      <c r="B352097" s="156" t="s">
        <v>4342</v>
      </c>
    </row>
    <row r="352098" spans="2:2" x14ac:dyDescent="0.25">
      <c r="B352098" s="156" t="s">
        <v>4343</v>
      </c>
    </row>
    <row r="352099" spans="2:2" x14ac:dyDescent="0.25">
      <c r="B352099" s="156" t="s">
        <v>4344</v>
      </c>
    </row>
    <row r="352100" spans="2:2" x14ac:dyDescent="0.25">
      <c r="B352100" s="156" t="s">
        <v>4345</v>
      </c>
    </row>
    <row r="352101" spans="2:2" x14ac:dyDescent="0.25">
      <c r="B352101" s="156" t="s">
        <v>4346</v>
      </c>
    </row>
    <row r="352102" spans="2:2" x14ac:dyDescent="0.25">
      <c r="B352102" s="156" t="s">
        <v>4347</v>
      </c>
    </row>
    <row r="352103" spans="2:2" x14ac:dyDescent="0.25">
      <c r="B352103" s="156" t="s">
        <v>4348</v>
      </c>
    </row>
    <row r="352104" spans="2:2" x14ac:dyDescent="0.25">
      <c r="B352104" s="156" t="s">
        <v>4349</v>
      </c>
    </row>
    <row r="352105" spans="2:2" x14ac:dyDescent="0.25">
      <c r="B352105" s="156" t="s">
        <v>4350</v>
      </c>
    </row>
    <row r="352106" spans="2:2" x14ac:dyDescent="0.25">
      <c r="B352106" s="156" t="s">
        <v>4351</v>
      </c>
    </row>
    <row r="352107" spans="2:2" x14ac:dyDescent="0.25">
      <c r="B352107" s="156" t="s">
        <v>4352</v>
      </c>
    </row>
    <row r="352108" spans="2:2" x14ac:dyDescent="0.25">
      <c r="B352108" s="156" t="s">
        <v>4353</v>
      </c>
    </row>
    <row r="352109" spans="2:2" x14ac:dyDescent="0.25">
      <c r="B352109" s="156" t="s">
        <v>4354</v>
      </c>
    </row>
    <row r="352110" spans="2:2" x14ac:dyDescent="0.25">
      <c r="B352110" s="156" t="s">
        <v>4355</v>
      </c>
    </row>
    <row r="352111" spans="2:2" x14ac:dyDescent="0.25">
      <c r="B352111" s="156" t="s">
        <v>4356</v>
      </c>
    </row>
    <row r="352112" spans="2:2" x14ac:dyDescent="0.25">
      <c r="B352112" s="156" t="s">
        <v>4357</v>
      </c>
    </row>
    <row r="352113" spans="2:2" x14ac:dyDescent="0.25">
      <c r="B352113" s="156" t="s">
        <v>4358</v>
      </c>
    </row>
    <row r="352114" spans="2:2" x14ac:dyDescent="0.25">
      <c r="B352114" s="156" t="s">
        <v>4359</v>
      </c>
    </row>
    <row r="352115" spans="2:2" x14ac:dyDescent="0.25">
      <c r="B352115" s="156" t="s">
        <v>4360</v>
      </c>
    </row>
    <row r="352116" spans="2:2" x14ac:dyDescent="0.25">
      <c r="B352116" s="156" t="s">
        <v>4361</v>
      </c>
    </row>
    <row r="352117" spans="2:2" x14ac:dyDescent="0.25">
      <c r="B352117" s="156" t="s">
        <v>4362</v>
      </c>
    </row>
    <row r="352118" spans="2:2" x14ac:dyDescent="0.25">
      <c r="B352118" s="156" t="s">
        <v>4363</v>
      </c>
    </row>
    <row r="352119" spans="2:2" x14ac:dyDescent="0.25">
      <c r="B352119" s="156" t="s">
        <v>4364</v>
      </c>
    </row>
    <row r="352120" spans="2:2" x14ac:dyDescent="0.25">
      <c r="B352120" s="156" t="s">
        <v>4365</v>
      </c>
    </row>
    <row r="352121" spans="2:2" x14ac:dyDescent="0.25">
      <c r="B352121" s="156" t="s">
        <v>4366</v>
      </c>
    </row>
    <row r="352122" spans="2:2" x14ac:dyDescent="0.25">
      <c r="B352122" s="156" t="s">
        <v>4367</v>
      </c>
    </row>
    <row r="352123" spans="2:2" x14ac:dyDescent="0.25">
      <c r="B352123" s="156" t="s">
        <v>4368</v>
      </c>
    </row>
    <row r="352124" spans="2:2" x14ac:dyDescent="0.25">
      <c r="B352124" s="156" t="s">
        <v>4369</v>
      </c>
    </row>
    <row r="352125" spans="2:2" x14ac:dyDescent="0.25">
      <c r="B352125" s="156" t="s">
        <v>4370</v>
      </c>
    </row>
    <row r="352126" spans="2:2" x14ac:dyDescent="0.25">
      <c r="B352126" s="156" t="s">
        <v>4371</v>
      </c>
    </row>
    <row r="352127" spans="2:2" x14ac:dyDescent="0.25">
      <c r="B352127" s="156" t="s">
        <v>4372</v>
      </c>
    </row>
    <row r="352128" spans="2:2" x14ac:dyDescent="0.25">
      <c r="B352128" s="156" t="s">
        <v>4373</v>
      </c>
    </row>
    <row r="352129" spans="2:2" x14ac:dyDescent="0.25">
      <c r="B352129" s="156" t="s">
        <v>4374</v>
      </c>
    </row>
    <row r="352130" spans="2:2" x14ac:dyDescent="0.25">
      <c r="B352130" s="156" t="s">
        <v>4375</v>
      </c>
    </row>
    <row r="352131" spans="2:2" x14ac:dyDescent="0.25">
      <c r="B352131" s="156" t="s">
        <v>4376</v>
      </c>
    </row>
    <row r="352132" spans="2:2" x14ac:dyDescent="0.25">
      <c r="B352132" s="156" t="s">
        <v>4377</v>
      </c>
    </row>
    <row r="352133" spans="2:2" x14ac:dyDescent="0.25">
      <c r="B352133" s="156" t="s">
        <v>4378</v>
      </c>
    </row>
    <row r="352134" spans="2:2" x14ac:dyDescent="0.25">
      <c r="B352134" s="156" t="s">
        <v>4379</v>
      </c>
    </row>
    <row r="352135" spans="2:2" x14ac:dyDescent="0.25">
      <c r="B352135" s="156" t="s">
        <v>4380</v>
      </c>
    </row>
    <row r="352136" spans="2:2" x14ac:dyDescent="0.25">
      <c r="B352136" s="156" t="s">
        <v>4381</v>
      </c>
    </row>
    <row r="352137" spans="2:2" x14ac:dyDescent="0.25">
      <c r="B352137" s="156" t="s">
        <v>4382</v>
      </c>
    </row>
    <row r="352138" spans="2:2" x14ac:dyDescent="0.25">
      <c r="B352138" s="156" t="s">
        <v>4383</v>
      </c>
    </row>
  </sheetData>
  <mergeCells count="4">
    <mergeCell ref="B8:F8"/>
    <mergeCell ref="B15:F15"/>
    <mergeCell ref="B22:F22"/>
    <mergeCell ref="B29:F29"/>
  </mergeCells>
  <dataValidations count="9">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8 E11">
      <formula1>0</formula1>
      <formula2>31</formula2>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616"/>
  <sheetViews>
    <sheetView topLeftCell="E1" workbookViewId="0">
      <selection activeCell="IY18" sqref="IY18"/>
    </sheetView>
  </sheetViews>
  <sheetFormatPr baseColWidth="10" defaultColWidth="9.140625" defaultRowHeight="15" x14ac:dyDescent="0.25"/>
  <cols>
    <col min="1" max="1" width="9.140625" style="156"/>
    <col min="2" max="2" width="21" style="156" customWidth="1"/>
    <col min="3" max="3" width="32" style="156" customWidth="1"/>
    <col min="4" max="4" width="19" style="156" customWidth="1"/>
    <col min="5" max="5" width="61" style="156" customWidth="1"/>
    <col min="6" max="6" width="50" style="156" customWidth="1"/>
    <col min="7" max="7" width="52" style="156" customWidth="1"/>
    <col min="8" max="8" width="32" style="156" customWidth="1"/>
    <col min="9" max="16384" width="9.140625" style="156"/>
  </cols>
  <sheetData>
    <row r="1" spans="1:8" x14ac:dyDescent="0.25">
      <c r="B1" s="196" t="s">
        <v>0</v>
      </c>
      <c r="C1" s="196">
        <v>51</v>
      </c>
      <c r="D1" s="196" t="s">
        <v>1</v>
      </c>
    </row>
    <row r="2" spans="1:8" x14ac:dyDescent="0.25">
      <c r="B2" s="196" t="s">
        <v>2</v>
      </c>
      <c r="C2" s="196">
        <v>450</v>
      </c>
      <c r="D2" s="196" t="s">
        <v>4384</v>
      </c>
    </row>
    <row r="3" spans="1:8" x14ac:dyDescent="0.25">
      <c r="B3" s="196" t="s">
        <v>4</v>
      </c>
      <c r="C3" s="196">
        <v>1</v>
      </c>
    </row>
    <row r="4" spans="1:8" x14ac:dyDescent="0.25">
      <c r="B4" s="196" t="s">
        <v>5</v>
      </c>
      <c r="C4" s="196">
        <v>21612</v>
      </c>
    </row>
    <row r="5" spans="1:8" x14ac:dyDescent="0.25">
      <c r="B5" s="196" t="s">
        <v>6</v>
      </c>
      <c r="C5" s="197">
        <v>44561</v>
      </c>
    </row>
    <row r="6" spans="1:8" x14ac:dyDescent="0.25">
      <c r="B6" s="196" t="s">
        <v>7</v>
      </c>
      <c r="C6" s="196">
        <v>12</v>
      </c>
      <c r="D6" s="196" t="s">
        <v>8</v>
      </c>
    </row>
    <row r="8" spans="1:8" x14ac:dyDescent="0.25">
      <c r="A8" s="196" t="s">
        <v>9</v>
      </c>
      <c r="B8" s="222" t="s">
        <v>4385</v>
      </c>
      <c r="C8" s="212"/>
      <c r="D8" s="212"/>
      <c r="E8" s="212"/>
      <c r="F8" s="212"/>
      <c r="G8" s="212"/>
      <c r="H8" s="212"/>
    </row>
    <row r="9" spans="1:8" x14ac:dyDescent="0.25">
      <c r="C9" s="196">
        <v>2</v>
      </c>
      <c r="D9" s="196">
        <v>3</v>
      </c>
      <c r="E9" s="196">
        <v>8</v>
      </c>
      <c r="F9" s="196">
        <v>11</v>
      </c>
      <c r="G9" s="196">
        <v>12</v>
      </c>
      <c r="H9" s="196">
        <v>16</v>
      </c>
    </row>
    <row r="10" spans="1:8" ht="15.75" thickBot="1" x14ac:dyDescent="0.3">
      <c r="C10" s="196" t="s">
        <v>12</v>
      </c>
      <c r="D10" s="196" t="s">
        <v>13</v>
      </c>
      <c r="E10" s="196" t="s">
        <v>4386</v>
      </c>
      <c r="F10" s="196" t="s">
        <v>4387</v>
      </c>
      <c r="G10" s="196" t="s">
        <v>4388</v>
      </c>
      <c r="H10" s="196" t="s">
        <v>4389</v>
      </c>
    </row>
    <row r="11" spans="1:8" ht="15.75" thickBot="1" x14ac:dyDescent="0.3">
      <c r="A11" s="196">
        <v>1</v>
      </c>
      <c r="B11" s="156" t="s">
        <v>65</v>
      </c>
      <c r="C11" s="52" t="s">
        <v>55</v>
      </c>
      <c r="D11" s="52" t="s">
        <v>5559</v>
      </c>
      <c r="E11" s="52" t="s">
        <v>4447</v>
      </c>
      <c r="F11" s="199">
        <v>2021</v>
      </c>
      <c r="G11" s="52">
        <v>0</v>
      </c>
      <c r="H11" s="52">
        <v>0</v>
      </c>
    </row>
    <row r="12" spans="1:8" x14ac:dyDescent="0.25">
      <c r="A12" s="196">
        <v>-1</v>
      </c>
      <c r="C12" s="198" t="s">
        <v>24</v>
      </c>
      <c r="D12" s="198" t="s">
        <v>24</v>
      </c>
      <c r="E12" s="198" t="s">
        <v>24</v>
      </c>
      <c r="F12" s="198" t="s">
        <v>24</v>
      </c>
      <c r="G12" s="198" t="s">
        <v>24</v>
      </c>
      <c r="H12" s="198" t="s">
        <v>24</v>
      </c>
    </row>
    <row r="13" spans="1:8" x14ac:dyDescent="0.25">
      <c r="A13" s="196">
        <v>999999</v>
      </c>
      <c r="B13" s="156" t="s">
        <v>66</v>
      </c>
      <c r="C13" s="198" t="s">
        <v>24</v>
      </c>
      <c r="D13" s="198" t="s">
        <v>24</v>
      </c>
      <c r="E13" s="198" t="s">
        <v>24</v>
      </c>
      <c r="F13" s="198" t="s">
        <v>24</v>
      </c>
      <c r="H13" s="198" t="s">
        <v>24</v>
      </c>
    </row>
    <row r="351003" spans="1:2" x14ac:dyDescent="0.25">
      <c r="A351003" s="156" t="s">
        <v>54</v>
      </c>
      <c r="B351003" s="156" t="s">
        <v>2687</v>
      </c>
    </row>
    <row r="351004" spans="1:2" x14ac:dyDescent="0.25">
      <c r="A351004" s="156" t="s">
        <v>55</v>
      </c>
      <c r="B351004" s="156" t="s">
        <v>2689</v>
      </c>
    </row>
    <row r="351005" spans="1:2" x14ac:dyDescent="0.25">
      <c r="B351005" s="156" t="s">
        <v>2691</v>
      </c>
    </row>
    <row r="351006" spans="1:2" x14ac:dyDescent="0.25">
      <c r="B351006" s="156" t="s">
        <v>2693</v>
      </c>
    </row>
    <row r="351007" spans="1:2" x14ac:dyDescent="0.25">
      <c r="B351007" s="156" t="s">
        <v>2695</v>
      </c>
    </row>
    <row r="351008" spans="1:2" x14ac:dyDescent="0.25">
      <c r="B351008" s="156" t="s">
        <v>2697</v>
      </c>
    </row>
    <row r="351009" spans="2:2" x14ac:dyDescent="0.25">
      <c r="B351009" s="156" t="s">
        <v>2699</v>
      </c>
    </row>
    <row r="351010" spans="2:2" x14ac:dyDescent="0.25">
      <c r="B351010" s="156" t="s">
        <v>2701</v>
      </c>
    </row>
    <row r="351011" spans="2:2" x14ac:dyDescent="0.25">
      <c r="B351011" s="156" t="s">
        <v>2703</v>
      </c>
    </row>
    <row r="351012" spans="2:2" x14ac:dyDescent="0.25">
      <c r="B351012" s="156" t="s">
        <v>2705</v>
      </c>
    </row>
    <row r="351013" spans="2:2" x14ac:dyDescent="0.25">
      <c r="B351013" s="156" t="s">
        <v>2707</v>
      </c>
    </row>
    <row r="351014" spans="2:2" x14ac:dyDescent="0.25">
      <c r="B351014" s="156" t="s">
        <v>2709</v>
      </c>
    </row>
    <row r="351015" spans="2:2" x14ac:dyDescent="0.25">
      <c r="B351015" s="156" t="s">
        <v>2711</v>
      </c>
    </row>
    <row r="351016" spans="2:2" x14ac:dyDescent="0.25">
      <c r="B351016" s="156" t="s">
        <v>2713</v>
      </c>
    </row>
    <row r="351017" spans="2:2" x14ac:dyDescent="0.25">
      <c r="B351017" s="156" t="s">
        <v>2715</v>
      </c>
    </row>
    <row r="351018" spans="2:2" x14ac:dyDescent="0.25">
      <c r="B351018" s="156" t="s">
        <v>2717</v>
      </c>
    </row>
    <row r="351019" spans="2:2" x14ac:dyDescent="0.25">
      <c r="B351019" s="156" t="s">
        <v>2719</v>
      </c>
    </row>
    <row r="351020" spans="2:2" x14ac:dyDescent="0.25">
      <c r="B351020" s="156" t="s">
        <v>2721</v>
      </c>
    </row>
    <row r="351021" spans="2:2" x14ac:dyDescent="0.25">
      <c r="B351021" s="156" t="s">
        <v>2723</v>
      </c>
    </row>
    <row r="351022" spans="2:2" x14ac:dyDescent="0.25">
      <c r="B351022" s="156" t="s">
        <v>2725</v>
      </c>
    </row>
    <row r="351023" spans="2:2" x14ac:dyDescent="0.25">
      <c r="B351023" s="156" t="s">
        <v>2727</v>
      </c>
    </row>
    <row r="351024" spans="2:2" x14ac:dyDescent="0.25">
      <c r="B351024" s="156" t="s">
        <v>2729</v>
      </c>
    </row>
    <row r="351025" spans="2:2" x14ac:dyDescent="0.25">
      <c r="B351025" s="156" t="s">
        <v>2731</v>
      </c>
    </row>
    <row r="351026" spans="2:2" x14ac:dyDescent="0.25">
      <c r="B351026" s="156" t="s">
        <v>2733</v>
      </c>
    </row>
    <row r="351027" spans="2:2" x14ac:dyDescent="0.25">
      <c r="B351027" s="156" t="s">
        <v>2735</v>
      </c>
    </row>
    <row r="351028" spans="2:2" x14ac:dyDescent="0.25">
      <c r="B351028" s="156" t="s">
        <v>2737</v>
      </c>
    </row>
    <row r="351029" spans="2:2" x14ac:dyDescent="0.25">
      <c r="B351029" s="156" t="s">
        <v>2739</v>
      </c>
    </row>
    <row r="351030" spans="2:2" x14ac:dyDescent="0.25">
      <c r="B351030" s="156" t="s">
        <v>2741</v>
      </c>
    </row>
    <row r="351031" spans="2:2" x14ac:dyDescent="0.25">
      <c r="B351031" s="156" t="s">
        <v>2743</v>
      </c>
    </row>
    <row r="351032" spans="2:2" x14ac:dyDescent="0.25">
      <c r="B351032" s="156" t="s">
        <v>2745</v>
      </c>
    </row>
    <row r="351033" spans="2:2" x14ac:dyDescent="0.25">
      <c r="B351033" s="156" t="s">
        <v>2747</v>
      </c>
    </row>
    <row r="351034" spans="2:2" x14ac:dyDescent="0.25">
      <c r="B351034" s="156" t="s">
        <v>2749</v>
      </c>
    </row>
    <row r="351035" spans="2:2" x14ac:dyDescent="0.25">
      <c r="B351035" s="156" t="s">
        <v>2751</v>
      </c>
    </row>
    <row r="351036" spans="2:2" x14ac:dyDescent="0.25">
      <c r="B351036" s="156" t="s">
        <v>2753</v>
      </c>
    </row>
    <row r="351037" spans="2:2" x14ac:dyDescent="0.25">
      <c r="B351037" s="156" t="s">
        <v>4390</v>
      </c>
    </row>
    <row r="351038" spans="2:2" x14ac:dyDescent="0.25">
      <c r="B351038" s="156" t="s">
        <v>2755</v>
      </c>
    </row>
    <row r="351039" spans="2:2" x14ac:dyDescent="0.25">
      <c r="B351039" s="156" t="s">
        <v>2757</v>
      </c>
    </row>
    <row r="351040" spans="2:2" x14ac:dyDescent="0.25">
      <c r="B351040" s="156" t="s">
        <v>2759</v>
      </c>
    </row>
    <row r="351041" spans="2:2" x14ac:dyDescent="0.25">
      <c r="B351041" s="156" t="s">
        <v>2761</v>
      </c>
    </row>
    <row r="351042" spans="2:2" x14ac:dyDescent="0.25">
      <c r="B351042" s="156" t="s">
        <v>2763</v>
      </c>
    </row>
    <row r="351043" spans="2:2" x14ac:dyDescent="0.25">
      <c r="B351043" s="156" t="s">
        <v>2765</v>
      </c>
    </row>
    <row r="351044" spans="2:2" x14ac:dyDescent="0.25">
      <c r="B351044" s="156" t="s">
        <v>2767</v>
      </c>
    </row>
    <row r="351045" spans="2:2" x14ac:dyDescent="0.25">
      <c r="B351045" s="156" t="s">
        <v>2769</v>
      </c>
    </row>
    <row r="351046" spans="2:2" x14ac:dyDescent="0.25">
      <c r="B351046" s="156" t="s">
        <v>2771</v>
      </c>
    </row>
    <row r="351047" spans="2:2" x14ac:dyDescent="0.25">
      <c r="B351047" s="156" t="s">
        <v>2773</v>
      </c>
    </row>
    <row r="351048" spans="2:2" x14ac:dyDescent="0.25">
      <c r="B351048" s="156" t="s">
        <v>2775</v>
      </c>
    </row>
    <row r="351049" spans="2:2" x14ac:dyDescent="0.25">
      <c r="B351049" s="156" t="s">
        <v>2777</v>
      </c>
    </row>
    <row r="351050" spans="2:2" x14ac:dyDescent="0.25">
      <c r="B351050" s="156" t="s">
        <v>2779</v>
      </c>
    </row>
    <row r="351051" spans="2:2" x14ac:dyDescent="0.25">
      <c r="B351051" s="156" t="s">
        <v>2781</v>
      </c>
    </row>
    <row r="351052" spans="2:2" x14ac:dyDescent="0.25">
      <c r="B351052" s="156" t="s">
        <v>2783</v>
      </c>
    </row>
    <row r="351053" spans="2:2" x14ac:dyDescent="0.25">
      <c r="B351053" s="156" t="s">
        <v>2785</v>
      </c>
    </row>
    <row r="351054" spans="2:2" x14ac:dyDescent="0.25">
      <c r="B351054" s="156" t="s">
        <v>2787</v>
      </c>
    </row>
    <row r="351055" spans="2:2" x14ac:dyDescent="0.25">
      <c r="B351055" s="156" t="s">
        <v>2789</v>
      </c>
    </row>
    <row r="351056" spans="2:2" x14ac:dyDescent="0.25">
      <c r="B351056" s="156" t="s">
        <v>2791</v>
      </c>
    </row>
    <row r="351057" spans="2:2" x14ac:dyDescent="0.25">
      <c r="B351057" s="156" t="s">
        <v>2793</v>
      </c>
    </row>
    <row r="351058" spans="2:2" x14ac:dyDescent="0.25">
      <c r="B351058" s="156" t="s">
        <v>2795</v>
      </c>
    </row>
    <row r="351059" spans="2:2" x14ac:dyDescent="0.25">
      <c r="B351059" s="156" t="s">
        <v>2797</v>
      </c>
    </row>
    <row r="351060" spans="2:2" x14ac:dyDescent="0.25">
      <c r="B351060" s="156" t="s">
        <v>2799</v>
      </c>
    </row>
    <row r="351061" spans="2:2" x14ac:dyDescent="0.25">
      <c r="B351061" s="156" t="s">
        <v>2801</v>
      </c>
    </row>
    <row r="351062" spans="2:2" x14ac:dyDescent="0.25">
      <c r="B351062" s="156" t="s">
        <v>2803</v>
      </c>
    </row>
    <row r="351063" spans="2:2" x14ac:dyDescent="0.25">
      <c r="B351063" s="156" t="s">
        <v>2805</v>
      </c>
    </row>
    <row r="351064" spans="2:2" x14ac:dyDescent="0.25">
      <c r="B351064" s="156" t="s">
        <v>2807</v>
      </c>
    </row>
    <row r="351065" spans="2:2" x14ac:dyDescent="0.25">
      <c r="B351065" s="156" t="s">
        <v>2809</v>
      </c>
    </row>
    <row r="351066" spans="2:2" x14ac:dyDescent="0.25">
      <c r="B351066" s="156" t="s">
        <v>2811</v>
      </c>
    </row>
    <row r="351067" spans="2:2" x14ac:dyDescent="0.25">
      <c r="B351067" s="156" t="s">
        <v>2813</v>
      </c>
    </row>
    <row r="351068" spans="2:2" x14ac:dyDescent="0.25">
      <c r="B351068" s="156" t="s">
        <v>2815</v>
      </c>
    </row>
    <row r="351069" spans="2:2" x14ac:dyDescent="0.25">
      <c r="B351069" s="156" t="s">
        <v>2817</v>
      </c>
    </row>
    <row r="351070" spans="2:2" x14ac:dyDescent="0.25">
      <c r="B351070" s="156" t="s">
        <v>2819</v>
      </c>
    </row>
    <row r="351071" spans="2:2" x14ac:dyDescent="0.25">
      <c r="B351071" s="156" t="s">
        <v>2821</v>
      </c>
    </row>
    <row r="351072" spans="2:2" x14ac:dyDescent="0.25">
      <c r="B351072" s="156" t="s">
        <v>2823</v>
      </c>
    </row>
    <row r="351073" spans="2:2" x14ac:dyDescent="0.25">
      <c r="B351073" s="156" t="s">
        <v>2825</v>
      </c>
    </row>
    <row r="351074" spans="2:2" x14ac:dyDescent="0.25">
      <c r="B351074" s="156" t="s">
        <v>2827</v>
      </c>
    </row>
    <row r="351075" spans="2:2" x14ac:dyDescent="0.25">
      <c r="B351075" s="156" t="s">
        <v>2829</v>
      </c>
    </row>
    <row r="351076" spans="2:2" x14ac:dyDescent="0.25">
      <c r="B351076" s="156" t="s">
        <v>2831</v>
      </c>
    </row>
    <row r="351077" spans="2:2" x14ac:dyDescent="0.25">
      <c r="B351077" s="156" t="s">
        <v>2833</v>
      </c>
    </row>
    <row r="351078" spans="2:2" x14ac:dyDescent="0.25">
      <c r="B351078" s="156" t="s">
        <v>2835</v>
      </c>
    </row>
    <row r="351079" spans="2:2" x14ac:dyDescent="0.25">
      <c r="B351079" s="156" t="s">
        <v>2837</v>
      </c>
    </row>
    <row r="351080" spans="2:2" x14ac:dyDescent="0.25">
      <c r="B351080" s="156" t="s">
        <v>2839</v>
      </c>
    </row>
    <row r="351081" spans="2:2" x14ac:dyDescent="0.25">
      <c r="B351081" s="156" t="s">
        <v>2841</v>
      </c>
    </row>
    <row r="351082" spans="2:2" x14ac:dyDescent="0.25">
      <c r="B351082" s="156" t="s">
        <v>2843</v>
      </c>
    </row>
    <row r="351083" spans="2:2" x14ac:dyDescent="0.25">
      <c r="B351083" s="156" t="s">
        <v>2845</v>
      </c>
    </row>
    <row r="351084" spans="2:2" x14ac:dyDescent="0.25">
      <c r="B351084" s="156" t="s">
        <v>2847</v>
      </c>
    </row>
    <row r="351085" spans="2:2" x14ac:dyDescent="0.25">
      <c r="B351085" s="156" t="s">
        <v>2849</v>
      </c>
    </row>
    <row r="351086" spans="2:2" x14ac:dyDescent="0.25">
      <c r="B351086" s="156" t="s">
        <v>2851</v>
      </c>
    </row>
    <row r="351087" spans="2:2" x14ac:dyDescent="0.25">
      <c r="B351087" s="156" t="s">
        <v>2853</v>
      </c>
    </row>
    <row r="351088" spans="2:2" x14ac:dyDescent="0.25">
      <c r="B351088" s="156" t="s">
        <v>2855</v>
      </c>
    </row>
    <row r="351089" spans="2:2" x14ac:dyDescent="0.25">
      <c r="B351089" s="156" t="s">
        <v>2857</v>
      </c>
    </row>
    <row r="351090" spans="2:2" x14ac:dyDescent="0.25">
      <c r="B351090" s="156" t="s">
        <v>2859</v>
      </c>
    </row>
    <row r="351091" spans="2:2" x14ac:dyDescent="0.25">
      <c r="B351091" s="156" t="s">
        <v>2861</v>
      </c>
    </row>
    <row r="351092" spans="2:2" x14ac:dyDescent="0.25">
      <c r="B351092" s="156" t="s">
        <v>2863</v>
      </c>
    </row>
    <row r="351093" spans="2:2" x14ac:dyDescent="0.25">
      <c r="B351093" s="156" t="s">
        <v>2865</v>
      </c>
    </row>
    <row r="351094" spans="2:2" x14ac:dyDescent="0.25">
      <c r="B351094" s="156" t="s">
        <v>2867</v>
      </c>
    </row>
    <row r="351095" spans="2:2" x14ac:dyDescent="0.25">
      <c r="B351095" s="156" t="s">
        <v>2869</v>
      </c>
    </row>
    <row r="351096" spans="2:2" x14ac:dyDescent="0.25">
      <c r="B351096" s="156" t="s">
        <v>2871</v>
      </c>
    </row>
    <row r="351097" spans="2:2" x14ac:dyDescent="0.25">
      <c r="B351097" s="156" t="s">
        <v>2873</v>
      </c>
    </row>
    <row r="351098" spans="2:2" x14ac:dyDescent="0.25">
      <c r="B351098" s="156" t="s">
        <v>2875</v>
      </c>
    </row>
    <row r="351099" spans="2:2" x14ac:dyDescent="0.25">
      <c r="B351099" s="156" t="s">
        <v>2877</v>
      </c>
    </row>
    <row r="351100" spans="2:2" x14ac:dyDescent="0.25">
      <c r="B351100" s="156" t="s">
        <v>2879</v>
      </c>
    </row>
    <row r="351101" spans="2:2" x14ac:dyDescent="0.25">
      <c r="B351101" s="156" t="s">
        <v>2881</v>
      </c>
    </row>
    <row r="351102" spans="2:2" x14ac:dyDescent="0.25">
      <c r="B351102" s="156" t="s">
        <v>2883</v>
      </c>
    </row>
    <row r="351103" spans="2:2" x14ac:dyDescent="0.25">
      <c r="B351103" s="156" t="s">
        <v>2885</v>
      </c>
    </row>
    <row r="351104" spans="2:2" x14ac:dyDescent="0.25">
      <c r="B351104" s="156" t="s">
        <v>2887</v>
      </c>
    </row>
    <row r="351105" spans="2:2" x14ac:dyDescent="0.25">
      <c r="B351105" s="156" t="s">
        <v>2889</v>
      </c>
    </row>
    <row r="351106" spans="2:2" x14ac:dyDescent="0.25">
      <c r="B351106" s="156" t="s">
        <v>2891</v>
      </c>
    </row>
    <row r="351107" spans="2:2" x14ac:dyDescent="0.25">
      <c r="B351107" s="156" t="s">
        <v>2893</v>
      </c>
    </row>
    <row r="351108" spans="2:2" x14ac:dyDescent="0.25">
      <c r="B351108" s="156" t="s">
        <v>2895</v>
      </c>
    </row>
    <row r="351109" spans="2:2" x14ac:dyDescent="0.25">
      <c r="B351109" s="156" t="s">
        <v>2897</v>
      </c>
    </row>
    <row r="351110" spans="2:2" x14ac:dyDescent="0.25">
      <c r="B351110" s="156" t="s">
        <v>2899</v>
      </c>
    </row>
    <row r="351111" spans="2:2" x14ac:dyDescent="0.25">
      <c r="B351111" s="156" t="s">
        <v>2901</v>
      </c>
    </row>
    <row r="351112" spans="2:2" x14ac:dyDescent="0.25">
      <c r="B351112" s="156" t="s">
        <v>2903</v>
      </c>
    </row>
    <row r="351113" spans="2:2" x14ac:dyDescent="0.25">
      <c r="B351113" s="156" t="s">
        <v>2905</v>
      </c>
    </row>
    <row r="351114" spans="2:2" x14ac:dyDescent="0.25">
      <c r="B351114" s="156" t="s">
        <v>2907</v>
      </c>
    </row>
    <row r="351115" spans="2:2" x14ac:dyDescent="0.25">
      <c r="B351115" s="156" t="s">
        <v>2909</v>
      </c>
    </row>
    <row r="351116" spans="2:2" x14ac:dyDescent="0.25">
      <c r="B351116" s="156" t="s">
        <v>2911</v>
      </c>
    </row>
    <row r="351117" spans="2:2" x14ac:dyDescent="0.25">
      <c r="B351117" s="156" t="s">
        <v>2913</v>
      </c>
    </row>
    <row r="351118" spans="2:2" x14ac:dyDescent="0.25">
      <c r="B351118" s="156" t="s">
        <v>2915</v>
      </c>
    </row>
    <row r="351119" spans="2:2" x14ac:dyDescent="0.25">
      <c r="B351119" s="156" t="s">
        <v>2917</v>
      </c>
    </row>
    <row r="351120" spans="2:2" x14ac:dyDescent="0.25">
      <c r="B351120" s="156" t="s">
        <v>2919</v>
      </c>
    </row>
    <row r="351121" spans="2:2" x14ac:dyDescent="0.25">
      <c r="B351121" s="156" t="s">
        <v>2921</v>
      </c>
    </row>
    <row r="351122" spans="2:2" x14ac:dyDescent="0.25">
      <c r="B351122" s="156" t="s">
        <v>2923</v>
      </c>
    </row>
    <row r="351123" spans="2:2" x14ac:dyDescent="0.25">
      <c r="B351123" s="156" t="s">
        <v>2925</v>
      </c>
    </row>
    <row r="351124" spans="2:2" x14ac:dyDescent="0.25">
      <c r="B351124" s="156" t="s">
        <v>2927</v>
      </c>
    </row>
    <row r="351125" spans="2:2" x14ac:dyDescent="0.25">
      <c r="B351125" s="156" t="s">
        <v>2929</v>
      </c>
    </row>
    <row r="351126" spans="2:2" x14ac:dyDescent="0.25">
      <c r="B351126" s="156" t="s">
        <v>2931</v>
      </c>
    </row>
    <row r="351127" spans="2:2" x14ac:dyDescent="0.25">
      <c r="B351127" s="156" t="s">
        <v>2933</v>
      </c>
    </row>
    <row r="351128" spans="2:2" x14ac:dyDescent="0.25">
      <c r="B351128" s="156" t="s">
        <v>2935</v>
      </c>
    </row>
    <row r="351129" spans="2:2" x14ac:dyDescent="0.25">
      <c r="B351129" s="156" t="s">
        <v>2937</v>
      </c>
    </row>
    <row r="351130" spans="2:2" x14ac:dyDescent="0.25">
      <c r="B351130" s="156" t="s">
        <v>2939</v>
      </c>
    </row>
    <row r="351131" spans="2:2" x14ac:dyDescent="0.25">
      <c r="B351131" s="156" t="s">
        <v>2941</v>
      </c>
    </row>
    <row r="351132" spans="2:2" x14ac:dyDescent="0.25">
      <c r="B351132" s="156" t="s">
        <v>2943</v>
      </c>
    </row>
    <row r="351133" spans="2:2" x14ac:dyDescent="0.25">
      <c r="B351133" s="156" t="s">
        <v>2945</v>
      </c>
    </row>
    <row r="351134" spans="2:2" x14ac:dyDescent="0.25">
      <c r="B351134" s="156" t="s">
        <v>4391</v>
      </c>
    </row>
    <row r="351135" spans="2:2" x14ac:dyDescent="0.25">
      <c r="B351135" s="156" t="s">
        <v>2947</v>
      </c>
    </row>
    <row r="351136" spans="2:2" x14ac:dyDescent="0.25">
      <c r="B351136" s="156" t="s">
        <v>2949</v>
      </c>
    </row>
    <row r="351137" spans="2:2" x14ac:dyDescent="0.25">
      <c r="B351137" s="156" t="s">
        <v>2951</v>
      </c>
    </row>
    <row r="351138" spans="2:2" x14ac:dyDescent="0.25">
      <c r="B351138" s="156" t="s">
        <v>2953</v>
      </c>
    </row>
    <row r="351139" spans="2:2" x14ac:dyDescent="0.25">
      <c r="B351139" s="156" t="s">
        <v>2955</v>
      </c>
    </row>
    <row r="351140" spans="2:2" x14ac:dyDescent="0.25">
      <c r="B351140" s="156" t="s">
        <v>2957</v>
      </c>
    </row>
    <row r="351141" spans="2:2" x14ac:dyDescent="0.25">
      <c r="B351141" s="156" t="s">
        <v>2959</v>
      </c>
    </row>
    <row r="351142" spans="2:2" x14ac:dyDescent="0.25">
      <c r="B351142" s="156" t="s">
        <v>2961</v>
      </c>
    </row>
    <row r="351143" spans="2:2" x14ac:dyDescent="0.25">
      <c r="B351143" s="156" t="s">
        <v>2963</v>
      </c>
    </row>
    <row r="351144" spans="2:2" x14ac:dyDescent="0.25">
      <c r="B351144" s="156" t="s">
        <v>2965</v>
      </c>
    </row>
    <row r="351145" spans="2:2" x14ac:dyDescent="0.25">
      <c r="B351145" s="156" t="s">
        <v>2967</v>
      </c>
    </row>
    <row r="351146" spans="2:2" x14ac:dyDescent="0.25">
      <c r="B351146" s="156" t="s">
        <v>2969</v>
      </c>
    </row>
    <row r="351147" spans="2:2" x14ac:dyDescent="0.25">
      <c r="B351147" s="156" t="s">
        <v>2971</v>
      </c>
    </row>
    <row r="351148" spans="2:2" x14ac:dyDescent="0.25">
      <c r="B351148" s="156" t="s">
        <v>2973</v>
      </c>
    </row>
    <row r="351149" spans="2:2" x14ac:dyDescent="0.25">
      <c r="B351149" s="156" t="s">
        <v>2975</v>
      </c>
    </row>
    <row r="351150" spans="2:2" x14ac:dyDescent="0.25">
      <c r="B351150" s="156" t="s">
        <v>2977</v>
      </c>
    </row>
    <row r="351151" spans="2:2" x14ac:dyDescent="0.25">
      <c r="B351151" s="156" t="s">
        <v>2979</v>
      </c>
    </row>
    <row r="351152" spans="2:2" x14ac:dyDescent="0.25">
      <c r="B351152" s="156" t="s">
        <v>2981</v>
      </c>
    </row>
    <row r="351153" spans="2:2" x14ac:dyDescent="0.25">
      <c r="B351153" s="156" t="s">
        <v>2983</v>
      </c>
    </row>
    <row r="351154" spans="2:2" x14ac:dyDescent="0.25">
      <c r="B351154" s="156" t="s">
        <v>2985</v>
      </c>
    </row>
    <row r="351155" spans="2:2" x14ac:dyDescent="0.25">
      <c r="B351155" s="156" t="s">
        <v>2987</v>
      </c>
    </row>
    <row r="351156" spans="2:2" x14ac:dyDescent="0.25">
      <c r="B351156" s="156" t="s">
        <v>2989</v>
      </c>
    </row>
    <row r="351157" spans="2:2" x14ac:dyDescent="0.25">
      <c r="B351157" s="156" t="s">
        <v>2991</v>
      </c>
    </row>
    <row r="351158" spans="2:2" x14ac:dyDescent="0.25">
      <c r="B351158" s="156" t="s">
        <v>2993</v>
      </c>
    </row>
    <row r="351159" spans="2:2" x14ac:dyDescent="0.25">
      <c r="B351159" s="156" t="s">
        <v>2995</v>
      </c>
    </row>
    <row r="351160" spans="2:2" x14ac:dyDescent="0.25">
      <c r="B351160" s="156" t="s">
        <v>2997</v>
      </c>
    </row>
    <row r="351161" spans="2:2" x14ac:dyDescent="0.25">
      <c r="B351161" s="156" t="s">
        <v>2999</v>
      </c>
    </row>
    <row r="351162" spans="2:2" x14ac:dyDescent="0.25">
      <c r="B351162" s="156" t="s">
        <v>3001</v>
      </c>
    </row>
    <row r="351163" spans="2:2" x14ac:dyDescent="0.25">
      <c r="B351163" s="156" t="s">
        <v>3003</v>
      </c>
    </row>
    <row r="351164" spans="2:2" x14ac:dyDescent="0.25">
      <c r="B351164" s="156" t="s">
        <v>3005</v>
      </c>
    </row>
    <row r="351165" spans="2:2" x14ac:dyDescent="0.25">
      <c r="B351165" s="156" t="s">
        <v>3007</v>
      </c>
    </row>
    <row r="351166" spans="2:2" x14ac:dyDescent="0.25">
      <c r="B351166" s="156" t="s">
        <v>3009</v>
      </c>
    </row>
    <row r="351167" spans="2:2" x14ac:dyDescent="0.25">
      <c r="B351167" s="156" t="s">
        <v>3011</v>
      </c>
    </row>
    <row r="351168" spans="2:2" x14ac:dyDescent="0.25">
      <c r="B351168" s="156" t="s">
        <v>3013</v>
      </c>
    </row>
    <row r="351169" spans="2:2" x14ac:dyDescent="0.25">
      <c r="B351169" s="156" t="s">
        <v>3015</v>
      </c>
    </row>
    <row r="351170" spans="2:2" x14ac:dyDescent="0.25">
      <c r="B351170" s="156" t="s">
        <v>3017</v>
      </c>
    </row>
    <row r="351171" spans="2:2" x14ac:dyDescent="0.25">
      <c r="B351171" s="156" t="s">
        <v>3019</v>
      </c>
    </row>
    <row r="351172" spans="2:2" x14ac:dyDescent="0.25">
      <c r="B351172" s="156" t="s">
        <v>3021</v>
      </c>
    </row>
    <row r="351173" spans="2:2" x14ac:dyDescent="0.25">
      <c r="B351173" s="156" t="s">
        <v>3023</v>
      </c>
    </row>
    <row r="351174" spans="2:2" x14ac:dyDescent="0.25">
      <c r="B351174" s="156" t="s">
        <v>3025</v>
      </c>
    </row>
    <row r="351175" spans="2:2" x14ac:dyDescent="0.25">
      <c r="B351175" s="156" t="s">
        <v>3027</v>
      </c>
    </row>
    <row r="351176" spans="2:2" x14ac:dyDescent="0.25">
      <c r="B351176" s="156" t="s">
        <v>3029</v>
      </c>
    </row>
    <row r="351177" spans="2:2" x14ac:dyDescent="0.25">
      <c r="B351177" s="156" t="s">
        <v>3031</v>
      </c>
    </row>
    <row r="351178" spans="2:2" x14ac:dyDescent="0.25">
      <c r="B351178" s="156" t="s">
        <v>3033</v>
      </c>
    </row>
    <row r="351179" spans="2:2" x14ac:dyDescent="0.25">
      <c r="B351179" s="156" t="s">
        <v>3035</v>
      </c>
    </row>
    <row r="351180" spans="2:2" x14ac:dyDescent="0.25">
      <c r="B351180" s="156" t="s">
        <v>3037</v>
      </c>
    </row>
    <row r="351181" spans="2:2" x14ac:dyDescent="0.25">
      <c r="B351181" s="156" t="s">
        <v>3039</v>
      </c>
    </row>
    <row r="351182" spans="2:2" x14ac:dyDescent="0.25">
      <c r="B351182" s="156" t="s">
        <v>3041</v>
      </c>
    </row>
    <row r="351183" spans="2:2" x14ac:dyDescent="0.25">
      <c r="B351183" s="156" t="s">
        <v>3043</v>
      </c>
    </row>
    <row r="351184" spans="2:2" x14ac:dyDescent="0.25">
      <c r="B351184" s="156" t="s">
        <v>3045</v>
      </c>
    </row>
    <row r="351185" spans="2:2" x14ac:dyDescent="0.25">
      <c r="B351185" s="156" t="s">
        <v>3047</v>
      </c>
    </row>
    <row r="351186" spans="2:2" x14ac:dyDescent="0.25">
      <c r="B351186" s="156" t="s">
        <v>3049</v>
      </c>
    </row>
    <row r="351187" spans="2:2" x14ac:dyDescent="0.25">
      <c r="B351187" s="156" t="s">
        <v>3051</v>
      </c>
    </row>
    <row r="351188" spans="2:2" x14ac:dyDescent="0.25">
      <c r="B351188" s="156" t="s">
        <v>3053</v>
      </c>
    </row>
    <row r="351189" spans="2:2" x14ac:dyDescent="0.25">
      <c r="B351189" s="156" t="s">
        <v>3055</v>
      </c>
    </row>
    <row r="351190" spans="2:2" x14ac:dyDescent="0.25">
      <c r="B351190" s="156" t="s">
        <v>3057</v>
      </c>
    </row>
    <row r="351191" spans="2:2" x14ac:dyDescent="0.25">
      <c r="B351191" s="156" t="s">
        <v>3059</v>
      </c>
    </row>
    <row r="351192" spans="2:2" x14ac:dyDescent="0.25">
      <c r="B351192" s="156" t="s">
        <v>3061</v>
      </c>
    </row>
    <row r="351193" spans="2:2" x14ac:dyDescent="0.25">
      <c r="B351193" s="156" t="s">
        <v>3063</v>
      </c>
    </row>
    <row r="351194" spans="2:2" x14ac:dyDescent="0.25">
      <c r="B351194" s="156" t="s">
        <v>3065</v>
      </c>
    </row>
    <row r="351195" spans="2:2" x14ac:dyDescent="0.25">
      <c r="B351195" s="156" t="s">
        <v>3067</v>
      </c>
    </row>
    <row r="351196" spans="2:2" x14ac:dyDescent="0.25">
      <c r="B351196" s="156" t="s">
        <v>3069</v>
      </c>
    </row>
    <row r="351197" spans="2:2" x14ac:dyDescent="0.25">
      <c r="B351197" s="156" t="s">
        <v>3071</v>
      </c>
    </row>
    <row r="351198" spans="2:2" x14ac:dyDescent="0.25">
      <c r="B351198" s="156" t="s">
        <v>3073</v>
      </c>
    </row>
    <row r="351199" spans="2:2" x14ac:dyDescent="0.25">
      <c r="B351199" s="156" t="s">
        <v>3075</v>
      </c>
    </row>
    <row r="351200" spans="2:2" x14ac:dyDescent="0.25">
      <c r="B351200" s="156" t="s">
        <v>3077</v>
      </c>
    </row>
    <row r="351201" spans="2:2" x14ac:dyDescent="0.25">
      <c r="B351201" s="156" t="s">
        <v>3079</v>
      </c>
    </row>
    <row r="351202" spans="2:2" x14ac:dyDescent="0.25">
      <c r="B351202" s="156" t="s">
        <v>3081</v>
      </c>
    </row>
    <row r="351203" spans="2:2" x14ac:dyDescent="0.25">
      <c r="B351203" s="156" t="s">
        <v>3083</v>
      </c>
    </row>
    <row r="351204" spans="2:2" x14ac:dyDescent="0.25">
      <c r="B351204" s="156" t="s">
        <v>3085</v>
      </c>
    </row>
    <row r="351205" spans="2:2" x14ac:dyDescent="0.25">
      <c r="B351205" s="156" t="s">
        <v>3087</v>
      </c>
    </row>
    <row r="351206" spans="2:2" x14ac:dyDescent="0.25">
      <c r="B351206" s="156" t="s">
        <v>3089</v>
      </c>
    </row>
    <row r="351207" spans="2:2" x14ac:dyDescent="0.25">
      <c r="B351207" s="156" t="s">
        <v>3091</v>
      </c>
    </row>
    <row r="351208" spans="2:2" x14ac:dyDescent="0.25">
      <c r="B351208" s="156" t="s">
        <v>3093</v>
      </c>
    </row>
    <row r="351209" spans="2:2" x14ac:dyDescent="0.25">
      <c r="B351209" s="156" t="s">
        <v>3095</v>
      </c>
    </row>
    <row r="351210" spans="2:2" x14ac:dyDescent="0.25">
      <c r="B351210" s="156" t="s">
        <v>3097</v>
      </c>
    </row>
    <row r="351211" spans="2:2" x14ac:dyDescent="0.25">
      <c r="B351211" s="156" t="s">
        <v>3099</v>
      </c>
    </row>
    <row r="351212" spans="2:2" x14ac:dyDescent="0.25">
      <c r="B351212" s="156" t="s">
        <v>3101</v>
      </c>
    </row>
    <row r="351213" spans="2:2" x14ac:dyDescent="0.25">
      <c r="B351213" s="156" t="s">
        <v>3103</v>
      </c>
    </row>
    <row r="351214" spans="2:2" x14ac:dyDescent="0.25">
      <c r="B351214" s="156" t="s">
        <v>3105</v>
      </c>
    </row>
    <row r="351215" spans="2:2" x14ac:dyDescent="0.25">
      <c r="B351215" s="156" t="s">
        <v>3107</v>
      </c>
    </row>
    <row r="351216" spans="2:2" x14ac:dyDescent="0.25">
      <c r="B351216" s="156" t="s">
        <v>3109</v>
      </c>
    </row>
    <row r="351217" spans="2:2" x14ac:dyDescent="0.25">
      <c r="B351217" s="156" t="s">
        <v>3111</v>
      </c>
    </row>
    <row r="351218" spans="2:2" x14ac:dyDescent="0.25">
      <c r="B351218" s="156" t="s">
        <v>3113</v>
      </c>
    </row>
    <row r="351219" spans="2:2" x14ac:dyDescent="0.25">
      <c r="B351219" s="156" t="s">
        <v>3115</v>
      </c>
    </row>
    <row r="351220" spans="2:2" x14ac:dyDescent="0.25">
      <c r="B351220" s="156" t="s">
        <v>3117</v>
      </c>
    </row>
    <row r="351221" spans="2:2" x14ac:dyDescent="0.25">
      <c r="B351221" s="156" t="s">
        <v>3119</v>
      </c>
    </row>
    <row r="351222" spans="2:2" x14ac:dyDescent="0.25">
      <c r="B351222" s="156" t="s">
        <v>3121</v>
      </c>
    </row>
    <row r="351223" spans="2:2" x14ac:dyDescent="0.25">
      <c r="B351223" s="156" t="s">
        <v>3123</v>
      </c>
    </row>
    <row r="351224" spans="2:2" x14ac:dyDescent="0.25">
      <c r="B351224" s="156" t="s">
        <v>3125</v>
      </c>
    </row>
    <row r="351225" spans="2:2" x14ac:dyDescent="0.25">
      <c r="B351225" s="156" t="s">
        <v>3127</v>
      </c>
    </row>
    <row r="351226" spans="2:2" x14ac:dyDescent="0.25">
      <c r="B351226" s="156" t="s">
        <v>3129</v>
      </c>
    </row>
    <row r="351227" spans="2:2" x14ac:dyDescent="0.25">
      <c r="B351227" s="156" t="s">
        <v>3131</v>
      </c>
    </row>
    <row r="351228" spans="2:2" x14ac:dyDescent="0.25">
      <c r="B351228" s="156" t="s">
        <v>3133</v>
      </c>
    </row>
    <row r="351229" spans="2:2" x14ac:dyDescent="0.25">
      <c r="B351229" s="156" t="s">
        <v>3135</v>
      </c>
    </row>
    <row r="351230" spans="2:2" x14ac:dyDescent="0.25">
      <c r="B351230" s="156" t="s">
        <v>3137</v>
      </c>
    </row>
    <row r="351231" spans="2:2" x14ac:dyDescent="0.25">
      <c r="B351231" s="156" t="s">
        <v>3139</v>
      </c>
    </row>
    <row r="351232" spans="2:2" x14ac:dyDescent="0.25">
      <c r="B351232" s="156" t="s">
        <v>3141</v>
      </c>
    </row>
    <row r="351233" spans="2:2" x14ac:dyDescent="0.25">
      <c r="B351233" s="156" t="s">
        <v>3143</v>
      </c>
    </row>
    <row r="351234" spans="2:2" x14ac:dyDescent="0.25">
      <c r="B351234" s="156" t="s">
        <v>3145</v>
      </c>
    </row>
    <row r="351235" spans="2:2" x14ac:dyDescent="0.25">
      <c r="B351235" s="156" t="s">
        <v>3147</v>
      </c>
    </row>
    <row r="351236" spans="2:2" x14ac:dyDescent="0.25">
      <c r="B351236" s="156" t="s">
        <v>3149</v>
      </c>
    </row>
    <row r="351237" spans="2:2" x14ac:dyDescent="0.25">
      <c r="B351237" s="156" t="s">
        <v>3151</v>
      </c>
    </row>
    <row r="351238" spans="2:2" x14ac:dyDescent="0.25">
      <c r="B351238" s="156" t="s">
        <v>3153</v>
      </c>
    </row>
    <row r="351239" spans="2:2" x14ac:dyDescent="0.25">
      <c r="B351239" s="156" t="s">
        <v>3155</v>
      </c>
    </row>
    <row r="351240" spans="2:2" x14ac:dyDescent="0.25">
      <c r="B351240" s="156" t="s">
        <v>3157</v>
      </c>
    </row>
    <row r="351241" spans="2:2" x14ac:dyDescent="0.25">
      <c r="B351241" s="156" t="s">
        <v>3159</v>
      </c>
    </row>
    <row r="351242" spans="2:2" x14ac:dyDescent="0.25">
      <c r="B351242" s="156" t="s">
        <v>3161</v>
      </c>
    </row>
    <row r="351243" spans="2:2" x14ac:dyDescent="0.25">
      <c r="B351243" s="156" t="s">
        <v>3163</v>
      </c>
    </row>
    <row r="351244" spans="2:2" x14ac:dyDescent="0.25">
      <c r="B351244" s="156" t="s">
        <v>3165</v>
      </c>
    </row>
    <row r="351245" spans="2:2" x14ac:dyDescent="0.25">
      <c r="B351245" s="156" t="s">
        <v>3167</v>
      </c>
    </row>
    <row r="351246" spans="2:2" x14ac:dyDescent="0.25">
      <c r="B351246" s="156" t="s">
        <v>3169</v>
      </c>
    </row>
    <row r="351247" spans="2:2" x14ac:dyDescent="0.25">
      <c r="B351247" s="156" t="s">
        <v>3171</v>
      </c>
    </row>
    <row r="351248" spans="2:2" x14ac:dyDescent="0.25">
      <c r="B351248" s="156" t="s">
        <v>3173</v>
      </c>
    </row>
    <row r="351249" spans="2:2" x14ac:dyDescent="0.25">
      <c r="B351249" s="156" t="s">
        <v>3175</v>
      </c>
    </row>
    <row r="351250" spans="2:2" x14ac:dyDescent="0.25">
      <c r="B351250" s="156" t="s">
        <v>3177</v>
      </c>
    </row>
    <row r="351251" spans="2:2" x14ac:dyDescent="0.25">
      <c r="B351251" s="156" t="s">
        <v>3179</v>
      </c>
    </row>
    <row r="351252" spans="2:2" x14ac:dyDescent="0.25">
      <c r="B351252" s="156" t="s">
        <v>3181</v>
      </c>
    </row>
    <row r="351253" spans="2:2" x14ac:dyDescent="0.25">
      <c r="B351253" s="156" t="s">
        <v>3183</v>
      </c>
    </row>
    <row r="351254" spans="2:2" x14ac:dyDescent="0.25">
      <c r="B351254" s="156" t="s">
        <v>3185</v>
      </c>
    </row>
    <row r="351255" spans="2:2" x14ac:dyDescent="0.25">
      <c r="B351255" s="156" t="s">
        <v>3187</v>
      </c>
    </row>
    <row r="351256" spans="2:2" x14ac:dyDescent="0.25">
      <c r="B351256" s="156" t="s">
        <v>3189</v>
      </c>
    </row>
    <row r="351257" spans="2:2" x14ac:dyDescent="0.25">
      <c r="B351257" s="156" t="s">
        <v>3191</v>
      </c>
    </row>
    <row r="351258" spans="2:2" x14ac:dyDescent="0.25">
      <c r="B351258" s="156" t="s">
        <v>3193</v>
      </c>
    </row>
    <row r="351259" spans="2:2" x14ac:dyDescent="0.25">
      <c r="B351259" s="156" t="s">
        <v>3195</v>
      </c>
    </row>
    <row r="351260" spans="2:2" x14ac:dyDescent="0.25">
      <c r="B351260" s="156" t="s">
        <v>3197</v>
      </c>
    </row>
    <row r="351261" spans="2:2" x14ac:dyDescent="0.25">
      <c r="B351261" s="156" t="s">
        <v>3199</v>
      </c>
    </row>
    <row r="351262" spans="2:2" x14ac:dyDescent="0.25">
      <c r="B351262" s="156" t="s">
        <v>4392</v>
      </c>
    </row>
    <row r="351263" spans="2:2" x14ac:dyDescent="0.25">
      <c r="B351263" s="156" t="s">
        <v>3203</v>
      </c>
    </row>
    <row r="351264" spans="2:2" x14ac:dyDescent="0.25">
      <c r="B351264" s="156" t="s">
        <v>3205</v>
      </c>
    </row>
    <row r="351265" spans="2:2" x14ac:dyDescent="0.25">
      <c r="B351265" s="156" t="s">
        <v>3207</v>
      </c>
    </row>
    <row r="351266" spans="2:2" x14ac:dyDescent="0.25">
      <c r="B351266" s="156" t="s">
        <v>3209</v>
      </c>
    </row>
    <row r="351267" spans="2:2" x14ac:dyDescent="0.25">
      <c r="B351267" s="156" t="s">
        <v>3211</v>
      </c>
    </row>
    <row r="351268" spans="2:2" x14ac:dyDescent="0.25">
      <c r="B351268" s="156" t="s">
        <v>3213</v>
      </c>
    </row>
    <row r="351269" spans="2:2" x14ac:dyDescent="0.25">
      <c r="B351269" s="156" t="s">
        <v>3215</v>
      </c>
    </row>
    <row r="351270" spans="2:2" x14ac:dyDescent="0.25">
      <c r="B351270" s="156" t="s">
        <v>3217</v>
      </c>
    </row>
    <row r="351271" spans="2:2" x14ac:dyDescent="0.25">
      <c r="B351271" s="156" t="s">
        <v>3219</v>
      </c>
    </row>
    <row r="351272" spans="2:2" x14ac:dyDescent="0.25">
      <c r="B351272" s="156" t="s">
        <v>3221</v>
      </c>
    </row>
    <row r="351273" spans="2:2" x14ac:dyDescent="0.25">
      <c r="B351273" s="156" t="s">
        <v>3223</v>
      </c>
    </row>
    <row r="351274" spans="2:2" x14ac:dyDescent="0.25">
      <c r="B351274" s="156" t="s">
        <v>3225</v>
      </c>
    </row>
    <row r="351275" spans="2:2" x14ac:dyDescent="0.25">
      <c r="B351275" s="156" t="s">
        <v>3227</v>
      </c>
    </row>
    <row r="351276" spans="2:2" x14ac:dyDescent="0.25">
      <c r="B351276" s="156" t="s">
        <v>3229</v>
      </c>
    </row>
    <row r="351277" spans="2:2" x14ac:dyDescent="0.25">
      <c r="B351277" s="156" t="s">
        <v>3231</v>
      </c>
    </row>
    <row r="351278" spans="2:2" x14ac:dyDescent="0.25">
      <c r="B351278" s="156" t="s">
        <v>3233</v>
      </c>
    </row>
    <row r="351279" spans="2:2" x14ac:dyDescent="0.25">
      <c r="B351279" s="156" t="s">
        <v>3235</v>
      </c>
    </row>
    <row r="351280" spans="2:2" x14ac:dyDescent="0.25">
      <c r="B351280" s="156" t="s">
        <v>3237</v>
      </c>
    </row>
    <row r="351281" spans="2:2" x14ac:dyDescent="0.25">
      <c r="B351281" s="156" t="s">
        <v>3239</v>
      </c>
    </row>
    <row r="351282" spans="2:2" x14ac:dyDescent="0.25">
      <c r="B351282" s="156" t="s">
        <v>3241</v>
      </c>
    </row>
    <row r="351283" spans="2:2" x14ac:dyDescent="0.25">
      <c r="B351283" s="156" t="s">
        <v>3243</v>
      </c>
    </row>
    <row r="351284" spans="2:2" x14ac:dyDescent="0.25">
      <c r="B351284" s="156" t="s">
        <v>3245</v>
      </c>
    </row>
    <row r="351285" spans="2:2" x14ac:dyDescent="0.25">
      <c r="B351285" s="156" t="s">
        <v>3247</v>
      </c>
    </row>
    <row r="351286" spans="2:2" x14ac:dyDescent="0.25">
      <c r="B351286" s="156" t="s">
        <v>3249</v>
      </c>
    </row>
    <row r="351287" spans="2:2" x14ac:dyDescent="0.25">
      <c r="B351287" s="156" t="s">
        <v>3251</v>
      </c>
    </row>
    <row r="351288" spans="2:2" x14ac:dyDescent="0.25">
      <c r="B351288" s="156" t="s">
        <v>3253</v>
      </c>
    </row>
    <row r="351289" spans="2:2" x14ac:dyDescent="0.25">
      <c r="B351289" s="156" t="s">
        <v>3255</v>
      </c>
    </row>
    <row r="351290" spans="2:2" x14ac:dyDescent="0.25">
      <c r="B351290" s="156" t="s">
        <v>3257</v>
      </c>
    </row>
    <row r="351291" spans="2:2" x14ac:dyDescent="0.25">
      <c r="B351291" s="156" t="s">
        <v>3259</v>
      </c>
    </row>
    <row r="351292" spans="2:2" x14ac:dyDescent="0.25">
      <c r="B351292" s="156" t="s">
        <v>3261</v>
      </c>
    </row>
    <row r="351293" spans="2:2" x14ac:dyDescent="0.25">
      <c r="B351293" s="156" t="s">
        <v>3263</v>
      </c>
    </row>
    <row r="351294" spans="2:2" x14ac:dyDescent="0.25">
      <c r="B351294" s="156" t="s">
        <v>3265</v>
      </c>
    </row>
    <row r="351295" spans="2:2" x14ac:dyDescent="0.25">
      <c r="B351295" s="156" t="s">
        <v>3267</v>
      </c>
    </row>
    <row r="351296" spans="2:2" x14ac:dyDescent="0.25">
      <c r="B351296" s="156" t="s">
        <v>3269</v>
      </c>
    </row>
    <row r="351297" spans="2:2" x14ac:dyDescent="0.25">
      <c r="B351297" s="156" t="s">
        <v>3271</v>
      </c>
    </row>
    <row r="351298" spans="2:2" x14ac:dyDescent="0.25">
      <c r="B351298" s="156" t="s">
        <v>3273</v>
      </c>
    </row>
    <row r="351299" spans="2:2" x14ac:dyDescent="0.25">
      <c r="B351299" s="156" t="s">
        <v>3275</v>
      </c>
    </row>
    <row r="351300" spans="2:2" x14ac:dyDescent="0.25">
      <c r="B351300" s="156" t="s">
        <v>3277</v>
      </c>
    </row>
    <row r="351301" spans="2:2" x14ac:dyDescent="0.25">
      <c r="B351301" s="156" t="s">
        <v>3279</v>
      </c>
    </row>
    <row r="351302" spans="2:2" x14ac:dyDescent="0.25">
      <c r="B351302" s="156" t="s">
        <v>3281</v>
      </c>
    </row>
    <row r="351303" spans="2:2" x14ac:dyDescent="0.25">
      <c r="B351303" s="156" t="s">
        <v>3283</v>
      </c>
    </row>
    <row r="351304" spans="2:2" x14ac:dyDescent="0.25">
      <c r="B351304" s="156" t="s">
        <v>3285</v>
      </c>
    </row>
    <row r="351305" spans="2:2" x14ac:dyDescent="0.25">
      <c r="B351305" s="156" t="s">
        <v>3287</v>
      </c>
    </row>
    <row r="351306" spans="2:2" x14ac:dyDescent="0.25">
      <c r="B351306" s="156" t="s">
        <v>3289</v>
      </c>
    </row>
    <row r="351307" spans="2:2" x14ac:dyDescent="0.25">
      <c r="B351307" s="156" t="s">
        <v>4393</v>
      </c>
    </row>
    <row r="351308" spans="2:2" x14ac:dyDescent="0.25">
      <c r="B351308" s="156" t="s">
        <v>3293</v>
      </c>
    </row>
    <row r="351309" spans="2:2" x14ac:dyDescent="0.25">
      <c r="B351309" s="156" t="s">
        <v>3295</v>
      </c>
    </row>
    <row r="351310" spans="2:2" x14ac:dyDescent="0.25">
      <c r="B351310" s="156" t="s">
        <v>3297</v>
      </c>
    </row>
    <row r="351311" spans="2:2" x14ac:dyDescent="0.25">
      <c r="B351311" s="156" t="s">
        <v>3299</v>
      </c>
    </row>
    <row r="351312" spans="2:2" x14ac:dyDescent="0.25">
      <c r="B351312" s="156" t="s">
        <v>3301</v>
      </c>
    </row>
    <row r="351313" spans="2:2" x14ac:dyDescent="0.25">
      <c r="B351313" s="156" t="s">
        <v>3303</v>
      </c>
    </row>
    <row r="351314" spans="2:2" x14ac:dyDescent="0.25">
      <c r="B351314" s="156" t="s">
        <v>3305</v>
      </c>
    </row>
    <row r="351315" spans="2:2" x14ac:dyDescent="0.25">
      <c r="B351315" s="156" t="s">
        <v>3307</v>
      </c>
    </row>
    <row r="351316" spans="2:2" x14ac:dyDescent="0.25">
      <c r="B351316" s="156" t="s">
        <v>3309</v>
      </c>
    </row>
    <row r="351317" spans="2:2" x14ac:dyDescent="0.25">
      <c r="B351317" s="156" t="s">
        <v>3311</v>
      </c>
    </row>
    <row r="351318" spans="2:2" x14ac:dyDescent="0.25">
      <c r="B351318" s="156" t="s">
        <v>3313</v>
      </c>
    </row>
    <row r="351319" spans="2:2" x14ac:dyDescent="0.25">
      <c r="B351319" s="156" t="s">
        <v>3315</v>
      </c>
    </row>
    <row r="351320" spans="2:2" x14ac:dyDescent="0.25">
      <c r="B351320" s="156" t="s">
        <v>3317</v>
      </c>
    </row>
    <row r="351321" spans="2:2" x14ac:dyDescent="0.25">
      <c r="B351321" s="156" t="s">
        <v>3319</v>
      </c>
    </row>
    <row r="351322" spans="2:2" x14ac:dyDescent="0.25">
      <c r="B351322" s="156" t="s">
        <v>3321</v>
      </c>
    </row>
    <row r="351323" spans="2:2" x14ac:dyDescent="0.25">
      <c r="B351323" s="156" t="s">
        <v>3323</v>
      </c>
    </row>
    <row r="351324" spans="2:2" x14ac:dyDescent="0.25">
      <c r="B351324" s="156" t="s">
        <v>3325</v>
      </c>
    </row>
    <row r="351325" spans="2:2" x14ac:dyDescent="0.25">
      <c r="B351325" s="156" t="s">
        <v>3327</v>
      </c>
    </row>
    <row r="351326" spans="2:2" x14ac:dyDescent="0.25">
      <c r="B351326" s="156" t="s">
        <v>3329</v>
      </c>
    </row>
    <row r="351327" spans="2:2" x14ac:dyDescent="0.25">
      <c r="B351327" s="156" t="s">
        <v>3331</v>
      </c>
    </row>
    <row r="351328" spans="2:2" x14ac:dyDescent="0.25">
      <c r="B351328" s="156" t="s">
        <v>3333</v>
      </c>
    </row>
    <row r="351329" spans="2:2" x14ac:dyDescent="0.25">
      <c r="B351329" s="156" t="s">
        <v>3335</v>
      </c>
    </row>
    <row r="351330" spans="2:2" x14ac:dyDescent="0.25">
      <c r="B351330" s="156" t="s">
        <v>3337</v>
      </c>
    </row>
    <row r="351331" spans="2:2" x14ac:dyDescent="0.25">
      <c r="B351331" s="156" t="s">
        <v>3339</v>
      </c>
    </row>
    <row r="351332" spans="2:2" x14ac:dyDescent="0.25">
      <c r="B351332" s="156" t="s">
        <v>3341</v>
      </c>
    </row>
    <row r="351333" spans="2:2" x14ac:dyDescent="0.25">
      <c r="B351333" s="156" t="s">
        <v>3343</v>
      </c>
    </row>
    <row r="351334" spans="2:2" x14ac:dyDescent="0.25">
      <c r="B351334" s="156" t="s">
        <v>3345</v>
      </c>
    </row>
    <row r="351335" spans="2:2" x14ac:dyDescent="0.25">
      <c r="B351335" s="156" t="s">
        <v>3347</v>
      </c>
    </row>
    <row r="351336" spans="2:2" x14ac:dyDescent="0.25">
      <c r="B351336" s="156" t="s">
        <v>3349</v>
      </c>
    </row>
    <row r="351337" spans="2:2" x14ac:dyDescent="0.25">
      <c r="B351337" s="156" t="s">
        <v>3351</v>
      </c>
    </row>
    <row r="351338" spans="2:2" x14ac:dyDescent="0.25">
      <c r="B351338" s="156" t="s">
        <v>3353</v>
      </c>
    </row>
    <row r="351339" spans="2:2" x14ac:dyDescent="0.25">
      <c r="B351339" s="156" t="s">
        <v>3355</v>
      </c>
    </row>
    <row r="351340" spans="2:2" x14ac:dyDescent="0.25">
      <c r="B351340" s="156" t="s">
        <v>3357</v>
      </c>
    </row>
    <row r="351341" spans="2:2" x14ac:dyDescent="0.25">
      <c r="B351341" s="156" t="s">
        <v>3359</v>
      </c>
    </row>
    <row r="351342" spans="2:2" x14ac:dyDescent="0.25">
      <c r="B351342" s="156" t="s">
        <v>3361</v>
      </c>
    </row>
    <row r="351343" spans="2:2" x14ac:dyDescent="0.25">
      <c r="B351343" s="156" t="s">
        <v>3363</v>
      </c>
    </row>
    <row r="351344" spans="2:2" x14ac:dyDescent="0.25">
      <c r="B351344" s="156" t="s">
        <v>3365</v>
      </c>
    </row>
    <row r="351345" spans="2:2" x14ac:dyDescent="0.25">
      <c r="B351345" s="156" t="s">
        <v>3367</v>
      </c>
    </row>
    <row r="351346" spans="2:2" x14ac:dyDescent="0.25">
      <c r="B351346" s="156" t="s">
        <v>3369</v>
      </c>
    </row>
    <row r="351347" spans="2:2" x14ac:dyDescent="0.25">
      <c r="B351347" s="156" t="s">
        <v>3371</v>
      </c>
    </row>
    <row r="351348" spans="2:2" x14ac:dyDescent="0.25">
      <c r="B351348" s="156" t="s">
        <v>3373</v>
      </c>
    </row>
    <row r="351349" spans="2:2" x14ac:dyDescent="0.25">
      <c r="B351349" s="156" t="s">
        <v>3375</v>
      </c>
    </row>
    <row r="351350" spans="2:2" x14ac:dyDescent="0.25">
      <c r="B351350" s="156" t="s">
        <v>3377</v>
      </c>
    </row>
    <row r="351351" spans="2:2" x14ac:dyDescent="0.25">
      <c r="B351351" s="156" t="s">
        <v>3379</v>
      </c>
    </row>
    <row r="351352" spans="2:2" x14ac:dyDescent="0.25">
      <c r="B351352" s="156" t="s">
        <v>3381</v>
      </c>
    </row>
    <row r="351353" spans="2:2" x14ac:dyDescent="0.25">
      <c r="B351353" s="156" t="s">
        <v>3383</v>
      </c>
    </row>
    <row r="351354" spans="2:2" x14ac:dyDescent="0.25">
      <c r="B351354" s="156" t="s">
        <v>3385</v>
      </c>
    </row>
    <row r="351355" spans="2:2" x14ac:dyDescent="0.25">
      <c r="B351355" s="156" t="s">
        <v>3387</v>
      </c>
    </row>
    <row r="351356" spans="2:2" x14ac:dyDescent="0.25">
      <c r="B351356" s="156" t="s">
        <v>3389</v>
      </c>
    </row>
    <row r="351357" spans="2:2" x14ac:dyDescent="0.25">
      <c r="B351357" s="156" t="s">
        <v>3391</v>
      </c>
    </row>
    <row r="351358" spans="2:2" x14ac:dyDescent="0.25">
      <c r="B351358" s="156" t="s">
        <v>3393</v>
      </c>
    </row>
    <row r="351359" spans="2:2" x14ac:dyDescent="0.25">
      <c r="B351359" s="156" t="s">
        <v>3395</v>
      </c>
    </row>
    <row r="351360" spans="2:2" x14ac:dyDescent="0.25">
      <c r="B351360" s="156" t="s">
        <v>3397</v>
      </c>
    </row>
    <row r="351361" spans="2:2" x14ac:dyDescent="0.25">
      <c r="B351361" s="156" t="s">
        <v>3399</v>
      </c>
    </row>
    <row r="351362" spans="2:2" x14ac:dyDescent="0.25">
      <c r="B351362" s="156" t="s">
        <v>3401</v>
      </c>
    </row>
    <row r="351363" spans="2:2" x14ac:dyDescent="0.25">
      <c r="B351363" s="156" t="s">
        <v>3403</v>
      </c>
    </row>
    <row r="351364" spans="2:2" x14ac:dyDescent="0.25">
      <c r="B351364" s="156" t="s">
        <v>3405</v>
      </c>
    </row>
    <row r="351365" spans="2:2" x14ac:dyDescent="0.25">
      <c r="B351365" s="156" t="s">
        <v>3407</v>
      </c>
    </row>
    <row r="351366" spans="2:2" x14ac:dyDescent="0.25">
      <c r="B351366" s="156" t="s">
        <v>3409</v>
      </c>
    </row>
    <row r="351367" spans="2:2" x14ac:dyDescent="0.25">
      <c r="B351367" s="156" t="s">
        <v>3411</v>
      </c>
    </row>
    <row r="351368" spans="2:2" x14ac:dyDescent="0.25">
      <c r="B351368" s="156" t="s">
        <v>3413</v>
      </c>
    </row>
    <row r="351369" spans="2:2" x14ac:dyDescent="0.25">
      <c r="B351369" s="156" t="s">
        <v>3415</v>
      </c>
    </row>
    <row r="351370" spans="2:2" x14ac:dyDescent="0.25">
      <c r="B351370" s="156" t="s">
        <v>3417</v>
      </c>
    </row>
    <row r="351371" spans="2:2" x14ac:dyDescent="0.25">
      <c r="B351371" s="156" t="s">
        <v>3419</v>
      </c>
    </row>
    <row r="351372" spans="2:2" x14ac:dyDescent="0.25">
      <c r="B351372" s="156" t="s">
        <v>3421</v>
      </c>
    </row>
    <row r="351373" spans="2:2" x14ac:dyDescent="0.25">
      <c r="B351373" s="156" t="s">
        <v>3423</v>
      </c>
    </row>
    <row r="351374" spans="2:2" x14ac:dyDescent="0.25">
      <c r="B351374" s="156" t="s">
        <v>3425</v>
      </c>
    </row>
    <row r="351375" spans="2:2" x14ac:dyDescent="0.25">
      <c r="B351375" s="156" t="s">
        <v>3427</v>
      </c>
    </row>
    <row r="351376" spans="2:2" x14ac:dyDescent="0.25">
      <c r="B351376" s="156" t="s">
        <v>3429</v>
      </c>
    </row>
    <row r="351377" spans="2:2" x14ac:dyDescent="0.25">
      <c r="B351377" s="156" t="s">
        <v>3431</v>
      </c>
    </row>
    <row r="351378" spans="2:2" x14ac:dyDescent="0.25">
      <c r="B351378" s="156" t="s">
        <v>3433</v>
      </c>
    </row>
    <row r="351379" spans="2:2" x14ac:dyDescent="0.25">
      <c r="B351379" s="156" t="s">
        <v>3435</v>
      </c>
    </row>
    <row r="351380" spans="2:2" x14ac:dyDescent="0.25">
      <c r="B351380" s="156" t="s">
        <v>3437</v>
      </c>
    </row>
    <row r="351381" spans="2:2" x14ac:dyDescent="0.25">
      <c r="B351381" s="156" t="s">
        <v>3439</v>
      </c>
    </row>
    <row r="351382" spans="2:2" x14ac:dyDescent="0.25">
      <c r="B351382" s="156" t="s">
        <v>3441</v>
      </c>
    </row>
    <row r="351383" spans="2:2" x14ac:dyDescent="0.25">
      <c r="B351383" s="156" t="s">
        <v>3443</v>
      </c>
    </row>
    <row r="351384" spans="2:2" x14ac:dyDescent="0.25">
      <c r="B351384" s="156" t="s">
        <v>3445</v>
      </c>
    </row>
    <row r="351385" spans="2:2" x14ac:dyDescent="0.25">
      <c r="B351385" s="156" t="s">
        <v>3447</v>
      </c>
    </row>
    <row r="351386" spans="2:2" x14ac:dyDescent="0.25">
      <c r="B351386" s="156" t="s">
        <v>3449</v>
      </c>
    </row>
    <row r="351387" spans="2:2" x14ac:dyDescent="0.25">
      <c r="B351387" s="156" t="s">
        <v>3451</v>
      </c>
    </row>
    <row r="351388" spans="2:2" x14ac:dyDescent="0.25">
      <c r="B351388" s="156" t="s">
        <v>3453</v>
      </c>
    </row>
    <row r="351389" spans="2:2" x14ac:dyDescent="0.25">
      <c r="B351389" s="156" t="s">
        <v>3455</v>
      </c>
    </row>
    <row r="351390" spans="2:2" x14ac:dyDescent="0.25">
      <c r="B351390" s="156" t="s">
        <v>3457</v>
      </c>
    </row>
    <row r="351391" spans="2:2" x14ac:dyDescent="0.25">
      <c r="B351391" s="156" t="s">
        <v>3459</v>
      </c>
    </row>
    <row r="351392" spans="2:2" x14ac:dyDescent="0.25">
      <c r="B351392" s="156" t="s">
        <v>3461</v>
      </c>
    </row>
    <row r="351393" spans="2:2" x14ac:dyDescent="0.25">
      <c r="B351393" s="156" t="s">
        <v>3463</v>
      </c>
    </row>
    <row r="351394" spans="2:2" x14ac:dyDescent="0.25">
      <c r="B351394" s="156" t="s">
        <v>3465</v>
      </c>
    </row>
    <row r="351395" spans="2:2" x14ac:dyDescent="0.25">
      <c r="B351395" s="156" t="s">
        <v>3467</v>
      </c>
    </row>
    <row r="351396" spans="2:2" x14ac:dyDescent="0.25">
      <c r="B351396" s="156" t="s">
        <v>3469</v>
      </c>
    </row>
    <row r="351397" spans="2:2" x14ac:dyDescent="0.25">
      <c r="B351397" s="156" t="s">
        <v>3471</v>
      </c>
    </row>
    <row r="351398" spans="2:2" x14ac:dyDescent="0.25">
      <c r="B351398" s="156" t="s">
        <v>3473</v>
      </c>
    </row>
    <row r="351399" spans="2:2" x14ac:dyDescent="0.25">
      <c r="B351399" s="156" t="s">
        <v>3475</v>
      </c>
    </row>
    <row r="351400" spans="2:2" x14ac:dyDescent="0.25">
      <c r="B351400" s="156" t="s">
        <v>3477</v>
      </c>
    </row>
    <row r="351401" spans="2:2" x14ac:dyDescent="0.25">
      <c r="B351401" s="156" t="s">
        <v>3479</v>
      </c>
    </row>
    <row r="351402" spans="2:2" x14ac:dyDescent="0.25">
      <c r="B351402" s="156" t="s">
        <v>3481</v>
      </c>
    </row>
    <row r="351403" spans="2:2" x14ac:dyDescent="0.25">
      <c r="B351403" s="156" t="s">
        <v>3483</v>
      </c>
    </row>
    <row r="351404" spans="2:2" x14ac:dyDescent="0.25">
      <c r="B351404" s="156" t="s">
        <v>3485</v>
      </c>
    </row>
    <row r="351405" spans="2:2" x14ac:dyDescent="0.25">
      <c r="B351405" s="156" t="s">
        <v>3487</v>
      </c>
    </row>
    <row r="351406" spans="2:2" x14ac:dyDescent="0.25">
      <c r="B351406" s="156" t="s">
        <v>3489</v>
      </c>
    </row>
    <row r="351407" spans="2:2" x14ac:dyDescent="0.25">
      <c r="B351407" s="156" t="s">
        <v>3491</v>
      </c>
    </row>
    <row r="351408" spans="2:2" x14ac:dyDescent="0.25">
      <c r="B351408" s="156" t="s">
        <v>3493</v>
      </c>
    </row>
    <row r="351409" spans="2:2" x14ac:dyDescent="0.25">
      <c r="B351409" s="156" t="s">
        <v>3495</v>
      </c>
    </row>
    <row r="351410" spans="2:2" x14ac:dyDescent="0.25">
      <c r="B351410" s="156" t="s">
        <v>3497</v>
      </c>
    </row>
    <row r="351411" spans="2:2" x14ac:dyDescent="0.25">
      <c r="B351411" s="156" t="s">
        <v>3499</v>
      </c>
    </row>
    <row r="351412" spans="2:2" x14ac:dyDescent="0.25">
      <c r="B351412" s="156" t="s">
        <v>3501</v>
      </c>
    </row>
    <row r="351413" spans="2:2" x14ac:dyDescent="0.25">
      <c r="B351413" s="156" t="s">
        <v>3503</v>
      </c>
    </row>
    <row r="351414" spans="2:2" x14ac:dyDescent="0.25">
      <c r="B351414" s="156" t="s">
        <v>3505</v>
      </c>
    </row>
    <row r="351415" spans="2:2" x14ac:dyDescent="0.25">
      <c r="B351415" s="156" t="s">
        <v>3507</v>
      </c>
    </row>
    <row r="351416" spans="2:2" x14ac:dyDescent="0.25">
      <c r="B351416" s="156" t="s">
        <v>3509</v>
      </c>
    </row>
    <row r="351417" spans="2:2" x14ac:dyDescent="0.25">
      <c r="B351417" s="156" t="s">
        <v>3511</v>
      </c>
    </row>
    <row r="351418" spans="2:2" x14ac:dyDescent="0.25">
      <c r="B351418" s="156" t="s">
        <v>3513</v>
      </c>
    </row>
    <row r="351419" spans="2:2" x14ac:dyDescent="0.25">
      <c r="B351419" s="156" t="s">
        <v>3515</v>
      </c>
    </row>
    <row r="351420" spans="2:2" x14ac:dyDescent="0.25">
      <c r="B351420" s="156" t="s">
        <v>3517</v>
      </c>
    </row>
    <row r="351421" spans="2:2" x14ac:dyDescent="0.25">
      <c r="B351421" s="156" t="s">
        <v>3519</v>
      </c>
    </row>
    <row r="351422" spans="2:2" x14ac:dyDescent="0.25">
      <c r="B351422" s="156" t="s">
        <v>3521</v>
      </c>
    </row>
    <row r="351423" spans="2:2" x14ac:dyDescent="0.25">
      <c r="B351423" s="156" t="s">
        <v>3523</v>
      </c>
    </row>
    <row r="351424" spans="2:2" x14ac:dyDescent="0.25">
      <c r="B351424" s="156" t="s">
        <v>3525</v>
      </c>
    </row>
    <row r="351425" spans="2:2" x14ac:dyDescent="0.25">
      <c r="B351425" s="156" t="s">
        <v>3527</v>
      </c>
    </row>
    <row r="351426" spans="2:2" x14ac:dyDescent="0.25">
      <c r="B351426" s="156" t="s">
        <v>3529</v>
      </c>
    </row>
    <row r="351427" spans="2:2" x14ac:dyDescent="0.25">
      <c r="B351427" s="156" t="s">
        <v>3531</v>
      </c>
    </row>
    <row r="351428" spans="2:2" x14ac:dyDescent="0.25">
      <c r="B351428" s="156" t="s">
        <v>3533</v>
      </c>
    </row>
    <row r="351429" spans="2:2" x14ac:dyDescent="0.25">
      <c r="B351429" s="156" t="s">
        <v>3535</v>
      </c>
    </row>
    <row r="351430" spans="2:2" x14ac:dyDescent="0.25">
      <c r="B351430" s="156" t="s">
        <v>3537</v>
      </c>
    </row>
    <row r="351431" spans="2:2" x14ac:dyDescent="0.25">
      <c r="B351431" s="156" t="s">
        <v>3539</v>
      </c>
    </row>
    <row r="351432" spans="2:2" x14ac:dyDescent="0.25">
      <c r="B351432" s="156" t="s">
        <v>3541</v>
      </c>
    </row>
    <row r="351433" spans="2:2" x14ac:dyDescent="0.25">
      <c r="B351433" s="156" t="s">
        <v>3543</v>
      </c>
    </row>
    <row r="351434" spans="2:2" x14ac:dyDescent="0.25">
      <c r="B351434" s="156" t="s">
        <v>3545</v>
      </c>
    </row>
    <row r="351435" spans="2:2" x14ac:dyDescent="0.25">
      <c r="B351435" s="156" t="s">
        <v>3547</v>
      </c>
    </row>
    <row r="351436" spans="2:2" x14ac:dyDescent="0.25">
      <c r="B351436" s="156" t="s">
        <v>3549</v>
      </c>
    </row>
    <row r="351437" spans="2:2" x14ac:dyDescent="0.25">
      <c r="B351437" s="156" t="s">
        <v>3551</v>
      </c>
    </row>
    <row r="351438" spans="2:2" x14ac:dyDescent="0.25">
      <c r="B351438" s="156" t="s">
        <v>3553</v>
      </c>
    </row>
    <row r="351439" spans="2:2" x14ac:dyDescent="0.25">
      <c r="B351439" s="156" t="s">
        <v>3555</v>
      </c>
    </row>
    <row r="351440" spans="2:2" x14ac:dyDescent="0.25">
      <c r="B351440" s="156" t="s">
        <v>3557</v>
      </c>
    </row>
    <row r="351441" spans="2:2" x14ac:dyDescent="0.25">
      <c r="B351441" s="156" t="s">
        <v>3559</v>
      </c>
    </row>
    <row r="351442" spans="2:2" x14ac:dyDescent="0.25">
      <c r="B351442" s="156" t="s">
        <v>3561</v>
      </c>
    </row>
    <row r="351443" spans="2:2" x14ac:dyDescent="0.25">
      <c r="B351443" s="156" t="s">
        <v>3563</v>
      </c>
    </row>
    <row r="351444" spans="2:2" x14ac:dyDescent="0.25">
      <c r="B351444" s="156" t="s">
        <v>3565</v>
      </c>
    </row>
    <row r="351445" spans="2:2" x14ac:dyDescent="0.25">
      <c r="B351445" s="156" t="s">
        <v>3567</v>
      </c>
    </row>
    <row r="351446" spans="2:2" x14ac:dyDescent="0.25">
      <c r="B351446" s="156" t="s">
        <v>3569</v>
      </c>
    </row>
    <row r="351447" spans="2:2" x14ac:dyDescent="0.25">
      <c r="B351447" s="156" t="s">
        <v>3571</v>
      </c>
    </row>
    <row r="351448" spans="2:2" x14ac:dyDescent="0.25">
      <c r="B351448" s="156" t="s">
        <v>3573</v>
      </c>
    </row>
    <row r="351449" spans="2:2" x14ac:dyDescent="0.25">
      <c r="B351449" s="156" t="s">
        <v>3575</v>
      </c>
    </row>
    <row r="351450" spans="2:2" x14ac:dyDescent="0.25">
      <c r="B351450" s="156" t="s">
        <v>3577</v>
      </c>
    </row>
    <row r="351451" spans="2:2" x14ac:dyDescent="0.25">
      <c r="B351451" s="156" t="s">
        <v>3579</v>
      </c>
    </row>
    <row r="351452" spans="2:2" x14ac:dyDescent="0.25">
      <c r="B351452" s="156" t="s">
        <v>3581</v>
      </c>
    </row>
    <row r="351453" spans="2:2" x14ac:dyDescent="0.25">
      <c r="B351453" s="156" t="s">
        <v>3583</v>
      </c>
    </row>
    <row r="351454" spans="2:2" x14ac:dyDescent="0.25">
      <c r="B351454" s="156" t="s">
        <v>3585</v>
      </c>
    </row>
    <row r="351455" spans="2:2" x14ac:dyDescent="0.25">
      <c r="B351455" s="156" t="s">
        <v>3587</v>
      </c>
    </row>
    <row r="351456" spans="2:2" x14ac:dyDescent="0.25">
      <c r="B351456" s="156" t="s">
        <v>3589</v>
      </c>
    </row>
    <row r="351457" spans="2:2" x14ac:dyDescent="0.25">
      <c r="B351457" s="156" t="s">
        <v>3591</v>
      </c>
    </row>
    <row r="351458" spans="2:2" x14ac:dyDescent="0.25">
      <c r="B351458" s="156" t="s">
        <v>3593</v>
      </c>
    </row>
    <row r="351459" spans="2:2" x14ac:dyDescent="0.25">
      <c r="B351459" s="156" t="s">
        <v>3595</v>
      </c>
    </row>
    <row r="351460" spans="2:2" x14ac:dyDescent="0.25">
      <c r="B351460" s="156" t="s">
        <v>3597</v>
      </c>
    </row>
    <row r="351461" spans="2:2" x14ac:dyDescent="0.25">
      <c r="B351461" s="156" t="s">
        <v>3599</v>
      </c>
    </row>
    <row r="351462" spans="2:2" x14ac:dyDescent="0.25">
      <c r="B351462" s="156" t="s">
        <v>3601</v>
      </c>
    </row>
    <row r="351463" spans="2:2" x14ac:dyDescent="0.25">
      <c r="B351463" s="156" t="s">
        <v>3603</v>
      </c>
    </row>
    <row r="351464" spans="2:2" x14ac:dyDescent="0.25">
      <c r="B351464" s="156" t="s">
        <v>3605</v>
      </c>
    </row>
    <row r="351465" spans="2:2" x14ac:dyDescent="0.25">
      <c r="B351465" s="156" t="s">
        <v>3607</v>
      </c>
    </row>
    <row r="351466" spans="2:2" x14ac:dyDescent="0.25">
      <c r="B351466" s="156" t="s">
        <v>3609</v>
      </c>
    </row>
    <row r="351467" spans="2:2" x14ac:dyDescent="0.25">
      <c r="B351467" s="156" t="s">
        <v>3611</v>
      </c>
    </row>
    <row r="351468" spans="2:2" x14ac:dyDescent="0.25">
      <c r="B351468" s="156" t="s">
        <v>3613</v>
      </c>
    </row>
    <row r="351469" spans="2:2" x14ac:dyDescent="0.25">
      <c r="B351469" s="156" t="s">
        <v>3615</v>
      </c>
    </row>
    <row r="351470" spans="2:2" x14ac:dyDescent="0.25">
      <c r="B351470" s="156" t="s">
        <v>3617</v>
      </c>
    </row>
    <row r="351471" spans="2:2" x14ac:dyDescent="0.25">
      <c r="B351471" s="156" t="s">
        <v>3619</v>
      </c>
    </row>
    <row r="351472" spans="2:2" x14ac:dyDescent="0.25">
      <c r="B351472" s="156" t="s">
        <v>4394</v>
      </c>
    </row>
    <row r="351473" spans="2:2" x14ac:dyDescent="0.25">
      <c r="B351473" s="156" t="s">
        <v>3623</v>
      </c>
    </row>
    <row r="351474" spans="2:2" x14ac:dyDescent="0.25">
      <c r="B351474" s="156" t="s">
        <v>3625</v>
      </c>
    </row>
    <row r="351475" spans="2:2" x14ac:dyDescent="0.25">
      <c r="B351475" s="156" t="s">
        <v>3627</v>
      </c>
    </row>
    <row r="351476" spans="2:2" x14ac:dyDescent="0.25">
      <c r="B351476" s="156" t="s">
        <v>3629</v>
      </c>
    </row>
    <row r="351477" spans="2:2" x14ac:dyDescent="0.25">
      <c r="B351477" s="156" t="s">
        <v>3631</v>
      </c>
    </row>
    <row r="351478" spans="2:2" x14ac:dyDescent="0.25">
      <c r="B351478" s="156" t="s">
        <v>3633</v>
      </c>
    </row>
    <row r="351479" spans="2:2" x14ac:dyDescent="0.25">
      <c r="B351479" s="156" t="s">
        <v>3635</v>
      </c>
    </row>
    <row r="351480" spans="2:2" x14ac:dyDescent="0.25">
      <c r="B351480" s="156" t="s">
        <v>3637</v>
      </c>
    </row>
    <row r="351481" spans="2:2" x14ac:dyDescent="0.25">
      <c r="B351481" s="156" t="s">
        <v>3639</v>
      </c>
    </row>
    <row r="351482" spans="2:2" x14ac:dyDescent="0.25">
      <c r="B351482" s="156" t="s">
        <v>3641</v>
      </c>
    </row>
    <row r="351483" spans="2:2" x14ac:dyDescent="0.25">
      <c r="B351483" s="156" t="s">
        <v>3643</v>
      </c>
    </row>
    <row r="351484" spans="2:2" x14ac:dyDescent="0.25">
      <c r="B351484" s="156" t="s">
        <v>3645</v>
      </c>
    </row>
    <row r="351485" spans="2:2" x14ac:dyDescent="0.25">
      <c r="B351485" s="156" t="s">
        <v>3647</v>
      </c>
    </row>
    <row r="351486" spans="2:2" x14ac:dyDescent="0.25">
      <c r="B351486" s="156" t="s">
        <v>3649</v>
      </c>
    </row>
    <row r="351487" spans="2:2" x14ac:dyDescent="0.25">
      <c r="B351487" s="156" t="s">
        <v>3651</v>
      </c>
    </row>
    <row r="351488" spans="2:2" x14ac:dyDescent="0.25">
      <c r="B351488" s="156" t="s">
        <v>3653</v>
      </c>
    </row>
    <row r="351489" spans="2:2" x14ac:dyDescent="0.25">
      <c r="B351489" s="156" t="s">
        <v>3655</v>
      </c>
    </row>
    <row r="351490" spans="2:2" x14ac:dyDescent="0.25">
      <c r="B351490" s="156" t="s">
        <v>3657</v>
      </c>
    </row>
    <row r="351491" spans="2:2" x14ac:dyDescent="0.25">
      <c r="B351491" s="156" t="s">
        <v>3659</v>
      </c>
    </row>
    <row r="351492" spans="2:2" x14ac:dyDescent="0.25">
      <c r="B351492" s="156" t="s">
        <v>3661</v>
      </c>
    </row>
    <row r="351493" spans="2:2" x14ac:dyDescent="0.25">
      <c r="B351493" s="156" t="s">
        <v>3663</v>
      </c>
    </row>
    <row r="351494" spans="2:2" x14ac:dyDescent="0.25">
      <c r="B351494" s="156" t="s">
        <v>3665</v>
      </c>
    </row>
    <row r="351495" spans="2:2" x14ac:dyDescent="0.25">
      <c r="B351495" s="156" t="s">
        <v>3667</v>
      </c>
    </row>
    <row r="351496" spans="2:2" x14ac:dyDescent="0.25">
      <c r="B351496" s="156" t="s">
        <v>3669</v>
      </c>
    </row>
    <row r="351497" spans="2:2" x14ac:dyDescent="0.25">
      <c r="B351497" s="156" t="s">
        <v>3671</v>
      </c>
    </row>
    <row r="351498" spans="2:2" x14ac:dyDescent="0.25">
      <c r="B351498" s="156" t="s">
        <v>3673</v>
      </c>
    </row>
    <row r="351499" spans="2:2" x14ac:dyDescent="0.25">
      <c r="B351499" s="156" t="s">
        <v>4395</v>
      </c>
    </row>
    <row r="351500" spans="2:2" x14ac:dyDescent="0.25">
      <c r="B351500" s="156" t="s">
        <v>4396</v>
      </c>
    </row>
    <row r="351501" spans="2:2" x14ac:dyDescent="0.25">
      <c r="B351501" s="156" t="s">
        <v>4397</v>
      </c>
    </row>
    <row r="351502" spans="2:2" x14ac:dyDescent="0.25">
      <c r="B351502" s="156" t="s">
        <v>4398</v>
      </c>
    </row>
    <row r="351503" spans="2:2" x14ac:dyDescent="0.25">
      <c r="B351503" s="156" t="s">
        <v>4399</v>
      </c>
    </row>
    <row r="351504" spans="2:2" x14ac:dyDescent="0.25">
      <c r="B351504" s="156" t="s">
        <v>4400</v>
      </c>
    </row>
    <row r="351505" spans="2:2" x14ac:dyDescent="0.25">
      <c r="B351505" s="156" t="s">
        <v>4401</v>
      </c>
    </row>
    <row r="351506" spans="2:2" x14ac:dyDescent="0.25">
      <c r="B351506" s="156" t="s">
        <v>4402</v>
      </c>
    </row>
    <row r="351507" spans="2:2" x14ac:dyDescent="0.25">
      <c r="B351507" s="156" t="s">
        <v>4403</v>
      </c>
    </row>
    <row r="351508" spans="2:2" x14ac:dyDescent="0.25">
      <c r="B351508" s="156" t="s">
        <v>4404</v>
      </c>
    </row>
    <row r="351509" spans="2:2" x14ac:dyDescent="0.25">
      <c r="B351509" s="156" t="s">
        <v>3675</v>
      </c>
    </row>
    <row r="351510" spans="2:2" x14ac:dyDescent="0.25">
      <c r="B351510" s="156" t="s">
        <v>3677</v>
      </c>
    </row>
    <row r="351511" spans="2:2" x14ac:dyDescent="0.25">
      <c r="B351511" s="156" t="s">
        <v>4405</v>
      </c>
    </row>
    <row r="351512" spans="2:2" x14ac:dyDescent="0.25">
      <c r="B351512" s="156" t="s">
        <v>3679</v>
      </c>
    </row>
    <row r="351513" spans="2:2" x14ac:dyDescent="0.25">
      <c r="B351513" s="156" t="s">
        <v>4406</v>
      </c>
    </row>
    <row r="351514" spans="2:2" x14ac:dyDescent="0.25">
      <c r="B351514" s="156" t="s">
        <v>4407</v>
      </c>
    </row>
    <row r="351515" spans="2:2" x14ac:dyDescent="0.25">
      <c r="B351515" s="156" t="s">
        <v>3681</v>
      </c>
    </row>
    <row r="351516" spans="2:2" x14ac:dyDescent="0.25">
      <c r="B351516" s="156" t="s">
        <v>3683</v>
      </c>
    </row>
    <row r="351517" spans="2:2" x14ac:dyDescent="0.25">
      <c r="B351517" s="156" t="s">
        <v>3685</v>
      </c>
    </row>
    <row r="351518" spans="2:2" x14ac:dyDescent="0.25">
      <c r="B351518" s="156" t="s">
        <v>3687</v>
      </c>
    </row>
    <row r="351519" spans="2:2" x14ac:dyDescent="0.25">
      <c r="B351519" s="156" t="s">
        <v>3689</v>
      </c>
    </row>
    <row r="351520" spans="2:2" x14ac:dyDescent="0.25">
      <c r="B351520" s="156" t="s">
        <v>3691</v>
      </c>
    </row>
    <row r="351521" spans="2:2" x14ac:dyDescent="0.25">
      <c r="B351521" s="156" t="s">
        <v>3693</v>
      </c>
    </row>
    <row r="351522" spans="2:2" x14ac:dyDescent="0.25">
      <c r="B351522" s="156" t="s">
        <v>3695</v>
      </c>
    </row>
    <row r="351523" spans="2:2" x14ac:dyDescent="0.25">
      <c r="B351523" s="156" t="s">
        <v>3697</v>
      </c>
    </row>
    <row r="351524" spans="2:2" x14ac:dyDescent="0.25">
      <c r="B351524" s="156" t="s">
        <v>3699</v>
      </c>
    </row>
    <row r="351525" spans="2:2" x14ac:dyDescent="0.25">
      <c r="B351525" s="156" t="s">
        <v>3701</v>
      </c>
    </row>
    <row r="351526" spans="2:2" x14ac:dyDescent="0.25">
      <c r="B351526" s="156" t="s">
        <v>3703</v>
      </c>
    </row>
    <row r="351527" spans="2:2" x14ac:dyDescent="0.25">
      <c r="B351527" s="156" t="s">
        <v>3705</v>
      </c>
    </row>
    <row r="351528" spans="2:2" x14ac:dyDescent="0.25">
      <c r="B351528" s="156" t="s">
        <v>3707</v>
      </c>
    </row>
    <row r="351529" spans="2:2" x14ac:dyDescent="0.25">
      <c r="B351529" s="156" t="s">
        <v>3709</v>
      </c>
    </row>
    <row r="351530" spans="2:2" x14ac:dyDescent="0.25">
      <c r="B351530" s="156" t="s">
        <v>3711</v>
      </c>
    </row>
    <row r="351531" spans="2:2" x14ac:dyDescent="0.25">
      <c r="B351531" s="156" t="s">
        <v>3713</v>
      </c>
    </row>
    <row r="351532" spans="2:2" x14ac:dyDescent="0.25">
      <c r="B351532" s="156" t="s">
        <v>3715</v>
      </c>
    </row>
    <row r="351533" spans="2:2" x14ac:dyDescent="0.25">
      <c r="B351533" s="156" t="s">
        <v>3717</v>
      </c>
    </row>
    <row r="351534" spans="2:2" x14ac:dyDescent="0.25">
      <c r="B351534" s="156" t="s">
        <v>3719</v>
      </c>
    </row>
    <row r="351535" spans="2:2" x14ac:dyDescent="0.25">
      <c r="B351535" s="156" t="s">
        <v>3721</v>
      </c>
    </row>
    <row r="351536" spans="2:2" x14ac:dyDescent="0.25">
      <c r="B351536" s="156" t="s">
        <v>3723</v>
      </c>
    </row>
    <row r="351537" spans="2:2" x14ac:dyDescent="0.25">
      <c r="B351537" s="156" t="s">
        <v>3725</v>
      </c>
    </row>
    <row r="351538" spans="2:2" x14ac:dyDescent="0.25">
      <c r="B351538" s="156" t="s">
        <v>3727</v>
      </c>
    </row>
    <row r="351539" spans="2:2" x14ac:dyDescent="0.25">
      <c r="B351539" s="156" t="s">
        <v>3729</v>
      </c>
    </row>
    <row r="351540" spans="2:2" x14ac:dyDescent="0.25">
      <c r="B351540" s="156" t="s">
        <v>3731</v>
      </c>
    </row>
    <row r="351541" spans="2:2" x14ac:dyDescent="0.25">
      <c r="B351541" s="156" t="s">
        <v>3733</v>
      </c>
    </row>
    <row r="351542" spans="2:2" x14ac:dyDescent="0.25">
      <c r="B351542" s="156" t="s">
        <v>3735</v>
      </c>
    </row>
    <row r="351543" spans="2:2" x14ac:dyDescent="0.25">
      <c r="B351543" s="156" t="s">
        <v>3737</v>
      </c>
    </row>
    <row r="351544" spans="2:2" x14ac:dyDescent="0.25">
      <c r="B351544" s="156" t="s">
        <v>3739</v>
      </c>
    </row>
    <row r="351545" spans="2:2" x14ac:dyDescent="0.25">
      <c r="B351545" s="156" t="s">
        <v>3741</v>
      </c>
    </row>
    <row r="351546" spans="2:2" x14ac:dyDescent="0.25">
      <c r="B351546" s="156" t="s">
        <v>3743</v>
      </c>
    </row>
    <row r="351547" spans="2:2" x14ac:dyDescent="0.25">
      <c r="B351547" s="156" t="s">
        <v>4408</v>
      </c>
    </row>
    <row r="351548" spans="2:2" x14ac:dyDescent="0.25">
      <c r="B351548" s="156" t="s">
        <v>3745</v>
      </c>
    </row>
    <row r="351549" spans="2:2" x14ac:dyDescent="0.25">
      <c r="B351549" s="156" t="s">
        <v>3747</v>
      </c>
    </row>
    <row r="351550" spans="2:2" x14ac:dyDescent="0.25">
      <c r="B351550" s="156" t="s">
        <v>3749</v>
      </c>
    </row>
    <row r="351551" spans="2:2" x14ac:dyDescent="0.25">
      <c r="B351551" s="156" t="s">
        <v>3751</v>
      </c>
    </row>
    <row r="351552" spans="2:2" x14ac:dyDescent="0.25">
      <c r="B351552" s="156" t="s">
        <v>4409</v>
      </c>
    </row>
    <row r="351553" spans="2:2" x14ac:dyDescent="0.25">
      <c r="B351553" s="156" t="s">
        <v>3753</v>
      </c>
    </row>
    <row r="351554" spans="2:2" x14ac:dyDescent="0.25">
      <c r="B351554" s="156" t="s">
        <v>3755</v>
      </c>
    </row>
    <row r="351555" spans="2:2" x14ac:dyDescent="0.25">
      <c r="B351555" s="156" t="s">
        <v>3757</v>
      </c>
    </row>
    <row r="351556" spans="2:2" x14ac:dyDescent="0.25">
      <c r="B351556" s="156" t="s">
        <v>3759</v>
      </c>
    </row>
    <row r="351557" spans="2:2" x14ac:dyDescent="0.25">
      <c r="B351557" s="156" t="s">
        <v>3761</v>
      </c>
    </row>
    <row r="351558" spans="2:2" x14ac:dyDescent="0.25">
      <c r="B351558" s="156" t="s">
        <v>3763</v>
      </c>
    </row>
    <row r="351559" spans="2:2" x14ac:dyDescent="0.25">
      <c r="B351559" s="156" t="s">
        <v>3765</v>
      </c>
    </row>
    <row r="351560" spans="2:2" x14ac:dyDescent="0.25">
      <c r="B351560" s="156" t="s">
        <v>3767</v>
      </c>
    </row>
    <row r="351561" spans="2:2" x14ac:dyDescent="0.25">
      <c r="B351561" s="156" t="s">
        <v>3769</v>
      </c>
    </row>
    <row r="351562" spans="2:2" x14ac:dyDescent="0.25">
      <c r="B351562" s="156" t="s">
        <v>3771</v>
      </c>
    </row>
    <row r="351563" spans="2:2" x14ac:dyDescent="0.25">
      <c r="B351563" s="156" t="s">
        <v>3773</v>
      </c>
    </row>
    <row r="351564" spans="2:2" x14ac:dyDescent="0.25">
      <c r="B351564" s="156" t="s">
        <v>3775</v>
      </c>
    </row>
    <row r="351565" spans="2:2" x14ac:dyDescent="0.25">
      <c r="B351565" s="156" t="s">
        <v>3777</v>
      </c>
    </row>
    <row r="351566" spans="2:2" x14ac:dyDescent="0.25">
      <c r="B351566" s="156" t="s">
        <v>3779</v>
      </c>
    </row>
    <row r="351567" spans="2:2" x14ac:dyDescent="0.25">
      <c r="B351567" s="156" t="s">
        <v>3781</v>
      </c>
    </row>
    <row r="351568" spans="2:2" x14ac:dyDescent="0.25">
      <c r="B351568" s="156" t="s">
        <v>3783</v>
      </c>
    </row>
    <row r="351569" spans="2:2" x14ac:dyDescent="0.25">
      <c r="B351569" s="156" t="s">
        <v>3785</v>
      </c>
    </row>
    <row r="351570" spans="2:2" x14ac:dyDescent="0.25">
      <c r="B351570" s="156" t="s">
        <v>3787</v>
      </c>
    </row>
    <row r="351571" spans="2:2" x14ac:dyDescent="0.25">
      <c r="B351571" s="156" t="s">
        <v>3789</v>
      </c>
    </row>
    <row r="351572" spans="2:2" x14ac:dyDescent="0.25">
      <c r="B351572" s="156" t="s">
        <v>3791</v>
      </c>
    </row>
    <row r="351573" spans="2:2" x14ac:dyDescent="0.25">
      <c r="B351573" s="156" t="s">
        <v>3793</v>
      </c>
    </row>
    <row r="351574" spans="2:2" x14ac:dyDescent="0.25">
      <c r="B351574" s="156" t="s">
        <v>3795</v>
      </c>
    </row>
    <row r="351575" spans="2:2" x14ac:dyDescent="0.25">
      <c r="B351575" s="156" t="s">
        <v>3797</v>
      </c>
    </row>
    <row r="351576" spans="2:2" x14ac:dyDescent="0.25">
      <c r="B351576" s="156" t="s">
        <v>3799</v>
      </c>
    </row>
    <row r="351577" spans="2:2" x14ac:dyDescent="0.25">
      <c r="B351577" s="156" t="s">
        <v>3801</v>
      </c>
    </row>
    <row r="351578" spans="2:2" x14ac:dyDescent="0.25">
      <c r="B351578" s="156" t="s">
        <v>3803</v>
      </c>
    </row>
    <row r="351579" spans="2:2" x14ac:dyDescent="0.25">
      <c r="B351579" s="156" t="s">
        <v>4410</v>
      </c>
    </row>
    <row r="351580" spans="2:2" x14ac:dyDescent="0.25">
      <c r="B351580" s="156" t="s">
        <v>4411</v>
      </c>
    </row>
    <row r="351581" spans="2:2" x14ac:dyDescent="0.25">
      <c r="B351581" s="156" t="s">
        <v>4412</v>
      </c>
    </row>
    <row r="351582" spans="2:2" x14ac:dyDescent="0.25">
      <c r="B351582" s="156" t="s">
        <v>4413</v>
      </c>
    </row>
    <row r="351583" spans="2:2" x14ac:dyDescent="0.25">
      <c r="B351583" s="156" t="s">
        <v>4414</v>
      </c>
    </row>
    <row r="351584" spans="2:2" x14ac:dyDescent="0.25">
      <c r="B351584" s="156" t="s">
        <v>4415</v>
      </c>
    </row>
    <row r="351585" spans="2:2" x14ac:dyDescent="0.25">
      <c r="B351585" s="156" t="s">
        <v>4416</v>
      </c>
    </row>
    <row r="351586" spans="2:2" x14ac:dyDescent="0.25">
      <c r="B351586" s="156" t="s">
        <v>4417</v>
      </c>
    </row>
    <row r="351587" spans="2:2" x14ac:dyDescent="0.25">
      <c r="B351587" s="156" t="s">
        <v>4418</v>
      </c>
    </row>
    <row r="351588" spans="2:2" x14ac:dyDescent="0.25">
      <c r="B351588" s="156" t="s">
        <v>4419</v>
      </c>
    </row>
    <row r="351589" spans="2:2" x14ac:dyDescent="0.25">
      <c r="B351589" s="156" t="s">
        <v>4420</v>
      </c>
    </row>
    <row r="351590" spans="2:2" x14ac:dyDescent="0.25">
      <c r="B351590" s="156" t="s">
        <v>4421</v>
      </c>
    </row>
    <row r="351591" spans="2:2" x14ac:dyDescent="0.25">
      <c r="B351591" s="156" t="s">
        <v>4422</v>
      </c>
    </row>
    <row r="351592" spans="2:2" x14ac:dyDescent="0.25">
      <c r="B351592" s="156" t="s">
        <v>4423</v>
      </c>
    </row>
    <row r="351593" spans="2:2" x14ac:dyDescent="0.25">
      <c r="B351593" s="156" t="s">
        <v>4424</v>
      </c>
    </row>
    <row r="351594" spans="2:2" x14ac:dyDescent="0.25">
      <c r="B351594" s="156" t="s">
        <v>4425</v>
      </c>
    </row>
    <row r="351595" spans="2:2" x14ac:dyDescent="0.25">
      <c r="B351595" s="156" t="s">
        <v>4426</v>
      </c>
    </row>
    <row r="351596" spans="2:2" x14ac:dyDescent="0.25">
      <c r="B351596" s="156" t="s">
        <v>4427</v>
      </c>
    </row>
    <row r="351597" spans="2:2" x14ac:dyDescent="0.25">
      <c r="B351597" s="156" t="s">
        <v>4428</v>
      </c>
    </row>
    <row r="351598" spans="2:2" x14ac:dyDescent="0.25">
      <c r="B351598" s="156" t="s">
        <v>4429</v>
      </c>
    </row>
    <row r="351599" spans="2:2" x14ac:dyDescent="0.25">
      <c r="B351599" s="156" t="s">
        <v>4430</v>
      </c>
    </row>
    <row r="351600" spans="2:2" x14ac:dyDescent="0.25">
      <c r="B351600" s="156" t="s">
        <v>4431</v>
      </c>
    </row>
    <row r="351601" spans="2:2" x14ac:dyDescent="0.25">
      <c r="B351601" s="156" t="s">
        <v>4432</v>
      </c>
    </row>
    <row r="351602" spans="2:2" x14ac:dyDescent="0.25">
      <c r="B351602" s="156" t="s">
        <v>4433</v>
      </c>
    </row>
    <row r="351603" spans="2:2" x14ac:dyDescent="0.25">
      <c r="B351603" s="156" t="s">
        <v>4434</v>
      </c>
    </row>
    <row r="351604" spans="2:2" x14ac:dyDescent="0.25">
      <c r="B351604" s="156" t="s">
        <v>4435</v>
      </c>
    </row>
    <row r="351605" spans="2:2" x14ac:dyDescent="0.25">
      <c r="B351605" s="156" t="s">
        <v>4436</v>
      </c>
    </row>
    <row r="351606" spans="2:2" x14ac:dyDescent="0.25">
      <c r="B351606" s="156" t="s">
        <v>4437</v>
      </c>
    </row>
    <row r="351607" spans="2:2" x14ac:dyDescent="0.25">
      <c r="B351607" s="156" t="s">
        <v>4438</v>
      </c>
    </row>
    <row r="351608" spans="2:2" x14ac:dyDescent="0.25">
      <c r="B351608" s="156" t="s">
        <v>4439</v>
      </c>
    </row>
    <row r="351609" spans="2:2" x14ac:dyDescent="0.25">
      <c r="B351609" s="156" t="s">
        <v>4440</v>
      </c>
    </row>
    <row r="351610" spans="2:2" x14ac:dyDescent="0.25">
      <c r="B351610" s="156" t="s">
        <v>4441</v>
      </c>
    </row>
    <row r="351611" spans="2:2" x14ac:dyDescent="0.25">
      <c r="B351611" s="156" t="s">
        <v>4442</v>
      </c>
    </row>
    <row r="351612" spans="2:2" x14ac:dyDescent="0.25">
      <c r="B351612" s="156" t="s">
        <v>4443</v>
      </c>
    </row>
    <row r="351613" spans="2:2" x14ac:dyDescent="0.25">
      <c r="B351613" s="156" t="s">
        <v>4444</v>
      </c>
    </row>
    <row r="351614" spans="2:2" x14ac:dyDescent="0.25">
      <c r="B351614" s="156" t="s">
        <v>4445</v>
      </c>
    </row>
    <row r="351615" spans="2:2" x14ac:dyDescent="0.25">
      <c r="B351615" s="156" t="s">
        <v>4446</v>
      </c>
    </row>
    <row r="351616" spans="2:2" x14ac:dyDescent="0.25">
      <c r="B351616" s="156" t="s">
        <v>4447</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11" sqref="C11:F1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4448</v>
      </c>
    </row>
    <row r="3" spans="1:6" x14ac:dyDescent="0.25">
      <c r="B3" s="1" t="s">
        <v>4</v>
      </c>
      <c r="C3" s="1">
        <v>1</v>
      </c>
    </row>
    <row r="4" spans="1:6" x14ac:dyDescent="0.25">
      <c r="B4" s="1" t="s">
        <v>5</v>
      </c>
      <c r="C4" s="1">
        <v>21612</v>
      </c>
    </row>
    <row r="5" spans="1:6" x14ac:dyDescent="0.25">
      <c r="B5" s="1" t="s">
        <v>6</v>
      </c>
      <c r="C5" s="4">
        <v>44561</v>
      </c>
    </row>
    <row r="6" spans="1:6" x14ac:dyDescent="0.25">
      <c r="B6" s="1" t="s">
        <v>7</v>
      </c>
      <c r="C6" s="1">
        <v>12</v>
      </c>
      <c r="D6" s="1" t="s">
        <v>8</v>
      </c>
    </row>
    <row r="8" spans="1:6" x14ac:dyDescent="0.25">
      <c r="A8" s="1" t="s">
        <v>9</v>
      </c>
      <c r="B8" s="213" t="s">
        <v>4449</v>
      </c>
      <c r="C8" s="214"/>
      <c r="D8" s="214"/>
      <c r="E8" s="214"/>
      <c r="F8" s="214"/>
    </row>
    <row r="9" spans="1:6" x14ac:dyDescent="0.25">
      <c r="C9" s="1">
        <v>3</v>
      </c>
      <c r="D9" s="1">
        <v>4</v>
      </c>
      <c r="E9" s="1">
        <v>8</v>
      </c>
      <c r="F9" s="1">
        <v>12</v>
      </c>
    </row>
    <row r="10" spans="1:6" x14ac:dyDescent="0.25">
      <c r="C10" s="1" t="s">
        <v>4450</v>
      </c>
      <c r="D10" s="1" t="s">
        <v>4451</v>
      </c>
      <c r="E10" s="1" t="s">
        <v>4452</v>
      </c>
      <c r="F10" s="1" t="s">
        <v>4453</v>
      </c>
    </row>
    <row r="11" spans="1:6" x14ac:dyDescent="0.25">
      <c r="A11" s="1">
        <v>10</v>
      </c>
      <c r="B11" t="s">
        <v>24</v>
      </c>
      <c r="C11" s="159" t="s">
        <v>24</v>
      </c>
      <c r="D11" s="3" t="s">
        <v>54</v>
      </c>
      <c r="E11" s="3" t="s">
        <v>5447</v>
      </c>
      <c r="F11" s="160" t="s">
        <v>5448</v>
      </c>
    </row>
    <row r="12" spans="1:6" x14ac:dyDescent="0.25">
      <c r="A12" s="1">
        <v>30</v>
      </c>
      <c r="B12" t="s">
        <v>4454</v>
      </c>
      <c r="C12" s="2" t="s">
        <v>4455</v>
      </c>
      <c r="D12" s="2" t="s">
        <v>4456</v>
      </c>
      <c r="E12" s="2" t="s">
        <v>4457</v>
      </c>
      <c r="F12" s="2" t="s">
        <v>24</v>
      </c>
    </row>
    <row r="13" spans="1:6" x14ac:dyDescent="0.25">
      <c r="A13" s="1">
        <v>40</v>
      </c>
      <c r="B13" t="s">
        <v>4458</v>
      </c>
      <c r="C13" s="2" t="s">
        <v>4459</v>
      </c>
      <c r="D13" s="2" t="s">
        <v>4460</v>
      </c>
      <c r="E13" s="2" t="s">
        <v>4461</v>
      </c>
      <c r="F13" s="2" t="s">
        <v>24</v>
      </c>
    </row>
    <row r="14" spans="1:6" x14ac:dyDescent="0.25">
      <c r="A14" s="1">
        <v>50</v>
      </c>
      <c r="B14" t="s">
        <v>4462</v>
      </c>
      <c r="C14" s="2" t="s">
        <v>4463</v>
      </c>
      <c r="D14" s="2" t="s">
        <v>4464</v>
      </c>
      <c r="E14" s="2" t="s">
        <v>4465</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F11"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11" sqref="C11:J11"/>
    </sheetView>
  </sheetViews>
  <sheetFormatPr baseColWidth="10" defaultColWidth="9.140625" defaultRowHeight="15" x14ac:dyDescent="0.25"/>
  <cols>
    <col min="2" max="2" width="16" customWidth="1"/>
    <col min="3" max="3" width="32" customWidth="1"/>
    <col min="4" max="4" width="19" customWidth="1"/>
    <col min="5" max="5" width="13" customWidth="1"/>
    <col min="6" max="6" width="51" customWidth="1"/>
    <col min="7" max="7" width="37" customWidth="1"/>
    <col min="8" max="8" width="32" customWidth="1"/>
    <col min="9" max="9" width="47" customWidth="1"/>
    <col min="10" max="10" width="20" customWidth="1"/>
    <col min="12" max="256" width="8" hidden="1"/>
  </cols>
  <sheetData>
    <row r="1" spans="1:10" x14ac:dyDescent="0.25">
      <c r="B1" s="1" t="s">
        <v>0</v>
      </c>
      <c r="C1" s="1">
        <v>51</v>
      </c>
      <c r="D1" s="1" t="s">
        <v>1</v>
      </c>
    </row>
    <row r="2" spans="1:10" x14ac:dyDescent="0.25">
      <c r="B2" s="1" t="s">
        <v>2</v>
      </c>
      <c r="C2" s="1">
        <v>197</v>
      </c>
      <c r="D2" s="1" t="s">
        <v>4466</v>
      </c>
    </row>
    <row r="3" spans="1:10" x14ac:dyDescent="0.25">
      <c r="B3" s="1" t="s">
        <v>4</v>
      </c>
      <c r="C3" s="1">
        <v>1</v>
      </c>
    </row>
    <row r="4" spans="1:10" x14ac:dyDescent="0.25">
      <c r="B4" s="1" t="s">
        <v>5</v>
      </c>
      <c r="C4" s="1">
        <v>21612</v>
      </c>
    </row>
    <row r="5" spans="1:10" x14ac:dyDescent="0.25">
      <c r="B5" s="1" t="s">
        <v>6</v>
      </c>
      <c r="C5" s="4">
        <v>44561</v>
      </c>
    </row>
    <row r="6" spans="1:10" x14ac:dyDescent="0.25">
      <c r="B6" s="1" t="s">
        <v>7</v>
      </c>
      <c r="C6" s="1">
        <v>12</v>
      </c>
      <c r="D6" s="1" t="s">
        <v>8</v>
      </c>
    </row>
    <row r="8" spans="1:10" x14ac:dyDescent="0.25">
      <c r="A8" s="1" t="s">
        <v>9</v>
      </c>
      <c r="B8" s="213" t="s">
        <v>4467</v>
      </c>
      <c r="C8" s="214"/>
      <c r="D8" s="214"/>
      <c r="E8" s="214"/>
      <c r="F8" s="214"/>
      <c r="G8" s="214"/>
      <c r="H8" s="214"/>
      <c r="I8" s="214"/>
      <c r="J8" s="214"/>
    </row>
    <row r="9" spans="1:10" x14ac:dyDescent="0.25">
      <c r="C9" s="1">
        <v>2</v>
      </c>
      <c r="D9" s="1">
        <v>3</v>
      </c>
      <c r="E9" s="1">
        <v>4</v>
      </c>
      <c r="F9" s="1">
        <v>8</v>
      </c>
      <c r="G9" s="1">
        <v>12</v>
      </c>
      <c r="H9" s="1">
        <v>16</v>
      </c>
      <c r="I9" s="1">
        <v>20</v>
      </c>
      <c r="J9" s="1">
        <v>24</v>
      </c>
    </row>
    <row r="10" spans="1:10" x14ac:dyDescent="0.25">
      <c r="C10" s="1" t="s">
        <v>12</v>
      </c>
      <c r="D10" s="1" t="s">
        <v>13</v>
      </c>
      <c r="E10" s="1" t="s">
        <v>4468</v>
      </c>
      <c r="F10" s="1" t="s">
        <v>4469</v>
      </c>
      <c r="G10" s="1" t="s">
        <v>4470</v>
      </c>
      <c r="H10" s="1" t="s">
        <v>4471</v>
      </c>
      <c r="I10" s="1" t="s">
        <v>4472</v>
      </c>
      <c r="J10" s="1" t="s">
        <v>4473</v>
      </c>
    </row>
    <row r="11" spans="1:10" x14ac:dyDescent="0.25">
      <c r="A11" s="1">
        <v>1</v>
      </c>
      <c r="B11" t="s">
        <v>65</v>
      </c>
      <c r="C11" s="3" t="s">
        <v>55</v>
      </c>
      <c r="D11" s="3" t="s">
        <v>5449</v>
      </c>
      <c r="E11" s="3" t="s">
        <v>5450</v>
      </c>
      <c r="F11" s="3">
        <v>1</v>
      </c>
      <c r="G11" s="3">
        <v>1</v>
      </c>
      <c r="H11" s="3">
        <v>0</v>
      </c>
      <c r="I11" s="159"/>
      <c r="J11" s="3" t="s">
        <v>5451</v>
      </c>
    </row>
    <row r="351003" spans="1:1" x14ac:dyDescent="0.25">
      <c r="A351003" t="s">
        <v>54</v>
      </c>
    </row>
    <row r="351004" spans="1:1" x14ac:dyDescent="0.25">
      <c r="A351004" t="s">
        <v>55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trámites que presta la Superintendencia conforme a su misión." sqref="E11">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trámites requeridos por los usuarios, durante la vigencia fiscal que se está reportan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trámites requeridos por los usuarios, durante la vigencia fiscal que se está informando."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 EN NÚMERO DE DÍAS HÁBILES el promedio de tiempo para cada uno de los trámites." sqref="H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J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35" sqref="C35"/>
    </sheetView>
  </sheetViews>
  <sheetFormatPr baseColWidth="10" defaultColWidth="9.140625" defaultRowHeight="15" x14ac:dyDescent="0.25"/>
  <cols>
    <col min="2" max="2" width="16" customWidth="1"/>
    <col min="3" max="3" width="32" customWidth="1"/>
    <col min="4" max="4" width="19" customWidth="1"/>
    <col min="5" max="5" width="85" customWidth="1"/>
    <col min="6" max="7" width="33" customWidth="1"/>
    <col min="8" max="8" width="31" customWidth="1"/>
    <col min="9" max="9" width="60" customWidth="1"/>
    <col min="10" max="10" width="32" customWidth="1"/>
    <col min="11" max="11" width="42" customWidth="1"/>
    <col min="12" max="12" width="59" customWidth="1"/>
    <col min="13" max="13" width="34" customWidth="1"/>
    <col min="14" max="14" width="19" customWidth="1"/>
    <col min="16" max="256" width="8" hidden="1"/>
  </cols>
  <sheetData>
    <row r="1" spans="1:14" x14ac:dyDescent="0.25">
      <c r="B1" s="1" t="s">
        <v>0</v>
      </c>
      <c r="C1" s="1">
        <v>51</v>
      </c>
      <c r="D1" s="1" t="s">
        <v>1</v>
      </c>
    </row>
    <row r="2" spans="1:14" x14ac:dyDescent="0.25">
      <c r="B2" s="1" t="s">
        <v>2</v>
      </c>
      <c r="C2" s="1">
        <v>212</v>
      </c>
      <c r="D2" s="1" t="s">
        <v>4474</v>
      </c>
    </row>
    <row r="3" spans="1:14" x14ac:dyDescent="0.25">
      <c r="B3" s="1" t="s">
        <v>4</v>
      </c>
      <c r="C3" s="1">
        <v>1</v>
      </c>
    </row>
    <row r="4" spans="1:14" x14ac:dyDescent="0.25">
      <c r="B4" s="1" t="s">
        <v>5</v>
      </c>
      <c r="C4" s="1">
        <v>21612</v>
      </c>
    </row>
    <row r="5" spans="1:14" x14ac:dyDescent="0.25">
      <c r="B5" s="1" t="s">
        <v>6</v>
      </c>
      <c r="C5" s="4">
        <v>44561</v>
      </c>
    </row>
    <row r="6" spans="1:14" x14ac:dyDescent="0.25">
      <c r="B6" s="1" t="s">
        <v>7</v>
      </c>
      <c r="C6" s="1">
        <v>12</v>
      </c>
      <c r="D6" s="1" t="s">
        <v>8</v>
      </c>
    </row>
    <row r="8" spans="1:14" x14ac:dyDescent="0.25">
      <c r="A8" s="1" t="s">
        <v>9</v>
      </c>
      <c r="B8" s="213" t="s">
        <v>4475</v>
      </c>
      <c r="C8" s="214"/>
      <c r="D8" s="214"/>
      <c r="E8" s="214"/>
      <c r="F8" s="214"/>
      <c r="G8" s="214"/>
      <c r="H8" s="214"/>
      <c r="I8" s="214"/>
      <c r="J8" s="214"/>
      <c r="K8" s="214"/>
      <c r="L8" s="214"/>
      <c r="M8" s="214"/>
      <c r="N8" s="214"/>
    </row>
    <row r="9" spans="1:14" x14ac:dyDescent="0.25">
      <c r="C9" s="1">
        <v>6</v>
      </c>
      <c r="D9" s="1">
        <v>7</v>
      </c>
      <c r="E9" s="1">
        <v>8</v>
      </c>
      <c r="F9" s="1">
        <v>12</v>
      </c>
      <c r="G9" s="1">
        <v>16</v>
      </c>
      <c r="H9" s="1">
        <v>20</v>
      </c>
      <c r="I9" s="1">
        <v>24</v>
      </c>
      <c r="J9" s="1">
        <v>28</v>
      </c>
      <c r="K9" s="1">
        <v>32</v>
      </c>
      <c r="L9" s="1">
        <v>36</v>
      </c>
      <c r="M9" s="1">
        <v>40</v>
      </c>
      <c r="N9" s="1">
        <v>44</v>
      </c>
    </row>
    <row r="10" spans="1:14" x14ac:dyDescent="0.25">
      <c r="C10" s="1" t="s">
        <v>12</v>
      </c>
      <c r="D10" s="1" t="s">
        <v>13</v>
      </c>
      <c r="E10" s="1" t="s">
        <v>4476</v>
      </c>
      <c r="F10" s="1" t="s">
        <v>4477</v>
      </c>
      <c r="G10" s="1" t="s">
        <v>4478</v>
      </c>
      <c r="H10" s="1" t="s">
        <v>4479</v>
      </c>
      <c r="I10" s="1" t="s">
        <v>4480</v>
      </c>
      <c r="J10" s="1" t="s">
        <v>4481</v>
      </c>
      <c r="K10" s="1" t="s">
        <v>4482</v>
      </c>
      <c r="L10" s="1" t="s">
        <v>4483</v>
      </c>
      <c r="M10" s="1" t="s">
        <v>4484</v>
      </c>
      <c r="N10" s="1" t="s">
        <v>23</v>
      </c>
    </row>
    <row r="11" spans="1:14" x14ac:dyDescent="0.25">
      <c r="A11" s="1">
        <v>1</v>
      </c>
      <c r="B11" t="s">
        <v>65</v>
      </c>
      <c r="C11" s="3" t="s">
        <v>55</v>
      </c>
      <c r="D11" s="3" t="s">
        <v>5449</v>
      </c>
      <c r="E11" s="3" t="s">
        <v>5450</v>
      </c>
      <c r="F11" s="3">
        <v>0</v>
      </c>
      <c r="G11" s="3">
        <v>0</v>
      </c>
      <c r="H11" s="3">
        <v>0</v>
      </c>
      <c r="I11" s="3">
        <v>0</v>
      </c>
      <c r="J11" s="3">
        <v>0</v>
      </c>
      <c r="K11" s="3">
        <v>0</v>
      </c>
      <c r="L11" s="159"/>
      <c r="M11" s="3">
        <v>0</v>
      </c>
      <c r="N11" s="3" t="s">
        <v>5451</v>
      </c>
    </row>
    <row r="351003" spans="1:1" x14ac:dyDescent="0.25">
      <c r="A351003" t="s">
        <v>54</v>
      </c>
    </row>
    <row r="351004" spans="1:1" x14ac:dyDescent="0.25">
      <c r="A351004" t="s">
        <v>55</v>
      </c>
    </row>
  </sheetData>
  <mergeCells count="1">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lacione cada uno de los procesimientos y actividades que vigila, regula y controla la Superintendencia conforme a su misión." sqref="E11">
      <formula1>0</formula1>
      <formula2>390</formula2>
    </dataValidation>
    <dataValidation type="decimal" allowBlank="1" showInputMessage="1" showErrorMessage="1" errorTitle="Entrada no válida" error="Por favor escriba un número" promptTitle="Escriba un número en esta casilla" prompt=" Relacione EL NÚMERO de Entidades PÚBLICAS sujetas a vigilancia, regulación o control de esa Superintendencia, por cada uno de los procedimientos y actividades relacionadas."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PRIVADAS sujetas a vigilancia, regulación o control de esa Superintendencia, por cada uno de los procedimientos y actividades relacionadas."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MIXTAS sujetas a vigilancia, regulación o control de esa Superintendencia, por cada uno de los procedimientos y actividades relacionadas."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quejas o requerimientos formulados por los usuarios, por cada uno de los procedimientos y actividades regul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de quejas y requerimientos que hayan sido tramitados en la vigencia, por cada procedimiento o actividad regul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fallados CON SANCIÓN, por cada uno de los procedimientos y actividades regulada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que hayan sido sancionadas durante la vigencia, por cada uno de los procedimientos o actividades vigiladas."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N1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9"/>
  <sheetViews>
    <sheetView topLeftCell="A36" zoomScale="80" zoomScaleNormal="80" workbookViewId="0">
      <selection activeCell="G42" sqref="G42"/>
    </sheetView>
  </sheetViews>
  <sheetFormatPr baseColWidth="10" defaultColWidth="9.140625" defaultRowHeight="12.75" x14ac:dyDescent="0.2"/>
  <cols>
    <col min="1" max="1" width="9.140625" style="75"/>
    <col min="2" max="2" width="61" style="81" customWidth="1"/>
    <col min="3" max="3" width="24.42578125" style="78" customWidth="1"/>
    <col min="4" max="4" width="24.85546875" style="78" customWidth="1"/>
    <col min="5" max="5" width="22.7109375" style="78" customWidth="1"/>
    <col min="6" max="6" width="52" style="75" customWidth="1"/>
    <col min="7" max="7" width="17.140625" style="79" customWidth="1"/>
    <col min="8" max="256" width="9.140625" style="75"/>
    <col min="257" max="257" width="48.42578125" style="75" customWidth="1"/>
    <col min="258" max="16384" width="9.140625" style="75"/>
  </cols>
  <sheetData>
    <row r="1" spans="1:257" x14ac:dyDescent="0.2">
      <c r="B1" s="76" t="s">
        <v>0</v>
      </c>
      <c r="C1" s="77">
        <v>51</v>
      </c>
      <c r="D1" s="77" t="s">
        <v>1</v>
      </c>
    </row>
    <row r="2" spans="1:257" x14ac:dyDescent="0.2">
      <c r="B2" s="76" t="s">
        <v>2</v>
      </c>
      <c r="C2" s="77">
        <v>567</v>
      </c>
      <c r="D2" s="77" t="s">
        <v>4485</v>
      </c>
    </row>
    <row r="3" spans="1:257" x14ac:dyDescent="0.2">
      <c r="B3" s="76" t="s">
        <v>4</v>
      </c>
      <c r="C3" s="77">
        <v>1</v>
      </c>
    </row>
    <row r="4" spans="1:257" x14ac:dyDescent="0.2">
      <c r="B4" s="76" t="s">
        <v>5</v>
      </c>
      <c r="C4" s="77">
        <v>21612</v>
      </c>
    </row>
    <row r="5" spans="1:257" x14ac:dyDescent="0.2">
      <c r="B5" s="76" t="s">
        <v>6</v>
      </c>
      <c r="C5" s="80">
        <v>44561</v>
      </c>
    </row>
    <row r="6" spans="1:257" x14ac:dyDescent="0.2">
      <c r="B6" s="76" t="s">
        <v>7</v>
      </c>
      <c r="C6" s="77">
        <v>12</v>
      </c>
      <c r="D6" s="77" t="s">
        <v>8</v>
      </c>
    </row>
    <row r="8" spans="1:257" x14ac:dyDescent="0.2">
      <c r="A8" s="77" t="s">
        <v>9</v>
      </c>
      <c r="B8" s="223" t="s">
        <v>4486</v>
      </c>
      <c r="C8" s="224"/>
      <c r="D8" s="224"/>
      <c r="E8" s="224"/>
      <c r="F8" s="224"/>
    </row>
    <row r="9" spans="1:257" x14ac:dyDescent="0.2">
      <c r="C9" s="77">
        <v>4</v>
      </c>
      <c r="D9" s="77">
        <v>8</v>
      </c>
      <c r="E9" s="77">
        <v>12</v>
      </c>
      <c r="F9" s="77">
        <v>16</v>
      </c>
    </row>
    <row r="10" spans="1:257" ht="13.5" thickBot="1" x14ac:dyDescent="0.25">
      <c r="C10" s="77" t="s">
        <v>4487</v>
      </c>
      <c r="D10" s="77" t="s">
        <v>4488</v>
      </c>
      <c r="E10" s="77" t="s">
        <v>4489</v>
      </c>
      <c r="F10" s="77" t="s">
        <v>4490</v>
      </c>
    </row>
    <row r="11" spans="1:257" ht="69" customHeight="1" thickBot="1" x14ac:dyDescent="0.25">
      <c r="A11" s="77">
        <v>10</v>
      </c>
      <c r="B11" s="81" t="s">
        <v>4491</v>
      </c>
      <c r="C11" s="82">
        <v>343</v>
      </c>
      <c r="D11" s="82">
        <v>0</v>
      </c>
      <c r="E11" s="82">
        <v>0</v>
      </c>
      <c r="F11" s="83" t="s">
        <v>4730</v>
      </c>
      <c r="G11" s="84"/>
      <c r="IW11" s="85"/>
    </row>
    <row r="12" spans="1:257" ht="98.25" customHeight="1" thickBot="1" x14ac:dyDescent="0.25">
      <c r="A12" s="77">
        <v>20</v>
      </c>
      <c r="B12" s="81" t="s">
        <v>4492</v>
      </c>
      <c r="C12" s="86">
        <v>1</v>
      </c>
      <c r="D12" s="86">
        <v>0</v>
      </c>
      <c r="E12" s="86">
        <v>0</v>
      </c>
      <c r="F12" s="87" t="s">
        <v>4731</v>
      </c>
      <c r="IW12" s="88"/>
    </row>
    <row r="14" spans="1:257" x14ac:dyDescent="0.2">
      <c r="A14" s="77" t="s">
        <v>67</v>
      </c>
      <c r="B14" s="223" t="s">
        <v>4493</v>
      </c>
      <c r="C14" s="224"/>
      <c r="D14" s="224"/>
      <c r="E14" s="224"/>
      <c r="F14" s="224"/>
    </row>
    <row r="15" spans="1:257" x14ac:dyDescent="0.2">
      <c r="C15" s="77">
        <v>4</v>
      </c>
      <c r="D15" s="77">
        <v>8</v>
      </c>
      <c r="E15" s="77">
        <v>12</v>
      </c>
      <c r="F15" s="77">
        <v>16</v>
      </c>
    </row>
    <row r="16" spans="1:257" ht="13.5" thickBot="1" x14ac:dyDescent="0.25">
      <c r="C16" s="77" t="s">
        <v>4487</v>
      </c>
      <c r="D16" s="77" t="s">
        <v>4488</v>
      </c>
      <c r="E16" s="77" t="s">
        <v>4489</v>
      </c>
      <c r="F16" s="77" t="s">
        <v>4490</v>
      </c>
      <c r="IW16" s="89"/>
    </row>
    <row r="17" spans="1:257" ht="101.25" customHeight="1" thickBot="1" x14ac:dyDescent="0.25">
      <c r="A17" s="77">
        <v>10</v>
      </c>
      <c r="B17" s="81" t="s">
        <v>4494</v>
      </c>
      <c r="C17" s="86">
        <v>5</v>
      </c>
      <c r="D17" s="86">
        <v>72838604</v>
      </c>
      <c r="E17" s="90" t="s">
        <v>4732</v>
      </c>
      <c r="F17" s="87" t="s">
        <v>4733</v>
      </c>
      <c r="G17" s="91"/>
      <c r="IW17" s="89"/>
    </row>
    <row r="18" spans="1:257" ht="102" customHeight="1" thickBot="1" x14ac:dyDescent="0.25">
      <c r="A18" s="77">
        <v>20</v>
      </c>
      <c r="B18" s="81" t="s">
        <v>4495</v>
      </c>
      <c r="C18" s="86">
        <v>11</v>
      </c>
      <c r="D18" s="86">
        <v>0</v>
      </c>
      <c r="E18" s="86">
        <v>0</v>
      </c>
      <c r="F18" s="87" t="s">
        <v>4734</v>
      </c>
      <c r="G18" s="92"/>
      <c r="IW18" s="89"/>
    </row>
    <row r="19" spans="1:257" ht="83.25" customHeight="1" thickBot="1" x14ac:dyDescent="0.25">
      <c r="A19" s="77">
        <v>30</v>
      </c>
      <c r="B19" s="81" t="s">
        <v>4496</v>
      </c>
      <c r="C19" s="86">
        <v>0</v>
      </c>
      <c r="D19" s="86">
        <v>0</v>
      </c>
      <c r="E19" s="86">
        <v>0</v>
      </c>
      <c r="F19" s="83" t="s">
        <v>4735</v>
      </c>
      <c r="G19" s="78"/>
      <c r="IW19" s="89"/>
    </row>
    <row r="20" spans="1:257" ht="93" customHeight="1" thickBot="1" x14ac:dyDescent="0.25">
      <c r="A20" s="77">
        <v>40</v>
      </c>
      <c r="B20" s="81" t="s">
        <v>4497</v>
      </c>
      <c r="C20" s="86">
        <v>0</v>
      </c>
      <c r="D20" s="86">
        <v>0</v>
      </c>
      <c r="E20" s="86">
        <v>0</v>
      </c>
      <c r="F20" s="83" t="s">
        <v>4736</v>
      </c>
      <c r="IW20" s="89"/>
    </row>
    <row r="21" spans="1:257" ht="32.25" customHeight="1" thickBot="1" x14ac:dyDescent="0.25">
      <c r="A21" s="77">
        <v>50</v>
      </c>
      <c r="B21" s="81" t="s">
        <v>4498</v>
      </c>
      <c r="C21" s="86">
        <v>0</v>
      </c>
      <c r="D21" s="86">
        <v>0</v>
      </c>
      <c r="E21" s="86">
        <v>0</v>
      </c>
      <c r="F21" s="83" t="s">
        <v>4737</v>
      </c>
      <c r="G21" s="93"/>
      <c r="IW21" s="89"/>
    </row>
    <row r="23" spans="1:257" x14ac:dyDescent="0.2">
      <c r="A23" s="77" t="s">
        <v>69</v>
      </c>
      <c r="B23" s="223" t="s">
        <v>4499</v>
      </c>
      <c r="C23" s="224"/>
      <c r="D23" s="224"/>
      <c r="E23" s="224"/>
      <c r="F23" s="224"/>
    </row>
    <row r="24" spans="1:257" x14ac:dyDescent="0.2">
      <c r="C24" s="77">
        <v>4</v>
      </c>
      <c r="D24" s="77">
        <v>8</v>
      </c>
      <c r="E24" s="77">
        <v>12</v>
      </c>
      <c r="F24" s="77">
        <v>16</v>
      </c>
    </row>
    <row r="25" spans="1:257" ht="13.5" thickBot="1" x14ac:dyDescent="0.25">
      <c r="C25" s="77" t="s">
        <v>4487</v>
      </c>
      <c r="D25" s="77" t="s">
        <v>4488</v>
      </c>
      <c r="E25" s="77" t="s">
        <v>4489</v>
      </c>
      <c r="F25" s="94" t="s">
        <v>4490</v>
      </c>
    </row>
    <row r="26" spans="1:257" ht="47.25" customHeight="1" thickBot="1" x14ac:dyDescent="0.25">
      <c r="A26" s="77">
        <v>10</v>
      </c>
      <c r="B26" s="81" t="s">
        <v>4500</v>
      </c>
      <c r="C26" s="86">
        <v>1</v>
      </c>
      <c r="D26" s="86">
        <v>0</v>
      </c>
      <c r="E26" s="86">
        <v>0</v>
      </c>
      <c r="F26" s="83" t="s">
        <v>4738</v>
      </c>
      <c r="G26" s="92"/>
      <c r="IW26" s="89"/>
    </row>
    <row r="27" spans="1:257" ht="67.5" customHeight="1" thickBot="1" x14ac:dyDescent="0.25">
      <c r="A27" s="77">
        <v>20</v>
      </c>
      <c r="B27" s="81" t="s">
        <v>4501</v>
      </c>
      <c r="C27" s="86">
        <v>1</v>
      </c>
      <c r="D27" s="86">
        <v>0</v>
      </c>
      <c r="E27" s="86">
        <v>0</v>
      </c>
      <c r="F27" s="87" t="s">
        <v>4739</v>
      </c>
      <c r="G27" s="92"/>
      <c r="IW27" s="89"/>
    </row>
    <row r="28" spans="1:257" ht="75.75" customHeight="1" thickBot="1" x14ac:dyDescent="0.25">
      <c r="A28" s="77">
        <v>30</v>
      </c>
      <c r="B28" s="81" t="s">
        <v>4502</v>
      </c>
      <c r="C28" s="86">
        <v>1</v>
      </c>
      <c r="D28" s="86">
        <v>15000000</v>
      </c>
      <c r="E28" s="90" t="s">
        <v>4740</v>
      </c>
      <c r="F28" s="83" t="s">
        <v>4741</v>
      </c>
      <c r="G28" s="92"/>
      <c r="IW28" s="89"/>
    </row>
    <row r="29" spans="1:257" ht="108.75" customHeight="1" thickBot="1" x14ac:dyDescent="0.25">
      <c r="A29" s="77">
        <v>40</v>
      </c>
      <c r="B29" s="81" t="s">
        <v>4503</v>
      </c>
      <c r="C29" s="86">
        <v>1</v>
      </c>
      <c r="D29" s="86">
        <v>0</v>
      </c>
      <c r="E29" s="86">
        <v>0</v>
      </c>
      <c r="F29" s="87" t="s">
        <v>4742</v>
      </c>
      <c r="G29" s="92"/>
      <c r="IW29" s="89"/>
    </row>
    <row r="30" spans="1:257" ht="39" thickBot="1" x14ac:dyDescent="0.25">
      <c r="A30" s="77">
        <v>50</v>
      </c>
      <c r="B30" s="81" t="s">
        <v>4504</v>
      </c>
      <c r="C30" s="86">
        <v>1</v>
      </c>
      <c r="D30" s="86">
        <v>0</v>
      </c>
      <c r="E30" s="86">
        <v>0</v>
      </c>
      <c r="F30" s="83" t="s">
        <v>4743</v>
      </c>
      <c r="G30" s="92"/>
      <c r="IW30" s="89"/>
    </row>
    <row r="32" spans="1:257" x14ac:dyDescent="0.2">
      <c r="A32" s="77" t="s">
        <v>2684</v>
      </c>
      <c r="B32" s="223" t="s">
        <v>4505</v>
      </c>
      <c r="C32" s="224"/>
      <c r="D32" s="224"/>
      <c r="E32" s="224"/>
      <c r="F32" s="224"/>
    </row>
    <row r="33" spans="1:257" x14ac:dyDescent="0.2">
      <c r="C33" s="77">
        <v>4</v>
      </c>
      <c r="D33" s="77">
        <v>8</v>
      </c>
      <c r="E33" s="77">
        <v>12</v>
      </c>
      <c r="F33" s="77">
        <v>16</v>
      </c>
    </row>
    <row r="34" spans="1:257" ht="13.5" thickBot="1" x14ac:dyDescent="0.25">
      <c r="C34" s="77" t="s">
        <v>4487</v>
      </c>
      <c r="D34" s="77" t="s">
        <v>4488</v>
      </c>
      <c r="E34" s="77" t="s">
        <v>4489</v>
      </c>
      <c r="F34" s="77" t="s">
        <v>4490</v>
      </c>
    </row>
    <row r="35" spans="1:257" ht="82.5" customHeight="1" thickBot="1" x14ac:dyDescent="0.25">
      <c r="A35" s="77">
        <v>10</v>
      </c>
      <c r="B35" s="81" t="s">
        <v>4506</v>
      </c>
      <c r="C35" s="86">
        <v>3</v>
      </c>
      <c r="D35" s="86">
        <v>0</v>
      </c>
      <c r="E35" s="86">
        <v>0</v>
      </c>
      <c r="F35" s="87" t="s">
        <v>4744</v>
      </c>
    </row>
    <row r="36" spans="1:257" ht="84" customHeight="1" thickBot="1" x14ac:dyDescent="0.25">
      <c r="A36" s="77">
        <v>20</v>
      </c>
      <c r="B36" s="81" t="s">
        <v>4507</v>
      </c>
      <c r="C36" s="86">
        <v>50</v>
      </c>
      <c r="D36" s="95">
        <v>72838604</v>
      </c>
      <c r="E36" s="96" t="s">
        <v>4732</v>
      </c>
      <c r="F36" s="83" t="s">
        <v>4745</v>
      </c>
      <c r="G36" s="91"/>
      <c r="IW36" s="89"/>
    </row>
    <row r="37" spans="1:257" ht="131.25" customHeight="1" thickBot="1" x14ac:dyDescent="0.25">
      <c r="A37" s="77">
        <v>30</v>
      </c>
      <c r="B37" s="81" t="s">
        <v>4508</v>
      </c>
      <c r="C37" s="86">
        <v>2</v>
      </c>
      <c r="D37" s="95">
        <v>14195419</v>
      </c>
      <c r="E37" s="96" t="s">
        <v>4746</v>
      </c>
      <c r="F37" s="83" t="s">
        <v>4747</v>
      </c>
      <c r="G37" s="91"/>
      <c r="IW37" s="89"/>
    </row>
    <row r="38" spans="1:257" ht="69.75" customHeight="1" thickBot="1" x14ac:dyDescent="0.25">
      <c r="A38" s="77">
        <v>40</v>
      </c>
      <c r="B38" s="81" t="s">
        <v>4509</v>
      </c>
      <c r="C38" s="86">
        <v>0</v>
      </c>
      <c r="D38" s="86">
        <v>0</v>
      </c>
      <c r="E38" s="86">
        <v>0</v>
      </c>
      <c r="F38" s="83" t="s">
        <v>4748</v>
      </c>
      <c r="IW38" s="89"/>
    </row>
    <row r="39" spans="1:257" ht="80.25" customHeight="1" thickBot="1" x14ac:dyDescent="0.25">
      <c r="A39" s="77">
        <v>50</v>
      </c>
      <c r="B39" s="81" t="s">
        <v>4510</v>
      </c>
      <c r="C39" s="86">
        <v>3</v>
      </c>
      <c r="D39" s="86">
        <v>0</v>
      </c>
      <c r="E39" s="86">
        <v>0</v>
      </c>
      <c r="F39" s="87" t="s">
        <v>4744</v>
      </c>
    </row>
  </sheetData>
  <mergeCells count="4">
    <mergeCell ref="B8:F8"/>
    <mergeCell ref="B14:F14"/>
    <mergeCell ref="B23:F23"/>
    <mergeCell ref="B32:F32"/>
  </mergeCells>
  <dataValidations count="51">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IW38 F3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IW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IW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IW3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IW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IW27:IW28">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IW26 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IW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IW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IW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IW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IW17">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E21 E26:E29 E35 E37:E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4"/>
  <sheetViews>
    <sheetView zoomScale="80" zoomScaleNormal="80" workbookViewId="0">
      <selection activeCell="G42" sqref="G42"/>
    </sheetView>
  </sheetViews>
  <sheetFormatPr baseColWidth="10" defaultColWidth="9.140625" defaultRowHeight="12.75" x14ac:dyDescent="0.2"/>
  <cols>
    <col min="1" max="1" width="9.140625" style="75"/>
    <col min="2" max="2" width="51" style="75" customWidth="1"/>
    <col min="3" max="3" width="11" style="79" customWidth="1"/>
    <col min="4" max="4" width="67.28515625" style="75" customWidth="1"/>
    <col min="5" max="5" width="16.5703125" style="97" customWidth="1"/>
    <col min="6" max="16384" width="9.140625" style="75"/>
  </cols>
  <sheetData>
    <row r="1" spans="1:258" x14ac:dyDescent="0.2">
      <c r="B1" s="77" t="s">
        <v>0</v>
      </c>
      <c r="C1" s="77">
        <v>51</v>
      </c>
      <c r="D1" s="77" t="s">
        <v>1</v>
      </c>
    </row>
    <row r="2" spans="1:258" x14ac:dyDescent="0.2">
      <c r="B2" s="77" t="s">
        <v>2</v>
      </c>
      <c r="C2" s="77">
        <v>568</v>
      </c>
      <c r="D2" s="77" t="s">
        <v>4511</v>
      </c>
    </row>
    <row r="3" spans="1:258" x14ac:dyDescent="0.2">
      <c r="B3" s="77" t="s">
        <v>4</v>
      </c>
      <c r="C3" s="77">
        <v>1</v>
      </c>
    </row>
    <row r="4" spans="1:258" x14ac:dyDescent="0.2">
      <c r="B4" s="77" t="s">
        <v>5</v>
      </c>
      <c r="C4" s="77">
        <v>21612</v>
      </c>
    </row>
    <row r="5" spans="1:258" x14ac:dyDescent="0.2">
      <c r="B5" s="77" t="s">
        <v>6</v>
      </c>
      <c r="C5" s="80">
        <v>44561</v>
      </c>
    </row>
    <row r="6" spans="1:258" x14ac:dyDescent="0.2">
      <c r="B6" s="77" t="s">
        <v>7</v>
      </c>
      <c r="C6" s="77">
        <v>12</v>
      </c>
      <c r="D6" s="77" t="s">
        <v>8</v>
      </c>
    </row>
    <row r="8" spans="1:258" x14ac:dyDescent="0.2">
      <c r="A8" s="77" t="s">
        <v>9</v>
      </c>
      <c r="B8" s="223" t="s">
        <v>4512</v>
      </c>
      <c r="C8" s="224"/>
      <c r="D8" s="224"/>
    </row>
    <row r="9" spans="1:258" x14ac:dyDescent="0.2">
      <c r="C9" s="77">
        <v>4</v>
      </c>
      <c r="D9" s="77">
        <v>8</v>
      </c>
    </row>
    <row r="10" spans="1:258" ht="13.5" thickBot="1" x14ac:dyDescent="0.25">
      <c r="C10" s="77" t="s">
        <v>4513</v>
      </c>
      <c r="D10" s="77" t="s">
        <v>23</v>
      </c>
    </row>
    <row r="11" spans="1:258" ht="80.25" customHeight="1" thickBot="1" x14ac:dyDescent="0.25">
      <c r="A11" s="77">
        <v>10</v>
      </c>
      <c r="B11" s="98" t="s">
        <v>4514</v>
      </c>
      <c r="C11" s="82">
        <v>1325</v>
      </c>
      <c r="D11" s="83" t="s">
        <v>4749</v>
      </c>
      <c r="E11" s="85"/>
      <c r="IX11" s="99"/>
    </row>
    <row r="12" spans="1:258" ht="65.25" customHeight="1" thickBot="1" x14ac:dyDescent="0.25">
      <c r="A12" s="77">
        <v>20</v>
      </c>
      <c r="B12" s="98" t="s">
        <v>4515</v>
      </c>
      <c r="C12" s="86">
        <v>803</v>
      </c>
      <c r="D12" s="83" t="s">
        <v>4750</v>
      </c>
      <c r="E12" s="92"/>
      <c r="IX12" s="99"/>
    </row>
    <row r="13" spans="1:258" ht="80.25" customHeight="1" thickBot="1" x14ac:dyDescent="0.25">
      <c r="A13" s="77">
        <v>30</v>
      </c>
      <c r="B13" s="98" t="s">
        <v>4516</v>
      </c>
      <c r="C13" s="86">
        <v>15407</v>
      </c>
      <c r="D13" s="83" t="s">
        <v>4751</v>
      </c>
      <c r="E13" s="85"/>
      <c r="IX13" s="99"/>
    </row>
    <row r="14" spans="1:258" ht="39.950000000000003" customHeight="1" thickBot="1" x14ac:dyDescent="0.25">
      <c r="A14" s="77">
        <v>40</v>
      </c>
      <c r="B14" s="98" t="s">
        <v>4517</v>
      </c>
      <c r="C14" s="82">
        <v>0</v>
      </c>
      <c r="D14" s="100" t="s">
        <v>4752</v>
      </c>
      <c r="IX14" s="99"/>
    </row>
    <row r="15" spans="1:258" ht="39.950000000000003" customHeight="1" thickBot="1" x14ac:dyDescent="0.25">
      <c r="A15" s="77">
        <v>50</v>
      </c>
      <c r="B15" s="98" t="s">
        <v>4518</v>
      </c>
      <c r="C15" s="86">
        <v>0</v>
      </c>
      <c r="D15" s="100" t="s">
        <v>4752</v>
      </c>
      <c r="IX15" s="99"/>
    </row>
    <row r="16" spans="1:258" ht="39.950000000000003" customHeight="1" thickBot="1" x14ac:dyDescent="0.25">
      <c r="A16" s="77">
        <v>60</v>
      </c>
      <c r="B16" s="98" t="s">
        <v>4519</v>
      </c>
      <c r="C16" s="86">
        <v>0</v>
      </c>
      <c r="D16" s="100" t="s">
        <v>4752</v>
      </c>
      <c r="IX16" s="99"/>
    </row>
    <row r="17" spans="1:258" ht="39.950000000000003" customHeight="1" thickBot="1" x14ac:dyDescent="0.25">
      <c r="A17" s="77">
        <v>70</v>
      </c>
      <c r="B17" s="98" t="s">
        <v>4520</v>
      </c>
      <c r="C17" s="86">
        <v>25</v>
      </c>
      <c r="D17" s="83" t="s">
        <v>4753</v>
      </c>
      <c r="IX17" s="99"/>
    </row>
    <row r="18" spans="1:258" ht="39.950000000000003" customHeight="1" thickBot="1" x14ac:dyDescent="0.25">
      <c r="A18" s="77">
        <v>80</v>
      </c>
      <c r="B18" s="98" t="s">
        <v>4521</v>
      </c>
      <c r="C18" s="86">
        <v>0</v>
      </c>
      <c r="D18" s="83" t="s">
        <v>4754</v>
      </c>
      <c r="IX18" s="99"/>
    </row>
    <row r="19" spans="1:258" ht="39.950000000000003" customHeight="1" thickBot="1" x14ac:dyDescent="0.25">
      <c r="A19" s="77">
        <v>90</v>
      </c>
      <c r="B19" s="98" t="s">
        <v>4522</v>
      </c>
      <c r="C19" s="82">
        <v>4</v>
      </c>
      <c r="D19" s="83" t="s">
        <v>4755</v>
      </c>
      <c r="IX19" s="99"/>
    </row>
    <row r="20" spans="1:258" ht="39.950000000000003" customHeight="1" thickBot="1" x14ac:dyDescent="0.25">
      <c r="A20" s="77">
        <v>100</v>
      </c>
      <c r="B20" s="98" t="s">
        <v>4523</v>
      </c>
      <c r="C20" s="86">
        <v>0</v>
      </c>
      <c r="D20" s="87" t="s">
        <v>4756</v>
      </c>
      <c r="IX20" s="99"/>
    </row>
    <row r="21" spans="1:258" ht="39.950000000000003" customHeight="1" thickBot="1" x14ac:dyDescent="0.25">
      <c r="A21" s="77">
        <v>110</v>
      </c>
      <c r="B21" s="98" t="s">
        <v>4524</v>
      </c>
      <c r="C21" s="86">
        <v>16</v>
      </c>
      <c r="D21" s="87" t="s">
        <v>4757</v>
      </c>
      <c r="IX21" s="99"/>
    </row>
    <row r="22" spans="1:258" ht="39.950000000000003" customHeight="1" thickBot="1" x14ac:dyDescent="0.25">
      <c r="A22" s="77">
        <v>120</v>
      </c>
      <c r="B22" s="98" t="s">
        <v>4525</v>
      </c>
      <c r="C22" s="86">
        <v>9136</v>
      </c>
      <c r="D22" s="83" t="s">
        <v>4758</v>
      </c>
      <c r="IX22" s="99"/>
    </row>
    <row r="23" spans="1:258" ht="39.950000000000003" customHeight="1" thickBot="1" x14ac:dyDescent="0.25">
      <c r="A23" s="77">
        <v>130</v>
      </c>
      <c r="B23" s="98" t="s">
        <v>4526</v>
      </c>
      <c r="C23" s="86">
        <v>9</v>
      </c>
      <c r="D23" s="83" t="s">
        <v>4759</v>
      </c>
      <c r="IX23" s="99"/>
    </row>
    <row r="24" spans="1:258" ht="44.25" customHeight="1" thickBot="1" x14ac:dyDescent="0.25">
      <c r="A24" s="77">
        <v>140</v>
      </c>
      <c r="B24" s="98" t="s">
        <v>4527</v>
      </c>
      <c r="C24" s="82">
        <v>1468</v>
      </c>
      <c r="D24" s="83" t="s">
        <v>4760</v>
      </c>
      <c r="E24" s="85"/>
      <c r="IX24" s="99"/>
    </row>
  </sheetData>
  <mergeCells count="1">
    <mergeCell ref="B8:D8"/>
  </mergeCells>
  <dataValidations count="19">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IX2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IX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IX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IX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IX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IX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IX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IX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IX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IX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IX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IX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IX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IX11">
      <formula1>-9999999999</formula1>
      <formula2>9999999999</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6"/>
  <sheetViews>
    <sheetView topLeftCell="A3" zoomScale="80" zoomScaleNormal="80" workbookViewId="0">
      <selection activeCell="C4" sqref="C4"/>
    </sheetView>
  </sheetViews>
  <sheetFormatPr baseColWidth="10" defaultColWidth="9.140625" defaultRowHeight="12.75" x14ac:dyDescent="0.2"/>
  <cols>
    <col min="1" max="1" width="9.140625" style="75"/>
    <col min="2" max="2" width="16" style="75" customWidth="1"/>
    <col min="3" max="3" width="15" style="75" customWidth="1"/>
    <col min="4" max="4" width="21.5703125" style="75" customWidth="1"/>
    <col min="5" max="5" width="57.85546875" style="75" customWidth="1"/>
    <col min="6" max="6" width="53" style="75" customWidth="1"/>
    <col min="7" max="16384" width="9.140625" style="75"/>
  </cols>
  <sheetData>
    <row r="1" spans="1:6" x14ac:dyDescent="0.2">
      <c r="B1" s="77" t="s">
        <v>0</v>
      </c>
      <c r="C1" s="77">
        <v>51</v>
      </c>
      <c r="D1" s="77" t="s">
        <v>1</v>
      </c>
    </row>
    <row r="2" spans="1:6" x14ac:dyDescent="0.2">
      <c r="B2" s="77" t="s">
        <v>2</v>
      </c>
      <c r="C2" s="77">
        <v>569</v>
      </c>
      <c r="D2" s="77" t="s">
        <v>4528</v>
      </c>
    </row>
    <row r="3" spans="1:6" x14ac:dyDescent="0.2">
      <c r="B3" s="77" t="s">
        <v>4</v>
      </c>
      <c r="C3" s="77">
        <v>1</v>
      </c>
    </row>
    <row r="4" spans="1:6" x14ac:dyDescent="0.2">
      <c r="B4" s="77" t="s">
        <v>5</v>
      </c>
      <c r="C4" s="77">
        <v>21612</v>
      </c>
    </row>
    <row r="5" spans="1:6" x14ac:dyDescent="0.2">
      <c r="B5" s="77" t="s">
        <v>6</v>
      </c>
      <c r="C5" s="80">
        <v>44561</v>
      </c>
    </row>
    <row r="6" spans="1:6" x14ac:dyDescent="0.2">
      <c r="B6" s="77" t="s">
        <v>7</v>
      </c>
      <c r="C6" s="77">
        <v>12</v>
      </c>
      <c r="D6" s="77" t="s">
        <v>8</v>
      </c>
    </row>
    <row r="8" spans="1:6" x14ac:dyDescent="0.2">
      <c r="A8" s="77" t="s">
        <v>9</v>
      </c>
      <c r="B8" s="223" t="s">
        <v>4529</v>
      </c>
      <c r="C8" s="224"/>
      <c r="D8" s="224"/>
      <c r="E8" s="224"/>
      <c r="F8" s="224"/>
    </row>
    <row r="9" spans="1:6" x14ac:dyDescent="0.2">
      <c r="C9" s="77">
        <v>4</v>
      </c>
      <c r="D9" s="77">
        <v>8</v>
      </c>
      <c r="E9" s="77">
        <v>12</v>
      </c>
      <c r="F9" s="77">
        <v>16</v>
      </c>
    </row>
    <row r="10" spans="1:6" ht="13.5" thickBot="1" x14ac:dyDescent="0.25">
      <c r="C10" s="77" t="s">
        <v>4530</v>
      </c>
      <c r="D10" s="77" t="s">
        <v>4531</v>
      </c>
      <c r="E10" s="77" t="s">
        <v>11</v>
      </c>
      <c r="F10" s="77" t="s">
        <v>23</v>
      </c>
    </row>
    <row r="11" spans="1:6" ht="26.25" thickBot="1" x14ac:dyDescent="0.25">
      <c r="A11" s="77">
        <v>1</v>
      </c>
      <c r="B11" s="75" t="s">
        <v>65</v>
      </c>
      <c r="C11" s="101" t="s">
        <v>54</v>
      </c>
      <c r="D11" s="101" t="s">
        <v>4533</v>
      </c>
      <c r="E11" s="83" t="s">
        <v>4761</v>
      </c>
      <c r="F11" s="102" t="s">
        <v>4762</v>
      </c>
    </row>
    <row r="12" spans="1:6" ht="39" thickBot="1" x14ac:dyDescent="0.25">
      <c r="A12" s="77">
        <v>2</v>
      </c>
      <c r="B12" s="75" t="s">
        <v>4554</v>
      </c>
      <c r="C12" s="101" t="s">
        <v>54</v>
      </c>
      <c r="D12" s="101" t="s">
        <v>4533</v>
      </c>
      <c r="E12" s="83" t="s">
        <v>4763</v>
      </c>
      <c r="F12" s="102" t="s">
        <v>4764</v>
      </c>
    </row>
    <row r="13" spans="1:6" ht="77.25" thickBot="1" x14ac:dyDescent="0.25">
      <c r="A13" s="77">
        <v>3</v>
      </c>
      <c r="B13" s="75" t="s">
        <v>4558</v>
      </c>
      <c r="C13" s="101" t="s">
        <v>54</v>
      </c>
      <c r="D13" s="101" t="s">
        <v>4533</v>
      </c>
      <c r="E13" s="83" t="s">
        <v>4765</v>
      </c>
      <c r="F13" s="102" t="s">
        <v>4766</v>
      </c>
    </row>
    <row r="15" spans="1:6" x14ac:dyDescent="0.2">
      <c r="A15" s="77" t="s">
        <v>67</v>
      </c>
      <c r="B15" s="223" t="s">
        <v>4532</v>
      </c>
      <c r="C15" s="224"/>
      <c r="D15" s="224"/>
      <c r="E15" s="224"/>
      <c r="F15" s="224"/>
    </row>
    <row r="16" spans="1:6" x14ac:dyDescent="0.2">
      <c r="C16" s="77">
        <v>4</v>
      </c>
      <c r="D16" s="77">
        <v>8</v>
      </c>
      <c r="E16" s="77">
        <v>12</v>
      </c>
      <c r="F16" s="77">
        <v>16</v>
      </c>
    </row>
    <row r="17" spans="1:6" ht="13.5" thickBot="1" x14ac:dyDescent="0.25">
      <c r="C17" s="77" t="s">
        <v>4530</v>
      </c>
      <c r="D17" s="77" t="s">
        <v>4531</v>
      </c>
      <c r="E17" s="77" t="s">
        <v>11</v>
      </c>
      <c r="F17" s="77" t="s">
        <v>23</v>
      </c>
    </row>
    <row r="18" spans="1:6" ht="66.75" customHeight="1" thickBot="1" x14ac:dyDescent="0.25">
      <c r="A18" s="77">
        <v>1</v>
      </c>
      <c r="B18" s="75" t="s">
        <v>65</v>
      </c>
      <c r="C18" s="101" t="s">
        <v>54</v>
      </c>
      <c r="D18" s="101" t="s">
        <v>4534</v>
      </c>
      <c r="E18" s="83" t="s">
        <v>4767</v>
      </c>
      <c r="F18" s="102" t="s">
        <v>4768</v>
      </c>
    </row>
    <row r="351005" spans="1:2" x14ac:dyDescent="0.2">
      <c r="A351005" s="75" t="s">
        <v>54</v>
      </c>
      <c r="B351005" s="75" t="s">
        <v>4533</v>
      </c>
    </row>
    <row r="351006" spans="1:2" x14ac:dyDescent="0.2">
      <c r="A351006" s="75" t="s">
        <v>55</v>
      </c>
      <c r="B351006" s="75" t="s">
        <v>4534</v>
      </c>
    </row>
  </sheetData>
  <mergeCells count="2">
    <mergeCell ref="B8:F8"/>
    <mergeCell ref="B15:F15"/>
  </mergeCells>
  <dataValidations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8">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8">
      <formula1>$B$351004:$B$351006</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8">
      <formula1>$A$351004:$A$351006</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3 F18">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3">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3">
      <formula1>$B$351004:$B$351006</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3">
      <formula1>$A$351004:$A$351006</formula1>
    </dataValidation>
  </dataValidations>
  <hyperlinks>
    <hyperlink ref="F18" r:id="rId1"/>
    <hyperlink ref="F11" r:id="rId2"/>
    <hyperlink ref="F12" r:id="rId3"/>
  </hyperlinks>
  <pageMargins left="0.7" right="0.7" top="0.75" bottom="0.75" header="0.3" footer="0.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3"/>
  <sheetViews>
    <sheetView zoomScale="80" zoomScaleNormal="80" workbookViewId="0">
      <selection activeCell="D20" sqref="D20"/>
    </sheetView>
  </sheetViews>
  <sheetFormatPr baseColWidth="10" defaultColWidth="9.140625" defaultRowHeight="12.75" x14ac:dyDescent="0.2"/>
  <cols>
    <col min="1" max="1" width="9.140625" style="103"/>
    <col min="2" max="2" width="39.7109375" style="103" customWidth="1"/>
    <col min="3" max="3" width="38.140625" style="103" customWidth="1"/>
    <col min="4" max="4" width="27.140625" style="103" customWidth="1"/>
    <col min="5" max="5" width="21.42578125" style="103" customWidth="1"/>
    <col min="6" max="6" width="24" style="103" customWidth="1"/>
    <col min="7" max="7" width="72" style="103" customWidth="1"/>
    <col min="8" max="16384" width="9.140625" style="103"/>
  </cols>
  <sheetData>
    <row r="1" spans="1:257" x14ac:dyDescent="0.2">
      <c r="B1" s="106" t="s">
        <v>0</v>
      </c>
      <c r="C1" s="106">
        <v>51</v>
      </c>
      <c r="D1" s="106" t="s">
        <v>1</v>
      </c>
    </row>
    <row r="2" spans="1:257" x14ac:dyDescent="0.2">
      <c r="B2" s="106" t="s">
        <v>2</v>
      </c>
      <c r="C2" s="106">
        <v>570</v>
      </c>
      <c r="D2" s="106" t="s">
        <v>4535</v>
      </c>
    </row>
    <row r="3" spans="1:257" x14ac:dyDescent="0.2">
      <c r="B3" s="106" t="s">
        <v>4</v>
      </c>
      <c r="C3" s="106">
        <v>1</v>
      </c>
    </row>
    <row r="4" spans="1:257" x14ac:dyDescent="0.2">
      <c r="B4" s="106" t="s">
        <v>5</v>
      </c>
      <c r="C4" s="106">
        <v>21612</v>
      </c>
    </row>
    <row r="5" spans="1:257" x14ac:dyDescent="0.2">
      <c r="B5" s="106" t="s">
        <v>6</v>
      </c>
      <c r="C5" s="107">
        <v>44561</v>
      </c>
    </row>
    <row r="6" spans="1:257" x14ac:dyDescent="0.2">
      <c r="B6" s="106" t="s">
        <v>7</v>
      </c>
      <c r="C6" s="106">
        <v>12</v>
      </c>
      <c r="D6" s="106" t="s">
        <v>8</v>
      </c>
    </row>
    <row r="8" spans="1:257" x14ac:dyDescent="0.2">
      <c r="A8" s="106" t="s">
        <v>9</v>
      </c>
      <c r="B8" s="225" t="s">
        <v>4536</v>
      </c>
      <c r="C8" s="224"/>
      <c r="D8" s="224"/>
      <c r="E8" s="224"/>
      <c r="F8" s="224"/>
      <c r="G8" s="224"/>
    </row>
    <row r="9" spans="1:257" x14ac:dyDescent="0.2">
      <c r="C9" s="106">
        <v>4</v>
      </c>
      <c r="D9" s="106">
        <v>8</v>
      </c>
      <c r="E9" s="106">
        <v>12</v>
      </c>
      <c r="F9" s="106">
        <v>16</v>
      </c>
      <c r="G9" s="106">
        <v>20</v>
      </c>
    </row>
    <row r="10" spans="1:257" ht="13.5" thickBot="1" x14ac:dyDescent="0.25">
      <c r="C10" s="106" t="s">
        <v>4537</v>
      </c>
      <c r="D10" s="106" t="s">
        <v>4538</v>
      </c>
      <c r="E10" s="106" t="s">
        <v>4539</v>
      </c>
      <c r="F10" s="106" t="s">
        <v>4540</v>
      </c>
      <c r="G10" s="106" t="s">
        <v>23</v>
      </c>
    </row>
    <row r="11" spans="1:257" ht="90" customHeight="1" thickBot="1" x14ac:dyDescent="0.25">
      <c r="A11" s="106">
        <v>10</v>
      </c>
      <c r="B11" s="98" t="s">
        <v>4541</v>
      </c>
      <c r="C11" s="108" t="s">
        <v>4770</v>
      </c>
      <c r="D11" s="95">
        <v>22587521</v>
      </c>
      <c r="E11" s="95">
        <v>22587521</v>
      </c>
      <c r="F11" s="86">
        <v>9</v>
      </c>
      <c r="G11" s="83" t="s">
        <v>4771</v>
      </c>
      <c r="H11" s="91"/>
      <c r="IW11" s="109"/>
    </row>
    <row r="12" spans="1:257" ht="64.5" thickBot="1" x14ac:dyDescent="0.25">
      <c r="A12" s="106">
        <v>20</v>
      </c>
      <c r="B12" s="98" t="s">
        <v>4542</v>
      </c>
      <c r="C12" s="101" t="s">
        <v>4557</v>
      </c>
      <c r="D12" s="86">
        <v>0</v>
      </c>
      <c r="E12" s="86">
        <v>0</v>
      </c>
      <c r="F12" s="86">
        <v>0</v>
      </c>
      <c r="G12" s="83" t="s">
        <v>4772</v>
      </c>
      <c r="H12" s="97"/>
    </row>
    <row r="13" spans="1:257" ht="75" customHeight="1" thickBot="1" x14ac:dyDescent="0.25">
      <c r="A13" s="106">
        <v>30</v>
      </c>
      <c r="B13" s="98" t="s">
        <v>4543</v>
      </c>
      <c r="C13" s="108" t="s">
        <v>4700</v>
      </c>
      <c r="D13" s="82">
        <v>0</v>
      </c>
      <c r="E13" s="82">
        <v>0</v>
      </c>
      <c r="F13" s="86">
        <v>0</v>
      </c>
      <c r="G13" s="83" t="s">
        <v>4773</v>
      </c>
      <c r="H13" s="97"/>
    </row>
  </sheetData>
  <mergeCells count="1">
    <mergeCell ref="B8:G8"/>
  </mergeCells>
  <dataValidations count="11">
    <dataValidation type="textLength" allowBlank="1" showInputMessage="1" showErrorMessage="1" errorTitle="Entrada no válida" error="Escriba un texto  Maximo 390 Caracteres" promptTitle="Cualquier contenido Maximo 390 Caracteres" prompt=" Enuncie brevemente los mecanismos realizados  " sqref="G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2: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2:D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formula1>0</formula1>
      <formula2>390</formula2>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04"/>
  <sheetViews>
    <sheetView topLeftCell="A8" workbookViewId="0">
      <selection activeCell="A28" sqref="A28"/>
    </sheetView>
  </sheetViews>
  <sheetFormatPr baseColWidth="10" defaultColWidth="9.140625" defaultRowHeight="15" x14ac:dyDescent="0.25"/>
  <cols>
    <col min="1" max="1" width="9.140625" style="200"/>
    <col min="2" max="2" width="31" style="200" customWidth="1"/>
    <col min="3" max="3" width="32" style="200" customWidth="1"/>
    <col min="4" max="4" width="19" style="200" customWidth="1"/>
    <col min="5" max="5" width="44" style="200" customWidth="1"/>
    <col min="6" max="6" width="63" style="200" customWidth="1"/>
    <col min="7" max="7" width="72" style="200" customWidth="1"/>
    <col min="8" max="8" width="66" style="200" customWidth="1"/>
    <col min="9" max="9" width="42" style="200" customWidth="1"/>
    <col min="10" max="10" width="50" style="200" customWidth="1"/>
    <col min="11" max="11" width="54" style="200" customWidth="1"/>
    <col min="12" max="12" width="71" style="200" customWidth="1"/>
    <col min="13" max="13" width="19" style="200" customWidth="1"/>
    <col min="14" max="16384" width="9.140625" style="200"/>
  </cols>
  <sheetData>
    <row r="1" spans="1:13" x14ac:dyDescent="0.25">
      <c r="B1" s="202" t="s">
        <v>0</v>
      </c>
      <c r="C1" s="202">
        <v>51</v>
      </c>
      <c r="D1" s="202" t="s">
        <v>1</v>
      </c>
    </row>
    <row r="2" spans="1:13" x14ac:dyDescent="0.25">
      <c r="B2" s="202" t="s">
        <v>2</v>
      </c>
      <c r="C2" s="202">
        <v>51</v>
      </c>
      <c r="D2" s="202" t="s">
        <v>56</v>
      </c>
    </row>
    <row r="3" spans="1:13" x14ac:dyDescent="0.25">
      <c r="B3" s="202" t="s">
        <v>4</v>
      </c>
      <c r="C3" s="202">
        <v>1</v>
      </c>
    </row>
    <row r="4" spans="1:13" x14ac:dyDescent="0.25">
      <c r="B4" s="202" t="s">
        <v>5</v>
      </c>
      <c r="C4" s="202">
        <v>21612</v>
      </c>
    </row>
    <row r="5" spans="1:13" x14ac:dyDescent="0.25">
      <c r="B5" s="202" t="s">
        <v>6</v>
      </c>
      <c r="C5" s="197">
        <v>44561</v>
      </c>
    </row>
    <row r="6" spans="1:13" x14ac:dyDescent="0.25">
      <c r="B6" s="202" t="s">
        <v>7</v>
      </c>
      <c r="C6" s="202">
        <v>12</v>
      </c>
      <c r="D6" s="202" t="s">
        <v>8</v>
      </c>
    </row>
    <row r="8" spans="1:13" x14ac:dyDescent="0.25">
      <c r="A8" s="202" t="s">
        <v>9</v>
      </c>
      <c r="B8" s="211" t="s">
        <v>57</v>
      </c>
      <c r="C8" s="212"/>
      <c r="D8" s="212"/>
      <c r="E8" s="212"/>
      <c r="F8" s="212"/>
      <c r="G8" s="212"/>
      <c r="H8" s="212"/>
      <c r="I8" s="212"/>
      <c r="J8" s="212"/>
      <c r="K8" s="212"/>
      <c r="L8" s="212"/>
      <c r="M8" s="212"/>
    </row>
    <row r="9" spans="1:13" x14ac:dyDescent="0.25">
      <c r="C9" s="202">
        <v>2</v>
      </c>
      <c r="D9" s="202">
        <v>3</v>
      </c>
      <c r="E9" s="202">
        <v>4</v>
      </c>
      <c r="F9" s="202">
        <v>7</v>
      </c>
      <c r="G9" s="202">
        <v>8</v>
      </c>
      <c r="H9" s="202">
        <v>12</v>
      </c>
      <c r="I9" s="202">
        <v>16</v>
      </c>
      <c r="J9" s="202">
        <v>20</v>
      </c>
      <c r="K9" s="202">
        <v>24</v>
      </c>
      <c r="L9" s="202">
        <v>28</v>
      </c>
      <c r="M9" s="202">
        <v>32</v>
      </c>
    </row>
    <row r="10" spans="1:13" ht="15.75" thickBot="1" x14ac:dyDescent="0.3">
      <c r="C10" s="202" t="s">
        <v>12</v>
      </c>
      <c r="D10" s="202" t="s">
        <v>13</v>
      </c>
      <c r="E10" s="202" t="s">
        <v>58</v>
      </c>
      <c r="F10" s="202" t="s">
        <v>59</v>
      </c>
      <c r="G10" s="202" t="s">
        <v>60</v>
      </c>
      <c r="H10" s="202" t="s">
        <v>61</v>
      </c>
      <c r="I10" s="202" t="s">
        <v>62</v>
      </c>
      <c r="J10" s="202" t="s">
        <v>63</v>
      </c>
      <c r="K10" s="202" t="s">
        <v>21</v>
      </c>
      <c r="L10" s="202" t="s">
        <v>64</v>
      </c>
      <c r="M10" s="202" t="s">
        <v>23</v>
      </c>
    </row>
    <row r="11" spans="1:13" ht="15.75" thickBot="1" x14ac:dyDescent="0.3">
      <c r="A11" s="202">
        <v>1</v>
      </c>
      <c r="B11" s="200" t="s">
        <v>65</v>
      </c>
      <c r="C11" s="52" t="s">
        <v>55</v>
      </c>
      <c r="D11" s="52" t="s">
        <v>5560</v>
      </c>
      <c r="E11" s="52" t="s">
        <v>5450</v>
      </c>
      <c r="F11" s="52">
        <v>0</v>
      </c>
      <c r="G11" s="52">
        <v>0</v>
      </c>
      <c r="H11" s="199"/>
      <c r="I11" s="52">
        <v>0</v>
      </c>
      <c r="J11" s="52">
        <v>0</v>
      </c>
      <c r="K11" s="199"/>
      <c r="L11" s="199"/>
      <c r="M11" s="52" t="s">
        <v>5561</v>
      </c>
    </row>
    <row r="12" spans="1:13" ht="15.75" thickBot="1" x14ac:dyDescent="0.3">
      <c r="A12" s="202">
        <v>-1</v>
      </c>
      <c r="C12" s="198" t="s">
        <v>24</v>
      </c>
      <c r="D12" s="198" t="s">
        <v>24</v>
      </c>
      <c r="E12" s="198" t="s">
        <v>24</v>
      </c>
      <c r="F12" s="198" t="s">
        <v>24</v>
      </c>
      <c r="G12" s="198" t="s">
        <v>24</v>
      </c>
      <c r="H12" s="198" t="s">
        <v>24</v>
      </c>
      <c r="I12" s="198" t="s">
        <v>24</v>
      </c>
      <c r="J12" s="198" t="s">
        <v>24</v>
      </c>
      <c r="K12" s="198" t="s">
        <v>24</v>
      </c>
      <c r="L12" s="198" t="s">
        <v>24</v>
      </c>
      <c r="M12" s="198" t="s">
        <v>24</v>
      </c>
    </row>
    <row r="13" spans="1:13" ht="15.75" thickBot="1" x14ac:dyDescent="0.3">
      <c r="A13" s="202">
        <v>999999</v>
      </c>
      <c r="B13" s="200" t="s">
        <v>66</v>
      </c>
      <c r="C13" s="198" t="s">
        <v>24</v>
      </c>
      <c r="D13" s="198" t="s">
        <v>24</v>
      </c>
      <c r="E13" s="198" t="s">
        <v>24</v>
      </c>
      <c r="H13" s="199"/>
      <c r="K13" s="199"/>
      <c r="L13" s="199"/>
      <c r="M13" s="198" t="s">
        <v>24</v>
      </c>
    </row>
    <row r="15" spans="1:13" x14ac:dyDescent="0.25">
      <c r="A15" s="202" t="s">
        <v>67</v>
      </c>
      <c r="B15" s="211" t="s">
        <v>68</v>
      </c>
      <c r="C15" s="212"/>
      <c r="D15" s="212"/>
      <c r="E15" s="212"/>
      <c r="F15" s="212"/>
      <c r="G15" s="212"/>
      <c r="H15" s="212"/>
      <c r="I15" s="212"/>
      <c r="J15" s="212"/>
      <c r="K15" s="212"/>
      <c r="L15" s="212"/>
      <c r="M15" s="212"/>
    </row>
    <row r="16" spans="1:13" x14ac:dyDescent="0.25">
      <c r="C16" s="202">
        <v>2</v>
      </c>
      <c r="D16" s="202">
        <v>3</v>
      </c>
      <c r="E16" s="202">
        <v>4</v>
      </c>
      <c r="F16" s="202">
        <v>7</v>
      </c>
      <c r="G16" s="202">
        <v>8</v>
      </c>
      <c r="H16" s="202">
        <v>12</v>
      </c>
      <c r="I16" s="202">
        <v>16</v>
      </c>
      <c r="J16" s="202">
        <v>20</v>
      </c>
      <c r="K16" s="202">
        <v>24</v>
      </c>
      <c r="L16" s="202">
        <v>28</v>
      </c>
      <c r="M16" s="202">
        <v>32</v>
      </c>
    </row>
    <row r="17" spans="1:13" ht="15.75" thickBot="1" x14ac:dyDescent="0.3">
      <c r="C17" s="202" t="s">
        <v>12</v>
      </c>
      <c r="D17" s="202" t="s">
        <v>13</v>
      </c>
      <c r="E17" s="202" t="s">
        <v>58</v>
      </c>
      <c r="F17" s="202" t="s">
        <v>59</v>
      </c>
      <c r="G17" s="202" t="s">
        <v>60</v>
      </c>
      <c r="H17" s="202" t="s">
        <v>61</v>
      </c>
      <c r="I17" s="202" t="s">
        <v>62</v>
      </c>
      <c r="J17" s="202" t="s">
        <v>63</v>
      </c>
      <c r="K17" s="202" t="s">
        <v>21</v>
      </c>
      <c r="L17" s="202" t="s">
        <v>64</v>
      </c>
      <c r="M17" s="202" t="s">
        <v>23</v>
      </c>
    </row>
    <row r="18" spans="1:13" ht="15.75" thickBot="1" x14ac:dyDescent="0.3">
      <c r="A18" s="202">
        <v>1</v>
      </c>
      <c r="B18" s="200" t="s">
        <v>65</v>
      </c>
      <c r="C18" s="52" t="s">
        <v>55</v>
      </c>
      <c r="D18" s="52" t="s">
        <v>5560</v>
      </c>
      <c r="E18" s="52" t="s">
        <v>5450</v>
      </c>
      <c r="F18" s="52">
        <v>0</v>
      </c>
      <c r="G18" s="52">
        <v>0</v>
      </c>
      <c r="H18" s="199"/>
      <c r="I18" s="52">
        <v>0</v>
      </c>
      <c r="J18" s="52">
        <v>0</v>
      </c>
      <c r="K18" s="199"/>
      <c r="L18" s="199"/>
      <c r="M18" s="52" t="s">
        <v>5561</v>
      </c>
    </row>
    <row r="19" spans="1:13" ht="15.75" thickBot="1" x14ac:dyDescent="0.3">
      <c r="A19" s="202">
        <v>-1</v>
      </c>
      <c r="C19" s="198" t="s">
        <v>24</v>
      </c>
      <c r="D19" s="198" t="s">
        <v>24</v>
      </c>
      <c r="E19" s="198" t="s">
        <v>24</v>
      </c>
      <c r="F19" s="198" t="s">
        <v>24</v>
      </c>
      <c r="G19" s="198" t="s">
        <v>24</v>
      </c>
      <c r="H19" s="198" t="s">
        <v>24</v>
      </c>
      <c r="I19" s="198" t="s">
        <v>24</v>
      </c>
      <c r="J19" s="198" t="s">
        <v>24</v>
      </c>
      <c r="K19" s="198" t="s">
        <v>24</v>
      </c>
      <c r="L19" s="198" t="s">
        <v>24</v>
      </c>
      <c r="M19" s="198" t="s">
        <v>24</v>
      </c>
    </row>
    <row r="20" spans="1:13" ht="15.75" thickBot="1" x14ac:dyDescent="0.3">
      <c r="A20" s="202">
        <v>999999</v>
      </c>
      <c r="B20" s="200" t="s">
        <v>66</v>
      </c>
      <c r="C20" s="198" t="s">
        <v>24</v>
      </c>
      <c r="D20" s="198" t="s">
        <v>24</v>
      </c>
      <c r="E20" s="198" t="s">
        <v>24</v>
      </c>
      <c r="H20" s="199"/>
      <c r="K20" s="199"/>
      <c r="L20" s="199"/>
      <c r="M20" s="198" t="s">
        <v>24</v>
      </c>
    </row>
    <row r="22" spans="1:13" x14ac:dyDescent="0.25">
      <c r="A22" s="202" t="s">
        <v>69</v>
      </c>
      <c r="B22" s="211" t="s">
        <v>70</v>
      </c>
      <c r="C22" s="212"/>
      <c r="D22" s="212"/>
      <c r="E22" s="212"/>
      <c r="F22" s="212"/>
      <c r="G22" s="212"/>
      <c r="H22" s="212"/>
      <c r="I22" s="212"/>
      <c r="J22" s="212"/>
      <c r="K22" s="212"/>
      <c r="L22" s="212"/>
      <c r="M22" s="212"/>
    </row>
    <row r="23" spans="1:13" x14ac:dyDescent="0.25">
      <c r="C23" s="202">
        <v>2</v>
      </c>
      <c r="D23" s="202">
        <v>3</v>
      </c>
      <c r="E23" s="202">
        <v>4</v>
      </c>
      <c r="F23" s="202">
        <v>7</v>
      </c>
      <c r="G23" s="202">
        <v>8</v>
      </c>
      <c r="H23" s="202">
        <v>12</v>
      </c>
      <c r="I23" s="202">
        <v>16</v>
      </c>
      <c r="J23" s="202">
        <v>20</v>
      </c>
      <c r="K23" s="202">
        <v>24</v>
      </c>
      <c r="L23" s="202">
        <v>28</v>
      </c>
      <c r="M23" s="202">
        <v>32</v>
      </c>
    </row>
    <row r="24" spans="1:13" ht="15.75" thickBot="1" x14ac:dyDescent="0.3">
      <c r="C24" s="202" t="s">
        <v>12</v>
      </c>
      <c r="D24" s="202" t="s">
        <v>13</v>
      </c>
      <c r="E24" s="202" t="s">
        <v>58</v>
      </c>
      <c r="F24" s="202" t="s">
        <v>59</v>
      </c>
      <c r="G24" s="202" t="s">
        <v>60</v>
      </c>
      <c r="H24" s="202" t="s">
        <v>61</v>
      </c>
      <c r="I24" s="202" t="s">
        <v>62</v>
      </c>
      <c r="J24" s="202" t="s">
        <v>63</v>
      </c>
      <c r="K24" s="202" t="s">
        <v>21</v>
      </c>
      <c r="L24" s="202" t="s">
        <v>64</v>
      </c>
      <c r="M24" s="202" t="s">
        <v>23</v>
      </c>
    </row>
    <row r="25" spans="1:13" ht="15.75" thickBot="1" x14ac:dyDescent="0.3">
      <c r="A25" s="202">
        <v>10</v>
      </c>
      <c r="B25" s="200" t="s">
        <v>71</v>
      </c>
      <c r="C25" s="198" t="s">
        <v>24</v>
      </c>
      <c r="D25" s="198" t="s">
        <v>24</v>
      </c>
      <c r="E25" s="198" t="s">
        <v>24</v>
      </c>
      <c r="F25" s="199"/>
      <c r="G25" s="199"/>
      <c r="H25" s="199"/>
      <c r="I25" s="199"/>
      <c r="J25" s="199"/>
      <c r="K25" s="199"/>
      <c r="L25" s="199"/>
      <c r="M25" s="198" t="s">
        <v>24</v>
      </c>
    </row>
    <row r="351003" spans="1:1" x14ac:dyDescent="0.25">
      <c r="A351003" s="200" t="s">
        <v>54</v>
      </c>
    </row>
    <row r="351004" spans="1:1" x14ac:dyDescent="0.25">
      <c r="A351004" s="200" t="s">
        <v>55</v>
      </c>
    </row>
  </sheetData>
  <mergeCells count="3">
    <mergeCell ref="B8:M8"/>
    <mergeCell ref="B15:M15"/>
    <mergeCell ref="B22:M22"/>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93"/>
  <sheetViews>
    <sheetView tabSelected="1" workbookViewId="0"/>
  </sheetViews>
  <sheetFormatPr baseColWidth="10" defaultColWidth="9.140625" defaultRowHeight="15" x14ac:dyDescent="0.25"/>
  <cols>
    <col min="1" max="1" width="9.140625" style="210"/>
    <col min="2" max="2" width="17" style="210" customWidth="1"/>
    <col min="3" max="3" width="32" style="210" customWidth="1"/>
    <col min="4" max="4" width="19" style="210" customWidth="1"/>
    <col min="5" max="5" width="39" style="210" customWidth="1"/>
    <col min="6" max="6" width="43" style="210" customWidth="1"/>
    <col min="7" max="7" width="40" style="210" customWidth="1"/>
    <col min="8" max="8" width="45" style="210" customWidth="1"/>
    <col min="9" max="9" width="65" style="210" customWidth="1"/>
    <col min="10" max="10" width="75" style="210" customWidth="1"/>
    <col min="11" max="11" width="83" style="210" customWidth="1"/>
    <col min="12" max="12" width="79" style="210" customWidth="1"/>
    <col min="13" max="13" width="33" style="210" customWidth="1"/>
    <col min="14" max="14" width="56" style="210" customWidth="1"/>
    <col min="15" max="15" width="66" style="210" customWidth="1"/>
    <col min="16" max="16" width="65" style="210" customWidth="1"/>
    <col min="17" max="17" width="61" style="210" customWidth="1"/>
    <col min="18" max="18" width="58" style="210" customWidth="1"/>
    <col min="19" max="19" width="39" style="210" customWidth="1"/>
    <col min="20" max="20" width="29.85546875" style="210" bestFit="1" customWidth="1"/>
    <col min="21" max="16384" width="9.140625" style="210"/>
  </cols>
  <sheetData>
    <row r="1" spans="1:20" x14ac:dyDescent="0.25">
      <c r="B1" s="209" t="s">
        <v>0</v>
      </c>
      <c r="C1" s="209">
        <v>51</v>
      </c>
      <c r="D1" s="209" t="s">
        <v>1</v>
      </c>
    </row>
    <row r="2" spans="1:20" x14ac:dyDescent="0.25">
      <c r="B2" s="209" t="s">
        <v>2</v>
      </c>
      <c r="C2" s="209">
        <v>2</v>
      </c>
      <c r="D2" s="209" t="s">
        <v>72</v>
      </c>
    </row>
    <row r="3" spans="1:20" x14ac:dyDescent="0.25">
      <c r="B3" s="209" t="s">
        <v>4</v>
      </c>
      <c r="C3" s="209">
        <v>1</v>
      </c>
    </row>
    <row r="4" spans="1:20" x14ac:dyDescent="0.25">
      <c r="B4" s="209" t="s">
        <v>5</v>
      </c>
      <c r="C4" s="209">
        <v>21612</v>
      </c>
    </row>
    <row r="5" spans="1:20" x14ac:dyDescent="0.25">
      <c r="B5" s="209" t="s">
        <v>6</v>
      </c>
      <c r="C5" s="197">
        <v>44561</v>
      </c>
    </row>
    <row r="6" spans="1:20" x14ac:dyDescent="0.25">
      <c r="B6" s="209" t="s">
        <v>7</v>
      </c>
      <c r="C6" s="209">
        <v>12</v>
      </c>
      <c r="D6" s="209" t="s">
        <v>8</v>
      </c>
    </row>
    <row r="8" spans="1:20" x14ac:dyDescent="0.25">
      <c r="A8" s="209" t="s">
        <v>67</v>
      </c>
      <c r="B8" s="211" t="s">
        <v>73</v>
      </c>
      <c r="C8" s="212"/>
      <c r="D8" s="212"/>
      <c r="E8" s="212"/>
      <c r="F8" s="212"/>
      <c r="G8" s="212"/>
      <c r="H8" s="212"/>
      <c r="I8" s="212"/>
      <c r="J8" s="212"/>
      <c r="K8" s="212"/>
      <c r="L8" s="212"/>
      <c r="M8" s="212"/>
      <c r="N8" s="212"/>
      <c r="O8" s="212"/>
      <c r="P8" s="212"/>
      <c r="Q8" s="212"/>
      <c r="R8" s="212"/>
      <c r="S8" s="212"/>
      <c r="T8" s="212"/>
    </row>
    <row r="9" spans="1:20" x14ac:dyDescent="0.25">
      <c r="C9" s="209">
        <v>2</v>
      </c>
      <c r="D9" s="209">
        <v>3</v>
      </c>
      <c r="E9" s="209">
        <v>4</v>
      </c>
      <c r="F9" s="209">
        <v>8</v>
      </c>
      <c r="G9" s="209">
        <v>12</v>
      </c>
      <c r="H9" s="209">
        <v>16</v>
      </c>
      <c r="I9" s="209">
        <v>20</v>
      </c>
      <c r="J9" s="209">
        <v>24</v>
      </c>
      <c r="K9" s="209">
        <v>28</v>
      </c>
      <c r="L9" s="209">
        <v>32</v>
      </c>
      <c r="M9" s="209">
        <v>36</v>
      </c>
      <c r="N9" s="209">
        <v>40</v>
      </c>
      <c r="O9" s="209">
        <v>44</v>
      </c>
      <c r="P9" s="209">
        <v>48</v>
      </c>
      <c r="Q9" s="209">
        <v>52</v>
      </c>
      <c r="R9" s="209">
        <v>55</v>
      </c>
      <c r="S9" s="209">
        <v>56</v>
      </c>
      <c r="T9" s="209">
        <v>60</v>
      </c>
    </row>
    <row r="10" spans="1:20" ht="15.75" thickBot="1" x14ac:dyDescent="0.3">
      <c r="C10" s="209" t="s">
        <v>74</v>
      </c>
      <c r="D10" s="209" t="s">
        <v>75</v>
      </c>
      <c r="E10" s="209" t="s">
        <v>76</v>
      </c>
      <c r="F10" s="209" t="s">
        <v>77</v>
      </c>
      <c r="G10" s="209" t="s">
        <v>78</v>
      </c>
      <c r="H10" s="209" t="s">
        <v>79</v>
      </c>
      <c r="I10" s="209" t="s">
        <v>80</v>
      </c>
      <c r="J10" s="209" t="s">
        <v>81</v>
      </c>
      <c r="K10" s="209" t="s">
        <v>82</v>
      </c>
      <c r="L10" s="209" t="s">
        <v>83</v>
      </c>
      <c r="M10" s="209" t="s">
        <v>84</v>
      </c>
      <c r="N10" s="209" t="s">
        <v>85</v>
      </c>
      <c r="O10" s="209" t="s">
        <v>86</v>
      </c>
      <c r="P10" s="209" t="s">
        <v>87</v>
      </c>
      <c r="Q10" s="209" t="s">
        <v>88</v>
      </c>
      <c r="R10" s="209" t="s">
        <v>89</v>
      </c>
      <c r="S10" s="209" t="s">
        <v>90</v>
      </c>
      <c r="T10" s="209" t="s">
        <v>23</v>
      </c>
    </row>
    <row r="11" spans="1:20" ht="15.75" thickBot="1" x14ac:dyDescent="0.3">
      <c r="A11" s="209">
        <v>1</v>
      </c>
      <c r="B11" s="210" t="s">
        <v>65</v>
      </c>
      <c r="C11" s="52" t="s">
        <v>54</v>
      </c>
      <c r="D11" s="52" t="s">
        <v>24</v>
      </c>
      <c r="E11" s="226" t="s">
        <v>24</v>
      </c>
      <c r="F11" s="52" t="s">
        <v>5562</v>
      </c>
      <c r="G11" s="52" t="s">
        <v>94</v>
      </c>
      <c r="H11" s="52" t="s">
        <v>5563</v>
      </c>
      <c r="I11" s="52">
        <v>1</v>
      </c>
      <c r="J11" s="52" t="s">
        <v>5564</v>
      </c>
      <c r="K11" s="52">
        <v>45900000</v>
      </c>
      <c r="L11" s="199"/>
      <c r="M11" s="54">
        <v>44408</v>
      </c>
      <c r="N11" s="52">
        <v>1</v>
      </c>
      <c r="O11" s="52" t="s">
        <v>5564</v>
      </c>
      <c r="P11" s="52">
        <v>38250000</v>
      </c>
      <c r="Q11" s="199"/>
      <c r="R11" s="227">
        <v>4821</v>
      </c>
      <c r="S11" s="54">
        <v>44410</v>
      </c>
      <c r="T11" s="52" t="s">
        <v>5565</v>
      </c>
    </row>
    <row r="12" spans="1:20" x14ac:dyDescent="0.25">
      <c r="A12" s="209">
        <v>2</v>
      </c>
      <c r="B12" s="210" t="s">
        <v>4554</v>
      </c>
      <c r="C12" s="228" t="s">
        <v>54</v>
      </c>
      <c r="D12" s="228"/>
      <c r="E12" s="226"/>
      <c r="F12" s="228" t="s">
        <v>5566</v>
      </c>
      <c r="G12" s="228" t="s">
        <v>94</v>
      </c>
      <c r="H12" s="228" t="s">
        <v>5567</v>
      </c>
      <c r="I12" s="228">
        <v>1</v>
      </c>
      <c r="J12" s="228" t="s">
        <v>5564</v>
      </c>
      <c r="K12" s="228">
        <v>33660000</v>
      </c>
      <c r="L12" s="229"/>
      <c r="M12" s="230">
        <v>44408</v>
      </c>
      <c r="N12" s="228">
        <v>1</v>
      </c>
      <c r="O12" s="228" t="s">
        <v>5564</v>
      </c>
      <c r="P12" s="228">
        <v>28050000</v>
      </c>
      <c r="Q12" s="229"/>
      <c r="R12" s="231">
        <v>9321</v>
      </c>
      <c r="S12" s="230">
        <v>44412</v>
      </c>
      <c r="T12" s="228" t="s">
        <v>5565</v>
      </c>
    </row>
    <row r="13" spans="1:20" x14ac:dyDescent="0.25">
      <c r="A13" s="209">
        <v>3</v>
      </c>
      <c r="B13" s="210" t="s">
        <v>4558</v>
      </c>
      <c r="C13" s="228" t="s">
        <v>54</v>
      </c>
      <c r="D13" s="228"/>
      <c r="E13" s="226"/>
      <c r="F13" s="228" t="s">
        <v>5568</v>
      </c>
      <c r="G13" s="228" t="s">
        <v>94</v>
      </c>
      <c r="H13" s="228" t="s">
        <v>5569</v>
      </c>
      <c r="I13" s="228">
        <v>1</v>
      </c>
      <c r="J13" s="228" t="s">
        <v>5564</v>
      </c>
      <c r="K13" s="228">
        <v>25704000</v>
      </c>
      <c r="L13" s="229"/>
      <c r="M13" s="230">
        <v>44408</v>
      </c>
      <c r="N13" s="228">
        <v>1</v>
      </c>
      <c r="O13" s="228" t="s">
        <v>5564</v>
      </c>
      <c r="P13" s="228">
        <v>21420000</v>
      </c>
      <c r="Q13" s="229"/>
      <c r="R13" s="231">
        <v>9321</v>
      </c>
      <c r="S13" s="230">
        <v>44411</v>
      </c>
      <c r="T13" s="228" t="s">
        <v>5565</v>
      </c>
    </row>
    <row r="14" spans="1:20" x14ac:dyDescent="0.25">
      <c r="A14" s="209">
        <v>4</v>
      </c>
      <c r="B14" s="210" t="s">
        <v>4561</v>
      </c>
      <c r="C14" s="228" t="s">
        <v>54</v>
      </c>
      <c r="D14" s="228"/>
      <c r="E14" s="226"/>
      <c r="F14" s="228" t="s">
        <v>5570</v>
      </c>
      <c r="G14" s="228" t="s">
        <v>94</v>
      </c>
      <c r="H14" s="228" t="s">
        <v>5571</v>
      </c>
      <c r="I14" s="228">
        <v>1</v>
      </c>
      <c r="J14" s="228" t="s">
        <v>5564</v>
      </c>
      <c r="K14" s="228">
        <v>45373000</v>
      </c>
      <c r="L14" s="229"/>
      <c r="M14" s="230">
        <v>44408</v>
      </c>
      <c r="N14" s="228">
        <v>1</v>
      </c>
      <c r="O14" s="228" t="s">
        <v>5564</v>
      </c>
      <c r="P14" s="228">
        <v>43350000</v>
      </c>
      <c r="Q14" s="229"/>
      <c r="R14" s="231">
        <v>7121</v>
      </c>
      <c r="S14" s="230">
        <v>44412</v>
      </c>
      <c r="T14" s="228" t="s">
        <v>5565</v>
      </c>
    </row>
    <row r="15" spans="1:20" x14ac:dyDescent="0.25">
      <c r="A15" s="209">
        <v>5</v>
      </c>
      <c r="B15" s="210" t="s">
        <v>4564</v>
      </c>
      <c r="C15" s="228" t="s">
        <v>54</v>
      </c>
      <c r="D15" s="228"/>
      <c r="E15" s="226"/>
      <c r="F15" s="228" t="s">
        <v>5572</v>
      </c>
      <c r="G15" s="228" t="s">
        <v>94</v>
      </c>
      <c r="H15" s="228" t="s">
        <v>5573</v>
      </c>
      <c r="I15" s="228">
        <v>1</v>
      </c>
      <c r="J15" s="228" t="s">
        <v>5564</v>
      </c>
      <c r="K15" s="228">
        <v>58482500</v>
      </c>
      <c r="L15" s="229"/>
      <c r="M15" s="230">
        <v>44408</v>
      </c>
      <c r="N15" s="228">
        <v>1</v>
      </c>
      <c r="O15" s="228" t="s">
        <v>5564</v>
      </c>
      <c r="P15" s="228">
        <v>55875000</v>
      </c>
      <c r="Q15" s="229"/>
      <c r="R15" s="231">
        <v>7121</v>
      </c>
      <c r="S15" s="230">
        <v>44412</v>
      </c>
      <c r="T15" s="228" t="s">
        <v>5565</v>
      </c>
    </row>
    <row r="16" spans="1:20" x14ac:dyDescent="0.25">
      <c r="A16" s="209">
        <v>6</v>
      </c>
      <c r="B16" s="210" t="s">
        <v>4567</v>
      </c>
      <c r="C16" s="228" t="s">
        <v>54</v>
      </c>
      <c r="D16" s="228"/>
      <c r="E16" s="226"/>
      <c r="F16" s="228" t="s">
        <v>5574</v>
      </c>
      <c r="G16" s="228" t="s">
        <v>99</v>
      </c>
      <c r="H16" s="228" t="s">
        <v>5575</v>
      </c>
      <c r="I16" s="228">
        <v>1</v>
      </c>
      <c r="J16" s="228" t="s">
        <v>5576</v>
      </c>
      <c r="K16" s="228">
        <v>15000000</v>
      </c>
      <c r="L16" s="229"/>
      <c r="M16" s="230">
        <v>44227</v>
      </c>
      <c r="N16" s="228">
        <v>1077</v>
      </c>
      <c r="O16" s="228" t="s">
        <v>5576</v>
      </c>
      <c r="P16" s="228">
        <v>12999.0714948932</v>
      </c>
      <c r="Q16" s="229"/>
      <c r="R16" s="231">
        <v>2121</v>
      </c>
      <c r="S16" s="230">
        <v>44211</v>
      </c>
      <c r="T16" s="228" t="s">
        <v>5565</v>
      </c>
    </row>
    <row r="17" spans="1:20" x14ac:dyDescent="0.25">
      <c r="A17" s="209">
        <v>7</v>
      </c>
      <c r="B17" s="210" t="s">
        <v>4570</v>
      </c>
      <c r="C17" s="228" t="s">
        <v>54</v>
      </c>
      <c r="D17" s="228"/>
      <c r="E17" s="226"/>
      <c r="F17" s="228" t="s">
        <v>5577</v>
      </c>
      <c r="G17" s="228" t="s">
        <v>99</v>
      </c>
      <c r="H17" s="228" t="s">
        <v>5578</v>
      </c>
      <c r="I17" s="228">
        <v>1</v>
      </c>
      <c r="J17" s="228" t="s">
        <v>5564</v>
      </c>
      <c r="K17" s="228">
        <v>1144914509</v>
      </c>
      <c r="L17" s="229"/>
      <c r="M17" s="230">
        <v>44255</v>
      </c>
      <c r="N17" s="228">
        <v>1</v>
      </c>
      <c r="O17" s="228" t="s">
        <v>5564</v>
      </c>
      <c r="P17" s="228">
        <v>1036391222</v>
      </c>
      <c r="Q17" s="229"/>
      <c r="R17" s="231">
        <v>7621</v>
      </c>
      <c r="S17" s="230">
        <v>44238</v>
      </c>
      <c r="T17" s="228" t="s">
        <v>5579</v>
      </c>
    </row>
    <row r="18" spans="1:20" x14ac:dyDescent="0.25">
      <c r="A18" s="209">
        <v>8</v>
      </c>
      <c r="B18" s="210" t="s">
        <v>4573</v>
      </c>
      <c r="C18" s="228" t="s">
        <v>54</v>
      </c>
      <c r="D18" s="228"/>
      <c r="E18" s="226"/>
      <c r="F18" s="228" t="s">
        <v>5580</v>
      </c>
      <c r="G18" s="228" t="s">
        <v>96</v>
      </c>
      <c r="H18" s="228" t="s">
        <v>5581</v>
      </c>
      <c r="I18" s="228">
        <v>1</v>
      </c>
      <c r="J18" s="228" t="s">
        <v>5564</v>
      </c>
      <c r="K18" s="228">
        <v>2188669788</v>
      </c>
      <c r="L18" s="229"/>
      <c r="M18" s="230">
        <v>44255</v>
      </c>
      <c r="N18" s="228">
        <v>1</v>
      </c>
      <c r="O18" s="228" t="s">
        <v>5564</v>
      </c>
      <c r="P18" s="228">
        <v>2188669788</v>
      </c>
      <c r="Q18" s="229"/>
      <c r="R18" s="231">
        <v>14221</v>
      </c>
      <c r="S18" s="230">
        <v>44285</v>
      </c>
      <c r="T18" s="228" t="s">
        <v>5565</v>
      </c>
    </row>
    <row r="19" spans="1:20" x14ac:dyDescent="0.25">
      <c r="A19" s="209">
        <v>9</v>
      </c>
      <c r="B19" s="210" t="s">
        <v>4576</v>
      </c>
      <c r="C19" s="228" t="s">
        <v>54</v>
      </c>
      <c r="D19" s="228"/>
      <c r="E19" s="226"/>
      <c r="F19" s="228" t="s">
        <v>5582</v>
      </c>
      <c r="G19" s="228" t="s">
        <v>99</v>
      </c>
      <c r="H19" s="228" t="s">
        <v>5583</v>
      </c>
      <c r="I19" s="228">
        <v>1</v>
      </c>
      <c r="J19" s="228" t="s">
        <v>5564</v>
      </c>
      <c r="K19" s="228">
        <v>1714069990</v>
      </c>
      <c r="L19" s="229"/>
      <c r="M19" s="230">
        <v>44286</v>
      </c>
      <c r="N19" s="228">
        <v>1</v>
      </c>
      <c r="O19" s="228" t="s">
        <v>5564</v>
      </c>
      <c r="P19" s="228">
        <v>807088644.79999995</v>
      </c>
      <c r="Q19" s="229"/>
      <c r="R19" s="231">
        <v>8221</v>
      </c>
      <c r="S19" s="230">
        <v>44291</v>
      </c>
      <c r="T19" s="228" t="s">
        <v>5565</v>
      </c>
    </row>
    <row r="20" spans="1:20" x14ac:dyDescent="0.25">
      <c r="A20" s="209">
        <v>10</v>
      </c>
      <c r="B20" s="210" t="s">
        <v>92</v>
      </c>
      <c r="C20" s="228" t="s">
        <v>54</v>
      </c>
      <c r="D20" s="228"/>
      <c r="E20" s="226"/>
      <c r="F20" s="228" t="s">
        <v>5582</v>
      </c>
      <c r="G20" s="228" t="s">
        <v>99</v>
      </c>
      <c r="H20" s="228" t="s">
        <v>5563</v>
      </c>
      <c r="I20" s="228">
        <v>1</v>
      </c>
      <c r="J20" s="228" t="s">
        <v>5564</v>
      </c>
      <c r="K20" s="228">
        <v>1714069990</v>
      </c>
      <c r="L20" s="229"/>
      <c r="M20" s="230">
        <v>44286</v>
      </c>
      <c r="N20" s="228">
        <v>1</v>
      </c>
      <c r="O20" s="228" t="s">
        <v>5564</v>
      </c>
      <c r="P20" s="228">
        <v>198721571.19999999</v>
      </c>
      <c r="Q20" s="229"/>
      <c r="R20" s="231">
        <v>9721</v>
      </c>
      <c r="S20" s="230">
        <v>44291</v>
      </c>
      <c r="T20" s="228" t="s">
        <v>5565</v>
      </c>
    </row>
    <row r="21" spans="1:20" x14ac:dyDescent="0.25">
      <c r="A21" s="209">
        <v>11</v>
      </c>
      <c r="B21" s="210" t="s">
        <v>4587</v>
      </c>
      <c r="C21" s="228" t="s">
        <v>54</v>
      </c>
      <c r="D21" s="228"/>
      <c r="E21" s="226"/>
      <c r="F21" s="228" t="s">
        <v>5584</v>
      </c>
      <c r="G21" s="228" t="s">
        <v>94</v>
      </c>
      <c r="H21" s="228" t="s">
        <v>5585</v>
      </c>
      <c r="I21" s="228">
        <v>1</v>
      </c>
      <c r="J21" s="228" t="s">
        <v>5564</v>
      </c>
      <c r="K21" s="228">
        <v>149010400</v>
      </c>
      <c r="L21" s="229"/>
      <c r="M21" s="230">
        <v>44227</v>
      </c>
      <c r="N21" s="228">
        <v>1</v>
      </c>
      <c r="O21" s="228" t="s">
        <v>5564</v>
      </c>
      <c r="P21" s="228">
        <v>84186666</v>
      </c>
      <c r="Q21" s="229"/>
      <c r="R21" s="231">
        <v>2221</v>
      </c>
      <c r="S21" s="230">
        <v>44208</v>
      </c>
      <c r="T21" s="228" t="s">
        <v>5565</v>
      </c>
    </row>
    <row r="22" spans="1:20" x14ac:dyDescent="0.25">
      <c r="A22" s="209">
        <v>12</v>
      </c>
      <c r="B22" s="210" t="s">
        <v>4590</v>
      </c>
      <c r="C22" s="228" t="s">
        <v>54</v>
      </c>
      <c r="D22" s="228"/>
      <c r="E22" s="226"/>
      <c r="F22" s="228" t="s">
        <v>5586</v>
      </c>
      <c r="G22" s="228" t="s">
        <v>94</v>
      </c>
      <c r="H22" s="228" t="s">
        <v>5585</v>
      </c>
      <c r="I22" s="228">
        <v>1</v>
      </c>
      <c r="J22" s="228" t="s">
        <v>5564</v>
      </c>
      <c r="K22" s="228">
        <v>34707200</v>
      </c>
      <c r="L22" s="229"/>
      <c r="M22" s="230">
        <v>44227</v>
      </c>
      <c r="N22" s="228">
        <v>1</v>
      </c>
      <c r="O22" s="228" t="s">
        <v>5564</v>
      </c>
      <c r="P22" s="228">
        <v>34411400</v>
      </c>
      <c r="Q22" s="229"/>
      <c r="R22" s="231">
        <v>2221</v>
      </c>
      <c r="S22" s="230">
        <v>44208</v>
      </c>
      <c r="T22" s="228" t="s">
        <v>5565</v>
      </c>
    </row>
    <row r="23" spans="1:20" x14ac:dyDescent="0.25">
      <c r="A23" s="209">
        <v>13</v>
      </c>
      <c r="B23" s="210" t="s">
        <v>4593</v>
      </c>
      <c r="C23" s="228" t="s">
        <v>54</v>
      </c>
      <c r="D23" s="228"/>
      <c r="E23" s="226"/>
      <c r="F23" s="228" t="s">
        <v>5587</v>
      </c>
      <c r="G23" s="228" t="s">
        <v>94</v>
      </c>
      <c r="H23" s="228" t="s">
        <v>5585</v>
      </c>
      <c r="I23" s="228">
        <v>1</v>
      </c>
      <c r="J23" s="228" t="s">
        <v>5564</v>
      </c>
      <c r="K23" s="228">
        <v>43188000</v>
      </c>
      <c r="L23" s="229"/>
      <c r="M23" s="230">
        <v>44227</v>
      </c>
      <c r="N23" s="228">
        <v>1</v>
      </c>
      <c r="O23" s="228" t="s">
        <v>5564</v>
      </c>
      <c r="P23" s="228">
        <v>23546000</v>
      </c>
      <c r="Q23" s="229"/>
      <c r="R23" s="231">
        <v>2221</v>
      </c>
      <c r="S23" s="230">
        <v>44221</v>
      </c>
      <c r="T23" s="228" t="s">
        <v>5565</v>
      </c>
    </row>
    <row r="24" spans="1:20" x14ac:dyDescent="0.25">
      <c r="A24" s="209">
        <v>14</v>
      </c>
      <c r="B24" s="210" t="s">
        <v>4603</v>
      </c>
      <c r="C24" s="228" t="s">
        <v>54</v>
      </c>
      <c r="D24" s="228"/>
      <c r="E24" s="226"/>
      <c r="F24" s="228" t="s">
        <v>5588</v>
      </c>
      <c r="G24" s="228" t="s">
        <v>94</v>
      </c>
      <c r="H24" s="228" t="s">
        <v>5585</v>
      </c>
      <c r="I24" s="228">
        <v>1</v>
      </c>
      <c r="J24" s="228" t="s">
        <v>5564</v>
      </c>
      <c r="K24" s="228">
        <v>60180000</v>
      </c>
      <c r="L24" s="229"/>
      <c r="M24" s="230">
        <v>44227</v>
      </c>
      <c r="N24" s="228">
        <v>1</v>
      </c>
      <c r="O24" s="228" t="s">
        <v>5564</v>
      </c>
      <c r="P24" s="228">
        <v>35020000</v>
      </c>
      <c r="Q24" s="229"/>
      <c r="R24" s="231">
        <v>2221</v>
      </c>
      <c r="S24" s="230">
        <v>44208</v>
      </c>
      <c r="T24" s="228" t="s">
        <v>5565</v>
      </c>
    </row>
    <row r="25" spans="1:20" x14ac:dyDescent="0.25">
      <c r="A25" s="209">
        <v>15</v>
      </c>
      <c r="B25" s="210" t="s">
        <v>4606</v>
      </c>
      <c r="C25" s="228" t="s">
        <v>54</v>
      </c>
      <c r="D25" s="228"/>
      <c r="E25" s="226"/>
      <c r="F25" s="228" t="s">
        <v>5589</v>
      </c>
      <c r="G25" s="228" t="s">
        <v>94</v>
      </c>
      <c r="H25" s="228" t="s">
        <v>5585</v>
      </c>
      <c r="I25" s="228">
        <v>1</v>
      </c>
      <c r="J25" s="228" t="s">
        <v>5564</v>
      </c>
      <c r="K25" s="228">
        <v>80641200</v>
      </c>
      <c r="L25" s="229"/>
      <c r="M25" s="230">
        <v>44227</v>
      </c>
      <c r="N25" s="228">
        <v>1</v>
      </c>
      <c r="O25" s="228" t="s">
        <v>5564</v>
      </c>
      <c r="P25" s="228">
        <v>37400000</v>
      </c>
      <c r="Q25" s="229"/>
      <c r="R25" s="231">
        <v>2221</v>
      </c>
      <c r="S25" s="230">
        <v>44208</v>
      </c>
      <c r="T25" s="228" t="s">
        <v>5565</v>
      </c>
    </row>
    <row r="26" spans="1:20" x14ac:dyDescent="0.25">
      <c r="A26" s="209">
        <v>16</v>
      </c>
      <c r="B26" s="210" t="s">
        <v>4609</v>
      </c>
      <c r="C26" s="228" t="s">
        <v>54</v>
      </c>
      <c r="D26" s="228"/>
      <c r="E26" s="226"/>
      <c r="F26" s="228" t="s">
        <v>5590</v>
      </c>
      <c r="G26" s="228" t="s">
        <v>94</v>
      </c>
      <c r="H26" s="228" t="s">
        <v>5585</v>
      </c>
      <c r="I26" s="228">
        <v>1</v>
      </c>
      <c r="J26" s="228" t="s">
        <v>5564</v>
      </c>
      <c r="K26" s="228">
        <v>89760000</v>
      </c>
      <c r="L26" s="229"/>
      <c r="M26" s="230">
        <v>44227</v>
      </c>
      <c r="N26" s="228">
        <v>1</v>
      </c>
      <c r="O26" s="228" t="s">
        <v>5564</v>
      </c>
      <c r="P26" s="228">
        <v>48960000</v>
      </c>
      <c r="Q26" s="229"/>
      <c r="R26" s="231">
        <v>2221</v>
      </c>
      <c r="S26" s="230">
        <v>44221</v>
      </c>
      <c r="T26" s="228" t="s">
        <v>5565</v>
      </c>
    </row>
    <row r="27" spans="1:20" x14ac:dyDescent="0.25">
      <c r="A27" s="209">
        <v>17</v>
      </c>
      <c r="B27" s="210" t="s">
        <v>4612</v>
      </c>
      <c r="C27" s="228" t="s">
        <v>54</v>
      </c>
      <c r="D27" s="228"/>
      <c r="E27" s="226"/>
      <c r="F27" s="228" t="s">
        <v>5591</v>
      </c>
      <c r="G27" s="228" t="s">
        <v>94</v>
      </c>
      <c r="H27" s="228" t="s">
        <v>5585</v>
      </c>
      <c r="I27" s="228">
        <v>1</v>
      </c>
      <c r="J27" s="228" t="s">
        <v>5564</v>
      </c>
      <c r="K27" s="228">
        <v>90270000</v>
      </c>
      <c r="L27" s="229"/>
      <c r="M27" s="230">
        <v>44227</v>
      </c>
      <c r="N27" s="228">
        <v>1</v>
      </c>
      <c r="O27" s="228" t="s">
        <v>5564</v>
      </c>
      <c r="P27" s="228">
        <v>52530000</v>
      </c>
      <c r="Q27" s="229"/>
      <c r="R27" s="231">
        <v>2221</v>
      </c>
      <c r="S27" s="230">
        <v>44208</v>
      </c>
      <c r="T27" s="228" t="s">
        <v>5565</v>
      </c>
    </row>
    <row r="28" spans="1:20" x14ac:dyDescent="0.25">
      <c r="A28" s="209">
        <v>18</v>
      </c>
      <c r="B28" s="210" t="s">
        <v>4619</v>
      </c>
      <c r="C28" s="228" t="s">
        <v>54</v>
      </c>
      <c r="D28" s="228"/>
      <c r="E28" s="226"/>
      <c r="F28" s="228" t="s">
        <v>5592</v>
      </c>
      <c r="G28" s="228" t="s">
        <v>94</v>
      </c>
      <c r="H28" s="228" t="s">
        <v>5593</v>
      </c>
      <c r="I28" s="228">
        <v>1</v>
      </c>
      <c r="J28" s="228" t="s">
        <v>5564</v>
      </c>
      <c r="K28" s="228">
        <v>21960000</v>
      </c>
      <c r="L28" s="229"/>
      <c r="M28" s="230">
        <v>44316</v>
      </c>
      <c r="N28" s="228">
        <v>1</v>
      </c>
      <c r="O28" s="228" t="s">
        <v>5564</v>
      </c>
      <c r="P28" s="228">
        <v>21472000</v>
      </c>
      <c r="Q28" s="229"/>
      <c r="R28" s="231">
        <v>6221</v>
      </c>
      <c r="S28" s="230">
        <v>44300</v>
      </c>
      <c r="T28" s="228" t="s">
        <v>5565</v>
      </c>
    </row>
    <row r="29" spans="1:20" x14ac:dyDescent="0.25">
      <c r="A29" s="209">
        <v>19</v>
      </c>
      <c r="B29" s="210" t="s">
        <v>4622</v>
      </c>
      <c r="C29" s="228" t="s">
        <v>54</v>
      </c>
      <c r="D29" s="228"/>
      <c r="E29" s="226"/>
      <c r="F29" s="228" t="s">
        <v>5594</v>
      </c>
      <c r="G29" s="228" t="s">
        <v>94</v>
      </c>
      <c r="H29" s="228" t="s">
        <v>5593</v>
      </c>
      <c r="I29" s="228">
        <v>1</v>
      </c>
      <c r="J29" s="228" t="s">
        <v>5564</v>
      </c>
      <c r="K29" s="228">
        <v>28792000</v>
      </c>
      <c r="L29" s="229"/>
      <c r="M29" s="230">
        <v>44227</v>
      </c>
      <c r="N29" s="228">
        <v>1</v>
      </c>
      <c r="O29" s="228" t="s">
        <v>5564</v>
      </c>
      <c r="P29" s="228">
        <v>4880000</v>
      </c>
      <c r="Q29" s="229"/>
      <c r="R29" s="231">
        <v>6221</v>
      </c>
      <c r="S29" s="230">
        <v>44225</v>
      </c>
      <c r="T29" s="228" t="s">
        <v>5565</v>
      </c>
    </row>
    <row r="30" spans="1:20" x14ac:dyDescent="0.25">
      <c r="A30" s="209">
        <v>20</v>
      </c>
      <c r="B30" s="210" t="s">
        <v>4629</v>
      </c>
      <c r="C30" s="228" t="s">
        <v>54</v>
      </c>
      <c r="D30" s="228"/>
      <c r="E30" s="226"/>
      <c r="F30" s="228" t="s">
        <v>5595</v>
      </c>
      <c r="G30" s="228" t="s">
        <v>94</v>
      </c>
      <c r="H30" s="228" t="s">
        <v>5585</v>
      </c>
      <c r="I30" s="228">
        <v>1</v>
      </c>
      <c r="J30" s="228" t="s">
        <v>5564</v>
      </c>
      <c r="K30" s="228">
        <v>80641200</v>
      </c>
      <c r="L30" s="229"/>
      <c r="M30" s="230">
        <v>44227</v>
      </c>
      <c r="N30" s="228">
        <v>1</v>
      </c>
      <c r="O30" s="228" t="s">
        <v>5564</v>
      </c>
      <c r="P30" s="228">
        <v>19590800</v>
      </c>
      <c r="Q30" s="229"/>
      <c r="R30" s="231">
        <v>2221</v>
      </c>
      <c r="S30" s="230">
        <v>44208</v>
      </c>
      <c r="T30" s="228" t="s">
        <v>5565</v>
      </c>
    </row>
    <row r="31" spans="1:20" x14ac:dyDescent="0.25">
      <c r="A31" s="209">
        <v>21</v>
      </c>
      <c r="B31" s="210" t="s">
        <v>4632</v>
      </c>
      <c r="C31" s="228" t="s">
        <v>54</v>
      </c>
      <c r="D31" s="228"/>
      <c r="E31" s="226"/>
      <c r="F31" s="228" t="s">
        <v>5596</v>
      </c>
      <c r="G31" s="228" t="s">
        <v>94</v>
      </c>
      <c r="H31" s="228" t="s">
        <v>5585</v>
      </c>
      <c r="I31" s="228">
        <v>1</v>
      </c>
      <c r="J31" s="228" t="s">
        <v>5564</v>
      </c>
      <c r="K31" s="228">
        <v>66198000</v>
      </c>
      <c r="L31" s="229"/>
      <c r="M31" s="230">
        <v>44227</v>
      </c>
      <c r="N31" s="228">
        <v>1</v>
      </c>
      <c r="O31" s="228" t="s">
        <v>5564</v>
      </c>
      <c r="P31" s="228">
        <v>16830000</v>
      </c>
      <c r="Q31" s="229"/>
      <c r="R31" s="231">
        <v>2221</v>
      </c>
      <c r="S31" s="230">
        <v>44210</v>
      </c>
      <c r="T31" s="228" t="s">
        <v>5565</v>
      </c>
    </row>
    <row r="32" spans="1:20" x14ac:dyDescent="0.25">
      <c r="A32" s="209">
        <v>22</v>
      </c>
      <c r="B32" s="210" t="s">
        <v>4635</v>
      </c>
      <c r="C32" s="228" t="s">
        <v>54</v>
      </c>
      <c r="D32" s="228"/>
      <c r="E32" s="226"/>
      <c r="F32" s="228" t="s">
        <v>5597</v>
      </c>
      <c r="G32" s="228" t="s">
        <v>94</v>
      </c>
      <c r="H32" s="228" t="s">
        <v>5585</v>
      </c>
      <c r="I32" s="228">
        <v>1</v>
      </c>
      <c r="J32" s="228" t="s">
        <v>5564</v>
      </c>
      <c r="K32" s="228">
        <v>80641200</v>
      </c>
      <c r="L32" s="229"/>
      <c r="M32" s="230">
        <v>44227</v>
      </c>
      <c r="N32" s="228">
        <v>1</v>
      </c>
      <c r="O32" s="228" t="s">
        <v>5564</v>
      </c>
      <c r="P32" s="228">
        <v>19590800</v>
      </c>
      <c r="Q32" s="229"/>
      <c r="R32" s="231">
        <v>2221</v>
      </c>
      <c r="S32" s="230">
        <v>44208</v>
      </c>
      <c r="T32" s="228" t="s">
        <v>5565</v>
      </c>
    </row>
    <row r="33" spans="1:20" x14ac:dyDescent="0.25">
      <c r="A33" s="209">
        <v>23</v>
      </c>
      <c r="B33" s="210" t="s">
        <v>4645</v>
      </c>
      <c r="C33" s="228" t="s">
        <v>54</v>
      </c>
      <c r="D33" s="228"/>
      <c r="E33" s="226"/>
      <c r="F33" s="228" t="s">
        <v>5598</v>
      </c>
      <c r="G33" s="228" t="s">
        <v>94</v>
      </c>
      <c r="H33" s="228" t="s">
        <v>5585</v>
      </c>
      <c r="I33" s="228">
        <v>1</v>
      </c>
      <c r="J33" s="228" t="s">
        <v>5564</v>
      </c>
      <c r="K33" s="228">
        <v>66198000</v>
      </c>
      <c r="L33" s="229"/>
      <c r="M33" s="230">
        <v>44227</v>
      </c>
      <c r="N33" s="228">
        <v>1</v>
      </c>
      <c r="O33" s="228" t="s">
        <v>5564</v>
      </c>
      <c r="P33" s="228">
        <v>16830000</v>
      </c>
      <c r="Q33" s="229"/>
      <c r="R33" s="231">
        <v>2221</v>
      </c>
      <c r="S33" s="230">
        <v>44208</v>
      </c>
      <c r="T33" s="228" t="s">
        <v>5565</v>
      </c>
    </row>
    <row r="34" spans="1:20" x14ac:dyDescent="0.25">
      <c r="A34" s="209">
        <v>24</v>
      </c>
      <c r="B34" s="210" t="s">
        <v>4653</v>
      </c>
      <c r="C34" s="228" t="s">
        <v>54</v>
      </c>
      <c r="D34" s="228"/>
      <c r="E34" s="226"/>
      <c r="F34" s="228" t="s">
        <v>5599</v>
      </c>
      <c r="G34" s="228" t="s">
        <v>94</v>
      </c>
      <c r="H34" s="228" t="s">
        <v>5585</v>
      </c>
      <c r="I34" s="228">
        <v>1</v>
      </c>
      <c r="J34" s="228" t="s">
        <v>5564</v>
      </c>
      <c r="K34" s="228">
        <v>54162000</v>
      </c>
      <c r="L34" s="229"/>
      <c r="M34" s="230">
        <v>44227</v>
      </c>
      <c r="N34" s="228">
        <v>1</v>
      </c>
      <c r="O34" s="228" t="s">
        <v>5564</v>
      </c>
      <c r="P34" s="228">
        <v>13770000</v>
      </c>
      <c r="Q34" s="229"/>
      <c r="R34" s="231">
        <v>2221</v>
      </c>
      <c r="S34" s="230">
        <v>44208</v>
      </c>
      <c r="T34" s="228" t="s">
        <v>5565</v>
      </c>
    </row>
    <row r="35" spans="1:20" x14ac:dyDescent="0.25">
      <c r="A35" s="209">
        <v>25</v>
      </c>
      <c r="B35" s="210" t="s">
        <v>4656</v>
      </c>
      <c r="C35" s="228" t="s">
        <v>54</v>
      </c>
      <c r="D35" s="228"/>
      <c r="E35" s="226"/>
      <c r="F35" s="228" t="s">
        <v>5600</v>
      </c>
      <c r="G35" s="228" t="s">
        <v>94</v>
      </c>
      <c r="H35" s="228" t="s">
        <v>5585</v>
      </c>
      <c r="I35" s="228">
        <v>1</v>
      </c>
      <c r="J35" s="228" t="s">
        <v>5564</v>
      </c>
      <c r="K35" s="228">
        <v>59840000</v>
      </c>
      <c r="L35" s="229"/>
      <c r="M35" s="230">
        <v>44227</v>
      </c>
      <c r="N35" s="228">
        <v>1</v>
      </c>
      <c r="O35" s="228" t="s">
        <v>5564</v>
      </c>
      <c r="P35" s="228">
        <v>35700000</v>
      </c>
      <c r="Q35" s="229"/>
      <c r="R35" s="231">
        <v>2221</v>
      </c>
      <c r="S35" s="230">
        <v>44209</v>
      </c>
      <c r="T35" s="228" t="s">
        <v>5565</v>
      </c>
    </row>
    <row r="36" spans="1:20" x14ac:dyDescent="0.25">
      <c r="A36" s="209">
        <v>26</v>
      </c>
      <c r="B36" s="210" t="s">
        <v>4659</v>
      </c>
      <c r="C36" s="228" t="s">
        <v>54</v>
      </c>
      <c r="D36" s="228"/>
      <c r="E36" s="226"/>
      <c r="F36" s="228" t="s">
        <v>5601</v>
      </c>
      <c r="G36" s="228" t="s">
        <v>101</v>
      </c>
      <c r="H36" s="228" t="s">
        <v>5450</v>
      </c>
      <c r="I36" s="228">
        <v>1</v>
      </c>
      <c r="J36" s="228" t="s">
        <v>5564</v>
      </c>
      <c r="K36" s="228">
        <v>66198000</v>
      </c>
      <c r="L36" s="229"/>
      <c r="M36" s="230">
        <v>44347</v>
      </c>
      <c r="N36" s="228">
        <v>0</v>
      </c>
      <c r="O36" s="228" t="s">
        <v>5450</v>
      </c>
      <c r="P36" s="228">
        <v>0</v>
      </c>
      <c r="Q36" s="229"/>
      <c r="R36" s="228" t="s">
        <v>5450</v>
      </c>
      <c r="S36" s="230">
        <v>1</v>
      </c>
      <c r="T36" s="228" t="s">
        <v>5602</v>
      </c>
    </row>
    <row r="37" spans="1:20" x14ac:dyDescent="0.25">
      <c r="A37" s="209">
        <v>27</v>
      </c>
      <c r="B37" s="210" t="s">
        <v>4667</v>
      </c>
      <c r="C37" s="228" t="s">
        <v>54</v>
      </c>
      <c r="D37" s="228"/>
      <c r="E37" s="226"/>
      <c r="F37" s="228" t="s">
        <v>5603</v>
      </c>
      <c r="G37" s="228" t="s">
        <v>94</v>
      </c>
      <c r="H37" s="228" t="s">
        <v>5585</v>
      </c>
      <c r="I37" s="228">
        <v>1</v>
      </c>
      <c r="J37" s="228" t="s">
        <v>5564</v>
      </c>
      <c r="K37" s="228">
        <v>80641200</v>
      </c>
      <c r="L37" s="229"/>
      <c r="M37" s="230">
        <v>44227</v>
      </c>
      <c r="N37" s="228">
        <v>1</v>
      </c>
      <c r="O37" s="228" t="s">
        <v>5564</v>
      </c>
      <c r="P37" s="228">
        <v>19590800</v>
      </c>
      <c r="Q37" s="229"/>
      <c r="R37" s="231">
        <v>2221</v>
      </c>
      <c r="S37" s="230">
        <v>44208</v>
      </c>
      <c r="T37" s="228" t="s">
        <v>5565</v>
      </c>
    </row>
    <row r="38" spans="1:20" x14ac:dyDescent="0.25">
      <c r="A38" s="209">
        <v>28</v>
      </c>
      <c r="B38" s="210" t="s">
        <v>4674</v>
      </c>
      <c r="C38" s="228" t="s">
        <v>54</v>
      </c>
      <c r="D38" s="228"/>
      <c r="E38" s="226"/>
      <c r="F38" s="228" t="s">
        <v>5604</v>
      </c>
      <c r="G38" s="228" t="s">
        <v>94</v>
      </c>
      <c r="H38" s="228" t="s">
        <v>5585</v>
      </c>
      <c r="I38" s="228">
        <v>1</v>
      </c>
      <c r="J38" s="228" t="s">
        <v>5564</v>
      </c>
      <c r="K38" s="228">
        <v>66198000</v>
      </c>
      <c r="L38" s="229"/>
      <c r="M38" s="230">
        <v>44227</v>
      </c>
      <c r="N38" s="228">
        <v>1</v>
      </c>
      <c r="O38" s="228" t="s">
        <v>5564</v>
      </c>
      <c r="P38" s="228">
        <v>16082000</v>
      </c>
      <c r="Q38" s="229"/>
      <c r="R38" s="231">
        <v>2221</v>
      </c>
      <c r="S38" s="230">
        <v>44210</v>
      </c>
      <c r="T38" s="228" t="s">
        <v>5565</v>
      </c>
    </row>
    <row r="39" spans="1:20" x14ac:dyDescent="0.25">
      <c r="A39" s="209">
        <v>29</v>
      </c>
      <c r="B39" s="210" t="s">
        <v>4678</v>
      </c>
      <c r="C39" s="228" t="s">
        <v>54</v>
      </c>
      <c r="D39" s="228"/>
      <c r="E39" s="226"/>
      <c r="F39" s="228" t="s">
        <v>5605</v>
      </c>
      <c r="G39" s="228" t="s">
        <v>94</v>
      </c>
      <c r="H39" s="228" t="s">
        <v>5585</v>
      </c>
      <c r="I39" s="228">
        <v>1</v>
      </c>
      <c r="J39" s="228" t="s">
        <v>5564</v>
      </c>
      <c r="K39" s="228">
        <v>42944000</v>
      </c>
      <c r="L39" s="229"/>
      <c r="M39" s="230">
        <v>44227</v>
      </c>
      <c r="N39" s="228">
        <v>1</v>
      </c>
      <c r="O39" s="228" t="s">
        <v>5564</v>
      </c>
      <c r="P39" s="228">
        <v>9760000</v>
      </c>
      <c r="Q39" s="229"/>
      <c r="R39" s="231">
        <v>2221</v>
      </c>
      <c r="S39" s="230">
        <v>44210</v>
      </c>
      <c r="T39" s="228" t="s">
        <v>5565</v>
      </c>
    </row>
    <row r="40" spans="1:20" x14ac:dyDescent="0.25">
      <c r="A40" s="209">
        <v>30</v>
      </c>
      <c r="B40" s="210" t="s">
        <v>4832</v>
      </c>
      <c r="C40" s="228" t="s">
        <v>54</v>
      </c>
      <c r="D40" s="228"/>
      <c r="E40" s="226"/>
      <c r="F40" s="228" t="s">
        <v>5606</v>
      </c>
      <c r="G40" s="228" t="s">
        <v>94</v>
      </c>
      <c r="H40" s="228" t="s">
        <v>5585</v>
      </c>
      <c r="I40" s="228">
        <v>1</v>
      </c>
      <c r="J40" s="228" t="s">
        <v>5564</v>
      </c>
      <c r="K40" s="228">
        <v>42944000</v>
      </c>
      <c r="L40" s="229"/>
      <c r="M40" s="230">
        <v>44227</v>
      </c>
      <c r="N40" s="228">
        <v>1</v>
      </c>
      <c r="O40" s="228" t="s">
        <v>5564</v>
      </c>
      <c r="P40" s="228">
        <v>24400000</v>
      </c>
      <c r="Q40" s="229"/>
      <c r="R40" s="231">
        <v>2221</v>
      </c>
      <c r="S40" s="230">
        <v>44208</v>
      </c>
      <c r="T40" s="228" t="s">
        <v>5565</v>
      </c>
    </row>
    <row r="41" spans="1:20" x14ac:dyDescent="0.25">
      <c r="A41" s="209">
        <v>31</v>
      </c>
      <c r="B41" s="210" t="s">
        <v>4835</v>
      </c>
      <c r="C41" s="228" t="s">
        <v>54</v>
      </c>
      <c r="D41" s="228"/>
      <c r="E41" s="226"/>
      <c r="F41" s="228" t="s">
        <v>5607</v>
      </c>
      <c r="G41" s="228" t="s">
        <v>94</v>
      </c>
      <c r="H41" s="228" t="s">
        <v>5585</v>
      </c>
      <c r="I41" s="228">
        <v>1</v>
      </c>
      <c r="J41" s="228" t="s">
        <v>5564</v>
      </c>
      <c r="K41" s="228">
        <v>42944000</v>
      </c>
      <c r="L41" s="229"/>
      <c r="M41" s="230">
        <v>44227</v>
      </c>
      <c r="N41" s="228">
        <v>1</v>
      </c>
      <c r="O41" s="228" t="s">
        <v>5564</v>
      </c>
      <c r="P41" s="228">
        <v>10492000</v>
      </c>
      <c r="Q41" s="229"/>
      <c r="R41" s="231">
        <v>2221</v>
      </c>
      <c r="S41" s="230">
        <v>44214</v>
      </c>
      <c r="T41" s="228" t="s">
        <v>5565</v>
      </c>
    </row>
    <row r="42" spans="1:20" x14ac:dyDescent="0.25">
      <c r="A42" s="209">
        <v>32</v>
      </c>
      <c r="B42" s="210" t="s">
        <v>4838</v>
      </c>
      <c r="C42" s="228" t="s">
        <v>54</v>
      </c>
      <c r="D42" s="228"/>
      <c r="E42" s="226"/>
      <c r="F42" s="228" t="s">
        <v>5608</v>
      </c>
      <c r="G42" s="228" t="s">
        <v>94</v>
      </c>
      <c r="H42" s="228" t="s">
        <v>5609</v>
      </c>
      <c r="I42" s="228">
        <v>1</v>
      </c>
      <c r="J42" s="228" t="s">
        <v>5564</v>
      </c>
      <c r="K42" s="228">
        <v>41124000</v>
      </c>
      <c r="L42" s="229"/>
      <c r="M42" s="230">
        <v>44227</v>
      </c>
      <c r="N42" s="228">
        <v>1</v>
      </c>
      <c r="O42" s="228" t="s">
        <v>5564</v>
      </c>
      <c r="P42" s="228">
        <v>34697000</v>
      </c>
      <c r="Q42" s="229"/>
      <c r="R42" s="231">
        <v>5321</v>
      </c>
      <c r="S42" s="230">
        <v>44228</v>
      </c>
      <c r="T42" s="228" t="s">
        <v>5565</v>
      </c>
    </row>
    <row r="43" spans="1:20" x14ac:dyDescent="0.25">
      <c r="A43" s="209">
        <v>33</v>
      </c>
      <c r="B43" s="210" t="s">
        <v>4841</v>
      </c>
      <c r="C43" s="228" t="s">
        <v>54</v>
      </c>
      <c r="D43" s="228"/>
      <c r="E43" s="226"/>
      <c r="F43" s="228" t="s">
        <v>5610</v>
      </c>
      <c r="G43" s="228" t="s">
        <v>94</v>
      </c>
      <c r="H43" s="228" t="s">
        <v>5609</v>
      </c>
      <c r="I43" s="228">
        <v>1</v>
      </c>
      <c r="J43" s="228" t="s">
        <v>5564</v>
      </c>
      <c r="K43" s="228">
        <v>67320000</v>
      </c>
      <c r="L43" s="229"/>
      <c r="M43" s="230">
        <v>44227</v>
      </c>
      <c r="N43" s="228">
        <v>1</v>
      </c>
      <c r="O43" s="228" t="s">
        <v>5564</v>
      </c>
      <c r="P43" s="228">
        <v>61710000</v>
      </c>
      <c r="Q43" s="229"/>
      <c r="R43" s="231">
        <v>5321</v>
      </c>
      <c r="S43" s="230">
        <v>44228</v>
      </c>
      <c r="T43" s="228" t="s">
        <v>5565</v>
      </c>
    </row>
    <row r="44" spans="1:20" x14ac:dyDescent="0.25">
      <c r="A44" s="209">
        <v>34</v>
      </c>
      <c r="B44" s="210" t="s">
        <v>4844</v>
      </c>
      <c r="C44" s="228" t="s">
        <v>54</v>
      </c>
      <c r="D44" s="228"/>
      <c r="E44" s="226"/>
      <c r="F44" s="228" t="s">
        <v>5611</v>
      </c>
      <c r="G44" s="228" t="s">
        <v>94</v>
      </c>
      <c r="H44" s="228" t="s">
        <v>5563</v>
      </c>
      <c r="I44" s="228">
        <v>1</v>
      </c>
      <c r="J44" s="228" t="s">
        <v>5564</v>
      </c>
      <c r="K44" s="228">
        <v>157050667</v>
      </c>
      <c r="L44" s="229"/>
      <c r="M44" s="230">
        <v>44227</v>
      </c>
      <c r="N44" s="228">
        <v>1</v>
      </c>
      <c r="O44" s="228" t="s">
        <v>5564</v>
      </c>
      <c r="P44" s="228">
        <v>153481333</v>
      </c>
      <c r="Q44" s="229"/>
      <c r="R44" s="231">
        <v>7421</v>
      </c>
      <c r="S44" s="230">
        <v>44215</v>
      </c>
      <c r="T44" s="228" t="s">
        <v>5565</v>
      </c>
    </row>
    <row r="45" spans="1:20" x14ac:dyDescent="0.25">
      <c r="A45" s="209">
        <v>35</v>
      </c>
      <c r="B45" s="210" t="s">
        <v>4847</v>
      </c>
      <c r="C45" s="228" t="s">
        <v>54</v>
      </c>
      <c r="D45" s="228"/>
      <c r="E45" s="226"/>
      <c r="F45" s="228" t="s">
        <v>5612</v>
      </c>
      <c r="G45" s="228" t="s">
        <v>94</v>
      </c>
      <c r="H45" s="228" t="s">
        <v>5609</v>
      </c>
      <c r="I45" s="228">
        <v>1</v>
      </c>
      <c r="J45" s="228" t="s">
        <v>5564</v>
      </c>
      <c r="K45" s="228">
        <v>45478400</v>
      </c>
      <c r="L45" s="229"/>
      <c r="M45" s="230">
        <v>44227</v>
      </c>
      <c r="N45" s="228">
        <v>1</v>
      </c>
      <c r="O45" s="228" t="s">
        <v>5564</v>
      </c>
      <c r="P45" s="228">
        <v>44444800</v>
      </c>
      <c r="Q45" s="229"/>
      <c r="R45" s="231">
        <v>5321</v>
      </c>
      <c r="S45" s="230">
        <v>44215</v>
      </c>
      <c r="T45" s="228" t="s">
        <v>5565</v>
      </c>
    </row>
    <row r="46" spans="1:20" x14ac:dyDescent="0.25">
      <c r="A46" s="209">
        <v>36</v>
      </c>
      <c r="B46" s="210" t="s">
        <v>4850</v>
      </c>
      <c r="C46" s="228" t="s">
        <v>54</v>
      </c>
      <c r="D46" s="228"/>
      <c r="E46" s="226"/>
      <c r="F46" s="228" t="s">
        <v>5613</v>
      </c>
      <c r="G46" s="228" t="s">
        <v>94</v>
      </c>
      <c r="H46" s="228" t="s">
        <v>5609</v>
      </c>
      <c r="I46" s="228">
        <v>1</v>
      </c>
      <c r="J46" s="228" t="s">
        <v>5564</v>
      </c>
      <c r="K46" s="228">
        <v>110105600</v>
      </c>
      <c r="L46" s="229"/>
      <c r="M46" s="230">
        <v>44227</v>
      </c>
      <c r="N46" s="228">
        <v>1</v>
      </c>
      <c r="O46" s="228" t="s">
        <v>5564</v>
      </c>
      <c r="P46" s="228">
        <v>111356800</v>
      </c>
      <c r="Q46" s="229"/>
      <c r="R46" s="231">
        <v>5321</v>
      </c>
      <c r="S46" s="230">
        <v>44214</v>
      </c>
      <c r="T46" s="228" t="s">
        <v>5565</v>
      </c>
    </row>
    <row r="47" spans="1:20" x14ac:dyDescent="0.25">
      <c r="A47" s="209">
        <v>37</v>
      </c>
      <c r="B47" s="210" t="s">
        <v>4853</v>
      </c>
      <c r="C47" s="228" t="s">
        <v>54</v>
      </c>
      <c r="D47" s="228"/>
      <c r="E47" s="226"/>
      <c r="F47" s="228" t="s">
        <v>5614</v>
      </c>
      <c r="G47" s="228" t="s">
        <v>94</v>
      </c>
      <c r="H47" s="228" t="s">
        <v>5609</v>
      </c>
      <c r="I47" s="228">
        <v>1</v>
      </c>
      <c r="J47" s="228" t="s">
        <v>5564</v>
      </c>
      <c r="K47" s="228">
        <v>50265600</v>
      </c>
      <c r="L47" s="229"/>
      <c r="M47" s="230">
        <v>44227</v>
      </c>
      <c r="N47" s="228">
        <v>1</v>
      </c>
      <c r="O47" s="228" t="s">
        <v>5564</v>
      </c>
      <c r="P47" s="228">
        <v>50836800</v>
      </c>
      <c r="Q47" s="229"/>
      <c r="R47" s="231">
        <v>5321</v>
      </c>
      <c r="S47" s="230">
        <v>44214</v>
      </c>
      <c r="T47" s="228" t="s">
        <v>5565</v>
      </c>
    </row>
    <row r="48" spans="1:20" x14ac:dyDescent="0.25">
      <c r="A48" s="209">
        <v>38</v>
      </c>
      <c r="B48" s="210" t="s">
        <v>4856</v>
      </c>
      <c r="C48" s="228" t="s">
        <v>54</v>
      </c>
      <c r="D48" s="228"/>
      <c r="E48" s="226"/>
      <c r="F48" s="228" t="s">
        <v>5615</v>
      </c>
      <c r="G48" s="228" t="s">
        <v>94</v>
      </c>
      <c r="H48" s="228" t="s">
        <v>5616</v>
      </c>
      <c r="I48" s="228">
        <v>1</v>
      </c>
      <c r="J48" s="228" t="s">
        <v>5564</v>
      </c>
      <c r="K48" s="228">
        <v>53856000</v>
      </c>
      <c r="L48" s="229"/>
      <c r="M48" s="230">
        <v>44227</v>
      </c>
      <c r="N48" s="228">
        <v>1</v>
      </c>
      <c r="O48" s="228" t="s">
        <v>5564</v>
      </c>
      <c r="P48" s="228">
        <v>33813000</v>
      </c>
      <c r="Q48" s="229"/>
      <c r="R48" s="231">
        <v>6021</v>
      </c>
      <c r="S48" s="230">
        <v>44218</v>
      </c>
      <c r="T48" s="228" t="s">
        <v>5565</v>
      </c>
    </row>
    <row r="49" spans="1:20" x14ac:dyDescent="0.25">
      <c r="A49" s="209">
        <v>39</v>
      </c>
      <c r="B49" s="210" t="s">
        <v>4859</v>
      </c>
      <c r="C49" s="228" t="s">
        <v>54</v>
      </c>
      <c r="D49" s="228"/>
      <c r="E49" s="226"/>
      <c r="F49" s="228" t="s">
        <v>5617</v>
      </c>
      <c r="G49" s="228" t="s">
        <v>94</v>
      </c>
      <c r="H49" s="228" t="s">
        <v>5616</v>
      </c>
      <c r="I49" s="228">
        <v>1</v>
      </c>
      <c r="J49" s="228" t="s">
        <v>5564</v>
      </c>
      <c r="K49" s="228">
        <v>107916000</v>
      </c>
      <c r="L49" s="229"/>
      <c r="M49" s="230">
        <v>44227</v>
      </c>
      <c r="N49" s="228">
        <v>1</v>
      </c>
      <c r="O49" s="228" t="s">
        <v>5564</v>
      </c>
      <c r="P49" s="228">
        <v>68816000</v>
      </c>
      <c r="Q49" s="229"/>
      <c r="R49" s="231">
        <v>5421</v>
      </c>
      <c r="S49" s="230">
        <v>44218</v>
      </c>
      <c r="T49" s="228" t="s">
        <v>5565</v>
      </c>
    </row>
    <row r="50" spans="1:20" x14ac:dyDescent="0.25">
      <c r="A50" s="209">
        <v>40</v>
      </c>
      <c r="B50" s="210" t="s">
        <v>4862</v>
      </c>
      <c r="C50" s="228" t="s">
        <v>54</v>
      </c>
      <c r="D50" s="228"/>
      <c r="E50" s="226"/>
      <c r="F50" s="228" t="s">
        <v>5618</v>
      </c>
      <c r="G50" s="228" t="s">
        <v>94</v>
      </c>
      <c r="H50" s="228" t="s">
        <v>5619</v>
      </c>
      <c r="I50" s="228">
        <v>1</v>
      </c>
      <c r="J50" s="228" t="s">
        <v>5564</v>
      </c>
      <c r="K50" s="228">
        <v>121807500</v>
      </c>
      <c r="L50" s="229"/>
      <c r="M50" s="230">
        <v>44255</v>
      </c>
      <c r="N50" s="228">
        <v>1</v>
      </c>
      <c r="O50" s="228" t="s">
        <v>5564</v>
      </c>
      <c r="P50" s="228">
        <v>76362500</v>
      </c>
      <c r="Q50" s="229"/>
      <c r="R50" s="231">
        <v>11021</v>
      </c>
      <c r="S50" s="230">
        <v>44235</v>
      </c>
      <c r="T50" s="228" t="s">
        <v>5565</v>
      </c>
    </row>
    <row r="51" spans="1:20" x14ac:dyDescent="0.25">
      <c r="A51" s="209">
        <v>41</v>
      </c>
      <c r="B51" s="210" t="s">
        <v>4864</v>
      </c>
      <c r="C51" s="228" t="s">
        <v>54</v>
      </c>
      <c r="D51" s="228"/>
      <c r="E51" s="226"/>
      <c r="F51" s="228" t="s">
        <v>5620</v>
      </c>
      <c r="G51" s="228" t="s">
        <v>94</v>
      </c>
      <c r="H51" s="228" t="s">
        <v>5616</v>
      </c>
      <c r="I51" s="228">
        <v>1</v>
      </c>
      <c r="J51" s="228" t="s">
        <v>5564</v>
      </c>
      <c r="K51" s="228">
        <v>52785000</v>
      </c>
      <c r="L51" s="229"/>
      <c r="M51" s="230">
        <v>44227</v>
      </c>
      <c r="N51" s="228">
        <v>1</v>
      </c>
      <c r="O51" s="228" t="s">
        <v>5564</v>
      </c>
      <c r="P51" s="228">
        <v>33813000</v>
      </c>
      <c r="Q51" s="229"/>
      <c r="R51" s="231">
        <v>5921</v>
      </c>
      <c r="S51" s="230">
        <v>44218</v>
      </c>
      <c r="T51" s="228" t="s">
        <v>5565</v>
      </c>
    </row>
    <row r="52" spans="1:20" x14ac:dyDescent="0.25">
      <c r="A52" s="209">
        <v>42</v>
      </c>
      <c r="B52" s="210" t="s">
        <v>4867</v>
      </c>
      <c r="C52" s="228" t="s">
        <v>54</v>
      </c>
      <c r="D52" s="228"/>
      <c r="E52" s="226"/>
      <c r="F52" s="228" t="s">
        <v>5621</v>
      </c>
      <c r="G52" s="228" t="s">
        <v>94</v>
      </c>
      <c r="H52" s="228" t="s">
        <v>5619</v>
      </c>
      <c r="I52" s="228">
        <v>1</v>
      </c>
      <c r="J52" s="228" t="s">
        <v>5564</v>
      </c>
      <c r="K52" s="228">
        <v>121807500</v>
      </c>
      <c r="L52" s="229"/>
      <c r="M52" s="230">
        <v>44255</v>
      </c>
      <c r="N52" s="228">
        <v>1</v>
      </c>
      <c r="O52" s="228" t="s">
        <v>5564</v>
      </c>
      <c r="P52" s="228">
        <v>76362500</v>
      </c>
      <c r="Q52" s="229"/>
      <c r="R52" s="231">
        <v>11021</v>
      </c>
      <c r="S52" s="230">
        <v>44235</v>
      </c>
      <c r="T52" s="228" t="s">
        <v>5565</v>
      </c>
    </row>
    <row r="53" spans="1:20" x14ac:dyDescent="0.25">
      <c r="A53" s="209">
        <v>43</v>
      </c>
      <c r="B53" s="210" t="s">
        <v>4870</v>
      </c>
      <c r="C53" s="228" t="s">
        <v>54</v>
      </c>
      <c r="D53" s="228"/>
      <c r="E53" s="226"/>
      <c r="F53" s="228" t="s">
        <v>5622</v>
      </c>
      <c r="G53" s="228" t="s">
        <v>94</v>
      </c>
      <c r="H53" s="228" t="s">
        <v>5616</v>
      </c>
      <c r="I53" s="228">
        <v>1</v>
      </c>
      <c r="J53" s="228" t="s">
        <v>5564</v>
      </c>
      <c r="K53" s="228">
        <v>65688000</v>
      </c>
      <c r="L53" s="229"/>
      <c r="M53" s="230">
        <v>44255</v>
      </c>
      <c r="N53" s="228">
        <v>1</v>
      </c>
      <c r="O53" s="228" t="s">
        <v>5564</v>
      </c>
      <c r="P53" s="228">
        <v>59432000</v>
      </c>
      <c r="Q53" s="229"/>
      <c r="R53" s="231">
        <v>13521</v>
      </c>
      <c r="S53" s="230">
        <v>44249</v>
      </c>
      <c r="T53" s="228" t="s">
        <v>5565</v>
      </c>
    </row>
    <row r="54" spans="1:20" x14ac:dyDescent="0.25">
      <c r="A54" s="209">
        <v>44</v>
      </c>
      <c r="B54" s="210" t="s">
        <v>4872</v>
      </c>
      <c r="C54" s="228" t="s">
        <v>54</v>
      </c>
      <c r="D54" s="228"/>
      <c r="E54" s="226"/>
      <c r="F54" s="228" t="s">
        <v>5623</v>
      </c>
      <c r="G54" s="228" t="s">
        <v>101</v>
      </c>
      <c r="H54" s="228" t="s">
        <v>5450</v>
      </c>
      <c r="I54" s="228">
        <v>1</v>
      </c>
      <c r="J54" s="228" t="s">
        <v>5564</v>
      </c>
      <c r="K54" s="228">
        <v>42944000</v>
      </c>
      <c r="L54" s="229"/>
      <c r="M54" s="230">
        <v>44347</v>
      </c>
      <c r="N54" s="228">
        <v>0</v>
      </c>
      <c r="O54" s="228" t="s">
        <v>5450</v>
      </c>
      <c r="P54" s="228">
        <v>0</v>
      </c>
      <c r="Q54" s="229"/>
      <c r="R54" s="228" t="s">
        <v>5450</v>
      </c>
      <c r="S54" s="230">
        <v>1</v>
      </c>
      <c r="T54" s="228" t="s">
        <v>5602</v>
      </c>
    </row>
    <row r="55" spans="1:20" x14ac:dyDescent="0.25">
      <c r="A55" s="209">
        <v>45</v>
      </c>
      <c r="B55" s="210" t="s">
        <v>4875</v>
      </c>
      <c r="C55" s="228" t="s">
        <v>54</v>
      </c>
      <c r="D55" s="228"/>
      <c r="E55" s="226"/>
      <c r="F55" s="228" t="s">
        <v>5624</v>
      </c>
      <c r="G55" s="228" t="s">
        <v>94</v>
      </c>
      <c r="H55" s="228" t="s">
        <v>5625</v>
      </c>
      <c r="I55" s="228">
        <v>1</v>
      </c>
      <c r="J55" s="228" t="s">
        <v>5564</v>
      </c>
      <c r="K55" s="228">
        <v>123737687</v>
      </c>
      <c r="L55" s="229"/>
      <c r="M55" s="230">
        <v>44255</v>
      </c>
      <c r="N55" s="228">
        <v>1</v>
      </c>
      <c r="O55" s="228" t="s">
        <v>5564</v>
      </c>
      <c r="P55" s="228">
        <v>76362500</v>
      </c>
      <c r="Q55" s="229"/>
      <c r="R55" s="231">
        <v>11021</v>
      </c>
      <c r="S55" s="230">
        <v>44239</v>
      </c>
      <c r="T55" s="228" t="s">
        <v>5565</v>
      </c>
    </row>
    <row r="56" spans="1:20" x14ac:dyDescent="0.25">
      <c r="A56" s="209">
        <v>46</v>
      </c>
      <c r="B56" s="210" t="s">
        <v>4878</v>
      </c>
      <c r="C56" s="228" t="s">
        <v>54</v>
      </c>
      <c r="D56" s="228"/>
      <c r="E56" s="226"/>
      <c r="F56" s="228" t="s">
        <v>5626</v>
      </c>
      <c r="G56" s="228" t="s">
        <v>94</v>
      </c>
      <c r="H56" s="228" t="s">
        <v>5627</v>
      </c>
      <c r="I56" s="228">
        <v>1</v>
      </c>
      <c r="J56" s="228" t="s">
        <v>5564</v>
      </c>
      <c r="K56" s="228">
        <v>33660000</v>
      </c>
      <c r="L56" s="229"/>
      <c r="M56" s="230">
        <v>44286</v>
      </c>
      <c r="N56" s="228">
        <v>1</v>
      </c>
      <c r="O56" s="228" t="s">
        <v>5564</v>
      </c>
      <c r="P56" s="228">
        <v>23276400</v>
      </c>
      <c r="Q56" s="229"/>
      <c r="R56" s="231">
        <v>11021</v>
      </c>
      <c r="S56" s="230">
        <v>44280</v>
      </c>
      <c r="T56" s="228" t="s">
        <v>5565</v>
      </c>
    </row>
    <row r="57" spans="1:20" x14ac:dyDescent="0.25">
      <c r="A57" s="209">
        <v>47</v>
      </c>
      <c r="B57" s="210" t="s">
        <v>4881</v>
      </c>
      <c r="C57" s="228" t="s">
        <v>54</v>
      </c>
      <c r="D57" s="228"/>
      <c r="E57" s="226"/>
      <c r="F57" s="228" t="s">
        <v>5628</v>
      </c>
      <c r="G57" s="228" t="s">
        <v>94</v>
      </c>
      <c r="H57" s="228" t="s">
        <v>5629</v>
      </c>
      <c r="I57" s="228">
        <v>1</v>
      </c>
      <c r="J57" s="228" t="s">
        <v>5564</v>
      </c>
      <c r="K57" s="228">
        <v>121807500</v>
      </c>
      <c r="L57" s="229"/>
      <c r="M57" s="230">
        <v>44255</v>
      </c>
      <c r="N57" s="228">
        <v>1</v>
      </c>
      <c r="O57" s="228" t="s">
        <v>5564</v>
      </c>
      <c r="P57" s="228">
        <v>76362500</v>
      </c>
      <c r="Q57" s="229"/>
      <c r="R57" s="231">
        <v>11021</v>
      </c>
      <c r="S57" s="230">
        <v>44235</v>
      </c>
      <c r="T57" s="228" t="s">
        <v>5565</v>
      </c>
    </row>
    <row r="58" spans="1:20" x14ac:dyDescent="0.25">
      <c r="A58" s="209">
        <v>48</v>
      </c>
      <c r="B58" s="210" t="s">
        <v>4884</v>
      </c>
      <c r="C58" s="228" t="s">
        <v>54</v>
      </c>
      <c r="D58" s="228"/>
      <c r="E58" s="226"/>
      <c r="F58" s="228" t="s">
        <v>5630</v>
      </c>
      <c r="G58" s="228" t="s">
        <v>94</v>
      </c>
      <c r="H58" s="228" t="s">
        <v>5625</v>
      </c>
      <c r="I58" s="228">
        <v>1</v>
      </c>
      <c r="J58" s="228" t="s">
        <v>5564</v>
      </c>
      <c r="K58" s="228">
        <v>94503000</v>
      </c>
      <c r="L58" s="229"/>
      <c r="M58" s="230">
        <v>44255</v>
      </c>
      <c r="N58" s="228">
        <v>1</v>
      </c>
      <c r="O58" s="228" t="s">
        <v>5564</v>
      </c>
      <c r="P58" s="228">
        <v>58667000</v>
      </c>
      <c r="Q58" s="229"/>
      <c r="R58" s="231">
        <v>11021</v>
      </c>
      <c r="S58" s="230">
        <v>44238</v>
      </c>
      <c r="T58" s="228" t="s">
        <v>5565</v>
      </c>
    </row>
    <row r="59" spans="1:20" x14ac:dyDescent="0.25">
      <c r="A59" s="209">
        <v>49</v>
      </c>
      <c r="B59" s="210" t="s">
        <v>4887</v>
      </c>
      <c r="C59" s="228" t="s">
        <v>54</v>
      </c>
      <c r="D59" s="228"/>
      <c r="E59" s="226"/>
      <c r="F59" s="228" t="s">
        <v>5631</v>
      </c>
      <c r="G59" s="228" t="s">
        <v>94</v>
      </c>
      <c r="H59" s="228" t="s">
        <v>5616</v>
      </c>
      <c r="I59" s="228">
        <v>1</v>
      </c>
      <c r="J59" s="228" t="s">
        <v>5564</v>
      </c>
      <c r="K59" s="228">
        <v>10281000</v>
      </c>
      <c r="L59" s="229"/>
      <c r="M59" s="230">
        <v>44286</v>
      </c>
      <c r="N59" s="228">
        <v>1</v>
      </c>
      <c r="O59" s="228" t="s">
        <v>5564</v>
      </c>
      <c r="P59" s="228">
        <v>10281000</v>
      </c>
      <c r="Q59" s="229"/>
      <c r="R59" s="231">
        <v>15821</v>
      </c>
      <c r="S59" s="230">
        <v>44281</v>
      </c>
      <c r="T59" s="228" t="s">
        <v>5565</v>
      </c>
    </row>
    <row r="60" spans="1:20" x14ac:dyDescent="0.25">
      <c r="A60" s="209">
        <v>50</v>
      </c>
      <c r="B60" s="210" t="s">
        <v>4890</v>
      </c>
      <c r="C60" s="228" t="s">
        <v>54</v>
      </c>
      <c r="D60" s="228"/>
      <c r="E60" s="226"/>
      <c r="F60" s="228" t="s">
        <v>5632</v>
      </c>
      <c r="G60" s="228" t="s">
        <v>94</v>
      </c>
      <c r="H60" s="228" t="s">
        <v>5616</v>
      </c>
      <c r="I60" s="228">
        <v>1</v>
      </c>
      <c r="J60" s="228" t="s">
        <v>5564</v>
      </c>
      <c r="K60" s="228">
        <v>78225000</v>
      </c>
      <c r="L60" s="229"/>
      <c r="M60" s="230">
        <v>44255</v>
      </c>
      <c r="N60" s="228">
        <v>1</v>
      </c>
      <c r="O60" s="228" t="s">
        <v>5564</v>
      </c>
      <c r="P60" s="228">
        <v>70775000</v>
      </c>
      <c r="Q60" s="229"/>
      <c r="R60" s="231">
        <v>13321</v>
      </c>
      <c r="S60" s="230">
        <v>44249</v>
      </c>
      <c r="T60" s="228" t="s">
        <v>5565</v>
      </c>
    </row>
    <row r="61" spans="1:20" x14ac:dyDescent="0.25">
      <c r="A61" s="209">
        <v>51</v>
      </c>
      <c r="B61" s="210" t="s">
        <v>4893</v>
      </c>
      <c r="C61" s="228" t="s">
        <v>54</v>
      </c>
      <c r="D61" s="228"/>
      <c r="E61" s="226"/>
      <c r="F61" s="228" t="s">
        <v>5633</v>
      </c>
      <c r="G61" s="228" t="s">
        <v>94</v>
      </c>
      <c r="H61" s="228" t="s">
        <v>5616</v>
      </c>
      <c r="I61" s="228">
        <v>1</v>
      </c>
      <c r="J61" s="228" t="s">
        <v>5564</v>
      </c>
      <c r="K61" s="228">
        <v>107916000</v>
      </c>
      <c r="L61" s="229"/>
      <c r="M61" s="230">
        <v>44227</v>
      </c>
      <c r="N61" s="228">
        <v>1</v>
      </c>
      <c r="O61" s="228" t="s">
        <v>5564</v>
      </c>
      <c r="P61" s="228">
        <v>68816000</v>
      </c>
      <c r="Q61" s="229"/>
      <c r="R61" s="231">
        <v>6121</v>
      </c>
      <c r="S61" s="230">
        <v>44218</v>
      </c>
      <c r="T61" s="228" t="s">
        <v>5565</v>
      </c>
    </row>
    <row r="62" spans="1:20" x14ac:dyDescent="0.25">
      <c r="A62" s="209">
        <v>52</v>
      </c>
      <c r="B62" s="210" t="s">
        <v>4896</v>
      </c>
      <c r="C62" s="228" t="s">
        <v>54</v>
      </c>
      <c r="D62" s="228"/>
      <c r="E62" s="226"/>
      <c r="F62" s="228" t="s">
        <v>5634</v>
      </c>
      <c r="G62" s="228" t="s">
        <v>94</v>
      </c>
      <c r="H62" s="228" t="s">
        <v>5635</v>
      </c>
      <c r="I62" s="228">
        <v>1</v>
      </c>
      <c r="J62" s="228" t="s">
        <v>5564</v>
      </c>
      <c r="K62" s="228">
        <v>94503000</v>
      </c>
      <c r="L62" s="229"/>
      <c r="M62" s="230">
        <v>44255</v>
      </c>
      <c r="N62" s="228">
        <v>1</v>
      </c>
      <c r="O62" s="228" t="s">
        <v>5564</v>
      </c>
      <c r="P62" s="228">
        <v>60300000</v>
      </c>
      <c r="Q62" s="229"/>
      <c r="R62" s="231">
        <v>11021</v>
      </c>
      <c r="S62" s="230">
        <v>44238</v>
      </c>
      <c r="T62" s="228" t="s">
        <v>5565</v>
      </c>
    </row>
    <row r="63" spans="1:20" x14ac:dyDescent="0.25">
      <c r="A63" s="209">
        <v>53</v>
      </c>
      <c r="B63" s="210" t="s">
        <v>4899</v>
      </c>
      <c r="C63" s="228" t="s">
        <v>54</v>
      </c>
      <c r="D63" s="228"/>
      <c r="E63" s="226"/>
      <c r="F63" s="228" t="s">
        <v>5636</v>
      </c>
      <c r="G63" s="228" t="s">
        <v>94</v>
      </c>
      <c r="H63" s="228" t="s">
        <v>5616</v>
      </c>
      <c r="I63" s="228">
        <v>1</v>
      </c>
      <c r="J63" s="228" t="s">
        <v>5564</v>
      </c>
      <c r="K63" s="228">
        <v>65688000</v>
      </c>
      <c r="L63" s="229"/>
      <c r="M63" s="230">
        <v>44255</v>
      </c>
      <c r="N63" s="228">
        <v>1</v>
      </c>
      <c r="O63" s="228" t="s">
        <v>5564</v>
      </c>
      <c r="P63" s="228">
        <v>59432000</v>
      </c>
      <c r="Q63" s="229"/>
      <c r="R63" s="231">
        <v>13621</v>
      </c>
      <c r="S63" s="230">
        <v>44249</v>
      </c>
      <c r="T63" s="228" t="s">
        <v>5565</v>
      </c>
    </row>
    <row r="64" spans="1:20" x14ac:dyDescent="0.25">
      <c r="A64" s="209">
        <v>54</v>
      </c>
      <c r="B64" s="210" t="s">
        <v>4902</v>
      </c>
      <c r="C64" s="228" t="s">
        <v>54</v>
      </c>
      <c r="D64" s="228"/>
      <c r="E64" s="226"/>
      <c r="F64" s="228" t="s">
        <v>5637</v>
      </c>
      <c r="G64" s="228" t="s">
        <v>94</v>
      </c>
      <c r="H64" s="228" t="s">
        <v>5585</v>
      </c>
      <c r="I64" s="228">
        <v>1</v>
      </c>
      <c r="J64" s="228" t="s">
        <v>5564</v>
      </c>
      <c r="K64" s="228">
        <v>50265600</v>
      </c>
      <c r="L64" s="229"/>
      <c r="M64" s="230">
        <v>44227</v>
      </c>
      <c r="N64" s="228">
        <v>1</v>
      </c>
      <c r="O64" s="228" t="s">
        <v>5564</v>
      </c>
      <c r="P64" s="228">
        <v>30328000</v>
      </c>
      <c r="Q64" s="229"/>
      <c r="R64" s="231">
        <v>5821</v>
      </c>
      <c r="S64" s="230">
        <v>44216</v>
      </c>
      <c r="T64" s="228" t="s">
        <v>5565</v>
      </c>
    </row>
    <row r="65" spans="1:20" x14ac:dyDescent="0.25">
      <c r="A65" s="209">
        <v>55</v>
      </c>
      <c r="B65" s="210" t="s">
        <v>4905</v>
      </c>
      <c r="C65" s="228" t="s">
        <v>54</v>
      </c>
      <c r="D65" s="228"/>
      <c r="E65" s="226"/>
      <c r="F65" s="228" t="s">
        <v>5638</v>
      </c>
      <c r="G65" s="228" t="s">
        <v>94</v>
      </c>
      <c r="H65" s="228" t="s">
        <v>5639</v>
      </c>
      <c r="I65" s="228">
        <v>1</v>
      </c>
      <c r="J65" s="228" t="s">
        <v>5564</v>
      </c>
      <c r="K65" s="228">
        <v>80185600</v>
      </c>
      <c r="L65" s="229"/>
      <c r="M65" s="230">
        <v>44227</v>
      </c>
      <c r="N65" s="228">
        <v>1</v>
      </c>
      <c r="O65" s="228" t="s">
        <v>5564</v>
      </c>
      <c r="P65" s="228">
        <v>37910000</v>
      </c>
      <c r="Q65" s="229"/>
      <c r="R65" s="231">
        <v>7021</v>
      </c>
      <c r="S65" s="230">
        <v>44216</v>
      </c>
      <c r="T65" s="228" t="s">
        <v>5565</v>
      </c>
    </row>
    <row r="66" spans="1:20" x14ac:dyDescent="0.25">
      <c r="A66" s="209">
        <v>56</v>
      </c>
      <c r="B66" s="210" t="s">
        <v>4908</v>
      </c>
      <c r="C66" s="228" t="s">
        <v>54</v>
      </c>
      <c r="D66" s="228"/>
      <c r="E66" s="226"/>
      <c r="F66" s="228" t="s">
        <v>5640</v>
      </c>
      <c r="G66" s="228" t="s">
        <v>94</v>
      </c>
      <c r="H66" s="228" t="s">
        <v>5563</v>
      </c>
      <c r="I66" s="228">
        <v>1</v>
      </c>
      <c r="J66" s="228" t="s">
        <v>5564</v>
      </c>
      <c r="K66" s="228">
        <v>55488000</v>
      </c>
      <c r="L66" s="229"/>
      <c r="M66" s="230">
        <v>44227</v>
      </c>
      <c r="N66" s="228">
        <v>1</v>
      </c>
      <c r="O66" s="228" t="s">
        <v>5564</v>
      </c>
      <c r="P66" s="228">
        <v>55335000</v>
      </c>
      <c r="Q66" s="229"/>
      <c r="R66" s="231">
        <v>7021</v>
      </c>
      <c r="S66" s="230">
        <v>44218</v>
      </c>
      <c r="T66" s="228" t="s">
        <v>5565</v>
      </c>
    </row>
    <row r="67" spans="1:20" x14ac:dyDescent="0.25">
      <c r="A67" s="209">
        <v>57</v>
      </c>
      <c r="B67" s="210" t="s">
        <v>4911</v>
      </c>
      <c r="C67" s="228" t="s">
        <v>54</v>
      </c>
      <c r="D67" s="228"/>
      <c r="E67" s="226"/>
      <c r="F67" s="228" t="s">
        <v>5641</v>
      </c>
      <c r="G67" s="228" t="s">
        <v>94</v>
      </c>
      <c r="H67" s="228" t="s">
        <v>5642</v>
      </c>
      <c r="I67" s="228">
        <v>1</v>
      </c>
      <c r="J67" s="228" t="s">
        <v>5564</v>
      </c>
      <c r="K67" s="228">
        <v>53856000</v>
      </c>
      <c r="L67" s="229"/>
      <c r="M67" s="230">
        <v>44227</v>
      </c>
      <c r="N67" s="228">
        <v>1</v>
      </c>
      <c r="O67" s="228" t="s">
        <v>5564</v>
      </c>
      <c r="P67" s="228">
        <v>34272000</v>
      </c>
      <c r="Q67" s="229"/>
      <c r="R67" s="231">
        <v>7521</v>
      </c>
      <c r="S67" s="230">
        <v>44215</v>
      </c>
      <c r="T67" s="228" t="s">
        <v>5565</v>
      </c>
    </row>
    <row r="68" spans="1:20" x14ac:dyDescent="0.25">
      <c r="A68" s="209">
        <v>58</v>
      </c>
      <c r="B68" s="210" t="s">
        <v>4914</v>
      </c>
      <c r="C68" s="228" t="s">
        <v>54</v>
      </c>
      <c r="D68" s="228"/>
      <c r="E68" s="226"/>
      <c r="F68" s="228" t="s">
        <v>5643</v>
      </c>
      <c r="G68" s="228" t="s">
        <v>94</v>
      </c>
      <c r="H68" s="228" t="s">
        <v>5642</v>
      </c>
      <c r="I68" s="228">
        <v>1</v>
      </c>
      <c r="J68" s="228" t="s">
        <v>5564</v>
      </c>
      <c r="K68" s="228">
        <v>110105600</v>
      </c>
      <c r="L68" s="229"/>
      <c r="M68" s="230">
        <v>44227</v>
      </c>
      <c r="N68" s="228">
        <v>1</v>
      </c>
      <c r="O68" s="228" t="s">
        <v>5564</v>
      </c>
      <c r="P68" s="228">
        <v>33524000</v>
      </c>
      <c r="Q68" s="229"/>
      <c r="R68" s="231">
        <v>7521</v>
      </c>
      <c r="S68" s="230">
        <v>44215</v>
      </c>
      <c r="T68" s="228" t="s">
        <v>5565</v>
      </c>
    </row>
    <row r="69" spans="1:20" x14ac:dyDescent="0.25">
      <c r="A69" s="209">
        <v>59</v>
      </c>
      <c r="B69" s="210" t="s">
        <v>4917</v>
      </c>
      <c r="C69" s="228" t="s">
        <v>54</v>
      </c>
      <c r="D69" s="228"/>
      <c r="E69" s="226"/>
      <c r="F69" s="228" t="s">
        <v>5644</v>
      </c>
      <c r="G69" s="228" t="s">
        <v>94</v>
      </c>
      <c r="H69" s="228" t="s">
        <v>5585</v>
      </c>
      <c r="I69" s="228">
        <v>1</v>
      </c>
      <c r="J69" s="228" t="s">
        <v>5564</v>
      </c>
      <c r="K69" s="228">
        <v>101728000</v>
      </c>
      <c r="L69" s="229"/>
      <c r="M69" s="230">
        <v>44227</v>
      </c>
      <c r="N69" s="228">
        <v>1</v>
      </c>
      <c r="O69" s="228" t="s">
        <v>5564</v>
      </c>
      <c r="P69" s="228">
        <v>64158000</v>
      </c>
      <c r="Q69" s="229"/>
      <c r="R69" s="231">
        <v>5821</v>
      </c>
      <c r="S69" s="230">
        <v>44217</v>
      </c>
      <c r="T69" s="228" t="s">
        <v>5565</v>
      </c>
    </row>
    <row r="70" spans="1:20" x14ac:dyDescent="0.25">
      <c r="A70" s="209">
        <v>60</v>
      </c>
      <c r="B70" s="210" t="s">
        <v>4920</v>
      </c>
      <c r="C70" s="228" t="s">
        <v>54</v>
      </c>
      <c r="D70" s="228"/>
      <c r="E70" s="226"/>
      <c r="F70" s="228" t="s">
        <v>5645</v>
      </c>
      <c r="G70" s="228" t="s">
        <v>94</v>
      </c>
      <c r="H70" s="228" t="s">
        <v>5639</v>
      </c>
      <c r="I70" s="228">
        <v>1</v>
      </c>
      <c r="J70" s="228" t="s">
        <v>5564</v>
      </c>
      <c r="K70" s="228">
        <v>56066000</v>
      </c>
      <c r="L70" s="229"/>
      <c r="M70" s="230">
        <v>44227</v>
      </c>
      <c r="N70" s="228">
        <v>1</v>
      </c>
      <c r="O70" s="228" t="s">
        <v>5564</v>
      </c>
      <c r="P70" s="228">
        <v>55335000</v>
      </c>
      <c r="Q70" s="229"/>
      <c r="R70" s="231">
        <v>7021</v>
      </c>
      <c r="S70" s="230">
        <v>44218</v>
      </c>
      <c r="T70" s="228" t="s">
        <v>5565</v>
      </c>
    </row>
    <row r="71" spans="1:20" x14ac:dyDescent="0.25">
      <c r="A71" s="209">
        <v>61</v>
      </c>
      <c r="B71" s="210" t="s">
        <v>4923</v>
      </c>
      <c r="C71" s="228" t="s">
        <v>54</v>
      </c>
      <c r="D71" s="228"/>
      <c r="E71" s="226"/>
      <c r="F71" s="228" t="s">
        <v>5646</v>
      </c>
      <c r="G71" s="228" t="s">
        <v>94</v>
      </c>
      <c r="H71" s="228" t="s">
        <v>5563</v>
      </c>
      <c r="I71" s="228">
        <v>1</v>
      </c>
      <c r="J71" s="228" t="s">
        <v>5564</v>
      </c>
      <c r="K71" s="228">
        <v>149010400</v>
      </c>
      <c r="L71" s="229"/>
      <c r="M71" s="230">
        <v>44227</v>
      </c>
      <c r="N71" s="228">
        <v>1</v>
      </c>
      <c r="O71" s="228" t="s">
        <v>5564</v>
      </c>
      <c r="P71" s="228">
        <v>94710000</v>
      </c>
      <c r="Q71" s="229"/>
      <c r="R71" s="231">
        <v>3721</v>
      </c>
      <c r="S71" s="230">
        <v>44214</v>
      </c>
      <c r="T71" s="228" t="s">
        <v>5565</v>
      </c>
    </row>
    <row r="72" spans="1:20" x14ac:dyDescent="0.25">
      <c r="A72" s="209">
        <v>62</v>
      </c>
      <c r="B72" s="210" t="s">
        <v>4926</v>
      </c>
      <c r="C72" s="228" t="s">
        <v>54</v>
      </c>
      <c r="D72" s="228"/>
      <c r="E72" s="226"/>
      <c r="F72" s="228" t="s">
        <v>5647</v>
      </c>
      <c r="G72" s="228" t="s">
        <v>94</v>
      </c>
      <c r="H72" s="228" t="s">
        <v>5563</v>
      </c>
      <c r="I72" s="228">
        <v>1</v>
      </c>
      <c r="J72" s="228" t="s">
        <v>5564</v>
      </c>
      <c r="K72" s="228">
        <v>54162000</v>
      </c>
      <c r="L72" s="229"/>
      <c r="M72" s="230">
        <v>44227</v>
      </c>
      <c r="N72" s="228">
        <v>1</v>
      </c>
      <c r="O72" s="228" t="s">
        <v>5564</v>
      </c>
      <c r="P72" s="228">
        <v>34425000</v>
      </c>
      <c r="Q72" s="229"/>
      <c r="R72" s="231">
        <v>3721</v>
      </c>
      <c r="S72" s="230">
        <v>44221</v>
      </c>
      <c r="T72" s="228" t="s">
        <v>5565</v>
      </c>
    </row>
    <row r="73" spans="1:20" x14ac:dyDescent="0.25">
      <c r="A73" s="209">
        <v>63</v>
      </c>
      <c r="B73" s="210" t="s">
        <v>4929</v>
      </c>
      <c r="C73" s="228" t="s">
        <v>54</v>
      </c>
      <c r="D73" s="228"/>
      <c r="E73" s="226"/>
      <c r="F73" s="228" t="s">
        <v>5648</v>
      </c>
      <c r="G73" s="228" t="s">
        <v>94</v>
      </c>
      <c r="H73" s="228" t="s">
        <v>5563</v>
      </c>
      <c r="I73" s="228">
        <v>1</v>
      </c>
      <c r="J73" s="228" t="s">
        <v>5564</v>
      </c>
      <c r="K73" s="228">
        <v>110731200</v>
      </c>
      <c r="L73" s="229"/>
      <c r="M73" s="230">
        <v>44227</v>
      </c>
      <c r="N73" s="228">
        <v>1</v>
      </c>
      <c r="O73" s="228" t="s">
        <v>5564</v>
      </c>
      <c r="P73" s="228">
        <v>65688000</v>
      </c>
      <c r="Q73" s="229"/>
      <c r="R73" s="231">
        <v>4821</v>
      </c>
      <c r="S73" s="230">
        <v>44230</v>
      </c>
      <c r="T73" s="228" t="s">
        <v>5565</v>
      </c>
    </row>
    <row r="74" spans="1:20" x14ac:dyDescent="0.25">
      <c r="A74" s="209">
        <v>64</v>
      </c>
      <c r="B74" s="210" t="s">
        <v>4932</v>
      </c>
      <c r="C74" s="228" t="s">
        <v>54</v>
      </c>
      <c r="D74" s="228"/>
      <c r="E74" s="226"/>
      <c r="F74" s="228" t="s">
        <v>5649</v>
      </c>
      <c r="G74" s="228" t="s">
        <v>94</v>
      </c>
      <c r="H74" s="228" t="s">
        <v>5563</v>
      </c>
      <c r="I74" s="228">
        <v>1</v>
      </c>
      <c r="J74" s="228" t="s">
        <v>5564</v>
      </c>
      <c r="K74" s="228">
        <v>90270000</v>
      </c>
      <c r="L74" s="229"/>
      <c r="M74" s="230">
        <v>44227</v>
      </c>
      <c r="N74" s="228">
        <v>1</v>
      </c>
      <c r="O74" s="228" t="s">
        <v>5564</v>
      </c>
      <c r="P74" s="228">
        <v>55080000</v>
      </c>
      <c r="Q74" s="229"/>
      <c r="R74" s="231">
        <v>4821</v>
      </c>
      <c r="S74" s="230">
        <v>44224</v>
      </c>
      <c r="T74" s="228" t="s">
        <v>5565</v>
      </c>
    </row>
    <row r="75" spans="1:20" x14ac:dyDescent="0.25">
      <c r="A75" s="209">
        <v>65</v>
      </c>
      <c r="B75" s="210" t="s">
        <v>4935</v>
      </c>
      <c r="C75" s="228" t="s">
        <v>54</v>
      </c>
      <c r="D75" s="228"/>
      <c r="E75" s="226"/>
      <c r="F75" s="228" t="s">
        <v>5650</v>
      </c>
      <c r="G75" s="228" t="s">
        <v>94</v>
      </c>
      <c r="H75" s="228" t="s">
        <v>5563</v>
      </c>
      <c r="I75" s="228">
        <v>1</v>
      </c>
      <c r="J75" s="228" t="s">
        <v>5564</v>
      </c>
      <c r="K75" s="228">
        <v>90270000</v>
      </c>
      <c r="L75" s="229"/>
      <c r="M75" s="230">
        <v>44227</v>
      </c>
      <c r="N75" s="228">
        <v>1</v>
      </c>
      <c r="O75" s="228" t="s">
        <v>5564</v>
      </c>
      <c r="P75" s="228">
        <v>55080000</v>
      </c>
      <c r="Q75" s="229"/>
      <c r="R75" s="231">
        <v>4821</v>
      </c>
      <c r="S75" s="230">
        <v>44224</v>
      </c>
      <c r="T75" s="228" t="s">
        <v>5565</v>
      </c>
    </row>
    <row r="76" spans="1:20" x14ac:dyDescent="0.25">
      <c r="A76" s="209">
        <v>66</v>
      </c>
      <c r="B76" s="210" t="s">
        <v>4938</v>
      </c>
      <c r="C76" s="228" t="s">
        <v>54</v>
      </c>
      <c r="D76" s="228"/>
      <c r="E76" s="226"/>
      <c r="F76" s="228" t="s">
        <v>5651</v>
      </c>
      <c r="G76" s="228" t="s">
        <v>94</v>
      </c>
      <c r="H76" s="228" t="s">
        <v>5563</v>
      </c>
      <c r="I76" s="228">
        <v>1</v>
      </c>
      <c r="J76" s="228" t="s">
        <v>5564</v>
      </c>
      <c r="K76" s="228">
        <v>48144000</v>
      </c>
      <c r="L76" s="229"/>
      <c r="M76" s="230">
        <v>44227</v>
      </c>
      <c r="N76" s="228">
        <v>1</v>
      </c>
      <c r="O76" s="228" t="s">
        <v>5564</v>
      </c>
      <c r="P76" s="228">
        <v>29376000</v>
      </c>
      <c r="Q76" s="229"/>
      <c r="R76" s="231">
        <v>4821</v>
      </c>
      <c r="S76" s="230">
        <v>44224</v>
      </c>
      <c r="T76" s="228" t="s">
        <v>5565</v>
      </c>
    </row>
    <row r="77" spans="1:20" x14ac:dyDescent="0.25">
      <c r="A77" s="209">
        <v>67</v>
      </c>
      <c r="B77" s="210" t="s">
        <v>4941</v>
      </c>
      <c r="C77" s="228" t="s">
        <v>54</v>
      </c>
      <c r="D77" s="228"/>
      <c r="E77" s="226"/>
      <c r="F77" s="228" t="s">
        <v>5652</v>
      </c>
      <c r="G77" s="228" t="s">
        <v>94</v>
      </c>
      <c r="H77" s="228" t="s">
        <v>5563</v>
      </c>
      <c r="I77" s="228">
        <v>1</v>
      </c>
      <c r="J77" s="228" t="s">
        <v>5564</v>
      </c>
      <c r="K77" s="228">
        <v>28560000</v>
      </c>
      <c r="L77" s="229"/>
      <c r="M77" s="230">
        <v>44255</v>
      </c>
      <c r="N77" s="228">
        <v>1</v>
      </c>
      <c r="O77" s="228" t="s">
        <v>5564</v>
      </c>
      <c r="P77" s="228">
        <v>27132000</v>
      </c>
      <c r="Q77" s="229"/>
      <c r="R77" s="231">
        <v>4821</v>
      </c>
      <c r="S77" s="230">
        <v>44230</v>
      </c>
      <c r="T77" s="228" t="s">
        <v>5565</v>
      </c>
    </row>
    <row r="78" spans="1:20" x14ac:dyDescent="0.25">
      <c r="A78" s="209">
        <v>68</v>
      </c>
      <c r="B78" s="210" t="s">
        <v>4944</v>
      </c>
      <c r="C78" s="228" t="s">
        <v>54</v>
      </c>
      <c r="D78" s="228"/>
      <c r="E78" s="226"/>
      <c r="F78" s="228" t="s">
        <v>5653</v>
      </c>
      <c r="G78" s="228" t="s">
        <v>94</v>
      </c>
      <c r="H78" s="228" t="s">
        <v>5563</v>
      </c>
      <c r="I78" s="228">
        <v>1</v>
      </c>
      <c r="J78" s="228" t="s">
        <v>5564</v>
      </c>
      <c r="K78" s="228">
        <v>48144000</v>
      </c>
      <c r="L78" s="229"/>
      <c r="M78" s="230">
        <v>44227</v>
      </c>
      <c r="N78" s="228">
        <v>1</v>
      </c>
      <c r="O78" s="228" t="s">
        <v>5564</v>
      </c>
      <c r="P78" s="228">
        <v>28560000</v>
      </c>
      <c r="Q78" s="229"/>
      <c r="R78" s="231">
        <v>4821</v>
      </c>
      <c r="S78" s="230">
        <v>44229</v>
      </c>
      <c r="T78" s="228" t="s">
        <v>5565</v>
      </c>
    </row>
    <row r="79" spans="1:20" x14ac:dyDescent="0.25">
      <c r="A79" s="209">
        <v>69</v>
      </c>
      <c r="B79" s="210" t="s">
        <v>4947</v>
      </c>
      <c r="C79" s="228" t="s">
        <v>54</v>
      </c>
      <c r="D79" s="228"/>
      <c r="E79" s="226"/>
      <c r="F79" s="228" t="s">
        <v>5654</v>
      </c>
      <c r="G79" s="228" t="s">
        <v>94</v>
      </c>
      <c r="H79" s="228" t="s">
        <v>5563</v>
      </c>
      <c r="I79" s="228">
        <v>1</v>
      </c>
      <c r="J79" s="228" t="s">
        <v>5564</v>
      </c>
      <c r="K79" s="228">
        <v>43188000</v>
      </c>
      <c r="L79" s="229"/>
      <c r="M79" s="230">
        <v>44255</v>
      </c>
      <c r="N79" s="228">
        <v>1</v>
      </c>
      <c r="O79" s="228" t="s">
        <v>5564</v>
      </c>
      <c r="P79" s="228">
        <v>25620000</v>
      </c>
      <c r="Q79" s="229"/>
      <c r="R79" s="231">
        <v>4821</v>
      </c>
      <c r="S79" s="230">
        <v>44236</v>
      </c>
      <c r="T79" s="228" t="s">
        <v>5565</v>
      </c>
    </row>
    <row r="80" spans="1:20" x14ac:dyDescent="0.25">
      <c r="A80" s="209">
        <v>70</v>
      </c>
      <c r="B80" s="210" t="s">
        <v>4950</v>
      </c>
      <c r="C80" s="228" t="s">
        <v>54</v>
      </c>
      <c r="D80" s="228"/>
      <c r="E80" s="226"/>
      <c r="F80" s="228" t="s">
        <v>5655</v>
      </c>
      <c r="G80" s="228" t="s">
        <v>94</v>
      </c>
      <c r="H80" s="228" t="s">
        <v>5563</v>
      </c>
      <c r="I80" s="228">
        <v>1</v>
      </c>
      <c r="J80" s="228" t="s">
        <v>5564</v>
      </c>
      <c r="K80" s="228">
        <v>186263000</v>
      </c>
      <c r="L80" s="229"/>
      <c r="M80" s="230">
        <v>44227</v>
      </c>
      <c r="N80" s="228">
        <v>1</v>
      </c>
      <c r="O80" s="228" t="s">
        <v>5564</v>
      </c>
      <c r="P80" s="228">
        <v>118387500</v>
      </c>
      <c r="Q80" s="229"/>
      <c r="R80" s="231">
        <v>4721</v>
      </c>
      <c r="S80" s="230">
        <v>44217</v>
      </c>
      <c r="T80" s="228" t="s">
        <v>5565</v>
      </c>
    </row>
    <row r="81" spans="1:20" x14ac:dyDescent="0.25">
      <c r="A81" s="209">
        <v>71</v>
      </c>
      <c r="B81" s="210" t="s">
        <v>4953</v>
      </c>
      <c r="C81" s="228" t="s">
        <v>54</v>
      </c>
      <c r="D81" s="228"/>
      <c r="E81" s="226"/>
      <c r="F81" s="228" t="s">
        <v>5656</v>
      </c>
      <c r="G81" s="228" t="s">
        <v>94</v>
      </c>
      <c r="H81" s="228" t="s">
        <v>5563</v>
      </c>
      <c r="I81" s="228">
        <v>1</v>
      </c>
      <c r="J81" s="228" t="s">
        <v>5564</v>
      </c>
      <c r="K81" s="228">
        <v>131865000</v>
      </c>
      <c r="L81" s="229"/>
      <c r="M81" s="230">
        <v>44227</v>
      </c>
      <c r="N81" s="228">
        <v>1</v>
      </c>
      <c r="O81" s="228" t="s">
        <v>5564</v>
      </c>
      <c r="P81" s="228">
        <v>83812500</v>
      </c>
      <c r="Q81" s="229"/>
      <c r="R81" s="231">
        <v>4721</v>
      </c>
      <c r="S81" s="230">
        <v>44222</v>
      </c>
      <c r="T81" s="228" t="s">
        <v>5565</v>
      </c>
    </row>
    <row r="82" spans="1:20" x14ac:dyDescent="0.25">
      <c r="A82" s="209">
        <v>72</v>
      </c>
      <c r="B82" s="210" t="s">
        <v>4957</v>
      </c>
      <c r="C82" s="228" t="s">
        <v>54</v>
      </c>
      <c r="D82" s="228"/>
      <c r="E82" s="226"/>
      <c r="F82" s="228" t="s">
        <v>5657</v>
      </c>
      <c r="G82" s="228" t="s">
        <v>94</v>
      </c>
      <c r="H82" s="228" t="s">
        <v>5563</v>
      </c>
      <c r="I82" s="228">
        <v>1</v>
      </c>
      <c r="J82" s="228" t="s">
        <v>5564</v>
      </c>
      <c r="K82" s="228">
        <v>90270000</v>
      </c>
      <c r="L82" s="229"/>
      <c r="M82" s="230">
        <v>44227</v>
      </c>
      <c r="N82" s="228">
        <v>1</v>
      </c>
      <c r="O82" s="228" t="s">
        <v>5564</v>
      </c>
      <c r="P82" s="228">
        <v>57375000</v>
      </c>
      <c r="Q82" s="229"/>
      <c r="R82" s="231">
        <v>4721</v>
      </c>
      <c r="S82" s="230">
        <v>44223</v>
      </c>
      <c r="T82" s="228" t="s">
        <v>5565</v>
      </c>
    </row>
    <row r="83" spans="1:20" x14ac:dyDescent="0.25">
      <c r="A83" s="209">
        <v>73</v>
      </c>
      <c r="B83" s="210" t="s">
        <v>4960</v>
      </c>
      <c r="C83" s="228" t="s">
        <v>54</v>
      </c>
      <c r="D83" s="228"/>
      <c r="E83" s="226"/>
      <c r="F83" s="228" t="s">
        <v>5658</v>
      </c>
      <c r="G83" s="228" t="s">
        <v>94</v>
      </c>
      <c r="H83" s="228" t="s">
        <v>5563</v>
      </c>
      <c r="I83" s="228">
        <v>1</v>
      </c>
      <c r="J83" s="228" t="s">
        <v>5564</v>
      </c>
      <c r="K83" s="228">
        <v>90270000</v>
      </c>
      <c r="L83" s="229"/>
      <c r="M83" s="230">
        <v>44227</v>
      </c>
      <c r="N83" s="228">
        <v>1</v>
      </c>
      <c r="O83" s="228" t="s">
        <v>5564</v>
      </c>
      <c r="P83" s="228">
        <v>57375000</v>
      </c>
      <c r="Q83" s="229"/>
      <c r="R83" s="231">
        <v>4721</v>
      </c>
      <c r="S83" s="230">
        <v>44223</v>
      </c>
      <c r="T83" s="228" t="s">
        <v>5565</v>
      </c>
    </row>
    <row r="84" spans="1:20" x14ac:dyDescent="0.25">
      <c r="A84" s="209">
        <v>74</v>
      </c>
      <c r="B84" s="210" t="s">
        <v>4963</v>
      </c>
      <c r="C84" s="228" t="s">
        <v>54</v>
      </c>
      <c r="D84" s="228"/>
      <c r="E84" s="226"/>
      <c r="F84" s="228" t="s">
        <v>5659</v>
      </c>
      <c r="G84" s="228" t="s">
        <v>94</v>
      </c>
      <c r="H84" s="228" t="s">
        <v>5563</v>
      </c>
      <c r="I84" s="228">
        <v>1</v>
      </c>
      <c r="J84" s="228" t="s">
        <v>5564</v>
      </c>
      <c r="K84" s="228">
        <v>90270000</v>
      </c>
      <c r="L84" s="229"/>
      <c r="M84" s="230">
        <v>44227</v>
      </c>
      <c r="N84" s="228">
        <v>1</v>
      </c>
      <c r="O84" s="228" t="s">
        <v>5564</v>
      </c>
      <c r="P84" s="228">
        <v>57375000</v>
      </c>
      <c r="Q84" s="229"/>
      <c r="R84" s="231">
        <v>4721</v>
      </c>
      <c r="S84" s="230">
        <v>44222</v>
      </c>
      <c r="T84" s="228" t="s">
        <v>5565</v>
      </c>
    </row>
    <row r="85" spans="1:20" x14ac:dyDescent="0.25">
      <c r="A85" s="209">
        <v>75</v>
      </c>
      <c r="B85" s="210" t="s">
        <v>4965</v>
      </c>
      <c r="C85" s="228" t="s">
        <v>54</v>
      </c>
      <c r="D85" s="228"/>
      <c r="E85" s="226"/>
      <c r="F85" s="228" t="s">
        <v>5660</v>
      </c>
      <c r="G85" s="228" t="s">
        <v>94</v>
      </c>
      <c r="H85" s="228" t="s">
        <v>5563</v>
      </c>
      <c r="I85" s="228">
        <v>1</v>
      </c>
      <c r="J85" s="228" t="s">
        <v>5564</v>
      </c>
      <c r="K85" s="228">
        <v>90270000</v>
      </c>
      <c r="L85" s="229"/>
      <c r="M85" s="230">
        <v>44227</v>
      </c>
      <c r="N85" s="228">
        <v>1</v>
      </c>
      <c r="O85" s="228" t="s">
        <v>5564</v>
      </c>
      <c r="P85" s="228">
        <v>57375000</v>
      </c>
      <c r="Q85" s="229"/>
      <c r="R85" s="231">
        <v>4721</v>
      </c>
      <c r="S85" s="230">
        <v>44222</v>
      </c>
      <c r="T85" s="228" t="s">
        <v>5565</v>
      </c>
    </row>
    <row r="86" spans="1:20" x14ac:dyDescent="0.25">
      <c r="A86" s="209">
        <v>76</v>
      </c>
      <c r="B86" s="210" t="s">
        <v>4968</v>
      </c>
      <c r="C86" s="228" t="s">
        <v>54</v>
      </c>
      <c r="D86" s="228"/>
      <c r="E86" s="226"/>
      <c r="F86" s="228" t="s">
        <v>5661</v>
      </c>
      <c r="G86" s="228" t="s">
        <v>94</v>
      </c>
      <c r="H86" s="228" t="s">
        <v>5563</v>
      </c>
      <c r="I86" s="228">
        <v>1</v>
      </c>
      <c r="J86" s="228" t="s">
        <v>5564</v>
      </c>
      <c r="K86" s="228">
        <v>90270000</v>
      </c>
      <c r="L86" s="229"/>
      <c r="M86" s="230">
        <v>44227</v>
      </c>
      <c r="N86" s="228">
        <v>1</v>
      </c>
      <c r="O86" s="228" t="s">
        <v>5564</v>
      </c>
      <c r="P86" s="228">
        <v>57375000</v>
      </c>
      <c r="Q86" s="229"/>
      <c r="R86" s="231">
        <v>4721</v>
      </c>
      <c r="S86" s="230">
        <v>44217</v>
      </c>
      <c r="T86" s="228" t="s">
        <v>5565</v>
      </c>
    </row>
    <row r="87" spans="1:20" x14ac:dyDescent="0.25">
      <c r="A87" s="209">
        <v>77</v>
      </c>
      <c r="B87" s="210" t="s">
        <v>4971</v>
      </c>
      <c r="C87" s="228" t="s">
        <v>54</v>
      </c>
      <c r="D87" s="228"/>
      <c r="E87" s="226"/>
      <c r="F87" s="228" t="s">
        <v>5662</v>
      </c>
      <c r="G87" s="228" t="s">
        <v>94</v>
      </c>
      <c r="H87" s="228" t="s">
        <v>5563</v>
      </c>
      <c r="I87" s="228">
        <v>1</v>
      </c>
      <c r="J87" s="228" t="s">
        <v>5564</v>
      </c>
      <c r="K87" s="228">
        <v>90270000</v>
      </c>
      <c r="L87" s="229"/>
      <c r="M87" s="230">
        <v>44227</v>
      </c>
      <c r="N87" s="228">
        <v>1</v>
      </c>
      <c r="O87" s="228" t="s">
        <v>5564</v>
      </c>
      <c r="P87" s="228">
        <v>53550000</v>
      </c>
      <c r="Q87" s="229"/>
      <c r="R87" s="231">
        <v>4721</v>
      </c>
      <c r="S87" s="230">
        <v>44225</v>
      </c>
      <c r="T87" s="228" t="s">
        <v>5565</v>
      </c>
    </row>
    <row r="88" spans="1:20" x14ac:dyDescent="0.25">
      <c r="A88" s="209">
        <v>78</v>
      </c>
      <c r="B88" s="210" t="s">
        <v>4974</v>
      </c>
      <c r="C88" s="228" t="s">
        <v>54</v>
      </c>
      <c r="D88" s="228"/>
      <c r="E88" s="226"/>
      <c r="F88" s="228" t="s">
        <v>5663</v>
      </c>
      <c r="G88" s="228" t="s">
        <v>94</v>
      </c>
      <c r="H88" s="228" t="s">
        <v>5563</v>
      </c>
      <c r="I88" s="228">
        <v>1</v>
      </c>
      <c r="J88" s="228" t="s">
        <v>5564</v>
      </c>
      <c r="K88" s="228">
        <v>157943000</v>
      </c>
      <c r="L88" s="229"/>
      <c r="M88" s="230">
        <v>44227</v>
      </c>
      <c r="N88" s="228">
        <v>1</v>
      </c>
      <c r="O88" s="228" t="s">
        <v>5564</v>
      </c>
      <c r="P88" s="228">
        <v>128942116</v>
      </c>
      <c r="Q88" s="229"/>
      <c r="R88" s="231">
        <v>3921</v>
      </c>
      <c r="S88" s="230">
        <v>44208</v>
      </c>
      <c r="T88" s="228" t="s">
        <v>5565</v>
      </c>
    </row>
    <row r="89" spans="1:20" x14ac:dyDescent="0.25">
      <c r="A89" s="209">
        <v>79</v>
      </c>
      <c r="B89" s="210" t="s">
        <v>4977</v>
      </c>
      <c r="C89" s="228" t="s">
        <v>54</v>
      </c>
      <c r="D89" s="228"/>
      <c r="E89" s="226"/>
      <c r="F89" s="228" t="s">
        <v>5664</v>
      </c>
      <c r="G89" s="228" t="s">
        <v>94</v>
      </c>
      <c r="H89" s="228" t="s">
        <v>5563</v>
      </c>
      <c r="I89" s="228">
        <v>1</v>
      </c>
      <c r="J89" s="228" t="s">
        <v>5564</v>
      </c>
      <c r="K89" s="228">
        <v>110731200</v>
      </c>
      <c r="L89" s="229"/>
      <c r="M89" s="230">
        <v>44227</v>
      </c>
      <c r="N89" s="228">
        <v>1</v>
      </c>
      <c r="O89" s="228" t="s">
        <v>5564</v>
      </c>
      <c r="P89" s="228">
        <v>68816000</v>
      </c>
      <c r="Q89" s="229"/>
      <c r="R89" s="231">
        <v>8521</v>
      </c>
      <c r="S89" s="230">
        <v>44224</v>
      </c>
      <c r="T89" s="228" t="s">
        <v>5565</v>
      </c>
    </row>
    <row r="90" spans="1:20" x14ac:dyDescent="0.25">
      <c r="A90" s="209">
        <v>80</v>
      </c>
      <c r="B90" s="210" t="s">
        <v>4980</v>
      </c>
      <c r="C90" s="228" t="s">
        <v>54</v>
      </c>
      <c r="D90" s="228"/>
      <c r="E90" s="226"/>
      <c r="F90" s="228" t="s">
        <v>5665</v>
      </c>
      <c r="G90" s="228" t="s">
        <v>94</v>
      </c>
      <c r="H90" s="228" t="s">
        <v>5666</v>
      </c>
      <c r="I90" s="228">
        <v>1</v>
      </c>
      <c r="J90" s="228" t="s">
        <v>5564</v>
      </c>
      <c r="K90" s="228">
        <v>186263000</v>
      </c>
      <c r="L90" s="229"/>
      <c r="M90" s="230">
        <v>44227</v>
      </c>
      <c r="N90" s="228">
        <v>1</v>
      </c>
      <c r="O90" s="228" t="s">
        <v>5564</v>
      </c>
      <c r="P90" s="228">
        <v>118387500</v>
      </c>
      <c r="Q90" s="229"/>
      <c r="R90" s="231">
        <v>4921</v>
      </c>
      <c r="S90" s="230">
        <v>44215</v>
      </c>
      <c r="T90" s="228" t="s">
        <v>5565</v>
      </c>
    </row>
    <row r="91" spans="1:20" x14ac:dyDescent="0.25">
      <c r="A91" s="209">
        <v>81</v>
      </c>
      <c r="B91" s="210" t="s">
        <v>4983</v>
      </c>
      <c r="C91" s="228" t="s">
        <v>54</v>
      </c>
      <c r="D91" s="228"/>
      <c r="E91" s="226"/>
      <c r="F91" s="228" t="s">
        <v>5667</v>
      </c>
      <c r="G91" s="228" t="s">
        <v>94</v>
      </c>
      <c r="H91" s="228" t="s">
        <v>5666</v>
      </c>
      <c r="I91" s="228">
        <v>1</v>
      </c>
      <c r="J91" s="228" t="s">
        <v>5564</v>
      </c>
      <c r="K91" s="228">
        <v>149010400</v>
      </c>
      <c r="L91" s="229"/>
      <c r="M91" s="230">
        <v>44227</v>
      </c>
      <c r="N91" s="228">
        <v>1</v>
      </c>
      <c r="O91" s="228" t="s">
        <v>5564</v>
      </c>
      <c r="P91" s="228">
        <v>94710000</v>
      </c>
      <c r="Q91" s="229"/>
      <c r="R91" s="231">
        <v>4921</v>
      </c>
      <c r="S91" s="230">
        <v>44222</v>
      </c>
      <c r="T91" s="228" t="s">
        <v>5565</v>
      </c>
    </row>
    <row r="92" spans="1:20" x14ac:dyDescent="0.25">
      <c r="A92" s="209">
        <v>82</v>
      </c>
      <c r="B92" s="210" t="s">
        <v>4986</v>
      </c>
      <c r="C92" s="228" t="s">
        <v>54</v>
      </c>
      <c r="D92" s="228"/>
      <c r="E92" s="226"/>
      <c r="F92" s="228" t="s">
        <v>5668</v>
      </c>
      <c r="G92" s="228" t="s">
        <v>94</v>
      </c>
      <c r="H92" s="228" t="s">
        <v>5666</v>
      </c>
      <c r="I92" s="228">
        <v>1</v>
      </c>
      <c r="J92" s="228" t="s">
        <v>5564</v>
      </c>
      <c r="K92" s="228">
        <v>32497200</v>
      </c>
      <c r="L92" s="229"/>
      <c r="M92" s="230">
        <v>44227</v>
      </c>
      <c r="N92" s="228">
        <v>1</v>
      </c>
      <c r="O92" s="228" t="s">
        <v>5564</v>
      </c>
      <c r="P92" s="228">
        <v>19278000</v>
      </c>
      <c r="Q92" s="229"/>
      <c r="R92" s="231">
        <v>4921</v>
      </c>
      <c r="S92" s="230">
        <v>44230</v>
      </c>
      <c r="T92" s="228" t="s">
        <v>5565</v>
      </c>
    </row>
    <row r="93" spans="1:20" x14ac:dyDescent="0.25">
      <c r="A93" s="209">
        <v>83</v>
      </c>
      <c r="B93" s="210" t="s">
        <v>4989</v>
      </c>
      <c r="C93" s="228" t="s">
        <v>54</v>
      </c>
      <c r="D93" s="228"/>
      <c r="E93" s="226"/>
      <c r="F93" s="228" t="s">
        <v>5669</v>
      </c>
      <c r="G93" s="228" t="s">
        <v>94</v>
      </c>
      <c r="H93" s="228" t="s">
        <v>5666</v>
      </c>
      <c r="I93" s="228">
        <v>1</v>
      </c>
      <c r="J93" s="228" t="s">
        <v>5564</v>
      </c>
      <c r="K93" s="228">
        <v>54162000</v>
      </c>
      <c r="L93" s="229"/>
      <c r="M93" s="230">
        <v>44227</v>
      </c>
      <c r="N93" s="228">
        <v>1</v>
      </c>
      <c r="O93" s="228" t="s">
        <v>5564</v>
      </c>
      <c r="P93" s="228">
        <v>29240000</v>
      </c>
      <c r="Q93" s="229"/>
      <c r="R93" s="231">
        <v>4921</v>
      </c>
      <c r="S93" s="230">
        <v>44224</v>
      </c>
      <c r="T93" s="228" t="s">
        <v>5565</v>
      </c>
    </row>
    <row r="94" spans="1:20" x14ac:dyDescent="0.25">
      <c r="A94" s="209">
        <v>84</v>
      </c>
      <c r="B94" s="210" t="s">
        <v>4992</v>
      </c>
      <c r="C94" s="228" t="s">
        <v>54</v>
      </c>
      <c r="D94" s="228"/>
      <c r="E94" s="226"/>
      <c r="F94" s="228" t="s">
        <v>5670</v>
      </c>
      <c r="G94" s="228" t="s">
        <v>94</v>
      </c>
      <c r="H94" s="228" t="s">
        <v>5666</v>
      </c>
      <c r="I94" s="228">
        <v>1</v>
      </c>
      <c r="J94" s="228" t="s">
        <v>5564</v>
      </c>
      <c r="K94" s="228">
        <v>90270000</v>
      </c>
      <c r="L94" s="229"/>
      <c r="M94" s="230">
        <v>44227</v>
      </c>
      <c r="N94" s="228">
        <v>1</v>
      </c>
      <c r="O94" s="228" t="s">
        <v>5564</v>
      </c>
      <c r="P94" s="228">
        <v>55462500</v>
      </c>
      <c r="Q94" s="229"/>
      <c r="R94" s="231">
        <v>4921</v>
      </c>
      <c r="S94" s="230">
        <v>44224</v>
      </c>
      <c r="T94" s="228" t="s">
        <v>5565</v>
      </c>
    </row>
    <row r="95" spans="1:20" x14ac:dyDescent="0.25">
      <c r="A95" s="209">
        <v>85</v>
      </c>
      <c r="B95" s="210" t="s">
        <v>4995</v>
      </c>
      <c r="C95" s="228" t="s">
        <v>54</v>
      </c>
      <c r="D95" s="228"/>
      <c r="E95" s="226"/>
      <c r="F95" s="228" t="s">
        <v>5671</v>
      </c>
      <c r="G95" s="228" t="s">
        <v>94</v>
      </c>
      <c r="H95" s="228" t="s">
        <v>5666</v>
      </c>
      <c r="I95" s="228">
        <v>1</v>
      </c>
      <c r="J95" s="228" t="s">
        <v>5564</v>
      </c>
      <c r="K95" s="228">
        <v>90270000</v>
      </c>
      <c r="L95" s="229"/>
      <c r="M95" s="230">
        <v>44227</v>
      </c>
      <c r="N95" s="228">
        <v>1</v>
      </c>
      <c r="O95" s="228" t="s">
        <v>5564</v>
      </c>
      <c r="P95" s="228">
        <v>53550000</v>
      </c>
      <c r="Q95" s="229"/>
      <c r="R95" s="231">
        <v>4921</v>
      </c>
      <c r="S95" s="230">
        <v>44231</v>
      </c>
      <c r="T95" s="228" t="s">
        <v>5565</v>
      </c>
    </row>
    <row r="96" spans="1:20" x14ac:dyDescent="0.25">
      <c r="A96" s="209">
        <v>86</v>
      </c>
      <c r="B96" s="210" t="s">
        <v>4998</v>
      </c>
      <c r="C96" s="228" t="s">
        <v>54</v>
      </c>
      <c r="D96" s="228"/>
      <c r="E96" s="226"/>
      <c r="F96" s="228" t="s">
        <v>5672</v>
      </c>
      <c r="G96" s="228" t="s">
        <v>94</v>
      </c>
      <c r="H96" s="228" t="s">
        <v>5563</v>
      </c>
      <c r="I96" s="228">
        <v>1</v>
      </c>
      <c r="J96" s="228" t="s">
        <v>5564</v>
      </c>
      <c r="K96" s="228">
        <v>112608000</v>
      </c>
      <c r="L96" s="229"/>
      <c r="M96" s="230">
        <v>44227</v>
      </c>
      <c r="N96" s="228">
        <v>1</v>
      </c>
      <c r="O96" s="228" t="s">
        <v>5564</v>
      </c>
      <c r="P96" s="228">
        <v>61934400</v>
      </c>
      <c r="Q96" s="229"/>
      <c r="R96" s="231">
        <v>10021</v>
      </c>
      <c r="S96" s="230">
        <v>44218</v>
      </c>
      <c r="T96" s="228" t="s">
        <v>5565</v>
      </c>
    </row>
    <row r="97" spans="1:20" x14ac:dyDescent="0.25">
      <c r="A97" s="209">
        <v>87</v>
      </c>
      <c r="B97" s="210" t="s">
        <v>5001</v>
      </c>
      <c r="C97" s="228" t="s">
        <v>54</v>
      </c>
      <c r="D97" s="228"/>
      <c r="E97" s="226"/>
      <c r="F97" s="228" t="s">
        <v>5673</v>
      </c>
      <c r="G97" s="228" t="s">
        <v>94</v>
      </c>
      <c r="H97" s="228" t="s">
        <v>5563</v>
      </c>
      <c r="I97" s="228">
        <v>1</v>
      </c>
      <c r="J97" s="228" t="s">
        <v>5564</v>
      </c>
      <c r="K97" s="228">
        <v>112608000</v>
      </c>
      <c r="L97" s="229"/>
      <c r="M97" s="230">
        <v>44227</v>
      </c>
      <c r="N97" s="228">
        <v>1</v>
      </c>
      <c r="O97" s="228" t="s">
        <v>5564</v>
      </c>
      <c r="P97" s="228">
        <v>57222000</v>
      </c>
      <c r="Q97" s="229"/>
      <c r="R97" s="231">
        <v>10021</v>
      </c>
      <c r="S97" s="230">
        <v>44218</v>
      </c>
      <c r="T97" s="228" t="s">
        <v>5565</v>
      </c>
    </row>
    <row r="98" spans="1:20" x14ac:dyDescent="0.25">
      <c r="A98" s="209">
        <v>88</v>
      </c>
      <c r="B98" s="210" t="s">
        <v>5004</v>
      </c>
      <c r="C98" s="228" t="s">
        <v>54</v>
      </c>
      <c r="D98" s="228"/>
      <c r="E98" s="226"/>
      <c r="F98" s="228" t="s">
        <v>5674</v>
      </c>
      <c r="G98" s="228" t="s">
        <v>94</v>
      </c>
      <c r="H98" s="228" t="s">
        <v>5675</v>
      </c>
      <c r="I98" s="228">
        <v>1</v>
      </c>
      <c r="J98" s="228" t="s">
        <v>5564</v>
      </c>
      <c r="K98" s="228">
        <v>160620000</v>
      </c>
      <c r="L98" s="229"/>
      <c r="M98" s="230">
        <v>44227</v>
      </c>
      <c r="N98" s="228">
        <v>1</v>
      </c>
      <c r="O98" s="228" t="s">
        <v>5564</v>
      </c>
      <c r="P98" s="228">
        <v>20114400</v>
      </c>
      <c r="Q98" s="229"/>
      <c r="R98" s="231">
        <v>4021</v>
      </c>
      <c r="S98" s="230">
        <v>44211</v>
      </c>
      <c r="T98" s="228" t="s">
        <v>5565</v>
      </c>
    </row>
    <row r="99" spans="1:20" x14ac:dyDescent="0.25">
      <c r="A99" s="209">
        <v>89</v>
      </c>
      <c r="B99" s="210" t="s">
        <v>5007</v>
      </c>
      <c r="C99" s="228" t="s">
        <v>54</v>
      </c>
      <c r="D99" s="228"/>
      <c r="E99" s="226"/>
      <c r="F99" s="228" t="s">
        <v>5676</v>
      </c>
      <c r="G99" s="228" t="s">
        <v>94</v>
      </c>
      <c r="H99" s="228" t="s">
        <v>5675</v>
      </c>
      <c r="I99" s="228">
        <v>1</v>
      </c>
      <c r="J99" s="228" t="s">
        <v>5564</v>
      </c>
      <c r="K99" s="228">
        <v>35496000</v>
      </c>
      <c r="L99" s="229"/>
      <c r="M99" s="230">
        <v>44227</v>
      </c>
      <c r="N99" s="228">
        <v>1</v>
      </c>
      <c r="O99" s="228" t="s">
        <v>5564</v>
      </c>
      <c r="P99" s="228">
        <v>91910333</v>
      </c>
      <c r="Q99" s="229"/>
      <c r="R99" s="231">
        <v>4021</v>
      </c>
      <c r="S99" s="230">
        <v>44211</v>
      </c>
      <c r="T99" s="228" t="s">
        <v>5565</v>
      </c>
    </row>
    <row r="100" spans="1:20" x14ac:dyDescent="0.25">
      <c r="A100" s="209">
        <v>90</v>
      </c>
      <c r="B100" s="210" t="s">
        <v>5010</v>
      </c>
      <c r="C100" s="228" t="s">
        <v>54</v>
      </c>
      <c r="D100" s="228"/>
      <c r="E100" s="226"/>
      <c r="F100" s="228" t="s">
        <v>5677</v>
      </c>
      <c r="G100" s="228" t="s">
        <v>94</v>
      </c>
      <c r="H100" s="228" t="s">
        <v>5563</v>
      </c>
      <c r="I100" s="228">
        <v>1</v>
      </c>
      <c r="J100" s="228" t="s">
        <v>5564</v>
      </c>
      <c r="K100" s="228">
        <v>112608000</v>
      </c>
      <c r="L100" s="229"/>
      <c r="M100" s="230">
        <v>44227</v>
      </c>
      <c r="N100" s="228">
        <v>1</v>
      </c>
      <c r="O100" s="228" t="s">
        <v>5564</v>
      </c>
      <c r="P100" s="228">
        <v>61934400</v>
      </c>
      <c r="Q100" s="229"/>
      <c r="R100" s="231">
        <v>10021</v>
      </c>
      <c r="S100" s="230">
        <v>44218</v>
      </c>
      <c r="T100" s="228" t="s">
        <v>5565</v>
      </c>
    </row>
    <row r="101" spans="1:20" x14ac:dyDescent="0.25">
      <c r="A101" s="209">
        <v>91</v>
      </c>
      <c r="B101" s="210" t="s">
        <v>5013</v>
      </c>
      <c r="C101" s="228" t="s">
        <v>54</v>
      </c>
      <c r="D101" s="228"/>
      <c r="E101" s="226"/>
      <c r="F101" s="228" t="s">
        <v>5678</v>
      </c>
      <c r="G101" s="228" t="s">
        <v>94</v>
      </c>
      <c r="H101" s="228" t="s">
        <v>5563</v>
      </c>
      <c r="I101" s="228">
        <v>1</v>
      </c>
      <c r="J101" s="228" t="s">
        <v>5564</v>
      </c>
      <c r="K101" s="228">
        <v>112608000</v>
      </c>
      <c r="L101" s="229"/>
      <c r="M101" s="230">
        <v>44227</v>
      </c>
      <c r="N101" s="228">
        <v>1</v>
      </c>
      <c r="O101" s="228" t="s">
        <v>5564</v>
      </c>
      <c r="P101" s="228">
        <v>61934400</v>
      </c>
      <c r="Q101" s="229"/>
      <c r="R101" s="231">
        <v>10021</v>
      </c>
      <c r="S101" s="230">
        <v>44218</v>
      </c>
      <c r="T101" s="228" t="s">
        <v>5565</v>
      </c>
    </row>
    <row r="102" spans="1:20" x14ac:dyDescent="0.25">
      <c r="A102" s="209">
        <v>92</v>
      </c>
      <c r="B102" s="210" t="s">
        <v>5016</v>
      </c>
      <c r="C102" s="228" t="s">
        <v>54</v>
      </c>
      <c r="D102" s="228"/>
      <c r="E102" s="226"/>
      <c r="F102" s="228" t="s">
        <v>5679</v>
      </c>
      <c r="G102" s="228" t="s">
        <v>94</v>
      </c>
      <c r="H102" s="228" t="s">
        <v>5675</v>
      </c>
      <c r="I102" s="228">
        <v>1</v>
      </c>
      <c r="J102" s="228" t="s">
        <v>5564</v>
      </c>
      <c r="K102" s="228">
        <v>134100000</v>
      </c>
      <c r="L102" s="229"/>
      <c r="M102" s="230">
        <v>44227</v>
      </c>
      <c r="N102" s="228">
        <v>1</v>
      </c>
      <c r="O102" s="228" t="s">
        <v>5564</v>
      </c>
      <c r="P102" s="228">
        <v>76735000</v>
      </c>
      <c r="Q102" s="229"/>
      <c r="R102" s="231">
        <v>4021</v>
      </c>
      <c r="S102" s="230">
        <v>44211</v>
      </c>
      <c r="T102" s="228" t="s">
        <v>5565</v>
      </c>
    </row>
    <row r="103" spans="1:20" x14ac:dyDescent="0.25">
      <c r="A103" s="209">
        <v>93</v>
      </c>
      <c r="B103" s="210" t="s">
        <v>5019</v>
      </c>
      <c r="C103" s="228" t="s">
        <v>54</v>
      </c>
      <c r="D103" s="228"/>
      <c r="E103" s="226"/>
      <c r="F103" s="228" t="s">
        <v>5680</v>
      </c>
      <c r="G103" s="228" t="s">
        <v>94</v>
      </c>
      <c r="H103" s="228" t="s">
        <v>5675</v>
      </c>
      <c r="I103" s="228">
        <v>1</v>
      </c>
      <c r="J103" s="228" t="s">
        <v>5564</v>
      </c>
      <c r="K103" s="228">
        <v>112608000</v>
      </c>
      <c r="L103" s="229"/>
      <c r="M103" s="230">
        <v>44227</v>
      </c>
      <c r="N103" s="228">
        <v>1</v>
      </c>
      <c r="O103" s="228" t="s">
        <v>5564</v>
      </c>
      <c r="P103" s="228">
        <v>64436800</v>
      </c>
      <c r="Q103" s="229"/>
      <c r="R103" s="231">
        <v>4021</v>
      </c>
      <c r="S103" s="230">
        <v>44211</v>
      </c>
      <c r="T103" s="228" t="s">
        <v>5565</v>
      </c>
    </row>
    <row r="104" spans="1:20" x14ac:dyDescent="0.25">
      <c r="A104" s="209">
        <v>94</v>
      </c>
      <c r="B104" s="210" t="s">
        <v>5022</v>
      </c>
      <c r="C104" s="228" t="s">
        <v>54</v>
      </c>
      <c r="D104" s="228"/>
      <c r="E104" s="226"/>
      <c r="F104" s="228" t="s">
        <v>5681</v>
      </c>
      <c r="G104" s="228" t="s">
        <v>94</v>
      </c>
      <c r="H104" s="228" t="s">
        <v>5675</v>
      </c>
      <c r="I104" s="228">
        <v>1</v>
      </c>
      <c r="J104" s="228" t="s">
        <v>5564</v>
      </c>
      <c r="K104" s="228">
        <v>189420000</v>
      </c>
      <c r="L104" s="229"/>
      <c r="M104" s="230">
        <v>44227</v>
      </c>
      <c r="N104" s="228">
        <v>1</v>
      </c>
      <c r="O104" s="228" t="s">
        <v>5564</v>
      </c>
      <c r="P104" s="228">
        <v>108390333</v>
      </c>
      <c r="Q104" s="229"/>
      <c r="R104" s="231">
        <v>4021</v>
      </c>
      <c r="S104" s="230">
        <v>44211</v>
      </c>
      <c r="T104" s="228" t="s">
        <v>5565</v>
      </c>
    </row>
    <row r="105" spans="1:20" x14ac:dyDescent="0.25">
      <c r="A105" s="209">
        <v>95</v>
      </c>
      <c r="B105" s="210" t="s">
        <v>5024</v>
      </c>
      <c r="C105" s="228" t="s">
        <v>54</v>
      </c>
      <c r="D105" s="228"/>
      <c r="E105" s="226"/>
      <c r="F105" s="228" t="s">
        <v>5682</v>
      </c>
      <c r="G105" s="228" t="s">
        <v>94</v>
      </c>
      <c r="H105" s="228" t="s">
        <v>5675</v>
      </c>
      <c r="I105" s="228">
        <v>1</v>
      </c>
      <c r="J105" s="228" t="s">
        <v>5564</v>
      </c>
      <c r="K105" s="228">
        <v>134100000</v>
      </c>
      <c r="L105" s="229"/>
      <c r="M105" s="230">
        <v>44227</v>
      </c>
      <c r="N105" s="228">
        <v>1</v>
      </c>
      <c r="O105" s="228" t="s">
        <v>5564</v>
      </c>
      <c r="P105" s="228">
        <v>76735000</v>
      </c>
      <c r="Q105" s="229"/>
      <c r="R105" s="231">
        <v>4021</v>
      </c>
      <c r="S105" s="230">
        <v>44211</v>
      </c>
      <c r="T105" s="228" t="s">
        <v>5565</v>
      </c>
    </row>
    <row r="106" spans="1:20" x14ac:dyDescent="0.25">
      <c r="A106" s="209">
        <v>96</v>
      </c>
      <c r="B106" s="210" t="s">
        <v>5026</v>
      </c>
      <c r="C106" s="228" t="s">
        <v>54</v>
      </c>
      <c r="D106" s="228"/>
      <c r="E106" s="226"/>
      <c r="F106" s="228" t="s">
        <v>5683</v>
      </c>
      <c r="G106" s="228" t="s">
        <v>94</v>
      </c>
      <c r="H106" s="228" t="s">
        <v>5675</v>
      </c>
      <c r="I106" s="228">
        <v>1</v>
      </c>
      <c r="J106" s="228" t="s">
        <v>5564</v>
      </c>
      <c r="K106" s="228">
        <v>82008000</v>
      </c>
      <c r="L106" s="229"/>
      <c r="M106" s="230">
        <v>44227</v>
      </c>
      <c r="N106" s="228">
        <v>1</v>
      </c>
      <c r="O106" s="228" t="s">
        <v>5564</v>
      </c>
      <c r="P106" s="228">
        <v>46471200</v>
      </c>
      <c r="Q106" s="229"/>
      <c r="R106" s="231">
        <v>4021</v>
      </c>
      <c r="S106" s="230">
        <v>44211</v>
      </c>
      <c r="T106" s="228" t="s">
        <v>5565</v>
      </c>
    </row>
    <row r="107" spans="1:20" x14ac:dyDescent="0.25">
      <c r="A107" s="209">
        <v>97</v>
      </c>
      <c r="B107" s="210" t="s">
        <v>5029</v>
      </c>
      <c r="C107" s="228" t="s">
        <v>54</v>
      </c>
      <c r="D107" s="228"/>
      <c r="E107" s="226"/>
      <c r="F107" s="228" t="s">
        <v>5684</v>
      </c>
      <c r="G107" s="228" t="s">
        <v>94</v>
      </c>
      <c r="H107" s="228" t="s">
        <v>5563</v>
      </c>
      <c r="I107" s="228">
        <v>1</v>
      </c>
      <c r="J107" s="228" t="s">
        <v>5564</v>
      </c>
      <c r="K107" s="228">
        <v>112608000</v>
      </c>
      <c r="L107" s="229"/>
      <c r="M107" s="230">
        <v>44227</v>
      </c>
      <c r="N107" s="228">
        <v>1</v>
      </c>
      <c r="O107" s="228" t="s">
        <v>5564</v>
      </c>
      <c r="P107" s="228">
        <v>45104400</v>
      </c>
      <c r="Q107" s="229"/>
      <c r="R107" s="231">
        <v>10021</v>
      </c>
      <c r="S107" s="230">
        <v>44218</v>
      </c>
      <c r="T107" s="228" t="s">
        <v>5565</v>
      </c>
    </row>
    <row r="108" spans="1:20" x14ac:dyDescent="0.25">
      <c r="A108" s="209">
        <v>98</v>
      </c>
      <c r="B108" s="210" t="s">
        <v>5032</v>
      </c>
      <c r="C108" s="228" t="s">
        <v>54</v>
      </c>
      <c r="D108" s="228"/>
      <c r="E108" s="226"/>
      <c r="F108" s="228" t="s">
        <v>5685</v>
      </c>
      <c r="G108" s="228" t="s">
        <v>94</v>
      </c>
      <c r="H108" s="228" t="s">
        <v>5675</v>
      </c>
      <c r="I108" s="228">
        <v>1</v>
      </c>
      <c r="J108" s="228" t="s">
        <v>5564</v>
      </c>
      <c r="K108" s="228">
        <v>189420000</v>
      </c>
      <c r="L108" s="229"/>
      <c r="M108" s="230">
        <v>44227</v>
      </c>
      <c r="N108" s="228">
        <v>1</v>
      </c>
      <c r="O108" s="228" t="s">
        <v>5564</v>
      </c>
      <c r="P108" s="228">
        <v>107806667</v>
      </c>
      <c r="Q108" s="229"/>
      <c r="R108" s="231">
        <v>4021</v>
      </c>
      <c r="S108" s="230">
        <v>44211</v>
      </c>
      <c r="T108" s="228" t="s">
        <v>5565</v>
      </c>
    </row>
    <row r="109" spans="1:20" x14ac:dyDescent="0.25">
      <c r="A109" s="209">
        <v>99</v>
      </c>
      <c r="B109" s="210" t="s">
        <v>5035</v>
      </c>
      <c r="C109" s="228" t="s">
        <v>54</v>
      </c>
      <c r="D109" s="228"/>
      <c r="E109" s="226"/>
      <c r="F109" s="228" t="s">
        <v>5686</v>
      </c>
      <c r="G109" s="228" t="s">
        <v>94</v>
      </c>
      <c r="H109" s="228" t="s">
        <v>5675</v>
      </c>
      <c r="I109" s="228">
        <v>1</v>
      </c>
      <c r="J109" s="228" t="s">
        <v>5564</v>
      </c>
      <c r="K109" s="228">
        <v>144000000</v>
      </c>
      <c r="L109" s="229"/>
      <c r="M109" s="230">
        <v>44227</v>
      </c>
      <c r="N109" s="228">
        <v>1</v>
      </c>
      <c r="O109" s="228" t="s">
        <v>5564</v>
      </c>
      <c r="P109" s="228">
        <v>82400000</v>
      </c>
      <c r="Q109" s="229"/>
      <c r="R109" s="231">
        <v>4021</v>
      </c>
      <c r="S109" s="230">
        <v>44211</v>
      </c>
      <c r="T109" s="228" t="s">
        <v>5565</v>
      </c>
    </row>
    <row r="110" spans="1:20" x14ac:dyDescent="0.25">
      <c r="A110" s="209">
        <v>100</v>
      </c>
      <c r="B110" s="210" t="s">
        <v>5038</v>
      </c>
      <c r="C110" s="228" t="s">
        <v>54</v>
      </c>
      <c r="D110" s="228"/>
      <c r="E110" s="226"/>
      <c r="F110" s="228" t="s">
        <v>5687</v>
      </c>
      <c r="G110" s="228" t="s">
        <v>94</v>
      </c>
      <c r="H110" s="228" t="s">
        <v>5675</v>
      </c>
      <c r="I110" s="228">
        <v>1</v>
      </c>
      <c r="J110" s="228" t="s">
        <v>5564</v>
      </c>
      <c r="K110" s="228">
        <v>29280000</v>
      </c>
      <c r="L110" s="229"/>
      <c r="M110" s="230">
        <v>44227</v>
      </c>
      <c r="N110" s="228">
        <v>1</v>
      </c>
      <c r="O110" s="228" t="s">
        <v>5564</v>
      </c>
      <c r="P110" s="228">
        <v>16104000</v>
      </c>
      <c r="Q110" s="229"/>
      <c r="R110" s="231">
        <v>4021</v>
      </c>
      <c r="S110" s="230">
        <v>44211</v>
      </c>
      <c r="T110" s="228" t="s">
        <v>5565</v>
      </c>
    </row>
    <row r="111" spans="1:20" x14ac:dyDescent="0.25">
      <c r="A111" s="209">
        <v>101</v>
      </c>
      <c r="B111" s="210" t="s">
        <v>5041</v>
      </c>
      <c r="C111" s="228" t="s">
        <v>54</v>
      </c>
      <c r="D111" s="228"/>
      <c r="E111" s="226"/>
      <c r="F111" s="228" t="s">
        <v>5688</v>
      </c>
      <c r="G111" s="228" t="s">
        <v>94</v>
      </c>
      <c r="H111" s="228" t="s">
        <v>5642</v>
      </c>
      <c r="I111" s="228">
        <v>1</v>
      </c>
      <c r="J111" s="228" t="s">
        <v>5564</v>
      </c>
      <c r="K111" s="228">
        <v>84150000</v>
      </c>
      <c r="L111" s="229"/>
      <c r="M111" s="230">
        <v>44227</v>
      </c>
      <c r="N111" s="228">
        <v>1</v>
      </c>
      <c r="O111" s="228" t="s">
        <v>5564</v>
      </c>
      <c r="P111" s="228">
        <v>53550000</v>
      </c>
      <c r="Q111" s="229"/>
      <c r="R111" s="231">
        <v>8721</v>
      </c>
      <c r="S111" s="230">
        <v>44224</v>
      </c>
      <c r="T111" s="228" t="s">
        <v>5565</v>
      </c>
    </row>
    <row r="112" spans="1:20" x14ac:dyDescent="0.25">
      <c r="A112" s="209">
        <v>102</v>
      </c>
      <c r="B112" s="210" t="s">
        <v>5044</v>
      </c>
      <c r="C112" s="228" t="s">
        <v>54</v>
      </c>
      <c r="D112" s="228"/>
      <c r="E112" s="226"/>
      <c r="F112" s="228" t="s">
        <v>5689</v>
      </c>
      <c r="G112" s="228" t="s">
        <v>94</v>
      </c>
      <c r="H112" s="228" t="s">
        <v>5642</v>
      </c>
      <c r="I112" s="228">
        <v>1</v>
      </c>
      <c r="J112" s="228" t="s">
        <v>5564</v>
      </c>
      <c r="K112" s="228">
        <v>76500000</v>
      </c>
      <c r="L112" s="229"/>
      <c r="M112" s="230">
        <v>44227</v>
      </c>
      <c r="N112" s="228">
        <v>1</v>
      </c>
      <c r="O112" s="228" t="s">
        <v>5564</v>
      </c>
      <c r="P112" s="228">
        <v>53550000</v>
      </c>
      <c r="Q112" s="229"/>
      <c r="R112" s="231">
        <v>8721</v>
      </c>
      <c r="S112" s="230">
        <v>44224</v>
      </c>
      <c r="T112" s="228" t="s">
        <v>5565</v>
      </c>
    </row>
    <row r="113" spans="1:20" x14ac:dyDescent="0.25">
      <c r="A113" s="209">
        <v>103</v>
      </c>
      <c r="B113" s="210" t="s">
        <v>5047</v>
      </c>
      <c r="C113" s="228" t="s">
        <v>54</v>
      </c>
      <c r="D113" s="228"/>
      <c r="E113" s="226"/>
      <c r="F113" s="228" t="s">
        <v>5690</v>
      </c>
      <c r="G113" s="228" t="s">
        <v>94</v>
      </c>
      <c r="H113" s="228" t="s">
        <v>5585</v>
      </c>
      <c r="I113" s="228">
        <v>1</v>
      </c>
      <c r="J113" s="228" t="s">
        <v>5564</v>
      </c>
      <c r="K113" s="228">
        <v>65824000</v>
      </c>
      <c r="L113" s="229"/>
      <c r="M113" s="230">
        <v>44227</v>
      </c>
      <c r="N113" s="228">
        <v>1</v>
      </c>
      <c r="O113" s="228" t="s">
        <v>5564</v>
      </c>
      <c r="P113" s="228">
        <v>65450000</v>
      </c>
      <c r="Q113" s="229"/>
      <c r="R113" s="231">
        <v>2221</v>
      </c>
      <c r="S113" s="230">
        <v>44208</v>
      </c>
      <c r="T113" s="228" t="s">
        <v>5565</v>
      </c>
    </row>
    <row r="114" spans="1:20" x14ac:dyDescent="0.25">
      <c r="A114" s="209">
        <v>104</v>
      </c>
      <c r="B114" s="210" t="s">
        <v>5050</v>
      </c>
      <c r="C114" s="228" t="s">
        <v>54</v>
      </c>
      <c r="D114" s="228"/>
      <c r="E114" s="226"/>
      <c r="F114" s="228" t="s">
        <v>5691</v>
      </c>
      <c r="G114" s="228" t="s">
        <v>94</v>
      </c>
      <c r="H114" s="228" t="s">
        <v>5585</v>
      </c>
      <c r="I114" s="228">
        <v>1</v>
      </c>
      <c r="J114" s="228" t="s">
        <v>5564</v>
      </c>
      <c r="K114" s="228">
        <v>110731200</v>
      </c>
      <c r="L114" s="229"/>
      <c r="M114" s="230">
        <v>44227</v>
      </c>
      <c r="N114" s="228">
        <v>1</v>
      </c>
      <c r="O114" s="228" t="s">
        <v>5564</v>
      </c>
      <c r="P114" s="228">
        <v>25024000</v>
      </c>
      <c r="Q114" s="229"/>
      <c r="R114" s="231">
        <v>2221</v>
      </c>
      <c r="S114" s="230">
        <v>44208</v>
      </c>
      <c r="T114" s="228" t="s">
        <v>5565</v>
      </c>
    </row>
    <row r="115" spans="1:20" x14ac:dyDescent="0.25">
      <c r="A115" s="209">
        <v>105</v>
      </c>
      <c r="B115" s="210" t="s">
        <v>5053</v>
      </c>
      <c r="C115" s="228" t="s">
        <v>54</v>
      </c>
      <c r="D115" s="228"/>
      <c r="E115" s="226"/>
      <c r="F115" s="228" t="s">
        <v>5692</v>
      </c>
      <c r="G115" s="228" t="s">
        <v>94</v>
      </c>
      <c r="H115" s="228" t="s">
        <v>5585</v>
      </c>
      <c r="I115" s="228">
        <v>1</v>
      </c>
      <c r="J115" s="228" t="s">
        <v>5564</v>
      </c>
      <c r="K115" s="228">
        <v>54162000</v>
      </c>
      <c r="L115" s="229"/>
      <c r="M115" s="230">
        <v>44227</v>
      </c>
      <c r="N115" s="228">
        <v>1</v>
      </c>
      <c r="O115" s="228" t="s">
        <v>5564</v>
      </c>
      <c r="P115" s="228">
        <v>12087000</v>
      </c>
      <c r="Q115" s="229"/>
      <c r="R115" s="231">
        <v>2221</v>
      </c>
      <c r="S115" s="230">
        <v>44210</v>
      </c>
      <c r="T115" s="228" t="s">
        <v>5565</v>
      </c>
    </row>
    <row r="116" spans="1:20" x14ac:dyDescent="0.25">
      <c r="A116" s="209">
        <v>106</v>
      </c>
      <c r="B116" s="210" t="s">
        <v>5056</v>
      </c>
      <c r="C116" s="228" t="s">
        <v>54</v>
      </c>
      <c r="D116" s="228"/>
      <c r="E116" s="226"/>
      <c r="F116" s="228" t="s">
        <v>5693</v>
      </c>
      <c r="G116" s="228" t="s">
        <v>94</v>
      </c>
      <c r="H116" s="228" t="s">
        <v>5694</v>
      </c>
      <c r="I116" s="228">
        <v>1</v>
      </c>
      <c r="J116" s="228" t="s">
        <v>5564</v>
      </c>
      <c r="K116" s="228">
        <v>66198000</v>
      </c>
      <c r="L116" s="229"/>
      <c r="M116" s="230">
        <v>44227</v>
      </c>
      <c r="N116" s="228">
        <v>1</v>
      </c>
      <c r="O116" s="228" t="s">
        <v>5564</v>
      </c>
      <c r="P116" s="228">
        <v>16082000</v>
      </c>
      <c r="Q116" s="229"/>
      <c r="R116" s="231">
        <v>2021</v>
      </c>
      <c r="S116" s="230">
        <v>44208</v>
      </c>
      <c r="T116" s="228" t="s">
        <v>5565</v>
      </c>
    </row>
    <row r="117" spans="1:20" x14ac:dyDescent="0.25">
      <c r="A117" s="209">
        <v>107</v>
      </c>
      <c r="B117" s="210" t="s">
        <v>5059</v>
      </c>
      <c r="C117" s="228" t="s">
        <v>54</v>
      </c>
      <c r="D117" s="228"/>
      <c r="E117" s="226"/>
      <c r="F117" s="228" t="s">
        <v>5695</v>
      </c>
      <c r="G117" s="228" t="s">
        <v>94</v>
      </c>
      <c r="H117" s="228" t="s">
        <v>5585</v>
      </c>
      <c r="I117" s="228">
        <v>1</v>
      </c>
      <c r="J117" s="228" t="s">
        <v>5564</v>
      </c>
      <c r="K117" s="228">
        <v>54162000</v>
      </c>
      <c r="L117" s="229"/>
      <c r="M117" s="230">
        <v>44227</v>
      </c>
      <c r="N117" s="228">
        <v>1</v>
      </c>
      <c r="O117" s="228" t="s">
        <v>5564</v>
      </c>
      <c r="P117" s="228">
        <v>12087000</v>
      </c>
      <c r="Q117" s="229"/>
      <c r="R117" s="231">
        <v>2221</v>
      </c>
      <c r="S117" s="230">
        <v>44210</v>
      </c>
      <c r="T117" s="228" t="s">
        <v>5565</v>
      </c>
    </row>
    <row r="118" spans="1:20" x14ac:dyDescent="0.25">
      <c r="A118" s="209">
        <v>108</v>
      </c>
      <c r="B118" s="210" t="s">
        <v>5062</v>
      </c>
      <c r="C118" s="228" t="s">
        <v>54</v>
      </c>
      <c r="D118" s="228"/>
      <c r="E118" s="226"/>
      <c r="F118" s="228" t="s">
        <v>5696</v>
      </c>
      <c r="G118" s="228" t="s">
        <v>101</v>
      </c>
      <c r="H118" s="228" t="s">
        <v>5450</v>
      </c>
      <c r="I118" s="228">
        <v>1</v>
      </c>
      <c r="J118" s="228" t="s">
        <v>5564</v>
      </c>
      <c r="K118" s="228">
        <v>186263000</v>
      </c>
      <c r="L118" s="229"/>
      <c r="M118" s="230">
        <v>44347</v>
      </c>
      <c r="N118" s="228">
        <v>0</v>
      </c>
      <c r="O118" s="228" t="s">
        <v>5450</v>
      </c>
      <c r="P118" s="228">
        <v>0</v>
      </c>
      <c r="Q118" s="229"/>
      <c r="R118" s="228" t="s">
        <v>5450</v>
      </c>
      <c r="S118" s="230">
        <v>1</v>
      </c>
      <c r="T118" s="228" t="s">
        <v>5602</v>
      </c>
    </row>
    <row r="119" spans="1:20" x14ac:dyDescent="0.25">
      <c r="A119" s="209">
        <v>109</v>
      </c>
      <c r="B119" s="210" t="s">
        <v>5065</v>
      </c>
      <c r="C119" s="228" t="s">
        <v>54</v>
      </c>
      <c r="D119" s="228"/>
      <c r="E119" s="226"/>
      <c r="F119" s="228" t="s">
        <v>5697</v>
      </c>
      <c r="G119" s="228" t="s">
        <v>94</v>
      </c>
      <c r="H119" s="228" t="s">
        <v>5585</v>
      </c>
      <c r="I119" s="228">
        <v>1</v>
      </c>
      <c r="J119" s="228" t="s">
        <v>5564</v>
      </c>
      <c r="K119" s="228">
        <v>80641200</v>
      </c>
      <c r="L119" s="229"/>
      <c r="M119" s="230">
        <v>44227</v>
      </c>
      <c r="N119" s="228">
        <v>1</v>
      </c>
      <c r="O119" s="228" t="s">
        <v>5564</v>
      </c>
      <c r="P119" s="228">
        <v>19590800</v>
      </c>
      <c r="Q119" s="229"/>
      <c r="R119" s="231">
        <v>2221</v>
      </c>
      <c r="S119" s="230">
        <v>44208</v>
      </c>
      <c r="T119" s="228" t="s">
        <v>5565</v>
      </c>
    </row>
    <row r="120" spans="1:20" x14ac:dyDescent="0.25">
      <c r="A120" s="209">
        <v>110</v>
      </c>
      <c r="B120" s="210" t="s">
        <v>5068</v>
      </c>
      <c r="C120" s="228" t="s">
        <v>54</v>
      </c>
      <c r="D120" s="228"/>
      <c r="E120" s="226"/>
      <c r="F120" s="228" t="s">
        <v>5698</v>
      </c>
      <c r="G120" s="228" t="s">
        <v>94</v>
      </c>
      <c r="H120" s="228" t="s">
        <v>5585</v>
      </c>
      <c r="I120" s="228">
        <v>1</v>
      </c>
      <c r="J120" s="228" t="s">
        <v>5564</v>
      </c>
      <c r="K120" s="228">
        <v>66198000</v>
      </c>
      <c r="L120" s="229"/>
      <c r="M120" s="230">
        <v>44227</v>
      </c>
      <c r="N120" s="228">
        <v>1</v>
      </c>
      <c r="O120" s="228" t="s">
        <v>5564</v>
      </c>
      <c r="P120" s="228">
        <v>39270000</v>
      </c>
      <c r="Q120" s="229"/>
      <c r="R120" s="231">
        <v>2221</v>
      </c>
      <c r="S120" s="230">
        <v>44210</v>
      </c>
      <c r="T120" s="228" t="s">
        <v>5565</v>
      </c>
    </row>
    <row r="121" spans="1:20" x14ac:dyDescent="0.25">
      <c r="A121" s="209">
        <v>111</v>
      </c>
      <c r="B121" s="210" t="s">
        <v>5071</v>
      </c>
      <c r="C121" s="228" t="s">
        <v>54</v>
      </c>
      <c r="D121" s="228"/>
      <c r="E121" s="226"/>
      <c r="F121" s="228" t="s">
        <v>5699</v>
      </c>
      <c r="G121" s="228" t="s">
        <v>94</v>
      </c>
      <c r="H121" s="228" t="s">
        <v>5585</v>
      </c>
      <c r="I121" s="228">
        <v>1</v>
      </c>
      <c r="J121" s="228" t="s">
        <v>5564</v>
      </c>
      <c r="K121" s="228">
        <v>66198000</v>
      </c>
      <c r="L121" s="229"/>
      <c r="M121" s="230">
        <v>44227</v>
      </c>
      <c r="N121" s="228">
        <v>1</v>
      </c>
      <c r="O121" s="228" t="s">
        <v>5564</v>
      </c>
      <c r="P121" s="228">
        <v>39270000</v>
      </c>
      <c r="Q121" s="229"/>
      <c r="R121" s="231">
        <v>2221</v>
      </c>
      <c r="S121" s="230">
        <v>44209</v>
      </c>
      <c r="T121" s="228" t="s">
        <v>5565</v>
      </c>
    </row>
    <row r="122" spans="1:20" x14ac:dyDescent="0.25">
      <c r="A122" s="209">
        <v>112</v>
      </c>
      <c r="B122" s="210" t="s">
        <v>5074</v>
      </c>
      <c r="C122" s="228" t="s">
        <v>54</v>
      </c>
      <c r="D122" s="228"/>
      <c r="E122" s="226"/>
      <c r="F122" s="228" t="s">
        <v>5700</v>
      </c>
      <c r="G122" s="228" t="s">
        <v>94</v>
      </c>
      <c r="H122" s="228" t="s">
        <v>5585</v>
      </c>
      <c r="I122" s="228">
        <v>1</v>
      </c>
      <c r="J122" s="228" t="s">
        <v>5564</v>
      </c>
      <c r="K122" s="228">
        <v>45736800</v>
      </c>
      <c r="L122" s="229"/>
      <c r="M122" s="230">
        <v>44227</v>
      </c>
      <c r="N122" s="228">
        <v>1</v>
      </c>
      <c r="O122" s="228" t="s">
        <v>5564</v>
      </c>
      <c r="P122" s="228">
        <v>26615200</v>
      </c>
      <c r="Q122" s="229"/>
      <c r="R122" s="231">
        <v>2221</v>
      </c>
      <c r="S122" s="230">
        <v>44208</v>
      </c>
      <c r="T122" s="228" t="s">
        <v>5565</v>
      </c>
    </row>
    <row r="123" spans="1:20" x14ac:dyDescent="0.25">
      <c r="A123" s="209">
        <v>113</v>
      </c>
      <c r="B123" s="210" t="s">
        <v>5077</v>
      </c>
      <c r="C123" s="228" t="s">
        <v>54</v>
      </c>
      <c r="D123" s="228"/>
      <c r="E123" s="226"/>
      <c r="F123" s="228" t="s">
        <v>5700</v>
      </c>
      <c r="G123" s="228" t="s">
        <v>94</v>
      </c>
      <c r="H123" s="228" t="s">
        <v>5585</v>
      </c>
      <c r="I123" s="228">
        <v>1</v>
      </c>
      <c r="J123" s="228" t="s">
        <v>5564</v>
      </c>
      <c r="K123" s="228">
        <v>45736800</v>
      </c>
      <c r="L123" s="229"/>
      <c r="M123" s="230">
        <v>44227</v>
      </c>
      <c r="N123" s="228">
        <v>1</v>
      </c>
      <c r="O123" s="228" t="s">
        <v>5564</v>
      </c>
      <c r="P123" s="228">
        <v>25840000</v>
      </c>
      <c r="Q123" s="229"/>
      <c r="R123" s="231">
        <v>2221</v>
      </c>
      <c r="S123" s="230">
        <v>44210</v>
      </c>
      <c r="T123" s="228" t="s">
        <v>5565</v>
      </c>
    </row>
    <row r="124" spans="1:20" x14ac:dyDescent="0.25">
      <c r="A124" s="209">
        <v>114</v>
      </c>
      <c r="B124" s="210" t="s">
        <v>5080</v>
      </c>
      <c r="C124" s="228" t="s">
        <v>54</v>
      </c>
      <c r="D124" s="228"/>
      <c r="E124" s="226"/>
      <c r="F124" s="228" t="s">
        <v>5701</v>
      </c>
      <c r="G124" s="228" t="s">
        <v>94</v>
      </c>
      <c r="H124" s="228" t="s">
        <v>5585</v>
      </c>
      <c r="I124" s="228">
        <v>1</v>
      </c>
      <c r="J124" s="228" t="s">
        <v>5564</v>
      </c>
      <c r="K124" s="228">
        <v>43188000</v>
      </c>
      <c r="L124" s="229"/>
      <c r="M124" s="230">
        <v>44227</v>
      </c>
      <c r="N124" s="228">
        <v>1</v>
      </c>
      <c r="O124" s="228" t="s">
        <v>5564</v>
      </c>
      <c r="P124" s="228">
        <v>24400000</v>
      </c>
      <c r="Q124" s="229"/>
      <c r="R124" s="231">
        <v>2221</v>
      </c>
      <c r="S124" s="230">
        <v>44210</v>
      </c>
      <c r="T124" s="228" t="s">
        <v>5565</v>
      </c>
    </row>
    <row r="125" spans="1:20" x14ac:dyDescent="0.25">
      <c r="A125" s="209">
        <v>115</v>
      </c>
      <c r="B125" s="210" t="s">
        <v>5083</v>
      </c>
      <c r="C125" s="228" t="s">
        <v>54</v>
      </c>
      <c r="D125" s="228"/>
      <c r="E125" s="226"/>
      <c r="F125" s="228" t="s">
        <v>5702</v>
      </c>
      <c r="G125" s="228" t="s">
        <v>94</v>
      </c>
      <c r="H125" s="228" t="s">
        <v>5642</v>
      </c>
      <c r="I125" s="228">
        <v>1</v>
      </c>
      <c r="J125" s="228" t="s">
        <v>5564</v>
      </c>
      <c r="K125" s="228">
        <v>76500000</v>
      </c>
      <c r="L125" s="229"/>
      <c r="M125" s="230">
        <v>44227</v>
      </c>
      <c r="N125" s="228">
        <v>1</v>
      </c>
      <c r="O125" s="228" t="s">
        <v>5564</v>
      </c>
      <c r="P125" s="228">
        <v>53550000</v>
      </c>
      <c r="Q125" s="229"/>
      <c r="R125" s="231">
        <v>8721</v>
      </c>
      <c r="S125" s="230">
        <v>44224</v>
      </c>
      <c r="T125" s="228" t="s">
        <v>5565</v>
      </c>
    </row>
    <row r="126" spans="1:20" x14ac:dyDescent="0.25">
      <c r="A126" s="209">
        <v>116</v>
      </c>
      <c r="B126" s="210" t="s">
        <v>5086</v>
      </c>
      <c r="C126" s="228" t="s">
        <v>54</v>
      </c>
      <c r="D126" s="228"/>
      <c r="E126" s="226"/>
      <c r="F126" s="228" t="s">
        <v>5703</v>
      </c>
      <c r="G126" s="228" t="s">
        <v>94</v>
      </c>
      <c r="H126" s="228" t="s">
        <v>5642</v>
      </c>
      <c r="I126" s="228">
        <v>1</v>
      </c>
      <c r="J126" s="228" t="s">
        <v>5564</v>
      </c>
      <c r="K126" s="228">
        <v>76500000</v>
      </c>
      <c r="L126" s="229"/>
      <c r="M126" s="230">
        <v>44316</v>
      </c>
      <c r="N126" s="228">
        <v>1</v>
      </c>
      <c r="O126" s="228" t="s">
        <v>5564</v>
      </c>
      <c r="P126" s="228">
        <v>30600000</v>
      </c>
      <c r="Q126" s="229"/>
      <c r="R126" s="231">
        <v>8721</v>
      </c>
      <c r="S126" s="230">
        <v>44319</v>
      </c>
      <c r="T126" s="228" t="s">
        <v>5565</v>
      </c>
    </row>
    <row r="127" spans="1:20" x14ac:dyDescent="0.25">
      <c r="A127" s="209">
        <v>117</v>
      </c>
      <c r="B127" s="210" t="s">
        <v>5089</v>
      </c>
      <c r="C127" s="228" t="s">
        <v>54</v>
      </c>
      <c r="D127" s="228"/>
      <c r="E127" s="226"/>
      <c r="F127" s="228" t="s">
        <v>5704</v>
      </c>
      <c r="G127" s="228" t="s">
        <v>94</v>
      </c>
      <c r="H127" s="228" t="s">
        <v>5642</v>
      </c>
      <c r="I127" s="228">
        <v>1</v>
      </c>
      <c r="J127" s="228" t="s">
        <v>5564</v>
      </c>
      <c r="K127" s="228">
        <v>38760000</v>
      </c>
      <c r="L127" s="229"/>
      <c r="M127" s="230">
        <v>44255</v>
      </c>
      <c r="N127" s="228">
        <v>1</v>
      </c>
      <c r="O127" s="228" t="s">
        <v>5564</v>
      </c>
      <c r="P127" s="228">
        <v>27132000</v>
      </c>
      <c r="Q127" s="229"/>
      <c r="R127" s="231">
        <v>8721</v>
      </c>
      <c r="S127" s="230">
        <v>44237</v>
      </c>
      <c r="T127" s="228" t="s">
        <v>5565</v>
      </c>
    </row>
    <row r="128" spans="1:20" x14ac:dyDescent="0.25">
      <c r="A128" s="209">
        <v>118</v>
      </c>
      <c r="B128" s="210" t="s">
        <v>5092</v>
      </c>
      <c r="C128" s="228" t="s">
        <v>54</v>
      </c>
      <c r="D128" s="228"/>
      <c r="E128" s="226"/>
      <c r="F128" s="228" t="s">
        <v>5705</v>
      </c>
      <c r="G128" s="228" t="s">
        <v>94</v>
      </c>
      <c r="H128" s="228" t="s">
        <v>5642</v>
      </c>
      <c r="I128" s="228">
        <v>1</v>
      </c>
      <c r="J128" s="228" t="s">
        <v>5564</v>
      </c>
      <c r="K128" s="228">
        <v>38760000</v>
      </c>
      <c r="L128" s="229"/>
      <c r="M128" s="230">
        <v>44255</v>
      </c>
      <c r="N128" s="228">
        <v>1</v>
      </c>
      <c r="O128" s="228" t="s">
        <v>5564</v>
      </c>
      <c r="P128" s="228">
        <v>27132000</v>
      </c>
      <c r="Q128" s="229"/>
      <c r="R128" s="231">
        <v>8721</v>
      </c>
      <c r="S128" s="230">
        <v>44237</v>
      </c>
      <c r="T128" s="228" t="s">
        <v>5565</v>
      </c>
    </row>
    <row r="129" spans="1:20" x14ac:dyDescent="0.25">
      <c r="A129" s="209">
        <v>119</v>
      </c>
      <c r="B129" s="210" t="s">
        <v>5095</v>
      </c>
      <c r="C129" s="228" t="s">
        <v>54</v>
      </c>
      <c r="D129" s="228"/>
      <c r="E129" s="226"/>
      <c r="F129" s="228" t="s">
        <v>5706</v>
      </c>
      <c r="G129" s="228" t="s">
        <v>94</v>
      </c>
      <c r="H129" s="228" t="s">
        <v>5642</v>
      </c>
      <c r="I129" s="228">
        <v>1</v>
      </c>
      <c r="J129" s="228" t="s">
        <v>5564</v>
      </c>
      <c r="K129" s="228">
        <v>38760000</v>
      </c>
      <c r="L129" s="229"/>
      <c r="M129" s="230">
        <v>44347</v>
      </c>
      <c r="N129" s="228">
        <v>1</v>
      </c>
      <c r="O129" s="228" t="s">
        <v>5564</v>
      </c>
      <c r="P129" s="228">
        <v>11628000</v>
      </c>
      <c r="Q129" s="229"/>
      <c r="R129" s="231">
        <v>8721</v>
      </c>
      <c r="S129" s="230">
        <v>44495</v>
      </c>
      <c r="T129" s="228" t="s">
        <v>5565</v>
      </c>
    </row>
    <row r="130" spans="1:20" x14ac:dyDescent="0.25">
      <c r="A130" s="209">
        <v>120</v>
      </c>
      <c r="B130" s="210" t="s">
        <v>5098</v>
      </c>
      <c r="C130" s="228" t="s">
        <v>54</v>
      </c>
      <c r="D130" s="228"/>
      <c r="E130" s="226"/>
      <c r="F130" s="228" t="s">
        <v>5707</v>
      </c>
      <c r="G130" s="228" t="s">
        <v>94</v>
      </c>
      <c r="H130" s="228" t="s">
        <v>5642</v>
      </c>
      <c r="I130" s="228">
        <v>1</v>
      </c>
      <c r="J130" s="228" t="s">
        <v>5564</v>
      </c>
      <c r="K130" s="228">
        <v>43188000</v>
      </c>
      <c r="L130" s="229"/>
      <c r="M130" s="230">
        <v>44255</v>
      </c>
      <c r="N130" s="228">
        <v>1</v>
      </c>
      <c r="O130" s="228" t="s">
        <v>5564</v>
      </c>
      <c r="P130" s="228">
        <v>25620000</v>
      </c>
      <c r="Q130" s="229"/>
      <c r="R130" s="231">
        <v>8721</v>
      </c>
      <c r="S130" s="230">
        <v>44237</v>
      </c>
      <c r="T130" s="228" t="s">
        <v>5565</v>
      </c>
    </row>
    <row r="131" spans="1:20" x14ac:dyDescent="0.25">
      <c r="A131" s="209">
        <v>121</v>
      </c>
      <c r="B131" s="210" t="s">
        <v>5100</v>
      </c>
      <c r="C131" s="228" t="s">
        <v>54</v>
      </c>
      <c r="D131" s="228"/>
      <c r="E131" s="226"/>
      <c r="F131" s="228" t="s">
        <v>5708</v>
      </c>
      <c r="G131" s="228" t="s">
        <v>94</v>
      </c>
      <c r="H131" s="228" t="s">
        <v>5642</v>
      </c>
      <c r="I131" s="228">
        <v>1</v>
      </c>
      <c r="J131" s="228" t="s">
        <v>5564</v>
      </c>
      <c r="K131" s="228">
        <v>43188000</v>
      </c>
      <c r="L131" s="229"/>
      <c r="M131" s="230">
        <v>44316</v>
      </c>
      <c r="N131" s="228">
        <v>1</v>
      </c>
      <c r="O131" s="228" t="s">
        <v>5564</v>
      </c>
      <c r="P131" s="228">
        <v>17136000</v>
      </c>
      <c r="Q131" s="229"/>
      <c r="R131" s="231">
        <v>8721</v>
      </c>
      <c r="S131" s="230">
        <v>44316</v>
      </c>
      <c r="T131" s="228" t="s">
        <v>5565</v>
      </c>
    </row>
    <row r="132" spans="1:20" x14ac:dyDescent="0.25">
      <c r="A132" s="209">
        <v>122</v>
      </c>
      <c r="B132" s="210" t="s">
        <v>5103</v>
      </c>
      <c r="C132" s="228" t="s">
        <v>54</v>
      </c>
      <c r="D132" s="228"/>
      <c r="E132" s="226"/>
      <c r="F132" s="228" t="s">
        <v>5709</v>
      </c>
      <c r="G132" s="228" t="s">
        <v>94</v>
      </c>
      <c r="H132" s="228" t="s">
        <v>5710</v>
      </c>
      <c r="I132" s="228">
        <v>1</v>
      </c>
      <c r="J132" s="228" t="s">
        <v>5564</v>
      </c>
      <c r="K132" s="228">
        <v>131865000</v>
      </c>
      <c r="L132" s="229"/>
      <c r="M132" s="230">
        <v>44227</v>
      </c>
      <c r="N132" s="228">
        <v>1</v>
      </c>
      <c r="O132" s="228" t="s">
        <v>5564</v>
      </c>
      <c r="P132" s="228">
        <v>68816000</v>
      </c>
      <c r="Q132" s="229"/>
      <c r="R132" s="231">
        <v>3821</v>
      </c>
      <c r="S132" s="230">
        <v>44217</v>
      </c>
      <c r="T132" s="228" t="s">
        <v>5565</v>
      </c>
    </row>
    <row r="133" spans="1:20" x14ac:dyDescent="0.25">
      <c r="A133" s="209">
        <v>123</v>
      </c>
      <c r="B133" s="210" t="s">
        <v>5106</v>
      </c>
      <c r="C133" s="228" t="s">
        <v>54</v>
      </c>
      <c r="D133" s="228"/>
      <c r="E133" s="226"/>
      <c r="F133" s="228" t="s">
        <v>5711</v>
      </c>
      <c r="G133" s="228" t="s">
        <v>94</v>
      </c>
      <c r="H133" s="228" t="s">
        <v>5710</v>
      </c>
      <c r="I133" s="228">
        <v>1</v>
      </c>
      <c r="J133" s="228" t="s">
        <v>5564</v>
      </c>
      <c r="K133" s="228">
        <v>131865000</v>
      </c>
      <c r="L133" s="229"/>
      <c r="M133" s="230">
        <v>44227</v>
      </c>
      <c r="N133" s="228">
        <v>1</v>
      </c>
      <c r="O133" s="228" t="s">
        <v>5564</v>
      </c>
      <c r="P133" s="228">
        <v>107916000</v>
      </c>
      <c r="Q133" s="229"/>
      <c r="R133" s="231">
        <v>3821</v>
      </c>
      <c r="S133" s="230">
        <v>44211</v>
      </c>
      <c r="T133" s="228" t="s">
        <v>5565</v>
      </c>
    </row>
    <row r="134" spans="1:20" x14ac:dyDescent="0.25">
      <c r="A134" s="209">
        <v>124</v>
      </c>
      <c r="B134" s="210" t="s">
        <v>5109</v>
      </c>
      <c r="C134" s="228" t="s">
        <v>54</v>
      </c>
      <c r="D134" s="228"/>
      <c r="E134" s="226"/>
      <c r="F134" s="228" t="s">
        <v>5712</v>
      </c>
      <c r="G134" s="228" t="s">
        <v>94</v>
      </c>
      <c r="H134" s="228" t="s">
        <v>5710</v>
      </c>
      <c r="I134" s="228">
        <v>1</v>
      </c>
      <c r="J134" s="228" t="s">
        <v>5564</v>
      </c>
      <c r="K134" s="228">
        <v>54162000</v>
      </c>
      <c r="L134" s="229"/>
      <c r="M134" s="230">
        <v>44227</v>
      </c>
      <c r="N134" s="228">
        <v>1</v>
      </c>
      <c r="O134" s="228" t="s">
        <v>5564</v>
      </c>
      <c r="P134" s="228">
        <v>28811600</v>
      </c>
      <c r="Q134" s="229"/>
      <c r="R134" s="231">
        <v>3821</v>
      </c>
      <c r="S134" s="230">
        <v>44217</v>
      </c>
      <c r="T134" s="228" t="s">
        <v>5565</v>
      </c>
    </row>
    <row r="135" spans="1:20" x14ac:dyDescent="0.25">
      <c r="A135" s="209">
        <v>125</v>
      </c>
      <c r="B135" s="210" t="s">
        <v>5112</v>
      </c>
      <c r="C135" s="228" t="s">
        <v>54</v>
      </c>
      <c r="D135" s="228"/>
      <c r="E135" s="226"/>
      <c r="F135" s="228" t="s">
        <v>5713</v>
      </c>
      <c r="G135" s="228" t="s">
        <v>94</v>
      </c>
      <c r="H135" s="228" t="s">
        <v>5710</v>
      </c>
      <c r="I135" s="228">
        <v>1</v>
      </c>
      <c r="J135" s="228" t="s">
        <v>5564</v>
      </c>
      <c r="K135" s="228">
        <v>54162000</v>
      </c>
      <c r="L135" s="229"/>
      <c r="M135" s="230">
        <v>44227</v>
      </c>
      <c r="N135" s="228">
        <v>1</v>
      </c>
      <c r="O135" s="228" t="s">
        <v>5564</v>
      </c>
      <c r="P135" s="228">
        <v>37400000</v>
      </c>
      <c r="Q135" s="229"/>
      <c r="R135" s="231">
        <v>3821</v>
      </c>
      <c r="S135" s="230">
        <v>44218</v>
      </c>
      <c r="T135" s="228" t="s">
        <v>5565</v>
      </c>
    </row>
    <row r="136" spans="1:20" x14ac:dyDescent="0.25">
      <c r="A136" s="209">
        <v>126</v>
      </c>
      <c r="B136" s="210" t="s">
        <v>5115</v>
      </c>
      <c r="C136" s="228" t="s">
        <v>54</v>
      </c>
      <c r="D136" s="228"/>
      <c r="E136" s="226"/>
      <c r="F136" s="228" t="s">
        <v>5714</v>
      </c>
      <c r="G136" s="228" t="s">
        <v>94</v>
      </c>
      <c r="H136" s="228" t="s">
        <v>5710</v>
      </c>
      <c r="I136" s="228">
        <v>1</v>
      </c>
      <c r="J136" s="228" t="s">
        <v>5564</v>
      </c>
      <c r="K136" s="228">
        <v>65688000</v>
      </c>
      <c r="L136" s="229"/>
      <c r="M136" s="230">
        <v>44255</v>
      </c>
      <c r="N136" s="228">
        <v>1</v>
      </c>
      <c r="O136" s="228" t="s">
        <v>5564</v>
      </c>
      <c r="P136" s="228">
        <v>65688000</v>
      </c>
      <c r="Q136" s="229"/>
      <c r="R136" s="231">
        <v>3821</v>
      </c>
      <c r="S136" s="230">
        <v>44229</v>
      </c>
      <c r="T136" s="228" t="s">
        <v>5565</v>
      </c>
    </row>
    <row r="137" spans="1:20" x14ac:dyDescent="0.25">
      <c r="A137" s="209">
        <v>127</v>
      </c>
      <c r="B137" s="210" t="s">
        <v>5118</v>
      </c>
      <c r="C137" s="228" t="s">
        <v>54</v>
      </c>
      <c r="D137" s="228"/>
      <c r="E137" s="226"/>
      <c r="F137" s="228" t="s">
        <v>5715</v>
      </c>
      <c r="G137" s="228" t="s">
        <v>101</v>
      </c>
      <c r="H137" s="228" t="s">
        <v>5450</v>
      </c>
      <c r="I137" s="228">
        <v>1</v>
      </c>
      <c r="J137" s="228" t="s">
        <v>5564</v>
      </c>
      <c r="K137" s="228">
        <v>107916000</v>
      </c>
      <c r="L137" s="229"/>
      <c r="M137" s="230">
        <v>44347</v>
      </c>
      <c r="N137" s="228">
        <v>0</v>
      </c>
      <c r="O137" s="228" t="s">
        <v>5450</v>
      </c>
      <c r="P137" s="228">
        <v>0</v>
      </c>
      <c r="Q137" s="229"/>
      <c r="R137" s="228" t="s">
        <v>5450</v>
      </c>
      <c r="S137" s="230">
        <v>1</v>
      </c>
      <c r="T137" s="228" t="s">
        <v>5602</v>
      </c>
    </row>
    <row r="138" spans="1:20" x14ac:dyDescent="0.25">
      <c r="A138" s="209">
        <v>128</v>
      </c>
      <c r="B138" s="210" t="s">
        <v>5121</v>
      </c>
      <c r="C138" s="228" t="s">
        <v>54</v>
      </c>
      <c r="D138" s="228"/>
      <c r="E138" s="226"/>
      <c r="F138" s="228" t="s">
        <v>5716</v>
      </c>
      <c r="G138" s="228" t="s">
        <v>101</v>
      </c>
      <c r="H138" s="228" t="s">
        <v>5450</v>
      </c>
      <c r="I138" s="228">
        <v>1</v>
      </c>
      <c r="J138" s="228" t="s">
        <v>5564</v>
      </c>
      <c r="K138" s="228">
        <v>78591000</v>
      </c>
      <c r="L138" s="229"/>
      <c r="M138" s="230">
        <v>44347</v>
      </c>
      <c r="N138" s="228">
        <v>0</v>
      </c>
      <c r="O138" s="228" t="s">
        <v>5450</v>
      </c>
      <c r="P138" s="228">
        <v>0</v>
      </c>
      <c r="Q138" s="229"/>
      <c r="R138" s="228" t="s">
        <v>5450</v>
      </c>
      <c r="S138" s="230">
        <v>1</v>
      </c>
      <c r="T138" s="228" t="s">
        <v>5602</v>
      </c>
    </row>
    <row r="139" spans="1:20" x14ac:dyDescent="0.25">
      <c r="A139" s="209">
        <v>129</v>
      </c>
      <c r="B139" s="210" t="s">
        <v>5124</v>
      </c>
      <c r="C139" s="228" t="s">
        <v>54</v>
      </c>
      <c r="D139" s="228"/>
      <c r="E139" s="226"/>
      <c r="F139" s="228" t="s">
        <v>5717</v>
      </c>
      <c r="G139" s="228" t="s">
        <v>101</v>
      </c>
      <c r="H139" s="228" t="s">
        <v>5450</v>
      </c>
      <c r="I139" s="228">
        <v>1</v>
      </c>
      <c r="J139" s="228" t="s">
        <v>5564</v>
      </c>
      <c r="K139" s="228">
        <v>76313000</v>
      </c>
      <c r="L139" s="229"/>
      <c r="M139" s="230">
        <v>44347</v>
      </c>
      <c r="N139" s="228">
        <v>0</v>
      </c>
      <c r="O139" s="228" t="s">
        <v>5450</v>
      </c>
      <c r="P139" s="228">
        <v>0</v>
      </c>
      <c r="Q139" s="229"/>
      <c r="R139" s="228" t="s">
        <v>5450</v>
      </c>
      <c r="S139" s="230">
        <v>1</v>
      </c>
      <c r="T139" s="228" t="s">
        <v>5602</v>
      </c>
    </row>
    <row r="140" spans="1:20" x14ac:dyDescent="0.25">
      <c r="A140" s="209">
        <v>130</v>
      </c>
      <c r="B140" s="210" t="s">
        <v>5127</v>
      </c>
      <c r="C140" s="228" t="s">
        <v>54</v>
      </c>
      <c r="D140" s="228"/>
      <c r="E140" s="226"/>
      <c r="F140" s="228" t="s">
        <v>5718</v>
      </c>
      <c r="G140" s="228" t="s">
        <v>101</v>
      </c>
      <c r="H140" s="228" t="s">
        <v>5450</v>
      </c>
      <c r="I140" s="228">
        <v>1</v>
      </c>
      <c r="J140" s="228" t="s">
        <v>5564</v>
      </c>
      <c r="K140" s="228">
        <v>76313000</v>
      </c>
      <c r="L140" s="229"/>
      <c r="M140" s="230">
        <v>44347</v>
      </c>
      <c r="N140" s="228">
        <v>0</v>
      </c>
      <c r="O140" s="228" t="s">
        <v>5450</v>
      </c>
      <c r="P140" s="228">
        <v>0</v>
      </c>
      <c r="Q140" s="229"/>
      <c r="R140" s="228" t="s">
        <v>5450</v>
      </c>
      <c r="S140" s="230">
        <v>1</v>
      </c>
      <c r="T140" s="228" t="s">
        <v>5602</v>
      </c>
    </row>
    <row r="141" spans="1:20" x14ac:dyDescent="0.25">
      <c r="A141" s="209">
        <v>131</v>
      </c>
      <c r="B141" s="210" t="s">
        <v>5130</v>
      </c>
      <c r="C141" s="228" t="s">
        <v>54</v>
      </c>
      <c r="D141" s="228"/>
      <c r="E141" s="226"/>
      <c r="F141" s="228" t="s">
        <v>5719</v>
      </c>
      <c r="G141" s="228" t="s">
        <v>101</v>
      </c>
      <c r="H141" s="228" t="s">
        <v>5450</v>
      </c>
      <c r="I141" s="228">
        <v>1</v>
      </c>
      <c r="J141" s="228" t="s">
        <v>5564</v>
      </c>
      <c r="K141" s="228">
        <v>87975000</v>
      </c>
      <c r="L141" s="229"/>
      <c r="M141" s="230">
        <v>44347</v>
      </c>
      <c r="N141" s="228">
        <v>0</v>
      </c>
      <c r="O141" s="228" t="s">
        <v>5450</v>
      </c>
      <c r="P141" s="228">
        <v>0</v>
      </c>
      <c r="Q141" s="229"/>
      <c r="R141" s="228" t="s">
        <v>5450</v>
      </c>
      <c r="S141" s="230">
        <v>1</v>
      </c>
      <c r="T141" s="228" t="s">
        <v>5602</v>
      </c>
    </row>
    <row r="142" spans="1:20" x14ac:dyDescent="0.25">
      <c r="A142" s="209">
        <v>132</v>
      </c>
      <c r="B142" s="210" t="s">
        <v>5133</v>
      </c>
      <c r="C142" s="228" t="s">
        <v>54</v>
      </c>
      <c r="D142" s="228"/>
      <c r="E142" s="226"/>
      <c r="F142" s="228" t="s">
        <v>5720</v>
      </c>
      <c r="G142" s="228" t="s">
        <v>101</v>
      </c>
      <c r="H142" s="228" t="s">
        <v>5450</v>
      </c>
      <c r="I142" s="228">
        <v>1</v>
      </c>
      <c r="J142" s="228" t="s">
        <v>5564</v>
      </c>
      <c r="K142" s="228">
        <v>87975000</v>
      </c>
      <c r="L142" s="229"/>
      <c r="M142" s="230">
        <v>44347</v>
      </c>
      <c r="N142" s="228">
        <v>0</v>
      </c>
      <c r="O142" s="228" t="s">
        <v>5450</v>
      </c>
      <c r="P142" s="228">
        <v>0</v>
      </c>
      <c r="Q142" s="229"/>
      <c r="R142" s="228" t="s">
        <v>5450</v>
      </c>
      <c r="S142" s="230">
        <v>1</v>
      </c>
      <c r="T142" s="228" t="s">
        <v>5602</v>
      </c>
    </row>
    <row r="143" spans="1:20" x14ac:dyDescent="0.25">
      <c r="A143" s="209">
        <v>133</v>
      </c>
      <c r="B143" s="210" t="s">
        <v>5136</v>
      </c>
      <c r="C143" s="228" t="s">
        <v>54</v>
      </c>
      <c r="D143" s="228"/>
      <c r="E143" s="226"/>
      <c r="F143" s="228" t="s">
        <v>5721</v>
      </c>
      <c r="G143" s="228" t="s">
        <v>94</v>
      </c>
      <c r="H143" s="228" t="s">
        <v>5710</v>
      </c>
      <c r="I143" s="228">
        <v>1</v>
      </c>
      <c r="J143" s="228" t="s">
        <v>5564</v>
      </c>
      <c r="K143" s="228">
        <v>60690000</v>
      </c>
      <c r="L143" s="229"/>
      <c r="M143" s="230">
        <v>44255</v>
      </c>
      <c r="N143" s="228">
        <v>1</v>
      </c>
      <c r="O143" s="228" t="s">
        <v>5564</v>
      </c>
      <c r="P143" s="228">
        <v>60690000</v>
      </c>
      <c r="Q143" s="229"/>
      <c r="R143" s="231">
        <v>3821</v>
      </c>
      <c r="S143" s="230">
        <v>44232</v>
      </c>
      <c r="T143" s="228" t="s">
        <v>5565</v>
      </c>
    </row>
    <row r="144" spans="1:20" x14ac:dyDescent="0.25">
      <c r="A144" s="209">
        <v>134</v>
      </c>
      <c r="B144" s="210" t="s">
        <v>5139</v>
      </c>
      <c r="C144" s="228" t="s">
        <v>54</v>
      </c>
      <c r="D144" s="228"/>
      <c r="E144" s="226"/>
      <c r="F144" s="228" t="s">
        <v>5722</v>
      </c>
      <c r="G144" s="228" t="s">
        <v>94</v>
      </c>
      <c r="H144" s="228" t="s">
        <v>5710</v>
      </c>
      <c r="I144" s="228">
        <v>1</v>
      </c>
      <c r="J144" s="228" t="s">
        <v>5564</v>
      </c>
      <c r="K144" s="228">
        <v>47838000</v>
      </c>
      <c r="L144" s="229"/>
      <c r="M144" s="230">
        <v>44255</v>
      </c>
      <c r="N144" s="228">
        <v>1</v>
      </c>
      <c r="O144" s="228" t="s">
        <v>5564</v>
      </c>
      <c r="P144" s="228">
        <v>47838000</v>
      </c>
      <c r="Q144" s="229"/>
      <c r="R144" s="231">
        <v>3821</v>
      </c>
      <c r="S144" s="230">
        <v>44232</v>
      </c>
      <c r="T144" s="228" t="s">
        <v>5565</v>
      </c>
    </row>
    <row r="145" spans="1:20" x14ac:dyDescent="0.25">
      <c r="A145" s="209">
        <v>135</v>
      </c>
      <c r="B145" s="210" t="s">
        <v>5142</v>
      </c>
      <c r="C145" s="228" t="s">
        <v>54</v>
      </c>
      <c r="D145" s="228"/>
      <c r="E145" s="226"/>
      <c r="F145" s="228" t="s">
        <v>5723</v>
      </c>
      <c r="G145" s="228" t="s">
        <v>101</v>
      </c>
      <c r="H145" s="228" t="s">
        <v>5450</v>
      </c>
      <c r="I145" s="228">
        <v>1</v>
      </c>
      <c r="J145" s="228" t="s">
        <v>5564</v>
      </c>
      <c r="K145" s="228">
        <v>25000000</v>
      </c>
      <c r="L145" s="229"/>
      <c r="M145" s="230">
        <v>44347</v>
      </c>
      <c r="N145" s="228">
        <v>0</v>
      </c>
      <c r="O145" s="228" t="s">
        <v>5450</v>
      </c>
      <c r="P145" s="228">
        <v>0</v>
      </c>
      <c r="Q145" s="229"/>
      <c r="R145" s="228" t="s">
        <v>5450</v>
      </c>
      <c r="S145" s="230">
        <v>1</v>
      </c>
      <c r="T145" s="228" t="s">
        <v>5602</v>
      </c>
    </row>
    <row r="146" spans="1:20" x14ac:dyDescent="0.25">
      <c r="A146" s="209">
        <v>136</v>
      </c>
      <c r="B146" s="210" t="s">
        <v>5145</v>
      </c>
      <c r="C146" s="228" t="s">
        <v>54</v>
      </c>
      <c r="D146" s="228"/>
      <c r="E146" s="226"/>
      <c r="F146" s="228" t="s">
        <v>5724</v>
      </c>
      <c r="G146" s="228" t="s">
        <v>101</v>
      </c>
      <c r="H146" s="228" t="s">
        <v>5450</v>
      </c>
      <c r="I146" s="228">
        <v>1</v>
      </c>
      <c r="J146" s="228" t="s">
        <v>5564</v>
      </c>
      <c r="K146" s="228">
        <v>35000000</v>
      </c>
      <c r="L146" s="229"/>
      <c r="M146" s="230">
        <v>44347</v>
      </c>
      <c r="N146" s="228">
        <v>0</v>
      </c>
      <c r="O146" s="228" t="s">
        <v>5450</v>
      </c>
      <c r="P146" s="228">
        <v>0</v>
      </c>
      <c r="Q146" s="229"/>
      <c r="R146" s="228" t="s">
        <v>5450</v>
      </c>
      <c r="S146" s="230">
        <v>1</v>
      </c>
      <c r="T146" s="228" t="s">
        <v>5602</v>
      </c>
    </row>
    <row r="147" spans="1:20" x14ac:dyDescent="0.25">
      <c r="A147" s="209">
        <v>137</v>
      </c>
      <c r="B147" s="210" t="s">
        <v>5148</v>
      </c>
      <c r="C147" s="228" t="s">
        <v>54</v>
      </c>
      <c r="D147" s="228"/>
      <c r="E147" s="226"/>
      <c r="F147" s="228" t="s">
        <v>5725</v>
      </c>
      <c r="G147" s="228" t="s">
        <v>101</v>
      </c>
      <c r="H147" s="228" t="s">
        <v>5450</v>
      </c>
      <c r="I147" s="228">
        <v>1</v>
      </c>
      <c r="J147" s="228" t="s">
        <v>5564</v>
      </c>
      <c r="K147" s="228">
        <v>62878705</v>
      </c>
      <c r="L147" s="229"/>
      <c r="M147" s="230">
        <v>44347</v>
      </c>
      <c r="N147" s="228">
        <v>0</v>
      </c>
      <c r="O147" s="228" t="s">
        <v>5450</v>
      </c>
      <c r="P147" s="228">
        <v>0</v>
      </c>
      <c r="Q147" s="229"/>
      <c r="R147" s="228" t="s">
        <v>5450</v>
      </c>
      <c r="S147" s="230">
        <v>1</v>
      </c>
      <c r="T147" s="228" t="s">
        <v>5602</v>
      </c>
    </row>
    <row r="148" spans="1:20" x14ac:dyDescent="0.25">
      <c r="A148" s="209">
        <v>138</v>
      </c>
      <c r="B148" s="210" t="s">
        <v>5151</v>
      </c>
      <c r="C148" s="228" t="s">
        <v>54</v>
      </c>
      <c r="D148" s="228"/>
      <c r="E148" s="226"/>
      <c r="F148" s="228" t="s">
        <v>5726</v>
      </c>
      <c r="G148" s="228" t="s">
        <v>101</v>
      </c>
      <c r="H148" s="228" t="s">
        <v>5450</v>
      </c>
      <c r="I148" s="228">
        <v>1</v>
      </c>
      <c r="J148" s="228" t="s">
        <v>5564</v>
      </c>
      <c r="K148" s="228">
        <v>30000000</v>
      </c>
      <c r="L148" s="229"/>
      <c r="M148" s="230">
        <v>44347</v>
      </c>
      <c r="N148" s="228">
        <v>0</v>
      </c>
      <c r="O148" s="228" t="s">
        <v>5450</v>
      </c>
      <c r="P148" s="228">
        <v>0</v>
      </c>
      <c r="Q148" s="229"/>
      <c r="R148" s="228" t="s">
        <v>5450</v>
      </c>
      <c r="S148" s="230">
        <v>1</v>
      </c>
      <c r="T148" s="228" t="s">
        <v>5602</v>
      </c>
    </row>
    <row r="149" spans="1:20" x14ac:dyDescent="0.25">
      <c r="A149" s="209">
        <v>139</v>
      </c>
      <c r="B149" s="210" t="s">
        <v>5154</v>
      </c>
      <c r="C149" s="228" t="s">
        <v>54</v>
      </c>
      <c r="D149" s="228"/>
      <c r="E149" s="226"/>
      <c r="F149" s="228" t="s">
        <v>5727</v>
      </c>
      <c r="G149" s="228" t="s">
        <v>101</v>
      </c>
      <c r="H149" s="228" t="s">
        <v>5450</v>
      </c>
      <c r="I149" s="228">
        <v>1</v>
      </c>
      <c r="J149" s="228" t="s">
        <v>5564</v>
      </c>
      <c r="K149" s="228">
        <v>200000000</v>
      </c>
      <c r="L149" s="229"/>
      <c r="M149" s="230">
        <v>44347</v>
      </c>
      <c r="N149" s="228">
        <v>0</v>
      </c>
      <c r="O149" s="228" t="s">
        <v>5450</v>
      </c>
      <c r="P149" s="228">
        <v>0</v>
      </c>
      <c r="Q149" s="229"/>
      <c r="R149" s="228" t="s">
        <v>5450</v>
      </c>
      <c r="S149" s="230">
        <v>1</v>
      </c>
      <c r="T149" s="228" t="s">
        <v>5602</v>
      </c>
    </row>
    <row r="150" spans="1:20" x14ac:dyDescent="0.25">
      <c r="A150" s="209">
        <v>140</v>
      </c>
      <c r="B150" s="210" t="s">
        <v>5157</v>
      </c>
      <c r="C150" s="228" t="s">
        <v>54</v>
      </c>
      <c r="D150" s="228"/>
      <c r="E150" s="226"/>
      <c r="F150" s="228" t="s">
        <v>5728</v>
      </c>
      <c r="G150" s="228" t="s">
        <v>94</v>
      </c>
      <c r="H150" s="228" t="s">
        <v>5675</v>
      </c>
      <c r="I150" s="228">
        <v>1</v>
      </c>
      <c r="J150" s="228" t="s">
        <v>5564</v>
      </c>
      <c r="K150" s="228">
        <v>48960000</v>
      </c>
      <c r="L150" s="229"/>
      <c r="M150" s="230">
        <v>44227</v>
      </c>
      <c r="N150" s="228">
        <v>1</v>
      </c>
      <c r="O150" s="228" t="s">
        <v>5564</v>
      </c>
      <c r="P150" s="228">
        <v>27744000</v>
      </c>
      <c r="Q150" s="229"/>
      <c r="R150" s="231">
        <v>4021</v>
      </c>
      <c r="S150" s="230">
        <v>44211</v>
      </c>
      <c r="T150" s="228" t="s">
        <v>5565</v>
      </c>
    </row>
    <row r="151" spans="1:20" x14ac:dyDescent="0.25">
      <c r="A151" s="209">
        <v>141</v>
      </c>
      <c r="B151" s="210" t="s">
        <v>5160</v>
      </c>
      <c r="C151" s="228" t="s">
        <v>54</v>
      </c>
      <c r="D151" s="228"/>
      <c r="E151" s="226"/>
      <c r="F151" s="228" t="s">
        <v>5729</v>
      </c>
      <c r="G151" s="228" t="s">
        <v>94</v>
      </c>
      <c r="H151" s="228" t="s">
        <v>5675</v>
      </c>
      <c r="I151" s="228">
        <v>1</v>
      </c>
      <c r="J151" s="228" t="s">
        <v>5564</v>
      </c>
      <c r="K151" s="228">
        <v>43920000</v>
      </c>
      <c r="L151" s="229"/>
      <c r="M151" s="230">
        <v>44227</v>
      </c>
      <c r="N151" s="228">
        <v>1</v>
      </c>
      <c r="O151" s="228" t="s">
        <v>5564</v>
      </c>
      <c r="P151" s="228">
        <v>24156000</v>
      </c>
      <c r="Q151" s="229"/>
      <c r="R151" s="231">
        <v>4021</v>
      </c>
      <c r="S151" s="230">
        <v>44211</v>
      </c>
      <c r="T151" s="228" t="s">
        <v>5565</v>
      </c>
    </row>
    <row r="152" spans="1:20" x14ac:dyDescent="0.25">
      <c r="A152" s="209">
        <v>142</v>
      </c>
      <c r="B152" s="210" t="s">
        <v>5163</v>
      </c>
      <c r="C152" s="228" t="s">
        <v>54</v>
      </c>
      <c r="D152" s="228"/>
      <c r="E152" s="226"/>
      <c r="F152" s="228" t="s">
        <v>5730</v>
      </c>
      <c r="G152" s="228" t="s">
        <v>94</v>
      </c>
      <c r="H152" s="228" t="s">
        <v>5731</v>
      </c>
      <c r="I152" s="228">
        <v>1</v>
      </c>
      <c r="J152" s="228" t="s">
        <v>5564</v>
      </c>
      <c r="K152" s="228">
        <v>109792800</v>
      </c>
      <c r="L152" s="229"/>
      <c r="M152" s="230">
        <v>44227</v>
      </c>
      <c r="N152" s="228">
        <v>1</v>
      </c>
      <c r="O152" s="228" t="s">
        <v>5564</v>
      </c>
      <c r="P152" s="228">
        <v>109480000</v>
      </c>
      <c r="Q152" s="229"/>
      <c r="R152" s="231">
        <v>4221</v>
      </c>
      <c r="S152" s="230">
        <v>44208</v>
      </c>
      <c r="T152" s="228" t="s">
        <v>5565</v>
      </c>
    </row>
    <row r="153" spans="1:20" x14ac:dyDescent="0.25">
      <c r="A153" s="209">
        <v>143</v>
      </c>
      <c r="B153" s="210" t="s">
        <v>5166</v>
      </c>
      <c r="C153" s="228" t="s">
        <v>54</v>
      </c>
      <c r="D153" s="228"/>
      <c r="E153" s="226"/>
      <c r="F153" s="228" t="s">
        <v>5732</v>
      </c>
      <c r="G153" s="228" t="s">
        <v>94</v>
      </c>
      <c r="H153" s="228" t="s">
        <v>5733</v>
      </c>
      <c r="I153" s="228">
        <v>1</v>
      </c>
      <c r="J153" s="228" t="s">
        <v>5564</v>
      </c>
      <c r="K153" s="228">
        <v>65450000</v>
      </c>
      <c r="L153" s="229"/>
      <c r="M153" s="230">
        <v>44227</v>
      </c>
      <c r="N153" s="228">
        <v>1</v>
      </c>
      <c r="O153" s="228" t="s">
        <v>5564</v>
      </c>
      <c r="P153" s="228">
        <v>65450000</v>
      </c>
      <c r="Q153" s="229"/>
      <c r="R153" s="231">
        <v>4121</v>
      </c>
      <c r="S153" s="230">
        <v>44209</v>
      </c>
      <c r="T153" s="228" t="s">
        <v>5565</v>
      </c>
    </row>
    <row r="154" spans="1:20" x14ac:dyDescent="0.25">
      <c r="A154" s="209">
        <v>144</v>
      </c>
      <c r="B154" s="210" t="s">
        <v>5168</v>
      </c>
      <c r="C154" s="228" t="s">
        <v>54</v>
      </c>
      <c r="D154" s="228"/>
      <c r="E154" s="226"/>
      <c r="F154" s="228" t="s">
        <v>5734</v>
      </c>
      <c r="G154" s="228" t="s">
        <v>94</v>
      </c>
      <c r="H154" s="228" t="s">
        <v>5563</v>
      </c>
      <c r="I154" s="228">
        <v>1</v>
      </c>
      <c r="J154" s="228" t="s">
        <v>5564</v>
      </c>
      <c r="K154" s="228">
        <v>145222000</v>
      </c>
      <c r="L154" s="229"/>
      <c r="M154" s="230">
        <v>44227</v>
      </c>
      <c r="N154" s="228">
        <v>1</v>
      </c>
      <c r="O154" s="228" t="s">
        <v>5564</v>
      </c>
      <c r="P154" s="228">
        <v>94710000</v>
      </c>
      <c r="Q154" s="229"/>
      <c r="R154" s="231">
        <v>3721</v>
      </c>
      <c r="S154" s="230">
        <v>44214</v>
      </c>
      <c r="T154" s="228" t="s">
        <v>5565</v>
      </c>
    </row>
    <row r="155" spans="1:20" x14ac:dyDescent="0.25">
      <c r="A155" s="209">
        <v>145</v>
      </c>
      <c r="B155" s="210" t="s">
        <v>5171</v>
      </c>
      <c r="C155" s="228" t="s">
        <v>54</v>
      </c>
      <c r="D155" s="228"/>
      <c r="E155" s="226"/>
      <c r="F155" s="228" t="s">
        <v>5735</v>
      </c>
      <c r="G155" s="228" t="s">
        <v>94</v>
      </c>
      <c r="H155" s="228" t="s">
        <v>5563</v>
      </c>
      <c r="I155" s="228">
        <v>1</v>
      </c>
      <c r="J155" s="228" t="s">
        <v>5564</v>
      </c>
      <c r="K155" s="228">
        <v>145222000</v>
      </c>
      <c r="L155" s="229"/>
      <c r="M155" s="230">
        <v>44227</v>
      </c>
      <c r="N155" s="228">
        <v>1</v>
      </c>
      <c r="O155" s="228" t="s">
        <v>5564</v>
      </c>
      <c r="P155" s="228">
        <v>94710000</v>
      </c>
      <c r="Q155" s="229"/>
      <c r="R155" s="231">
        <v>3721</v>
      </c>
      <c r="S155" s="230">
        <v>44215</v>
      </c>
      <c r="T155" s="228" t="s">
        <v>5565</v>
      </c>
    </row>
    <row r="156" spans="1:20" x14ac:dyDescent="0.25">
      <c r="A156" s="209">
        <v>146</v>
      </c>
      <c r="B156" s="210" t="s">
        <v>5174</v>
      </c>
      <c r="C156" s="228" t="s">
        <v>54</v>
      </c>
      <c r="D156" s="228"/>
      <c r="E156" s="226"/>
      <c r="F156" s="228" t="s">
        <v>5736</v>
      </c>
      <c r="G156" s="228" t="s">
        <v>94</v>
      </c>
      <c r="H156" s="228" t="s">
        <v>5563</v>
      </c>
      <c r="I156" s="228">
        <v>1</v>
      </c>
      <c r="J156" s="228" t="s">
        <v>5564</v>
      </c>
      <c r="K156" s="228">
        <v>32221800</v>
      </c>
      <c r="L156" s="229"/>
      <c r="M156" s="230">
        <v>44227</v>
      </c>
      <c r="N156" s="228">
        <v>1</v>
      </c>
      <c r="O156" s="228" t="s">
        <v>5564</v>
      </c>
      <c r="P156" s="228">
        <v>22032000</v>
      </c>
      <c r="Q156" s="229"/>
      <c r="R156" s="231">
        <v>3721</v>
      </c>
      <c r="S156" s="230">
        <v>44215</v>
      </c>
      <c r="T156" s="228" t="s">
        <v>5565</v>
      </c>
    </row>
    <row r="157" spans="1:20" x14ac:dyDescent="0.25">
      <c r="A157" s="209">
        <v>147</v>
      </c>
      <c r="B157" s="210" t="s">
        <v>5177</v>
      </c>
      <c r="C157" s="228" t="s">
        <v>54</v>
      </c>
      <c r="D157" s="228"/>
      <c r="E157" s="226"/>
      <c r="F157" s="228" t="s">
        <v>5737</v>
      </c>
      <c r="G157" s="228" t="s">
        <v>94</v>
      </c>
      <c r="H157" s="228" t="s">
        <v>5738</v>
      </c>
      <c r="I157" s="228">
        <v>1</v>
      </c>
      <c r="J157" s="228" t="s">
        <v>5564</v>
      </c>
      <c r="K157" s="228">
        <v>130747500</v>
      </c>
      <c r="L157" s="229"/>
      <c r="M157" s="230">
        <v>44227</v>
      </c>
      <c r="N157" s="228">
        <v>1</v>
      </c>
      <c r="O157" s="228" t="s">
        <v>5564</v>
      </c>
      <c r="P157" s="228">
        <v>86047500</v>
      </c>
      <c r="Q157" s="229"/>
      <c r="R157" s="231">
        <v>3721</v>
      </c>
      <c r="S157" s="230">
        <v>44216</v>
      </c>
      <c r="T157" s="228" t="s">
        <v>5565</v>
      </c>
    </row>
    <row r="158" spans="1:20" x14ac:dyDescent="0.25">
      <c r="A158" s="209">
        <v>148</v>
      </c>
      <c r="B158" s="210" t="s">
        <v>5180</v>
      </c>
      <c r="C158" s="228" t="s">
        <v>54</v>
      </c>
      <c r="D158" s="228"/>
      <c r="E158" s="226"/>
      <c r="F158" s="228" t="s">
        <v>5739</v>
      </c>
      <c r="G158" s="228" t="s">
        <v>94</v>
      </c>
      <c r="H158" s="228" t="s">
        <v>5563</v>
      </c>
      <c r="I158" s="228">
        <v>1</v>
      </c>
      <c r="J158" s="228" t="s">
        <v>5564</v>
      </c>
      <c r="K158" s="228">
        <v>56304000</v>
      </c>
      <c r="L158" s="229"/>
      <c r="M158" s="230">
        <v>44227</v>
      </c>
      <c r="N158" s="228">
        <v>1</v>
      </c>
      <c r="O158" s="228" t="s">
        <v>5564</v>
      </c>
      <c r="P158" s="228">
        <v>56304000</v>
      </c>
      <c r="Q158" s="229"/>
      <c r="R158" s="231">
        <v>7221</v>
      </c>
      <c r="S158" s="230">
        <v>44217</v>
      </c>
      <c r="T158" s="228" t="s">
        <v>5565</v>
      </c>
    </row>
    <row r="159" spans="1:20" x14ac:dyDescent="0.25">
      <c r="A159" s="209">
        <v>149</v>
      </c>
      <c r="B159" s="210" t="s">
        <v>5183</v>
      </c>
      <c r="C159" s="228" t="s">
        <v>54</v>
      </c>
      <c r="D159" s="228"/>
      <c r="E159" s="226"/>
      <c r="F159" s="228" t="s">
        <v>5740</v>
      </c>
      <c r="G159" s="228" t="s">
        <v>94</v>
      </c>
      <c r="H159" s="228" t="s">
        <v>5741</v>
      </c>
      <c r="I159" s="228">
        <v>1</v>
      </c>
      <c r="J159" s="228" t="s">
        <v>5564</v>
      </c>
      <c r="K159" s="228">
        <v>181527500</v>
      </c>
      <c r="L159" s="229"/>
      <c r="M159" s="230">
        <v>44227</v>
      </c>
      <c r="N159" s="228">
        <v>1</v>
      </c>
      <c r="O159" s="228" t="s">
        <v>5564</v>
      </c>
      <c r="P159" s="228">
        <v>118387500</v>
      </c>
      <c r="Q159" s="229"/>
      <c r="R159" s="231">
        <v>7121</v>
      </c>
      <c r="S159" s="230">
        <v>44216</v>
      </c>
      <c r="T159" s="228" t="s">
        <v>5565</v>
      </c>
    </row>
    <row r="160" spans="1:20" x14ac:dyDescent="0.25">
      <c r="A160" s="209">
        <v>150</v>
      </c>
      <c r="B160" s="210" t="s">
        <v>5186</v>
      </c>
      <c r="C160" s="228" t="s">
        <v>54</v>
      </c>
      <c r="D160" s="228"/>
      <c r="E160" s="226"/>
      <c r="F160" s="228" t="s">
        <v>5742</v>
      </c>
      <c r="G160" s="228" t="s">
        <v>94</v>
      </c>
      <c r="H160" s="228" t="s">
        <v>5743</v>
      </c>
      <c r="I160" s="228">
        <v>1</v>
      </c>
      <c r="J160" s="228" t="s">
        <v>5564</v>
      </c>
      <c r="K160" s="228">
        <v>128512500</v>
      </c>
      <c r="L160" s="229"/>
      <c r="M160" s="230">
        <v>44227</v>
      </c>
      <c r="N160" s="228">
        <v>1</v>
      </c>
      <c r="O160" s="228" t="s">
        <v>5564</v>
      </c>
      <c r="P160" s="228">
        <v>83812500</v>
      </c>
      <c r="Q160" s="229"/>
      <c r="R160" s="231">
        <v>7121</v>
      </c>
      <c r="S160" s="230">
        <v>44217</v>
      </c>
      <c r="T160" s="228" t="s">
        <v>5565</v>
      </c>
    </row>
    <row r="161" spans="1:20" x14ac:dyDescent="0.25">
      <c r="A161" s="209">
        <v>151</v>
      </c>
      <c r="B161" s="210" t="s">
        <v>5189</v>
      </c>
      <c r="C161" s="228" t="s">
        <v>54</v>
      </c>
      <c r="D161" s="228"/>
      <c r="E161" s="226"/>
      <c r="F161" s="228" t="s">
        <v>5744</v>
      </c>
      <c r="G161" s="228" t="s">
        <v>94</v>
      </c>
      <c r="H161" s="228" t="s">
        <v>5745</v>
      </c>
      <c r="I161" s="228">
        <v>1</v>
      </c>
      <c r="J161" s="228" t="s">
        <v>5564</v>
      </c>
      <c r="K161" s="228">
        <v>128512500</v>
      </c>
      <c r="L161" s="229"/>
      <c r="M161" s="230">
        <v>44227</v>
      </c>
      <c r="N161" s="228">
        <v>1</v>
      </c>
      <c r="O161" s="228" t="s">
        <v>5564</v>
      </c>
      <c r="P161" s="228">
        <v>83812500</v>
      </c>
      <c r="Q161" s="229"/>
      <c r="R161" s="231">
        <v>7121</v>
      </c>
      <c r="S161" s="230">
        <v>44218</v>
      </c>
      <c r="T161" s="228" t="s">
        <v>5565</v>
      </c>
    </row>
    <row r="162" spans="1:20" x14ac:dyDescent="0.25">
      <c r="A162" s="209">
        <v>152</v>
      </c>
      <c r="B162" s="210" t="s">
        <v>5191</v>
      </c>
      <c r="C162" s="228" t="s">
        <v>54</v>
      </c>
      <c r="D162" s="228"/>
      <c r="E162" s="226"/>
      <c r="F162" s="228" t="s">
        <v>5746</v>
      </c>
      <c r="G162" s="228" t="s">
        <v>94</v>
      </c>
      <c r="H162" s="228" t="s">
        <v>5747</v>
      </c>
      <c r="I162" s="228">
        <v>1</v>
      </c>
      <c r="J162" s="228" t="s">
        <v>5564</v>
      </c>
      <c r="K162" s="228">
        <v>128512500</v>
      </c>
      <c r="L162" s="229"/>
      <c r="M162" s="230">
        <v>44227</v>
      </c>
      <c r="N162" s="228">
        <v>1</v>
      </c>
      <c r="O162" s="228" t="s">
        <v>5564</v>
      </c>
      <c r="P162" s="228">
        <v>57375000</v>
      </c>
      <c r="Q162" s="229"/>
      <c r="R162" s="231">
        <v>7121</v>
      </c>
      <c r="S162" s="230">
        <v>44218</v>
      </c>
      <c r="T162" s="228" t="s">
        <v>5565</v>
      </c>
    </row>
    <row r="163" spans="1:20" x14ac:dyDescent="0.25">
      <c r="A163" s="209">
        <v>153</v>
      </c>
      <c r="B163" s="210" t="s">
        <v>5193</v>
      </c>
      <c r="C163" s="228" t="s">
        <v>54</v>
      </c>
      <c r="D163" s="228"/>
      <c r="E163" s="226"/>
      <c r="F163" s="228" t="s">
        <v>5748</v>
      </c>
      <c r="G163" s="228" t="s">
        <v>94</v>
      </c>
      <c r="H163" s="228" t="s">
        <v>5749</v>
      </c>
      <c r="I163" s="228">
        <v>1</v>
      </c>
      <c r="J163" s="228" t="s">
        <v>5564</v>
      </c>
      <c r="K163" s="228">
        <v>87975000</v>
      </c>
      <c r="L163" s="229"/>
      <c r="M163" s="230">
        <v>44227</v>
      </c>
      <c r="N163" s="228">
        <v>1</v>
      </c>
      <c r="O163" s="228" t="s">
        <v>5564</v>
      </c>
      <c r="P163" s="228">
        <v>57375000</v>
      </c>
      <c r="Q163" s="229"/>
      <c r="R163" s="231">
        <v>7121</v>
      </c>
      <c r="S163" s="230">
        <v>44221</v>
      </c>
      <c r="T163" s="228" t="s">
        <v>5565</v>
      </c>
    </row>
    <row r="164" spans="1:20" x14ac:dyDescent="0.25">
      <c r="A164" s="209">
        <v>154</v>
      </c>
      <c r="B164" s="210" t="s">
        <v>5196</v>
      </c>
      <c r="C164" s="228" t="s">
        <v>54</v>
      </c>
      <c r="D164" s="228"/>
      <c r="E164" s="226"/>
      <c r="F164" s="228" t="s">
        <v>5750</v>
      </c>
      <c r="G164" s="228" t="s">
        <v>94</v>
      </c>
      <c r="H164" s="228" t="s">
        <v>5751</v>
      </c>
      <c r="I164" s="228">
        <v>1</v>
      </c>
      <c r="J164" s="228" t="s">
        <v>5564</v>
      </c>
      <c r="K164" s="228">
        <v>128512500</v>
      </c>
      <c r="L164" s="229"/>
      <c r="M164" s="230">
        <v>44227</v>
      </c>
      <c r="N164" s="228">
        <v>1</v>
      </c>
      <c r="O164" s="228" t="s">
        <v>5564</v>
      </c>
      <c r="P164" s="228">
        <v>83812500</v>
      </c>
      <c r="Q164" s="229"/>
      <c r="R164" s="231">
        <v>7121</v>
      </c>
      <c r="S164" s="230">
        <v>44218</v>
      </c>
      <c r="T164" s="228" t="s">
        <v>5565</v>
      </c>
    </row>
    <row r="165" spans="1:20" x14ac:dyDescent="0.25">
      <c r="A165" s="209">
        <v>155</v>
      </c>
      <c r="B165" s="210" t="s">
        <v>5199</v>
      </c>
      <c r="C165" s="228" t="s">
        <v>54</v>
      </c>
      <c r="D165" s="228"/>
      <c r="E165" s="226"/>
      <c r="F165" s="228" t="s">
        <v>5752</v>
      </c>
      <c r="G165" s="228" t="s">
        <v>94</v>
      </c>
      <c r="H165" s="228" t="s">
        <v>5753</v>
      </c>
      <c r="I165" s="228">
        <v>1</v>
      </c>
      <c r="J165" s="228" t="s">
        <v>5564</v>
      </c>
      <c r="K165" s="228">
        <v>128512500</v>
      </c>
      <c r="L165" s="229"/>
      <c r="M165" s="230">
        <v>44227</v>
      </c>
      <c r="N165" s="228">
        <v>1</v>
      </c>
      <c r="O165" s="228" t="s">
        <v>5564</v>
      </c>
      <c r="P165" s="228">
        <v>83812500</v>
      </c>
      <c r="Q165" s="229"/>
      <c r="R165" s="231">
        <v>7121</v>
      </c>
      <c r="S165" s="230">
        <v>44217</v>
      </c>
      <c r="T165" s="228" t="s">
        <v>5565</v>
      </c>
    </row>
    <row r="166" spans="1:20" x14ac:dyDescent="0.25">
      <c r="A166" s="209">
        <v>156</v>
      </c>
      <c r="B166" s="210" t="s">
        <v>5202</v>
      </c>
      <c r="C166" s="228" t="s">
        <v>54</v>
      </c>
      <c r="D166" s="228"/>
      <c r="E166" s="226"/>
      <c r="F166" s="228" t="s">
        <v>5754</v>
      </c>
      <c r="G166" s="228" t="s">
        <v>94</v>
      </c>
      <c r="H166" s="228" t="s">
        <v>5755</v>
      </c>
      <c r="I166" s="228">
        <v>1</v>
      </c>
      <c r="J166" s="228" t="s">
        <v>5564</v>
      </c>
      <c r="K166" s="228">
        <v>99705000</v>
      </c>
      <c r="L166" s="229"/>
      <c r="M166" s="230">
        <v>44227</v>
      </c>
      <c r="N166" s="228">
        <v>1</v>
      </c>
      <c r="O166" s="228" t="s">
        <v>5564</v>
      </c>
      <c r="P166" s="228">
        <v>65025000</v>
      </c>
      <c r="Q166" s="229"/>
      <c r="R166" s="231">
        <v>7121</v>
      </c>
      <c r="S166" s="230">
        <v>44218</v>
      </c>
      <c r="T166" s="228" t="s">
        <v>5565</v>
      </c>
    </row>
    <row r="167" spans="1:20" x14ac:dyDescent="0.25">
      <c r="A167" s="209">
        <v>157</v>
      </c>
      <c r="B167" s="210" t="s">
        <v>5205</v>
      </c>
      <c r="C167" s="228" t="s">
        <v>54</v>
      </c>
      <c r="D167" s="228"/>
      <c r="E167" s="226"/>
      <c r="F167" s="228" t="s">
        <v>5756</v>
      </c>
      <c r="G167" s="228" t="s">
        <v>94</v>
      </c>
      <c r="H167" s="228" t="s">
        <v>5755</v>
      </c>
      <c r="I167" s="228">
        <v>1</v>
      </c>
      <c r="J167" s="228" t="s">
        <v>5564</v>
      </c>
      <c r="K167" s="228">
        <v>107916000</v>
      </c>
      <c r="L167" s="229"/>
      <c r="M167" s="230">
        <v>44227</v>
      </c>
      <c r="N167" s="228">
        <v>1</v>
      </c>
      <c r="O167" s="228" t="s">
        <v>5564</v>
      </c>
      <c r="P167" s="228">
        <v>70380000</v>
      </c>
      <c r="Q167" s="229"/>
      <c r="R167" s="231">
        <v>7121</v>
      </c>
      <c r="S167" s="230">
        <v>44218</v>
      </c>
      <c r="T167" s="228" t="s">
        <v>5565</v>
      </c>
    </row>
    <row r="168" spans="1:20" x14ac:dyDescent="0.25">
      <c r="A168" s="209">
        <v>158</v>
      </c>
      <c r="B168" s="210" t="s">
        <v>5208</v>
      </c>
      <c r="C168" s="228" t="s">
        <v>54</v>
      </c>
      <c r="D168" s="228"/>
      <c r="E168" s="226"/>
      <c r="F168" s="228" t="s">
        <v>5757</v>
      </c>
      <c r="G168" s="228" t="s">
        <v>94</v>
      </c>
      <c r="H168" s="228" t="s">
        <v>5755</v>
      </c>
      <c r="I168" s="228">
        <v>1</v>
      </c>
      <c r="J168" s="228" t="s">
        <v>5564</v>
      </c>
      <c r="K168" s="228">
        <v>107916000</v>
      </c>
      <c r="L168" s="229"/>
      <c r="M168" s="230">
        <v>44227</v>
      </c>
      <c r="N168" s="228">
        <v>1</v>
      </c>
      <c r="O168" s="228" t="s">
        <v>5564</v>
      </c>
      <c r="P168" s="228">
        <v>70380000</v>
      </c>
      <c r="Q168" s="229"/>
      <c r="R168" s="231">
        <v>7121</v>
      </c>
      <c r="S168" s="230">
        <v>44218</v>
      </c>
      <c r="T168" s="228" t="s">
        <v>5565</v>
      </c>
    </row>
    <row r="169" spans="1:20" x14ac:dyDescent="0.25">
      <c r="A169" s="209">
        <v>159</v>
      </c>
      <c r="B169" s="210" t="s">
        <v>5211</v>
      </c>
      <c r="C169" s="228" t="s">
        <v>54</v>
      </c>
      <c r="D169" s="228"/>
      <c r="E169" s="226"/>
      <c r="F169" s="228" t="s">
        <v>5758</v>
      </c>
      <c r="G169" s="228" t="s">
        <v>94</v>
      </c>
      <c r="H169" s="228" t="s">
        <v>5755</v>
      </c>
      <c r="I169" s="228">
        <v>1</v>
      </c>
      <c r="J169" s="228" t="s">
        <v>5564</v>
      </c>
      <c r="K169" s="228">
        <v>64515000</v>
      </c>
      <c r="L169" s="229"/>
      <c r="M169" s="230">
        <v>44227</v>
      </c>
      <c r="N169" s="228">
        <v>1</v>
      </c>
      <c r="O169" s="228" t="s">
        <v>5564</v>
      </c>
      <c r="P169" s="228">
        <v>42075000</v>
      </c>
      <c r="Q169" s="229"/>
      <c r="R169" s="231">
        <v>7121</v>
      </c>
      <c r="S169" s="230">
        <v>44218</v>
      </c>
      <c r="T169" s="228" t="s">
        <v>5565</v>
      </c>
    </row>
    <row r="170" spans="1:20" x14ac:dyDescent="0.25">
      <c r="A170" s="209">
        <v>160</v>
      </c>
      <c r="B170" s="210" t="s">
        <v>5214</v>
      </c>
      <c r="C170" s="228" t="s">
        <v>54</v>
      </c>
      <c r="D170" s="228"/>
      <c r="E170" s="226"/>
      <c r="F170" s="228" t="s">
        <v>5759</v>
      </c>
      <c r="G170" s="228" t="s">
        <v>94</v>
      </c>
      <c r="H170" s="228" t="s">
        <v>5760</v>
      </c>
      <c r="I170" s="228">
        <v>1</v>
      </c>
      <c r="J170" s="228" t="s">
        <v>5564</v>
      </c>
      <c r="K170" s="228">
        <v>34510000</v>
      </c>
      <c r="L170" s="229"/>
      <c r="M170" s="230">
        <v>44227</v>
      </c>
      <c r="N170" s="228">
        <v>1</v>
      </c>
      <c r="O170" s="228" t="s">
        <v>5564</v>
      </c>
      <c r="P170" s="228">
        <v>22086400</v>
      </c>
      <c r="Q170" s="229"/>
      <c r="R170" s="231">
        <v>7321</v>
      </c>
      <c r="S170" s="230">
        <v>44218</v>
      </c>
      <c r="T170" s="228" t="s">
        <v>5565</v>
      </c>
    </row>
    <row r="171" spans="1:20" x14ac:dyDescent="0.25">
      <c r="A171" s="209">
        <v>161</v>
      </c>
      <c r="B171" s="210" t="s">
        <v>5217</v>
      </c>
      <c r="C171" s="228" t="s">
        <v>54</v>
      </c>
      <c r="D171" s="228"/>
      <c r="E171" s="226"/>
      <c r="F171" s="228" t="s">
        <v>5761</v>
      </c>
      <c r="G171" s="228" t="s">
        <v>94</v>
      </c>
      <c r="H171" s="228" t="s">
        <v>5762</v>
      </c>
      <c r="I171" s="228">
        <v>1</v>
      </c>
      <c r="J171" s="228" t="s">
        <v>5564</v>
      </c>
      <c r="K171" s="228">
        <v>130375000</v>
      </c>
      <c r="L171" s="229"/>
      <c r="M171" s="230">
        <v>44227</v>
      </c>
      <c r="N171" s="228">
        <v>1</v>
      </c>
      <c r="O171" s="228" t="s">
        <v>5564</v>
      </c>
      <c r="P171" s="228">
        <v>83440000</v>
      </c>
      <c r="Q171" s="229"/>
      <c r="R171" s="231">
        <v>7321</v>
      </c>
      <c r="S171" s="230">
        <v>44218</v>
      </c>
      <c r="T171" s="228" t="s">
        <v>5565</v>
      </c>
    </row>
    <row r="172" spans="1:20" x14ac:dyDescent="0.25">
      <c r="A172" s="209">
        <v>162</v>
      </c>
      <c r="B172" s="210" t="s">
        <v>5220</v>
      </c>
      <c r="C172" s="228" t="s">
        <v>54</v>
      </c>
      <c r="D172" s="228"/>
      <c r="E172" s="226"/>
      <c r="F172" s="228" t="s">
        <v>5763</v>
      </c>
      <c r="G172" s="228" t="s">
        <v>94</v>
      </c>
      <c r="H172" s="228" t="s">
        <v>5762</v>
      </c>
      <c r="I172" s="228">
        <v>1</v>
      </c>
      <c r="J172" s="228" t="s">
        <v>5564</v>
      </c>
      <c r="K172" s="228">
        <v>130375000</v>
      </c>
      <c r="L172" s="229"/>
      <c r="M172" s="230">
        <v>44227</v>
      </c>
      <c r="N172" s="228">
        <v>1</v>
      </c>
      <c r="O172" s="228" t="s">
        <v>5564</v>
      </c>
      <c r="P172" s="228">
        <v>83440000</v>
      </c>
      <c r="Q172" s="229"/>
      <c r="R172" s="231">
        <v>7321</v>
      </c>
      <c r="S172" s="230">
        <v>44217</v>
      </c>
      <c r="T172" s="228" t="s">
        <v>5565</v>
      </c>
    </row>
    <row r="173" spans="1:20" x14ac:dyDescent="0.25">
      <c r="A173" s="209">
        <v>163</v>
      </c>
      <c r="B173" s="210" t="s">
        <v>5223</v>
      </c>
      <c r="C173" s="228" t="s">
        <v>54</v>
      </c>
      <c r="D173" s="228"/>
      <c r="E173" s="226"/>
      <c r="F173" s="228" t="s">
        <v>5764</v>
      </c>
      <c r="G173" s="228" t="s">
        <v>94</v>
      </c>
      <c r="H173" s="228" t="s">
        <v>5765</v>
      </c>
      <c r="I173" s="228">
        <v>1</v>
      </c>
      <c r="J173" s="228" t="s">
        <v>5564</v>
      </c>
      <c r="K173" s="228">
        <v>34510000</v>
      </c>
      <c r="L173" s="229"/>
      <c r="M173" s="230">
        <v>44227</v>
      </c>
      <c r="N173" s="228">
        <v>1</v>
      </c>
      <c r="O173" s="228" t="s">
        <v>5564</v>
      </c>
      <c r="P173" s="228">
        <v>22086400</v>
      </c>
      <c r="Q173" s="229"/>
      <c r="R173" s="231">
        <v>7321</v>
      </c>
      <c r="S173" s="230">
        <v>44222</v>
      </c>
      <c r="T173" s="228" t="s">
        <v>5565</v>
      </c>
    </row>
    <row r="174" spans="1:20" x14ac:dyDescent="0.25">
      <c r="A174" s="209">
        <v>164</v>
      </c>
      <c r="B174" s="210" t="s">
        <v>5226</v>
      </c>
      <c r="C174" s="228" t="s">
        <v>54</v>
      </c>
      <c r="D174" s="228"/>
      <c r="E174" s="226"/>
      <c r="F174" s="228" t="s">
        <v>5766</v>
      </c>
      <c r="G174" s="228" t="s">
        <v>94</v>
      </c>
      <c r="H174" s="228" t="s">
        <v>5767</v>
      </c>
      <c r="I174" s="228">
        <v>1</v>
      </c>
      <c r="J174" s="228" t="s">
        <v>5564</v>
      </c>
      <c r="K174" s="228">
        <v>165001667</v>
      </c>
      <c r="L174" s="229"/>
      <c r="M174" s="230">
        <v>44227</v>
      </c>
      <c r="N174" s="228">
        <v>1</v>
      </c>
      <c r="O174" s="228" t="s">
        <v>5564</v>
      </c>
      <c r="P174" s="228">
        <v>105601067</v>
      </c>
      <c r="Q174" s="229"/>
      <c r="R174" s="231">
        <v>7321</v>
      </c>
      <c r="S174" s="230">
        <v>44217</v>
      </c>
      <c r="T174" s="228" t="s">
        <v>5565</v>
      </c>
    </row>
    <row r="175" spans="1:20" x14ac:dyDescent="0.25">
      <c r="A175" s="209">
        <v>165</v>
      </c>
      <c r="B175" s="210" t="s">
        <v>5229</v>
      </c>
      <c r="C175" s="228" t="s">
        <v>54</v>
      </c>
      <c r="D175" s="228"/>
      <c r="E175" s="226"/>
      <c r="F175" s="228" t="s">
        <v>5768</v>
      </c>
      <c r="G175" s="228" t="s">
        <v>94</v>
      </c>
      <c r="H175" s="228" t="s">
        <v>5769</v>
      </c>
      <c r="I175" s="228">
        <v>1</v>
      </c>
      <c r="J175" s="228" t="s">
        <v>5564</v>
      </c>
      <c r="K175" s="228">
        <v>109480000</v>
      </c>
      <c r="L175" s="229"/>
      <c r="M175" s="230">
        <v>44227</v>
      </c>
      <c r="N175" s="228">
        <v>1</v>
      </c>
      <c r="O175" s="228" t="s">
        <v>5564</v>
      </c>
      <c r="P175" s="228">
        <v>48521400</v>
      </c>
      <c r="Q175" s="229"/>
      <c r="R175" s="231">
        <v>7321</v>
      </c>
      <c r="S175" s="230">
        <v>44224</v>
      </c>
      <c r="T175" s="228" t="s">
        <v>5565</v>
      </c>
    </row>
    <row r="176" spans="1:20" x14ac:dyDescent="0.25">
      <c r="A176" s="209">
        <v>166</v>
      </c>
      <c r="B176" s="210" t="s">
        <v>5232</v>
      </c>
      <c r="C176" s="228" t="s">
        <v>54</v>
      </c>
      <c r="D176" s="228"/>
      <c r="E176" s="226"/>
      <c r="F176" s="228" t="s">
        <v>5770</v>
      </c>
      <c r="G176" s="228" t="s">
        <v>94</v>
      </c>
      <c r="H176" s="228" t="s">
        <v>5731</v>
      </c>
      <c r="I176" s="228">
        <v>1</v>
      </c>
      <c r="J176" s="228" t="s">
        <v>5564</v>
      </c>
      <c r="K176" s="228">
        <v>47600000</v>
      </c>
      <c r="L176" s="229"/>
      <c r="M176" s="230">
        <v>44227</v>
      </c>
      <c r="N176" s="228">
        <v>1</v>
      </c>
      <c r="O176" s="228" t="s">
        <v>5564</v>
      </c>
      <c r="P176" s="228">
        <v>29376000</v>
      </c>
      <c r="Q176" s="229"/>
      <c r="R176" s="231">
        <v>4221</v>
      </c>
      <c r="S176" s="230">
        <v>44224</v>
      </c>
      <c r="T176" s="228" t="s">
        <v>5565</v>
      </c>
    </row>
    <row r="177" spans="1:20" x14ac:dyDescent="0.25">
      <c r="A177" s="209">
        <v>167</v>
      </c>
      <c r="B177" s="210" t="s">
        <v>5235</v>
      </c>
      <c r="C177" s="228" t="s">
        <v>54</v>
      </c>
      <c r="D177" s="228"/>
      <c r="E177" s="226"/>
      <c r="F177" s="228" t="s">
        <v>5771</v>
      </c>
      <c r="G177" s="228" t="s">
        <v>94</v>
      </c>
      <c r="H177" s="228" t="s">
        <v>5765</v>
      </c>
      <c r="I177" s="228">
        <v>1</v>
      </c>
      <c r="J177" s="228" t="s">
        <v>5564</v>
      </c>
      <c r="K177" s="228">
        <v>89250000</v>
      </c>
      <c r="L177" s="229"/>
      <c r="M177" s="230">
        <v>44227</v>
      </c>
      <c r="N177" s="228">
        <v>1</v>
      </c>
      <c r="O177" s="228" t="s">
        <v>5564</v>
      </c>
      <c r="P177" s="228">
        <v>57120000</v>
      </c>
      <c r="Q177" s="229"/>
      <c r="R177" s="231">
        <v>7321</v>
      </c>
      <c r="S177" s="230">
        <v>44221</v>
      </c>
      <c r="T177" s="228" t="s">
        <v>5565</v>
      </c>
    </row>
    <row r="178" spans="1:20" x14ac:dyDescent="0.25">
      <c r="A178" s="209">
        <v>168</v>
      </c>
      <c r="B178" s="210" t="s">
        <v>5238</v>
      </c>
      <c r="C178" s="228" t="s">
        <v>54</v>
      </c>
      <c r="D178" s="228"/>
      <c r="E178" s="226"/>
      <c r="F178" s="228" t="s">
        <v>5772</v>
      </c>
      <c r="G178" s="228" t="s">
        <v>94</v>
      </c>
      <c r="H178" s="228" t="s">
        <v>5769</v>
      </c>
      <c r="I178" s="228">
        <v>1</v>
      </c>
      <c r="J178" s="228" t="s">
        <v>5564</v>
      </c>
      <c r="K178" s="228">
        <v>165001667</v>
      </c>
      <c r="L178" s="229"/>
      <c r="M178" s="230">
        <v>44227</v>
      </c>
      <c r="N178" s="228">
        <v>1</v>
      </c>
      <c r="O178" s="228" t="s">
        <v>5564</v>
      </c>
      <c r="P178" s="228">
        <v>49029067</v>
      </c>
      <c r="Q178" s="229"/>
      <c r="R178" s="231">
        <v>7321</v>
      </c>
      <c r="S178" s="230">
        <v>44216</v>
      </c>
      <c r="T178" s="228" t="s">
        <v>5565</v>
      </c>
    </row>
    <row r="179" spans="1:20" x14ac:dyDescent="0.25">
      <c r="A179" s="209">
        <v>169</v>
      </c>
      <c r="B179" s="210" t="s">
        <v>5241</v>
      </c>
      <c r="C179" s="228" t="s">
        <v>54</v>
      </c>
      <c r="D179" s="228"/>
      <c r="E179" s="226"/>
      <c r="F179" s="228" t="s">
        <v>5773</v>
      </c>
      <c r="G179" s="228" t="s">
        <v>94</v>
      </c>
      <c r="H179" s="228" t="s">
        <v>5774</v>
      </c>
      <c r="I179" s="228">
        <v>1</v>
      </c>
      <c r="J179" s="228" t="s">
        <v>5564</v>
      </c>
      <c r="K179" s="228">
        <v>147326667</v>
      </c>
      <c r="L179" s="229"/>
      <c r="M179" s="230">
        <v>44227</v>
      </c>
      <c r="N179" s="228">
        <v>1</v>
      </c>
      <c r="O179" s="228" t="s">
        <v>5564</v>
      </c>
      <c r="P179" s="228">
        <v>94289067</v>
      </c>
      <c r="Q179" s="229"/>
      <c r="R179" s="231">
        <v>7321</v>
      </c>
      <c r="S179" s="230">
        <v>44218</v>
      </c>
      <c r="T179" s="228" t="s">
        <v>5565</v>
      </c>
    </row>
    <row r="180" spans="1:20" x14ac:dyDescent="0.25">
      <c r="A180" s="209">
        <v>170</v>
      </c>
      <c r="B180" s="210" t="s">
        <v>5243</v>
      </c>
      <c r="C180" s="228" t="s">
        <v>54</v>
      </c>
      <c r="D180" s="228"/>
      <c r="E180" s="226"/>
      <c r="F180" s="228" t="s">
        <v>5775</v>
      </c>
      <c r="G180" s="228" t="s">
        <v>94</v>
      </c>
      <c r="H180" s="228" t="s">
        <v>5769</v>
      </c>
      <c r="I180" s="228">
        <v>1</v>
      </c>
      <c r="J180" s="228" t="s">
        <v>5564</v>
      </c>
      <c r="K180" s="228">
        <v>165001667</v>
      </c>
      <c r="L180" s="229"/>
      <c r="M180" s="230">
        <v>44227</v>
      </c>
      <c r="N180" s="228">
        <v>1</v>
      </c>
      <c r="O180" s="228" t="s">
        <v>5564</v>
      </c>
      <c r="P180" s="228">
        <v>105601067</v>
      </c>
      <c r="Q180" s="229"/>
      <c r="R180" s="231">
        <v>7321</v>
      </c>
      <c r="S180" s="230">
        <v>44218</v>
      </c>
      <c r="T180" s="228" t="s">
        <v>5565</v>
      </c>
    </row>
    <row r="181" spans="1:20" x14ac:dyDescent="0.25">
      <c r="A181" s="209">
        <v>171</v>
      </c>
      <c r="B181" s="210" t="s">
        <v>5245</v>
      </c>
      <c r="C181" s="228" t="s">
        <v>54</v>
      </c>
      <c r="D181" s="228"/>
      <c r="E181" s="226"/>
      <c r="F181" s="228" t="s">
        <v>5776</v>
      </c>
      <c r="G181" s="228" t="s">
        <v>94</v>
      </c>
      <c r="H181" s="228" t="s">
        <v>5777</v>
      </c>
      <c r="I181" s="228">
        <v>1</v>
      </c>
      <c r="J181" s="228" t="s">
        <v>5564</v>
      </c>
      <c r="K181" s="228">
        <v>165001667</v>
      </c>
      <c r="L181" s="229"/>
      <c r="M181" s="230">
        <v>44227</v>
      </c>
      <c r="N181" s="228">
        <v>1</v>
      </c>
      <c r="O181" s="228" t="s">
        <v>5564</v>
      </c>
      <c r="P181" s="228">
        <v>83440000</v>
      </c>
      <c r="Q181" s="229"/>
      <c r="R181" s="231">
        <v>7321</v>
      </c>
      <c r="S181" s="230">
        <v>44218</v>
      </c>
      <c r="T181" s="228" t="s">
        <v>5565</v>
      </c>
    </row>
    <row r="182" spans="1:20" x14ac:dyDescent="0.25">
      <c r="A182" s="209">
        <v>172</v>
      </c>
      <c r="B182" s="210" t="s">
        <v>5248</v>
      </c>
      <c r="C182" s="228" t="s">
        <v>54</v>
      </c>
      <c r="D182" s="228"/>
      <c r="E182" s="226"/>
      <c r="F182" s="228" t="s">
        <v>5778</v>
      </c>
      <c r="G182" s="228" t="s">
        <v>94</v>
      </c>
      <c r="H182" s="228" t="s">
        <v>5755</v>
      </c>
      <c r="I182" s="228">
        <v>1</v>
      </c>
      <c r="J182" s="228" t="s">
        <v>5564</v>
      </c>
      <c r="K182" s="228">
        <v>9394000</v>
      </c>
      <c r="L182" s="229"/>
      <c r="M182" s="230">
        <v>44286</v>
      </c>
      <c r="N182" s="228">
        <v>1</v>
      </c>
      <c r="O182" s="228" t="s">
        <v>5564</v>
      </c>
      <c r="P182" s="228">
        <v>9394000</v>
      </c>
      <c r="Q182" s="229"/>
      <c r="R182" s="231">
        <v>11521</v>
      </c>
      <c r="S182" s="230">
        <v>44274</v>
      </c>
      <c r="T182" s="228" t="s">
        <v>5565</v>
      </c>
    </row>
    <row r="183" spans="1:20" x14ac:dyDescent="0.25">
      <c r="A183" s="209">
        <v>173</v>
      </c>
      <c r="B183" s="210" t="s">
        <v>5251</v>
      </c>
      <c r="C183" s="228" t="s">
        <v>54</v>
      </c>
      <c r="D183" s="228"/>
      <c r="E183" s="226"/>
      <c r="F183" s="228" t="s">
        <v>5779</v>
      </c>
      <c r="G183" s="228" t="s">
        <v>94</v>
      </c>
      <c r="H183" s="228" t="s">
        <v>5780</v>
      </c>
      <c r="I183" s="228">
        <v>1</v>
      </c>
      <c r="J183" s="228" t="s">
        <v>5564</v>
      </c>
      <c r="K183" s="228">
        <v>79730000</v>
      </c>
      <c r="L183" s="229"/>
      <c r="M183" s="230">
        <v>44227</v>
      </c>
      <c r="N183" s="228">
        <v>1</v>
      </c>
      <c r="O183" s="228" t="s">
        <v>5564</v>
      </c>
      <c r="P183" s="228">
        <v>48977000</v>
      </c>
      <c r="Q183" s="229"/>
      <c r="R183" s="231">
        <v>5521</v>
      </c>
      <c r="S183" s="230">
        <v>44224</v>
      </c>
      <c r="T183" s="228" t="s">
        <v>5565</v>
      </c>
    </row>
    <row r="184" spans="1:20" x14ac:dyDescent="0.25">
      <c r="A184" s="209">
        <v>174</v>
      </c>
      <c r="B184" s="210" t="s">
        <v>5254</v>
      </c>
      <c r="C184" s="228" t="s">
        <v>54</v>
      </c>
      <c r="D184" s="228"/>
      <c r="E184" s="226"/>
      <c r="F184" s="228" t="s">
        <v>5781</v>
      </c>
      <c r="G184" s="228" t="s">
        <v>94</v>
      </c>
      <c r="H184" s="228" t="s">
        <v>5765</v>
      </c>
      <c r="I184" s="228">
        <v>1</v>
      </c>
      <c r="J184" s="228" t="s">
        <v>5564</v>
      </c>
      <c r="K184" s="228">
        <v>147326667</v>
      </c>
      <c r="L184" s="229"/>
      <c r="M184" s="230">
        <v>44227</v>
      </c>
      <c r="N184" s="228">
        <v>1</v>
      </c>
      <c r="O184" s="228" t="s">
        <v>5564</v>
      </c>
      <c r="P184" s="228">
        <v>94289067</v>
      </c>
      <c r="Q184" s="229"/>
      <c r="R184" s="231">
        <v>7321</v>
      </c>
      <c r="S184" s="230">
        <v>44218</v>
      </c>
      <c r="T184" s="228" t="s">
        <v>5565</v>
      </c>
    </row>
    <row r="185" spans="1:20" x14ac:dyDescent="0.25">
      <c r="A185" s="209">
        <v>175</v>
      </c>
      <c r="B185" s="210" t="s">
        <v>5257</v>
      </c>
      <c r="C185" s="228" t="s">
        <v>54</v>
      </c>
      <c r="D185" s="228"/>
      <c r="E185" s="226"/>
      <c r="F185" s="228" t="s">
        <v>5782</v>
      </c>
      <c r="G185" s="228" t="s">
        <v>94</v>
      </c>
      <c r="H185" s="228" t="s">
        <v>5731</v>
      </c>
      <c r="I185" s="228">
        <v>1</v>
      </c>
      <c r="J185" s="228" t="s">
        <v>5564</v>
      </c>
      <c r="K185" s="228">
        <v>109792800</v>
      </c>
      <c r="L185" s="229"/>
      <c r="M185" s="230">
        <v>44227</v>
      </c>
      <c r="N185" s="228">
        <v>1</v>
      </c>
      <c r="O185" s="228" t="s">
        <v>5564</v>
      </c>
      <c r="P185" s="228">
        <v>69754400</v>
      </c>
      <c r="Q185" s="229"/>
      <c r="R185" s="231">
        <v>4221</v>
      </c>
      <c r="S185" s="230">
        <v>44221</v>
      </c>
      <c r="T185" s="228" t="s">
        <v>5565</v>
      </c>
    </row>
    <row r="186" spans="1:20" x14ac:dyDescent="0.25">
      <c r="A186" s="209">
        <v>176</v>
      </c>
      <c r="B186" s="210" t="s">
        <v>5260</v>
      </c>
      <c r="C186" s="228" t="s">
        <v>54</v>
      </c>
      <c r="D186" s="228"/>
      <c r="E186" s="226"/>
      <c r="F186" s="228" t="s">
        <v>5783</v>
      </c>
      <c r="G186" s="228" t="s">
        <v>94</v>
      </c>
      <c r="H186" s="228" t="s">
        <v>5784</v>
      </c>
      <c r="I186" s="228">
        <v>1</v>
      </c>
      <c r="J186" s="228" t="s">
        <v>5564</v>
      </c>
      <c r="K186" s="228">
        <v>109792800</v>
      </c>
      <c r="L186" s="229"/>
      <c r="M186" s="230">
        <v>44227</v>
      </c>
      <c r="N186" s="228">
        <v>1</v>
      </c>
      <c r="O186" s="228" t="s">
        <v>5564</v>
      </c>
      <c r="P186" s="228">
        <v>69754400</v>
      </c>
      <c r="Q186" s="229"/>
      <c r="R186" s="231">
        <v>4221</v>
      </c>
      <c r="S186" s="230">
        <v>44218</v>
      </c>
      <c r="T186" s="228" t="s">
        <v>5565</v>
      </c>
    </row>
    <row r="187" spans="1:20" x14ac:dyDescent="0.25">
      <c r="A187" s="209">
        <v>177</v>
      </c>
      <c r="B187" s="210" t="s">
        <v>5263</v>
      </c>
      <c r="C187" s="228" t="s">
        <v>54</v>
      </c>
      <c r="D187" s="228"/>
      <c r="E187" s="226"/>
      <c r="F187" s="228" t="s">
        <v>5785</v>
      </c>
      <c r="G187" s="228" t="s">
        <v>94</v>
      </c>
      <c r="H187" s="228" t="s">
        <v>5731</v>
      </c>
      <c r="I187" s="228">
        <v>1</v>
      </c>
      <c r="J187" s="228" t="s">
        <v>5564</v>
      </c>
      <c r="K187" s="228">
        <v>109792800</v>
      </c>
      <c r="L187" s="229"/>
      <c r="M187" s="230">
        <v>44227</v>
      </c>
      <c r="N187" s="228">
        <v>1</v>
      </c>
      <c r="O187" s="228" t="s">
        <v>5564</v>
      </c>
      <c r="P187" s="228">
        <v>69754400</v>
      </c>
      <c r="Q187" s="229"/>
      <c r="R187" s="231">
        <v>4221</v>
      </c>
      <c r="S187" s="230">
        <v>44218</v>
      </c>
      <c r="T187" s="228" t="s">
        <v>5565</v>
      </c>
    </row>
    <row r="188" spans="1:20" x14ac:dyDescent="0.25">
      <c r="A188" s="209">
        <v>178</v>
      </c>
      <c r="B188" s="210" t="s">
        <v>5266</v>
      </c>
      <c r="C188" s="228" t="s">
        <v>54</v>
      </c>
      <c r="D188" s="228"/>
      <c r="E188" s="226"/>
      <c r="F188" s="228" t="s">
        <v>5786</v>
      </c>
      <c r="G188" s="228" t="s">
        <v>94</v>
      </c>
      <c r="H188" s="228" t="s">
        <v>5731</v>
      </c>
      <c r="I188" s="228">
        <v>1</v>
      </c>
      <c r="J188" s="228" t="s">
        <v>5564</v>
      </c>
      <c r="K188" s="228">
        <v>89505000</v>
      </c>
      <c r="L188" s="229"/>
      <c r="M188" s="230">
        <v>44227</v>
      </c>
      <c r="N188" s="228">
        <v>1</v>
      </c>
      <c r="O188" s="228" t="s">
        <v>5564</v>
      </c>
      <c r="P188" s="228">
        <v>64447000</v>
      </c>
      <c r="Q188" s="229"/>
      <c r="R188" s="231">
        <v>4221</v>
      </c>
      <c r="S188" s="230">
        <v>44221</v>
      </c>
      <c r="T188" s="228" t="s">
        <v>5565</v>
      </c>
    </row>
    <row r="189" spans="1:20" x14ac:dyDescent="0.25">
      <c r="A189" s="209">
        <v>179</v>
      </c>
      <c r="B189" s="210" t="s">
        <v>5269</v>
      </c>
      <c r="C189" s="228" t="s">
        <v>54</v>
      </c>
      <c r="D189" s="228"/>
      <c r="E189" s="226"/>
      <c r="F189" s="228" t="s">
        <v>5787</v>
      </c>
      <c r="G189" s="228" t="s">
        <v>94</v>
      </c>
      <c r="H189" s="228" t="s">
        <v>5625</v>
      </c>
      <c r="I189" s="228">
        <v>1</v>
      </c>
      <c r="J189" s="228" t="s">
        <v>5564</v>
      </c>
      <c r="K189" s="228">
        <v>89505000</v>
      </c>
      <c r="L189" s="229"/>
      <c r="M189" s="230">
        <v>44227</v>
      </c>
      <c r="N189" s="228">
        <v>1</v>
      </c>
      <c r="O189" s="228" t="s">
        <v>5564</v>
      </c>
      <c r="P189" s="228">
        <v>28811600</v>
      </c>
      <c r="Q189" s="229"/>
      <c r="R189" s="231">
        <v>4221</v>
      </c>
      <c r="S189" s="230">
        <v>44218</v>
      </c>
      <c r="T189" s="228" t="s">
        <v>5565</v>
      </c>
    </row>
    <row r="190" spans="1:20" x14ac:dyDescent="0.25">
      <c r="A190" s="209">
        <v>180</v>
      </c>
      <c r="B190" s="210" t="s">
        <v>5272</v>
      </c>
      <c r="C190" s="228" t="s">
        <v>54</v>
      </c>
      <c r="D190" s="228"/>
      <c r="E190" s="226"/>
      <c r="F190" s="228" t="s">
        <v>5788</v>
      </c>
      <c r="G190" s="228" t="s">
        <v>94</v>
      </c>
      <c r="H190" s="228" t="s">
        <v>5731</v>
      </c>
      <c r="I190" s="228">
        <v>1</v>
      </c>
      <c r="J190" s="228" t="s">
        <v>5564</v>
      </c>
      <c r="K190" s="228">
        <v>109792800</v>
      </c>
      <c r="L190" s="229"/>
      <c r="M190" s="230">
        <v>44227</v>
      </c>
      <c r="N190" s="228">
        <v>1</v>
      </c>
      <c r="O190" s="228" t="s">
        <v>5564</v>
      </c>
      <c r="P190" s="228">
        <v>69754400</v>
      </c>
      <c r="Q190" s="229"/>
      <c r="R190" s="231">
        <v>4221</v>
      </c>
      <c r="S190" s="230">
        <v>44221</v>
      </c>
      <c r="T190" s="228" t="s">
        <v>5565</v>
      </c>
    </row>
    <row r="191" spans="1:20" x14ac:dyDescent="0.25">
      <c r="A191" s="209">
        <v>181</v>
      </c>
      <c r="B191" s="210" t="s">
        <v>5273</v>
      </c>
      <c r="C191" s="228" t="s">
        <v>54</v>
      </c>
      <c r="D191" s="228"/>
      <c r="E191" s="226"/>
      <c r="F191" s="228" t="s">
        <v>5789</v>
      </c>
      <c r="G191" s="228" t="s">
        <v>94</v>
      </c>
      <c r="H191" s="228" t="s">
        <v>5731</v>
      </c>
      <c r="I191" s="228">
        <v>1</v>
      </c>
      <c r="J191" s="228" t="s">
        <v>5564</v>
      </c>
      <c r="K191" s="228">
        <v>109792800</v>
      </c>
      <c r="L191" s="229"/>
      <c r="M191" s="230">
        <v>44227</v>
      </c>
      <c r="N191" s="228">
        <v>1</v>
      </c>
      <c r="O191" s="228" t="s">
        <v>5564</v>
      </c>
      <c r="P191" s="228">
        <v>69754400</v>
      </c>
      <c r="Q191" s="229"/>
      <c r="R191" s="231">
        <v>4221</v>
      </c>
      <c r="S191" s="230">
        <v>44221</v>
      </c>
      <c r="T191" s="228" t="s">
        <v>5565</v>
      </c>
    </row>
    <row r="192" spans="1:20" x14ac:dyDescent="0.25">
      <c r="A192" s="209">
        <v>182</v>
      </c>
      <c r="B192" s="210" t="s">
        <v>5276</v>
      </c>
      <c r="C192" s="228" t="s">
        <v>54</v>
      </c>
      <c r="D192" s="228"/>
      <c r="E192" s="226"/>
      <c r="F192" s="228" t="s">
        <v>5790</v>
      </c>
      <c r="G192" s="228" t="s">
        <v>94</v>
      </c>
      <c r="H192" s="228" t="s">
        <v>5791</v>
      </c>
      <c r="I192" s="228">
        <v>1</v>
      </c>
      <c r="J192" s="228" t="s">
        <v>5564</v>
      </c>
      <c r="K192" s="228">
        <v>184158333</v>
      </c>
      <c r="L192" s="229"/>
      <c r="M192" s="230">
        <v>44227</v>
      </c>
      <c r="N192" s="228">
        <v>1</v>
      </c>
      <c r="O192" s="228" t="s">
        <v>5564</v>
      </c>
      <c r="P192" s="228">
        <v>117861333</v>
      </c>
      <c r="Q192" s="229"/>
      <c r="R192" s="231">
        <v>8421</v>
      </c>
      <c r="S192" s="230">
        <v>44216</v>
      </c>
      <c r="T192" s="228" t="s">
        <v>5565</v>
      </c>
    </row>
    <row r="193" spans="1:20" x14ac:dyDescent="0.25">
      <c r="A193" s="209">
        <v>183</v>
      </c>
      <c r="B193" s="210" t="s">
        <v>5278</v>
      </c>
      <c r="C193" s="228" t="s">
        <v>54</v>
      </c>
      <c r="D193" s="228"/>
      <c r="E193" s="226"/>
      <c r="F193" s="228" t="s">
        <v>5792</v>
      </c>
      <c r="G193" s="228" t="s">
        <v>94</v>
      </c>
      <c r="H193" s="228" t="s">
        <v>5791</v>
      </c>
      <c r="I193" s="228">
        <v>1</v>
      </c>
      <c r="J193" s="228" t="s">
        <v>5564</v>
      </c>
      <c r="K193" s="228">
        <v>109480000</v>
      </c>
      <c r="L193" s="229"/>
      <c r="M193" s="230">
        <v>44227</v>
      </c>
      <c r="N193" s="228">
        <v>1</v>
      </c>
      <c r="O193" s="228" t="s">
        <v>5564</v>
      </c>
      <c r="P193" s="228">
        <v>70067200</v>
      </c>
      <c r="Q193" s="229"/>
      <c r="R193" s="231">
        <v>8421</v>
      </c>
      <c r="S193" s="230">
        <v>44216</v>
      </c>
      <c r="T193" s="228" t="s">
        <v>5565</v>
      </c>
    </row>
    <row r="194" spans="1:20" x14ac:dyDescent="0.25">
      <c r="A194" s="209">
        <v>184</v>
      </c>
      <c r="B194" s="210" t="s">
        <v>5280</v>
      </c>
      <c r="C194" s="228" t="s">
        <v>54</v>
      </c>
      <c r="D194" s="228"/>
      <c r="E194" s="226"/>
      <c r="F194" s="228" t="s">
        <v>5793</v>
      </c>
      <c r="G194" s="228" t="s">
        <v>94</v>
      </c>
      <c r="H194" s="228" t="s">
        <v>5791</v>
      </c>
      <c r="I194" s="228">
        <v>1</v>
      </c>
      <c r="J194" s="228" t="s">
        <v>5564</v>
      </c>
      <c r="K194" s="228">
        <v>109480000</v>
      </c>
      <c r="L194" s="229"/>
      <c r="M194" s="230">
        <v>44227</v>
      </c>
      <c r="N194" s="228">
        <v>1</v>
      </c>
      <c r="O194" s="228" t="s">
        <v>5564</v>
      </c>
      <c r="P194" s="228">
        <v>28152000</v>
      </c>
      <c r="Q194" s="229"/>
      <c r="R194" s="231">
        <v>8421</v>
      </c>
      <c r="S194" s="230">
        <v>44230</v>
      </c>
      <c r="T194" s="228" t="s">
        <v>5565</v>
      </c>
    </row>
    <row r="195" spans="1:20" x14ac:dyDescent="0.25">
      <c r="A195" s="209">
        <v>185</v>
      </c>
      <c r="B195" s="210" t="s">
        <v>5282</v>
      </c>
      <c r="C195" s="228" t="s">
        <v>54</v>
      </c>
      <c r="D195" s="228"/>
      <c r="E195" s="226"/>
      <c r="F195" s="228" t="s">
        <v>5794</v>
      </c>
      <c r="G195" s="228" t="s">
        <v>94</v>
      </c>
      <c r="H195" s="228" t="s">
        <v>5791</v>
      </c>
      <c r="I195" s="228">
        <v>1</v>
      </c>
      <c r="J195" s="228" t="s">
        <v>5564</v>
      </c>
      <c r="K195" s="228">
        <v>109480000</v>
      </c>
      <c r="L195" s="229"/>
      <c r="M195" s="230">
        <v>44227</v>
      </c>
      <c r="N195" s="228">
        <v>1</v>
      </c>
      <c r="O195" s="228" t="s">
        <v>5564</v>
      </c>
      <c r="P195" s="228">
        <v>70067200</v>
      </c>
      <c r="Q195" s="229"/>
      <c r="R195" s="231">
        <v>8421</v>
      </c>
      <c r="S195" s="230">
        <v>44217</v>
      </c>
      <c r="T195" s="228" t="s">
        <v>5565</v>
      </c>
    </row>
    <row r="196" spans="1:20" x14ac:dyDescent="0.25">
      <c r="A196" s="209">
        <v>186</v>
      </c>
      <c r="B196" s="210" t="s">
        <v>5285</v>
      </c>
      <c r="C196" s="228" t="s">
        <v>54</v>
      </c>
      <c r="D196" s="228"/>
      <c r="E196" s="226"/>
      <c r="F196" s="228" t="s">
        <v>5795</v>
      </c>
      <c r="G196" s="228" t="s">
        <v>94</v>
      </c>
      <c r="H196" s="228" t="s">
        <v>5791</v>
      </c>
      <c r="I196" s="228">
        <v>1</v>
      </c>
      <c r="J196" s="228" t="s">
        <v>5564</v>
      </c>
      <c r="K196" s="228">
        <v>109480000</v>
      </c>
      <c r="L196" s="229"/>
      <c r="M196" s="230">
        <v>44227</v>
      </c>
      <c r="N196" s="228">
        <v>1</v>
      </c>
      <c r="O196" s="228" t="s">
        <v>5564</v>
      </c>
      <c r="P196" s="228">
        <v>70067200</v>
      </c>
      <c r="Q196" s="229"/>
      <c r="R196" s="231">
        <v>8421</v>
      </c>
      <c r="S196" s="230">
        <v>44217</v>
      </c>
      <c r="T196" s="228" t="s">
        <v>5565</v>
      </c>
    </row>
    <row r="197" spans="1:20" x14ac:dyDescent="0.25">
      <c r="A197" s="209">
        <v>187</v>
      </c>
      <c r="B197" s="210" t="s">
        <v>5288</v>
      </c>
      <c r="C197" s="228" t="s">
        <v>54</v>
      </c>
      <c r="D197" s="228"/>
      <c r="E197" s="226"/>
      <c r="F197" s="228" t="s">
        <v>5796</v>
      </c>
      <c r="G197" s="228" t="s">
        <v>94</v>
      </c>
      <c r="H197" s="228" t="s">
        <v>5791</v>
      </c>
      <c r="I197" s="228">
        <v>1</v>
      </c>
      <c r="J197" s="228" t="s">
        <v>5564</v>
      </c>
      <c r="K197" s="228">
        <v>89250000</v>
      </c>
      <c r="L197" s="229"/>
      <c r="M197" s="230">
        <v>44227</v>
      </c>
      <c r="N197" s="228">
        <v>1</v>
      </c>
      <c r="O197" s="228" t="s">
        <v>5564</v>
      </c>
      <c r="P197" s="228">
        <v>57120000</v>
      </c>
      <c r="Q197" s="229"/>
      <c r="R197" s="231">
        <v>8421</v>
      </c>
      <c r="S197" s="230">
        <v>44218</v>
      </c>
      <c r="T197" s="228" t="s">
        <v>5565</v>
      </c>
    </row>
    <row r="198" spans="1:20" x14ac:dyDescent="0.25">
      <c r="A198" s="209">
        <v>188</v>
      </c>
      <c r="B198" s="210" t="s">
        <v>5290</v>
      </c>
      <c r="C198" s="228" t="s">
        <v>54</v>
      </c>
      <c r="D198" s="228"/>
      <c r="E198" s="226"/>
      <c r="F198" s="228" t="s">
        <v>5797</v>
      </c>
      <c r="G198" s="228" t="s">
        <v>94</v>
      </c>
      <c r="H198" s="228" t="s">
        <v>5791</v>
      </c>
      <c r="I198" s="228">
        <v>1</v>
      </c>
      <c r="J198" s="228" t="s">
        <v>5564</v>
      </c>
      <c r="K198" s="228">
        <v>101150000</v>
      </c>
      <c r="L198" s="229"/>
      <c r="M198" s="230">
        <v>44227</v>
      </c>
      <c r="N198" s="228">
        <v>1</v>
      </c>
      <c r="O198" s="228" t="s">
        <v>5564</v>
      </c>
      <c r="P198" s="228">
        <v>64736000</v>
      </c>
      <c r="Q198" s="229"/>
      <c r="R198" s="231">
        <v>8421</v>
      </c>
      <c r="S198" s="230">
        <v>44217</v>
      </c>
      <c r="T198" s="228" t="s">
        <v>5565</v>
      </c>
    </row>
    <row r="199" spans="1:20" x14ac:dyDescent="0.25">
      <c r="A199" s="209">
        <v>189</v>
      </c>
      <c r="B199" s="210" t="s">
        <v>5292</v>
      </c>
      <c r="C199" s="228" t="s">
        <v>54</v>
      </c>
      <c r="D199" s="228"/>
      <c r="E199" s="226"/>
      <c r="F199" s="228" t="s">
        <v>5798</v>
      </c>
      <c r="G199" s="228" t="s">
        <v>94</v>
      </c>
      <c r="H199" s="228" t="s">
        <v>5791</v>
      </c>
      <c r="I199" s="228">
        <v>1</v>
      </c>
      <c r="J199" s="228" t="s">
        <v>5564</v>
      </c>
      <c r="K199" s="228">
        <v>103224000</v>
      </c>
      <c r="L199" s="229"/>
      <c r="M199" s="230">
        <v>44227</v>
      </c>
      <c r="N199" s="228">
        <v>1</v>
      </c>
      <c r="O199" s="228" t="s">
        <v>5564</v>
      </c>
      <c r="P199" s="228">
        <v>70067200</v>
      </c>
      <c r="Q199" s="229"/>
      <c r="R199" s="231">
        <v>8421</v>
      </c>
      <c r="S199" s="230">
        <v>44217</v>
      </c>
      <c r="T199" s="228" t="s">
        <v>5565</v>
      </c>
    </row>
    <row r="200" spans="1:20" x14ac:dyDescent="0.25">
      <c r="A200" s="209">
        <v>190</v>
      </c>
      <c r="B200" s="210" t="s">
        <v>5294</v>
      </c>
      <c r="C200" s="228" t="s">
        <v>54</v>
      </c>
      <c r="D200" s="228"/>
      <c r="E200" s="226"/>
      <c r="F200" s="228" t="s">
        <v>5799</v>
      </c>
      <c r="G200" s="228" t="s">
        <v>94</v>
      </c>
      <c r="H200" s="228" t="s">
        <v>5780</v>
      </c>
      <c r="I200" s="228">
        <v>1</v>
      </c>
      <c r="J200" s="228" t="s">
        <v>5564</v>
      </c>
      <c r="K200" s="228">
        <v>184684500</v>
      </c>
      <c r="L200" s="229"/>
      <c r="M200" s="230">
        <v>44227</v>
      </c>
      <c r="N200" s="228">
        <v>1</v>
      </c>
      <c r="O200" s="228" t="s">
        <v>5564</v>
      </c>
      <c r="P200" s="228">
        <v>117335167</v>
      </c>
      <c r="Q200" s="229"/>
      <c r="R200" s="231">
        <v>5521</v>
      </c>
      <c r="S200" s="230">
        <v>44221</v>
      </c>
      <c r="T200" s="228" t="s">
        <v>5565</v>
      </c>
    </row>
    <row r="201" spans="1:20" x14ac:dyDescent="0.25">
      <c r="A201" s="209">
        <v>191</v>
      </c>
      <c r="B201" s="210" t="s">
        <v>5296</v>
      </c>
      <c r="C201" s="228" t="s">
        <v>54</v>
      </c>
      <c r="D201" s="228"/>
      <c r="E201" s="226"/>
      <c r="F201" s="228" t="s">
        <v>5800</v>
      </c>
      <c r="G201" s="228" t="s">
        <v>94</v>
      </c>
      <c r="H201" s="228" t="s">
        <v>5780</v>
      </c>
      <c r="I201" s="228">
        <v>1</v>
      </c>
      <c r="J201" s="228" t="s">
        <v>5564</v>
      </c>
      <c r="K201" s="228">
        <v>99705000</v>
      </c>
      <c r="L201" s="229"/>
      <c r="M201" s="230">
        <v>44227</v>
      </c>
      <c r="N201" s="228">
        <v>1</v>
      </c>
      <c r="O201" s="228" t="s">
        <v>5564</v>
      </c>
      <c r="P201" s="228">
        <v>64447000</v>
      </c>
      <c r="Q201" s="229"/>
      <c r="R201" s="231">
        <v>5521</v>
      </c>
      <c r="S201" s="230">
        <v>44221</v>
      </c>
      <c r="T201" s="228" t="s">
        <v>5565</v>
      </c>
    </row>
    <row r="202" spans="1:20" x14ac:dyDescent="0.25">
      <c r="A202" s="209">
        <v>192</v>
      </c>
      <c r="B202" s="210" t="s">
        <v>5298</v>
      </c>
      <c r="C202" s="228" t="s">
        <v>54</v>
      </c>
      <c r="D202" s="228"/>
      <c r="E202" s="226"/>
      <c r="F202" s="228" t="s">
        <v>5801</v>
      </c>
      <c r="G202" s="228" t="s">
        <v>94</v>
      </c>
      <c r="H202" s="228" t="s">
        <v>5780</v>
      </c>
      <c r="I202" s="228">
        <v>1</v>
      </c>
      <c r="J202" s="228" t="s">
        <v>5564</v>
      </c>
      <c r="K202" s="228">
        <v>99705000</v>
      </c>
      <c r="L202" s="229"/>
      <c r="M202" s="230">
        <v>44227</v>
      </c>
      <c r="N202" s="228">
        <v>1</v>
      </c>
      <c r="O202" s="228" t="s">
        <v>5564</v>
      </c>
      <c r="P202" s="228">
        <v>64447000</v>
      </c>
      <c r="Q202" s="229"/>
      <c r="R202" s="231">
        <v>5521</v>
      </c>
      <c r="S202" s="230">
        <v>44217</v>
      </c>
      <c r="T202" s="228" t="s">
        <v>5565</v>
      </c>
    </row>
    <row r="203" spans="1:20" x14ac:dyDescent="0.25">
      <c r="A203" s="209">
        <v>193</v>
      </c>
      <c r="B203" s="210" t="s">
        <v>5300</v>
      </c>
      <c r="C203" s="228" t="s">
        <v>54</v>
      </c>
      <c r="D203" s="228"/>
      <c r="E203" s="226"/>
      <c r="F203" s="228" t="s">
        <v>5802</v>
      </c>
      <c r="G203" s="228" t="s">
        <v>94</v>
      </c>
      <c r="H203" s="228" t="s">
        <v>5780</v>
      </c>
      <c r="I203" s="228">
        <v>1</v>
      </c>
      <c r="J203" s="228" t="s">
        <v>5564</v>
      </c>
      <c r="K203" s="228">
        <v>42090000</v>
      </c>
      <c r="L203" s="229"/>
      <c r="M203" s="230">
        <v>44227</v>
      </c>
      <c r="N203" s="228">
        <v>1</v>
      </c>
      <c r="O203" s="228" t="s">
        <v>5564</v>
      </c>
      <c r="P203" s="228">
        <v>20471400</v>
      </c>
      <c r="Q203" s="229"/>
      <c r="R203" s="231">
        <v>5521</v>
      </c>
      <c r="S203" s="230">
        <v>44221</v>
      </c>
      <c r="T203" s="228" t="s">
        <v>5565</v>
      </c>
    </row>
    <row r="204" spans="1:20" x14ac:dyDescent="0.25">
      <c r="A204" s="209">
        <v>194</v>
      </c>
      <c r="B204" s="210" t="s">
        <v>5302</v>
      </c>
      <c r="C204" s="228" t="s">
        <v>54</v>
      </c>
      <c r="D204" s="228"/>
      <c r="E204" s="226"/>
      <c r="F204" s="228" t="s">
        <v>5803</v>
      </c>
      <c r="G204" s="228" t="s">
        <v>94</v>
      </c>
      <c r="H204" s="228" t="s">
        <v>5780</v>
      </c>
      <c r="I204" s="228">
        <v>1</v>
      </c>
      <c r="J204" s="228" t="s">
        <v>5564</v>
      </c>
      <c r="K204" s="228">
        <v>87975000</v>
      </c>
      <c r="L204" s="229"/>
      <c r="M204" s="230">
        <v>44227</v>
      </c>
      <c r="N204" s="228">
        <v>1</v>
      </c>
      <c r="O204" s="228" t="s">
        <v>5564</v>
      </c>
      <c r="P204" s="228">
        <v>56865000</v>
      </c>
      <c r="Q204" s="229"/>
      <c r="R204" s="231">
        <v>5521</v>
      </c>
      <c r="S204" s="230">
        <v>44221</v>
      </c>
      <c r="T204" s="228" t="s">
        <v>5565</v>
      </c>
    </row>
    <row r="205" spans="1:20" x14ac:dyDescent="0.25">
      <c r="A205" s="209">
        <v>195</v>
      </c>
      <c r="B205" s="210" t="s">
        <v>5304</v>
      </c>
      <c r="C205" s="228" t="s">
        <v>54</v>
      </c>
      <c r="D205" s="228"/>
      <c r="E205" s="226"/>
      <c r="F205" s="228" t="s">
        <v>5804</v>
      </c>
      <c r="G205" s="228" t="s">
        <v>94</v>
      </c>
      <c r="H205" s="228" t="s">
        <v>5780</v>
      </c>
      <c r="I205" s="228">
        <v>1</v>
      </c>
      <c r="J205" s="228" t="s">
        <v>5564</v>
      </c>
      <c r="K205" s="228">
        <v>99705000</v>
      </c>
      <c r="L205" s="229"/>
      <c r="M205" s="230">
        <v>44227</v>
      </c>
      <c r="N205" s="228">
        <v>1</v>
      </c>
      <c r="O205" s="228" t="s">
        <v>5564</v>
      </c>
      <c r="P205" s="228">
        <v>56865000</v>
      </c>
      <c r="Q205" s="229"/>
      <c r="R205" s="231">
        <v>5521</v>
      </c>
      <c r="S205" s="230">
        <v>44221</v>
      </c>
      <c r="T205" s="228" t="s">
        <v>5565</v>
      </c>
    </row>
    <row r="206" spans="1:20" x14ac:dyDescent="0.25">
      <c r="A206" s="209">
        <v>196</v>
      </c>
      <c r="B206" s="210" t="s">
        <v>5306</v>
      </c>
      <c r="C206" s="228" t="s">
        <v>54</v>
      </c>
      <c r="D206" s="228"/>
      <c r="E206" s="226"/>
      <c r="F206" s="228" t="s">
        <v>5805</v>
      </c>
      <c r="G206" s="228" t="s">
        <v>94</v>
      </c>
      <c r="H206" s="228" t="s">
        <v>5780</v>
      </c>
      <c r="I206" s="228">
        <v>1</v>
      </c>
      <c r="J206" s="228" t="s">
        <v>5564</v>
      </c>
      <c r="K206" s="228">
        <v>99705000</v>
      </c>
      <c r="L206" s="229"/>
      <c r="M206" s="230">
        <v>44227</v>
      </c>
      <c r="N206" s="228">
        <v>1</v>
      </c>
      <c r="O206" s="228" t="s">
        <v>5564</v>
      </c>
      <c r="P206" s="228">
        <v>64447000</v>
      </c>
      <c r="Q206" s="229"/>
      <c r="R206" s="231">
        <v>5521</v>
      </c>
      <c r="S206" s="230">
        <v>44221</v>
      </c>
      <c r="T206" s="228" t="s">
        <v>5565</v>
      </c>
    </row>
    <row r="207" spans="1:20" x14ac:dyDescent="0.25">
      <c r="A207" s="209">
        <v>197</v>
      </c>
      <c r="B207" s="210" t="s">
        <v>5308</v>
      </c>
      <c r="C207" s="228" t="s">
        <v>54</v>
      </c>
      <c r="D207" s="228"/>
      <c r="E207" s="226"/>
      <c r="F207" s="228" t="s">
        <v>5806</v>
      </c>
      <c r="G207" s="228" t="s">
        <v>94</v>
      </c>
      <c r="H207" s="228" t="s">
        <v>5585</v>
      </c>
      <c r="I207" s="228">
        <v>1</v>
      </c>
      <c r="J207" s="228" t="s">
        <v>5564</v>
      </c>
      <c r="K207" s="228">
        <v>15300000</v>
      </c>
      <c r="L207" s="229"/>
      <c r="M207" s="230">
        <v>44227</v>
      </c>
      <c r="N207" s="228">
        <v>1</v>
      </c>
      <c r="O207" s="228" t="s">
        <v>5564</v>
      </c>
      <c r="P207" s="228">
        <v>11050000</v>
      </c>
      <c r="Q207" s="229"/>
      <c r="R207" s="231">
        <v>2221</v>
      </c>
      <c r="S207" s="230">
        <v>44222</v>
      </c>
      <c r="T207" s="228" t="s">
        <v>5565</v>
      </c>
    </row>
    <row r="208" spans="1:20" x14ac:dyDescent="0.25">
      <c r="A208" s="209">
        <v>198</v>
      </c>
      <c r="B208" s="210" t="s">
        <v>5310</v>
      </c>
      <c r="C208" s="228" t="s">
        <v>54</v>
      </c>
      <c r="D208" s="228"/>
      <c r="E208" s="226"/>
      <c r="F208" s="228" t="s">
        <v>5807</v>
      </c>
      <c r="G208" s="228" t="s">
        <v>94</v>
      </c>
      <c r="H208" s="228" t="s">
        <v>5585</v>
      </c>
      <c r="I208" s="228">
        <v>1</v>
      </c>
      <c r="J208" s="228" t="s">
        <v>5564</v>
      </c>
      <c r="K208" s="228">
        <v>78225000</v>
      </c>
      <c r="L208" s="229"/>
      <c r="M208" s="230">
        <v>44227</v>
      </c>
      <c r="N208" s="228">
        <v>1</v>
      </c>
      <c r="O208" s="228" t="s">
        <v>5564</v>
      </c>
      <c r="P208" s="228">
        <v>68666667</v>
      </c>
      <c r="Q208" s="229"/>
      <c r="R208" s="231">
        <v>2221</v>
      </c>
      <c r="S208" s="230">
        <v>44214</v>
      </c>
      <c r="T208" s="228" t="s">
        <v>5565</v>
      </c>
    </row>
    <row r="209" spans="1:20" x14ac:dyDescent="0.25">
      <c r="A209" s="209">
        <v>199</v>
      </c>
      <c r="B209" s="210" t="s">
        <v>5312</v>
      </c>
      <c r="C209" s="228" t="s">
        <v>54</v>
      </c>
      <c r="D209" s="228"/>
      <c r="E209" s="226"/>
      <c r="F209" s="228" t="s">
        <v>5808</v>
      </c>
      <c r="G209" s="228" t="s">
        <v>94</v>
      </c>
      <c r="H209" s="228" t="s">
        <v>5585</v>
      </c>
      <c r="I209" s="228">
        <v>1</v>
      </c>
      <c r="J209" s="228" t="s">
        <v>5564</v>
      </c>
      <c r="K209" s="228">
        <v>88396000</v>
      </c>
      <c r="L209" s="229"/>
      <c r="M209" s="230">
        <v>44227</v>
      </c>
      <c r="N209" s="228">
        <v>1</v>
      </c>
      <c r="O209" s="228" t="s">
        <v>5564</v>
      </c>
      <c r="P209" s="228">
        <v>87893333</v>
      </c>
      <c r="Q209" s="229"/>
      <c r="R209" s="231">
        <v>2221</v>
      </c>
      <c r="S209" s="230">
        <v>44214</v>
      </c>
      <c r="T209" s="228" t="s">
        <v>5565</v>
      </c>
    </row>
    <row r="210" spans="1:20" x14ac:dyDescent="0.25">
      <c r="A210" s="209">
        <v>200</v>
      </c>
      <c r="B210" s="210" t="s">
        <v>5314</v>
      </c>
      <c r="C210" s="228" t="s">
        <v>54</v>
      </c>
      <c r="D210" s="228"/>
      <c r="E210" s="226"/>
      <c r="F210" s="228" t="s">
        <v>5809</v>
      </c>
      <c r="G210" s="228" t="s">
        <v>94</v>
      </c>
      <c r="H210" s="228" t="s">
        <v>5810</v>
      </c>
      <c r="I210" s="228">
        <v>1</v>
      </c>
      <c r="J210" s="228" t="s">
        <v>5564</v>
      </c>
      <c r="K210" s="228">
        <v>128512500</v>
      </c>
      <c r="L210" s="229"/>
      <c r="M210" s="230">
        <v>44227</v>
      </c>
      <c r="N210" s="228">
        <v>1</v>
      </c>
      <c r="O210" s="228" t="s">
        <v>5564</v>
      </c>
      <c r="P210" s="228">
        <v>83812500</v>
      </c>
      <c r="Q210" s="229"/>
      <c r="R210" s="231">
        <v>7121</v>
      </c>
      <c r="S210" s="230">
        <v>44217</v>
      </c>
      <c r="T210" s="228" t="s">
        <v>5565</v>
      </c>
    </row>
    <row r="211" spans="1:20" x14ac:dyDescent="0.25">
      <c r="A211" s="209">
        <v>201</v>
      </c>
      <c r="B211" s="210" t="s">
        <v>5316</v>
      </c>
      <c r="C211" s="228" t="s">
        <v>54</v>
      </c>
      <c r="D211" s="228"/>
      <c r="E211" s="226"/>
      <c r="F211" s="228" t="s">
        <v>5811</v>
      </c>
      <c r="G211" s="228" t="s">
        <v>94</v>
      </c>
      <c r="H211" s="228" t="s">
        <v>5675</v>
      </c>
      <c r="I211" s="228">
        <v>1</v>
      </c>
      <c r="J211" s="228" t="s">
        <v>5564</v>
      </c>
      <c r="K211" s="228">
        <v>35496000</v>
      </c>
      <c r="L211" s="229"/>
      <c r="M211" s="230">
        <v>44227</v>
      </c>
      <c r="N211" s="228">
        <v>1</v>
      </c>
      <c r="O211" s="228" t="s">
        <v>5564</v>
      </c>
      <c r="P211" s="228">
        <v>19522800</v>
      </c>
      <c r="Q211" s="229"/>
      <c r="R211" s="231">
        <v>4021</v>
      </c>
      <c r="S211" s="230">
        <v>44217</v>
      </c>
      <c r="T211" s="228" t="s">
        <v>5565</v>
      </c>
    </row>
    <row r="212" spans="1:20" x14ac:dyDescent="0.25">
      <c r="A212" s="209">
        <v>202</v>
      </c>
      <c r="B212" s="210" t="s">
        <v>5318</v>
      </c>
      <c r="C212" s="228" t="s">
        <v>54</v>
      </c>
      <c r="D212" s="228"/>
      <c r="E212" s="226"/>
      <c r="F212" s="228" t="s">
        <v>5812</v>
      </c>
      <c r="G212" s="228" t="s">
        <v>94</v>
      </c>
      <c r="H212" s="228" t="s">
        <v>5784</v>
      </c>
      <c r="I212" s="228">
        <v>1</v>
      </c>
      <c r="J212" s="228" t="s">
        <v>5564</v>
      </c>
      <c r="K212" s="228">
        <v>184684500</v>
      </c>
      <c r="L212" s="229"/>
      <c r="M212" s="230">
        <v>44227</v>
      </c>
      <c r="N212" s="228">
        <v>1</v>
      </c>
      <c r="O212" s="228" t="s">
        <v>5564</v>
      </c>
      <c r="P212" s="228">
        <v>117335168</v>
      </c>
      <c r="Q212" s="229"/>
      <c r="R212" s="231">
        <v>4221</v>
      </c>
      <c r="S212" s="230">
        <v>44217</v>
      </c>
      <c r="T212" s="228" t="s">
        <v>5565</v>
      </c>
    </row>
    <row r="213" spans="1:20" x14ac:dyDescent="0.25">
      <c r="A213" s="209">
        <v>203</v>
      </c>
      <c r="B213" s="210" t="s">
        <v>5320</v>
      </c>
      <c r="C213" s="228" t="s">
        <v>54</v>
      </c>
      <c r="D213" s="228"/>
      <c r="E213" s="226"/>
      <c r="F213" s="228" t="s">
        <v>5813</v>
      </c>
      <c r="G213" s="228" t="s">
        <v>94</v>
      </c>
      <c r="H213" s="228" t="s">
        <v>5563</v>
      </c>
      <c r="I213" s="228">
        <v>1</v>
      </c>
      <c r="J213" s="228" t="s">
        <v>5564</v>
      </c>
      <c r="K213" s="228">
        <v>128512500</v>
      </c>
      <c r="L213" s="229"/>
      <c r="M213" s="230">
        <v>44227</v>
      </c>
      <c r="N213" s="228">
        <v>1</v>
      </c>
      <c r="O213" s="228" t="s">
        <v>5564</v>
      </c>
      <c r="P213" s="228">
        <v>69285000</v>
      </c>
      <c r="Q213" s="229"/>
      <c r="R213" s="231">
        <v>10021</v>
      </c>
      <c r="S213" s="230">
        <v>44222</v>
      </c>
      <c r="T213" s="228" t="s">
        <v>5565</v>
      </c>
    </row>
    <row r="214" spans="1:20" x14ac:dyDescent="0.25">
      <c r="A214" s="209">
        <v>204</v>
      </c>
      <c r="B214" s="210" t="s">
        <v>5322</v>
      </c>
      <c r="C214" s="228" t="s">
        <v>54</v>
      </c>
      <c r="D214" s="228"/>
      <c r="E214" s="226"/>
      <c r="F214" s="228" t="s">
        <v>5814</v>
      </c>
      <c r="G214" s="228" t="s">
        <v>94</v>
      </c>
      <c r="H214" s="228" t="s">
        <v>5753</v>
      </c>
      <c r="I214" s="228">
        <v>1</v>
      </c>
      <c r="J214" s="228" t="s">
        <v>5564</v>
      </c>
      <c r="K214" s="228">
        <v>99705000</v>
      </c>
      <c r="L214" s="229"/>
      <c r="M214" s="230">
        <v>44227</v>
      </c>
      <c r="N214" s="228">
        <v>1</v>
      </c>
      <c r="O214" s="228" t="s">
        <v>5564</v>
      </c>
      <c r="P214" s="228">
        <v>62424000</v>
      </c>
      <c r="Q214" s="229"/>
      <c r="R214" s="231">
        <v>7121</v>
      </c>
      <c r="S214" s="230">
        <v>44223</v>
      </c>
      <c r="T214" s="228" t="s">
        <v>5565</v>
      </c>
    </row>
    <row r="215" spans="1:20" x14ac:dyDescent="0.25">
      <c r="A215" s="209">
        <v>205</v>
      </c>
      <c r="B215" s="210" t="s">
        <v>5324</v>
      </c>
      <c r="C215" s="228" t="s">
        <v>54</v>
      </c>
      <c r="D215" s="228"/>
      <c r="E215" s="226"/>
      <c r="F215" s="228" t="s">
        <v>5815</v>
      </c>
      <c r="G215" s="228" t="s">
        <v>94</v>
      </c>
      <c r="H215" s="228" t="s">
        <v>5755</v>
      </c>
      <c r="I215" s="228">
        <v>1</v>
      </c>
      <c r="J215" s="228" t="s">
        <v>5564</v>
      </c>
      <c r="K215" s="228">
        <v>87975000</v>
      </c>
      <c r="L215" s="229"/>
      <c r="M215" s="230">
        <v>44227</v>
      </c>
      <c r="N215" s="228">
        <v>1</v>
      </c>
      <c r="O215" s="228" t="s">
        <v>5564</v>
      </c>
      <c r="P215" s="228">
        <v>55080000</v>
      </c>
      <c r="Q215" s="229"/>
      <c r="R215" s="231">
        <v>7121</v>
      </c>
      <c r="S215" s="230">
        <v>44222</v>
      </c>
      <c r="T215" s="228" t="s">
        <v>5565</v>
      </c>
    </row>
    <row r="216" spans="1:20" x14ac:dyDescent="0.25">
      <c r="A216" s="209">
        <v>206</v>
      </c>
      <c r="B216" s="210" t="s">
        <v>5326</v>
      </c>
      <c r="C216" s="228" t="s">
        <v>54</v>
      </c>
      <c r="D216" s="228"/>
      <c r="E216" s="226"/>
      <c r="F216" s="228" t="s">
        <v>5816</v>
      </c>
      <c r="G216" s="228" t="s">
        <v>94</v>
      </c>
      <c r="H216" s="228" t="s">
        <v>5749</v>
      </c>
      <c r="I216" s="228">
        <v>1</v>
      </c>
      <c r="J216" s="228" t="s">
        <v>5564</v>
      </c>
      <c r="K216" s="228">
        <v>162644500</v>
      </c>
      <c r="L216" s="229"/>
      <c r="M216" s="230">
        <v>44227</v>
      </c>
      <c r="N216" s="228">
        <v>1</v>
      </c>
      <c r="O216" s="228" t="s">
        <v>5564</v>
      </c>
      <c r="P216" s="228">
        <v>101829600</v>
      </c>
      <c r="Q216" s="229"/>
      <c r="R216" s="231">
        <v>7121</v>
      </c>
      <c r="S216" s="230">
        <v>44224</v>
      </c>
      <c r="T216" s="228" t="s">
        <v>5565</v>
      </c>
    </row>
    <row r="217" spans="1:20" x14ac:dyDescent="0.25">
      <c r="A217" s="209">
        <v>207</v>
      </c>
      <c r="B217" s="210" t="s">
        <v>5328</v>
      </c>
      <c r="C217" s="228" t="s">
        <v>54</v>
      </c>
      <c r="D217" s="228"/>
      <c r="E217" s="226"/>
      <c r="F217" s="228" t="s">
        <v>5817</v>
      </c>
      <c r="G217" s="228" t="s">
        <v>94</v>
      </c>
      <c r="H217" s="228" t="s">
        <v>5818</v>
      </c>
      <c r="I217" s="228">
        <v>1</v>
      </c>
      <c r="J217" s="228" t="s">
        <v>5564</v>
      </c>
      <c r="K217" s="228">
        <v>147326667</v>
      </c>
      <c r="L217" s="229"/>
      <c r="M217" s="230">
        <v>44227</v>
      </c>
      <c r="N217" s="228">
        <v>1</v>
      </c>
      <c r="O217" s="228" t="s">
        <v>5564</v>
      </c>
      <c r="P217" s="228">
        <v>88396000</v>
      </c>
      <c r="Q217" s="229"/>
      <c r="R217" s="231">
        <v>7321</v>
      </c>
      <c r="S217" s="230">
        <v>44228</v>
      </c>
      <c r="T217" s="228" t="s">
        <v>5565</v>
      </c>
    </row>
    <row r="218" spans="1:20" x14ac:dyDescent="0.25">
      <c r="A218" s="209">
        <v>208</v>
      </c>
      <c r="B218" s="210" t="s">
        <v>5330</v>
      </c>
      <c r="C218" s="228" t="s">
        <v>54</v>
      </c>
      <c r="D218" s="228"/>
      <c r="E218" s="226"/>
      <c r="F218" s="228" t="s">
        <v>5817</v>
      </c>
      <c r="G218" s="228" t="s">
        <v>94</v>
      </c>
      <c r="H218" s="228" t="s">
        <v>5819</v>
      </c>
      <c r="I218" s="228">
        <v>1</v>
      </c>
      <c r="J218" s="228" t="s">
        <v>5564</v>
      </c>
      <c r="K218" s="228">
        <v>147326667</v>
      </c>
      <c r="L218" s="229"/>
      <c r="M218" s="230">
        <v>44227</v>
      </c>
      <c r="N218" s="228">
        <v>1</v>
      </c>
      <c r="O218" s="228" t="s">
        <v>5564</v>
      </c>
      <c r="P218" s="228">
        <v>88396000</v>
      </c>
      <c r="Q218" s="229"/>
      <c r="R218" s="231">
        <v>7321</v>
      </c>
      <c r="S218" s="230">
        <v>44230</v>
      </c>
      <c r="T218" s="228" t="s">
        <v>5565</v>
      </c>
    </row>
    <row r="219" spans="1:20" x14ac:dyDescent="0.25">
      <c r="A219" s="209">
        <v>209</v>
      </c>
      <c r="B219" s="210" t="s">
        <v>5333</v>
      </c>
      <c r="C219" s="228" t="s">
        <v>54</v>
      </c>
      <c r="D219" s="228"/>
      <c r="E219" s="226"/>
      <c r="F219" s="228" t="s">
        <v>5820</v>
      </c>
      <c r="G219" s="228" t="s">
        <v>94</v>
      </c>
      <c r="H219" s="228" t="s">
        <v>5731</v>
      </c>
      <c r="I219" s="228">
        <v>1</v>
      </c>
      <c r="J219" s="228" t="s">
        <v>5564</v>
      </c>
      <c r="K219" s="228">
        <v>65637000</v>
      </c>
      <c r="L219" s="229"/>
      <c r="M219" s="230">
        <v>44227</v>
      </c>
      <c r="N219" s="228">
        <v>1</v>
      </c>
      <c r="O219" s="228" t="s">
        <v>5564</v>
      </c>
      <c r="P219" s="228">
        <v>40392000</v>
      </c>
      <c r="Q219" s="229"/>
      <c r="R219" s="231">
        <v>4221</v>
      </c>
      <c r="S219" s="230">
        <v>44222</v>
      </c>
      <c r="T219" s="228" t="s">
        <v>5565</v>
      </c>
    </row>
    <row r="220" spans="1:20" x14ac:dyDescent="0.25">
      <c r="A220" s="209">
        <v>210</v>
      </c>
      <c r="B220" s="210" t="s">
        <v>5336</v>
      </c>
      <c r="C220" s="228" t="s">
        <v>54</v>
      </c>
      <c r="D220" s="228"/>
      <c r="E220" s="226"/>
      <c r="F220" s="228" t="s">
        <v>5821</v>
      </c>
      <c r="G220" s="228" t="s">
        <v>94</v>
      </c>
      <c r="H220" s="228" t="s">
        <v>5822</v>
      </c>
      <c r="I220" s="228">
        <v>1</v>
      </c>
      <c r="J220" s="228" t="s">
        <v>5564</v>
      </c>
      <c r="K220" s="228">
        <v>16830000</v>
      </c>
      <c r="L220" s="229"/>
      <c r="M220" s="230">
        <v>44227</v>
      </c>
      <c r="N220" s="228">
        <v>1</v>
      </c>
      <c r="O220" s="228" t="s">
        <v>5564</v>
      </c>
      <c r="P220" s="228">
        <v>16830000</v>
      </c>
      <c r="Q220" s="229"/>
      <c r="R220" s="231">
        <v>9321</v>
      </c>
      <c r="S220" s="230">
        <v>44228</v>
      </c>
      <c r="T220" s="228" t="s">
        <v>5565</v>
      </c>
    </row>
    <row r="221" spans="1:20" x14ac:dyDescent="0.25">
      <c r="A221" s="209">
        <v>211</v>
      </c>
      <c r="B221" s="210" t="s">
        <v>5339</v>
      </c>
      <c r="C221" s="228" t="s">
        <v>54</v>
      </c>
      <c r="D221" s="228"/>
      <c r="E221" s="226"/>
      <c r="F221" s="228" t="s">
        <v>5823</v>
      </c>
      <c r="G221" s="228" t="s">
        <v>94</v>
      </c>
      <c r="H221" s="228" t="s">
        <v>5822</v>
      </c>
      <c r="I221" s="228">
        <v>1</v>
      </c>
      <c r="J221" s="228" t="s">
        <v>5564</v>
      </c>
      <c r="K221" s="228">
        <v>16830000</v>
      </c>
      <c r="L221" s="229"/>
      <c r="M221" s="230">
        <v>44227</v>
      </c>
      <c r="N221" s="228">
        <v>1</v>
      </c>
      <c r="O221" s="228" t="s">
        <v>5564</v>
      </c>
      <c r="P221" s="228">
        <v>16830000</v>
      </c>
      <c r="Q221" s="229"/>
      <c r="R221" s="231">
        <v>9321</v>
      </c>
      <c r="S221" s="230">
        <v>44229</v>
      </c>
      <c r="T221" s="228" t="s">
        <v>5565</v>
      </c>
    </row>
    <row r="222" spans="1:20" x14ac:dyDescent="0.25">
      <c r="A222" s="209">
        <v>212</v>
      </c>
      <c r="B222" s="210" t="s">
        <v>5342</v>
      </c>
      <c r="C222" s="228" t="s">
        <v>54</v>
      </c>
      <c r="D222" s="228"/>
      <c r="E222" s="226"/>
      <c r="F222" s="228" t="s">
        <v>5824</v>
      </c>
      <c r="G222" s="228" t="s">
        <v>101</v>
      </c>
      <c r="H222" s="228" t="s">
        <v>5450</v>
      </c>
      <c r="I222" s="228">
        <v>1</v>
      </c>
      <c r="J222" s="228" t="s">
        <v>5825</v>
      </c>
      <c r="K222" s="228">
        <v>96550142</v>
      </c>
      <c r="L222" s="229"/>
      <c r="M222" s="230">
        <v>44347</v>
      </c>
      <c r="N222" s="228">
        <v>0</v>
      </c>
      <c r="O222" s="228" t="s">
        <v>5450</v>
      </c>
      <c r="P222" s="228">
        <v>0</v>
      </c>
      <c r="Q222" s="229"/>
      <c r="R222" s="228" t="s">
        <v>5450</v>
      </c>
      <c r="S222" s="230">
        <v>1</v>
      </c>
      <c r="T222" s="228" t="s">
        <v>5602</v>
      </c>
    </row>
    <row r="223" spans="1:20" x14ac:dyDescent="0.25">
      <c r="A223" s="209">
        <v>213</v>
      </c>
      <c r="B223" s="210" t="s">
        <v>5345</v>
      </c>
      <c r="C223" s="228" t="s">
        <v>54</v>
      </c>
      <c r="D223" s="228"/>
      <c r="E223" s="226"/>
      <c r="F223" s="228" t="s">
        <v>5826</v>
      </c>
      <c r="G223" s="228" t="s">
        <v>94</v>
      </c>
      <c r="H223" s="228" t="s">
        <v>5563</v>
      </c>
      <c r="I223" s="228">
        <v>1</v>
      </c>
      <c r="J223" s="228" t="s">
        <v>5564</v>
      </c>
      <c r="K223" s="228">
        <v>22032000</v>
      </c>
      <c r="L223" s="229"/>
      <c r="M223" s="230">
        <v>44255</v>
      </c>
      <c r="N223" s="228">
        <v>1</v>
      </c>
      <c r="O223" s="228" t="s">
        <v>5564</v>
      </c>
      <c r="P223" s="228">
        <v>19278000</v>
      </c>
      <c r="Q223" s="229"/>
      <c r="R223" s="231">
        <v>3721</v>
      </c>
      <c r="S223" s="230">
        <v>44229</v>
      </c>
      <c r="T223" s="228" t="s">
        <v>5565</v>
      </c>
    </row>
    <row r="224" spans="1:20" x14ac:dyDescent="0.25">
      <c r="A224" s="209">
        <v>214</v>
      </c>
      <c r="B224" s="210" t="s">
        <v>5348</v>
      </c>
      <c r="C224" s="228" t="s">
        <v>54</v>
      </c>
      <c r="D224" s="228"/>
      <c r="E224" s="226"/>
      <c r="F224" s="228" t="s">
        <v>5827</v>
      </c>
      <c r="G224" s="228" t="s">
        <v>94</v>
      </c>
      <c r="H224" s="228" t="s">
        <v>5563</v>
      </c>
      <c r="I224" s="228">
        <v>1</v>
      </c>
      <c r="J224" s="228" t="s">
        <v>5564</v>
      </c>
      <c r="K224" s="228">
        <v>89400000</v>
      </c>
      <c r="L224" s="229"/>
      <c r="M224" s="230">
        <v>44255</v>
      </c>
      <c r="N224" s="228">
        <v>1</v>
      </c>
      <c r="O224" s="228" t="s">
        <v>5564</v>
      </c>
      <c r="P224" s="228">
        <v>78225000</v>
      </c>
      <c r="Q224" s="229"/>
      <c r="R224" s="231">
        <v>3721</v>
      </c>
      <c r="S224" s="230">
        <v>44232</v>
      </c>
      <c r="T224" s="228" t="s">
        <v>5565</v>
      </c>
    </row>
    <row r="225" spans="1:20" x14ac:dyDescent="0.25">
      <c r="A225" s="209">
        <v>215</v>
      </c>
      <c r="B225" s="210" t="s">
        <v>5351</v>
      </c>
      <c r="C225" s="228" t="s">
        <v>54</v>
      </c>
      <c r="D225" s="228"/>
      <c r="E225" s="226"/>
      <c r="F225" s="228" t="s">
        <v>5828</v>
      </c>
      <c r="G225" s="228" t="s">
        <v>94</v>
      </c>
      <c r="H225" s="228" t="s">
        <v>5563</v>
      </c>
      <c r="I225" s="228">
        <v>1</v>
      </c>
      <c r="J225" s="228" t="s">
        <v>5564</v>
      </c>
      <c r="K225" s="228">
        <v>75072000</v>
      </c>
      <c r="L225" s="229"/>
      <c r="M225" s="230">
        <v>44255</v>
      </c>
      <c r="N225" s="228">
        <v>1</v>
      </c>
      <c r="O225" s="228" t="s">
        <v>5564</v>
      </c>
      <c r="P225" s="228">
        <v>65688000</v>
      </c>
      <c r="Q225" s="229"/>
      <c r="R225" s="231">
        <v>3721</v>
      </c>
      <c r="S225" s="230">
        <v>44229</v>
      </c>
      <c r="T225" s="228" t="s">
        <v>5565</v>
      </c>
    </row>
    <row r="226" spans="1:20" x14ac:dyDescent="0.25">
      <c r="A226" s="209">
        <v>216</v>
      </c>
      <c r="B226" s="210" t="s">
        <v>5354</v>
      </c>
      <c r="C226" s="228" t="s">
        <v>54</v>
      </c>
      <c r="D226" s="228"/>
      <c r="E226" s="226"/>
      <c r="F226" s="228" t="s">
        <v>5829</v>
      </c>
      <c r="G226" s="228" t="s">
        <v>94</v>
      </c>
      <c r="H226" s="228" t="s">
        <v>5563</v>
      </c>
      <c r="I226" s="228">
        <v>1</v>
      </c>
      <c r="J226" s="228" t="s">
        <v>5564</v>
      </c>
      <c r="K226" s="228">
        <v>94710000</v>
      </c>
      <c r="L226" s="229"/>
      <c r="M226" s="230">
        <v>44255</v>
      </c>
      <c r="N226" s="228">
        <v>1</v>
      </c>
      <c r="O226" s="228" t="s">
        <v>5564</v>
      </c>
      <c r="P226" s="228">
        <v>78225000</v>
      </c>
      <c r="Q226" s="229"/>
      <c r="R226" s="231">
        <v>7421</v>
      </c>
      <c r="S226" s="230">
        <v>44231</v>
      </c>
      <c r="T226" s="228" t="s">
        <v>5565</v>
      </c>
    </row>
    <row r="227" spans="1:20" x14ac:dyDescent="0.25">
      <c r="A227" s="209">
        <v>217</v>
      </c>
      <c r="B227" s="210" t="s">
        <v>5357</v>
      </c>
      <c r="C227" s="228" t="s">
        <v>54</v>
      </c>
      <c r="D227" s="228"/>
      <c r="E227" s="226"/>
      <c r="F227" s="228" t="s">
        <v>5830</v>
      </c>
      <c r="G227" s="228" t="s">
        <v>94</v>
      </c>
      <c r="H227" s="228" t="s">
        <v>5831</v>
      </c>
      <c r="I227" s="228">
        <v>1</v>
      </c>
      <c r="J227" s="228" t="s">
        <v>5564</v>
      </c>
      <c r="K227" s="228">
        <v>47838000</v>
      </c>
      <c r="L227" s="229"/>
      <c r="M227" s="230">
        <v>44286</v>
      </c>
      <c r="N227" s="228">
        <v>1</v>
      </c>
      <c r="O227" s="228" t="s">
        <v>5564</v>
      </c>
      <c r="P227" s="228">
        <v>41004000</v>
      </c>
      <c r="Q227" s="229"/>
      <c r="R227" s="231">
        <v>13421</v>
      </c>
      <c r="S227" s="230">
        <v>44267</v>
      </c>
      <c r="T227" s="228" t="s">
        <v>5565</v>
      </c>
    </row>
    <row r="228" spans="1:20" x14ac:dyDescent="0.25">
      <c r="A228" s="209">
        <v>218</v>
      </c>
      <c r="B228" s="210" t="s">
        <v>5359</v>
      </c>
      <c r="C228" s="228" t="s">
        <v>54</v>
      </c>
      <c r="D228" s="228"/>
      <c r="E228" s="226"/>
      <c r="F228" s="228" t="s">
        <v>5832</v>
      </c>
      <c r="G228" s="228" t="s">
        <v>94</v>
      </c>
      <c r="H228" s="228" t="s">
        <v>5831</v>
      </c>
      <c r="I228" s="228">
        <v>1</v>
      </c>
      <c r="J228" s="228" t="s">
        <v>5564</v>
      </c>
      <c r="K228" s="228">
        <v>47838000</v>
      </c>
      <c r="L228" s="229"/>
      <c r="M228" s="230">
        <v>44286</v>
      </c>
      <c r="N228" s="228">
        <v>1</v>
      </c>
      <c r="O228" s="228" t="s">
        <v>5564</v>
      </c>
      <c r="P228" s="228">
        <v>41004000</v>
      </c>
      <c r="Q228" s="229"/>
      <c r="R228" s="231">
        <v>13421</v>
      </c>
      <c r="S228" s="230">
        <v>44267</v>
      </c>
      <c r="T228" s="228" t="s">
        <v>5565</v>
      </c>
    </row>
    <row r="229" spans="1:20" x14ac:dyDescent="0.25">
      <c r="A229" s="209">
        <v>219</v>
      </c>
      <c r="B229" s="210" t="s">
        <v>5362</v>
      </c>
      <c r="C229" s="228" t="s">
        <v>54</v>
      </c>
      <c r="D229" s="228"/>
      <c r="E229" s="226"/>
      <c r="F229" s="228" t="s">
        <v>5833</v>
      </c>
      <c r="G229" s="228" t="s">
        <v>94</v>
      </c>
      <c r="H229" s="228" t="s">
        <v>5831</v>
      </c>
      <c r="I229" s="228">
        <v>1</v>
      </c>
      <c r="J229" s="228" t="s">
        <v>5564</v>
      </c>
      <c r="K229" s="228">
        <v>47838000</v>
      </c>
      <c r="L229" s="229"/>
      <c r="M229" s="230">
        <v>44286</v>
      </c>
      <c r="N229" s="228">
        <v>1</v>
      </c>
      <c r="O229" s="228" t="s">
        <v>5564</v>
      </c>
      <c r="P229" s="228">
        <v>41004000</v>
      </c>
      <c r="Q229" s="229"/>
      <c r="R229" s="231">
        <v>13421</v>
      </c>
      <c r="S229" s="230">
        <v>44267</v>
      </c>
      <c r="T229" s="228" t="s">
        <v>5565</v>
      </c>
    </row>
    <row r="230" spans="1:20" x14ac:dyDescent="0.25">
      <c r="A230" s="209">
        <v>220</v>
      </c>
      <c r="B230" s="210" t="s">
        <v>5365</v>
      </c>
      <c r="C230" s="228" t="s">
        <v>54</v>
      </c>
      <c r="D230" s="228"/>
      <c r="E230" s="226"/>
      <c r="F230" s="228" t="s">
        <v>5834</v>
      </c>
      <c r="G230" s="228" t="s">
        <v>94</v>
      </c>
      <c r="H230" s="228" t="s">
        <v>5831</v>
      </c>
      <c r="I230" s="228">
        <v>1</v>
      </c>
      <c r="J230" s="228" t="s">
        <v>5564</v>
      </c>
      <c r="K230" s="228">
        <v>47838000</v>
      </c>
      <c r="L230" s="229"/>
      <c r="M230" s="230">
        <v>44286</v>
      </c>
      <c r="N230" s="228">
        <v>1</v>
      </c>
      <c r="O230" s="228" t="s">
        <v>5564</v>
      </c>
      <c r="P230" s="228">
        <v>41004000</v>
      </c>
      <c r="Q230" s="229"/>
      <c r="R230" s="231">
        <v>13421</v>
      </c>
      <c r="S230" s="230">
        <v>44265</v>
      </c>
      <c r="T230" s="228" t="s">
        <v>5565</v>
      </c>
    </row>
    <row r="231" spans="1:20" x14ac:dyDescent="0.25">
      <c r="A231" s="209">
        <v>221</v>
      </c>
      <c r="B231" s="210" t="s">
        <v>5368</v>
      </c>
      <c r="C231" s="228" t="s">
        <v>54</v>
      </c>
      <c r="D231" s="228"/>
      <c r="E231" s="226"/>
      <c r="F231" s="228" t="s">
        <v>5835</v>
      </c>
      <c r="G231" s="228" t="s">
        <v>94</v>
      </c>
      <c r="H231" s="228" t="s">
        <v>5831</v>
      </c>
      <c r="I231" s="228">
        <v>1</v>
      </c>
      <c r="J231" s="228" t="s">
        <v>5564</v>
      </c>
      <c r="K231" s="228">
        <v>47838000</v>
      </c>
      <c r="L231" s="229"/>
      <c r="M231" s="230">
        <v>44286</v>
      </c>
      <c r="N231" s="228">
        <v>1</v>
      </c>
      <c r="O231" s="228" t="s">
        <v>5564</v>
      </c>
      <c r="P231" s="228">
        <v>41004000</v>
      </c>
      <c r="Q231" s="229"/>
      <c r="R231" s="231">
        <v>13421</v>
      </c>
      <c r="S231" s="230">
        <v>44265</v>
      </c>
      <c r="T231" s="228" t="s">
        <v>5565</v>
      </c>
    </row>
    <row r="232" spans="1:20" x14ac:dyDescent="0.25">
      <c r="A232" s="209">
        <v>222</v>
      </c>
      <c r="B232" s="210" t="s">
        <v>5371</v>
      </c>
      <c r="C232" s="228" t="s">
        <v>54</v>
      </c>
      <c r="D232" s="228"/>
      <c r="E232" s="226"/>
      <c r="F232" s="228" t="s">
        <v>5836</v>
      </c>
      <c r="G232" s="228" t="s">
        <v>94</v>
      </c>
      <c r="H232" s="228" t="s">
        <v>5831</v>
      </c>
      <c r="I232" s="228">
        <v>1</v>
      </c>
      <c r="J232" s="228" t="s">
        <v>5564</v>
      </c>
      <c r="K232" s="228">
        <v>47838000</v>
      </c>
      <c r="L232" s="229"/>
      <c r="M232" s="230">
        <v>44286</v>
      </c>
      <c r="N232" s="228">
        <v>1</v>
      </c>
      <c r="O232" s="228" t="s">
        <v>5564</v>
      </c>
      <c r="P232" s="228">
        <v>41004000</v>
      </c>
      <c r="Q232" s="229"/>
      <c r="R232" s="231">
        <v>13421</v>
      </c>
      <c r="S232" s="230">
        <v>44270</v>
      </c>
      <c r="T232" s="228" t="s">
        <v>5565</v>
      </c>
    </row>
    <row r="233" spans="1:20" x14ac:dyDescent="0.25">
      <c r="A233" s="209">
        <v>223</v>
      </c>
      <c r="B233" s="210" t="s">
        <v>5373</v>
      </c>
      <c r="C233" s="228" t="s">
        <v>54</v>
      </c>
      <c r="D233" s="228"/>
      <c r="E233" s="226"/>
      <c r="F233" s="228" t="s">
        <v>5837</v>
      </c>
      <c r="G233" s="228" t="s">
        <v>94</v>
      </c>
      <c r="H233" s="228" t="s">
        <v>5666</v>
      </c>
      <c r="I233" s="228">
        <v>1</v>
      </c>
      <c r="J233" s="228" t="s">
        <v>5564</v>
      </c>
      <c r="K233" s="228">
        <v>88396000</v>
      </c>
      <c r="L233" s="229"/>
      <c r="M233" s="230">
        <v>44255</v>
      </c>
      <c r="N233" s="228">
        <v>1</v>
      </c>
      <c r="O233" s="228" t="s">
        <v>5564</v>
      </c>
      <c r="P233" s="228">
        <v>82082000</v>
      </c>
      <c r="Q233" s="229"/>
      <c r="R233" s="231">
        <v>4921</v>
      </c>
      <c r="S233" s="230">
        <v>44246</v>
      </c>
      <c r="T233" s="228" t="s">
        <v>5565</v>
      </c>
    </row>
    <row r="234" spans="1:20" x14ac:dyDescent="0.25">
      <c r="A234" s="209">
        <v>224</v>
      </c>
      <c r="B234" s="210" t="s">
        <v>5376</v>
      </c>
      <c r="C234" s="228" t="s">
        <v>54</v>
      </c>
      <c r="D234" s="228"/>
      <c r="E234" s="226"/>
      <c r="F234" s="228" t="s">
        <v>5838</v>
      </c>
      <c r="G234" s="228" t="s">
        <v>94</v>
      </c>
      <c r="H234" s="228" t="s">
        <v>5666</v>
      </c>
      <c r="I234" s="228">
        <v>1</v>
      </c>
      <c r="J234" s="228" t="s">
        <v>5564</v>
      </c>
      <c r="K234" s="228">
        <v>88396000</v>
      </c>
      <c r="L234" s="229"/>
      <c r="M234" s="230">
        <v>44255</v>
      </c>
      <c r="N234" s="228">
        <v>1</v>
      </c>
      <c r="O234" s="228" t="s">
        <v>5564</v>
      </c>
      <c r="P234" s="228">
        <v>82082000</v>
      </c>
      <c r="Q234" s="229"/>
      <c r="R234" s="231">
        <v>4921</v>
      </c>
      <c r="S234" s="230">
        <v>44251</v>
      </c>
      <c r="T234" s="228" t="s">
        <v>5565</v>
      </c>
    </row>
    <row r="235" spans="1:20" x14ac:dyDescent="0.25">
      <c r="A235" s="209">
        <v>225</v>
      </c>
      <c r="B235" s="210" t="s">
        <v>5379</v>
      </c>
      <c r="C235" s="228" t="s">
        <v>54</v>
      </c>
      <c r="D235" s="228"/>
      <c r="E235" s="226"/>
      <c r="F235" s="228" t="s">
        <v>5839</v>
      </c>
      <c r="G235" s="228" t="s">
        <v>94</v>
      </c>
      <c r="H235" s="228" t="s">
        <v>5563</v>
      </c>
      <c r="I235" s="228">
        <v>1</v>
      </c>
      <c r="J235" s="228" t="s">
        <v>5564</v>
      </c>
      <c r="K235" s="228">
        <v>53550000</v>
      </c>
      <c r="L235" s="229"/>
      <c r="M235" s="230">
        <v>44255</v>
      </c>
      <c r="N235" s="228">
        <v>1</v>
      </c>
      <c r="O235" s="228" t="s">
        <v>5564</v>
      </c>
      <c r="P235" s="228">
        <v>45900000</v>
      </c>
      <c r="Q235" s="229"/>
      <c r="R235" s="231">
        <v>4821</v>
      </c>
      <c r="S235" s="230">
        <v>44256</v>
      </c>
      <c r="T235" s="228" t="s">
        <v>5565</v>
      </c>
    </row>
    <row r="236" spans="1:20" x14ac:dyDescent="0.25">
      <c r="A236" s="209">
        <v>226</v>
      </c>
      <c r="B236" s="210" t="s">
        <v>5382</v>
      </c>
      <c r="C236" s="228" t="s">
        <v>54</v>
      </c>
      <c r="D236" s="228"/>
      <c r="E236" s="226"/>
      <c r="F236" s="228" t="s">
        <v>5840</v>
      </c>
      <c r="G236" s="228" t="s">
        <v>94</v>
      </c>
      <c r="H236" s="228" t="s">
        <v>5666</v>
      </c>
      <c r="I236" s="228">
        <v>1</v>
      </c>
      <c r="J236" s="228" t="s">
        <v>5564</v>
      </c>
      <c r="K236" s="228">
        <v>32130000</v>
      </c>
      <c r="L236" s="229"/>
      <c r="M236" s="230">
        <v>44255</v>
      </c>
      <c r="N236" s="228">
        <v>1</v>
      </c>
      <c r="O236" s="228" t="s">
        <v>5564</v>
      </c>
      <c r="P236" s="228">
        <v>27846000</v>
      </c>
      <c r="Q236" s="229"/>
      <c r="R236" s="231">
        <v>4921</v>
      </c>
      <c r="S236" s="230">
        <v>44251</v>
      </c>
      <c r="T236" s="228" t="s">
        <v>5565</v>
      </c>
    </row>
    <row r="237" spans="1:20" x14ac:dyDescent="0.25">
      <c r="A237" s="209">
        <v>227</v>
      </c>
      <c r="B237" s="210" t="s">
        <v>5385</v>
      </c>
      <c r="C237" s="228" t="s">
        <v>54</v>
      </c>
      <c r="D237" s="228"/>
      <c r="E237" s="226"/>
      <c r="F237" s="228" t="s">
        <v>5841</v>
      </c>
      <c r="G237" s="228" t="s">
        <v>94</v>
      </c>
      <c r="H237" s="228" t="s">
        <v>5666</v>
      </c>
      <c r="I237" s="228">
        <v>1</v>
      </c>
      <c r="J237" s="228" t="s">
        <v>5564</v>
      </c>
      <c r="K237" s="228">
        <v>19278000</v>
      </c>
      <c r="L237" s="229"/>
      <c r="M237" s="230">
        <v>44286</v>
      </c>
      <c r="N237" s="228">
        <v>1</v>
      </c>
      <c r="O237" s="228" t="s">
        <v>5564</v>
      </c>
      <c r="P237" s="228">
        <v>16524000</v>
      </c>
      <c r="Q237" s="229"/>
      <c r="R237" s="231">
        <v>4921</v>
      </c>
      <c r="S237" s="230">
        <v>44267</v>
      </c>
      <c r="T237" s="228" t="s">
        <v>5565</v>
      </c>
    </row>
    <row r="238" spans="1:20" x14ac:dyDescent="0.25">
      <c r="A238" s="209">
        <v>228</v>
      </c>
      <c r="B238" s="210" t="s">
        <v>5387</v>
      </c>
      <c r="C238" s="228" t="s">
        <v>54</v>
      </c>
      <c r="D238" s="228"/>
      <c r="E238" s="226"/>
      <c r="F238" s="228" t="s">
        <v>5842</v>
      </c>
      <c r="G238" s="228" t="s">
        <v>94</v>
      </c>
      <c r="H238" s="228" t="s">
        <v>5731</v>
      </c>
      <c r="I238" s="228">
        <v>1</v>
      </c>
      <c r="J238" s="228" t="s">
        <v>5564</v>
      </c>
      <c r="K238" s="228">
        <v>51255000</v>
      </c>
      <c r="L238" s="229"/>
      <c r="M238" s="230">
        <v>44255</v>
      </c>
      <c r="N238" s="228">
        <v>1</v>
      </c>
      <c r="O238" s="228" t="s">
        <v>5564</v>
      </c>
      <c r="P238" s="228">
        <v>51255000</v>
      </c>
      <c r="Q238" s="229"/>
      <c r="R238" s="231">
        <v>4221</v>
      </c>
      <c r="S238" s="230">
        <v>44246</v>
      </c>
      <c r="T238" s="228" t="s">
        <v>5565</v>
      </c>
    </row>
    <row r="239" spans="1:20" x14ac:dyDescent="0.25">
      <c r="A239" s="209">
        <v>229</v>
      </c>
      <c r="B239" s="210" t="s">
        <v>5390</v>
      </c>
      <c r="C239" s="228" t="s">
        <v>54</v>
      </c>
      <c r="D239" s="228"/>
      <c r="E239" s="226"/>
      <c r="F239" s="228" t="s">
        <v>5843</v>
      </c>
      <c r="G239" s="228" t="s">
        <v>94</v>
      </c>
      <c r="H239" s="228" t="s">
        <v>5844</v>
      </c>
      <c r="I239" s="228">
        <v>1</v>
      </c>
      <c r="J239" s="228" t="s">
        <v>5564</v>
      </c>
      <c r="K239" s="228">
        <v>52020000</v>
      </c>
      <c r="L239" s="229"/>
      <c r="M239" s="230">
        <v>44286</v>
      </c>
      <c r="N239" s="228">
        <v>1</v>
      </c>
      <c r="O239" s="228" t="s">
        <v>5564</v>
      </c>
      <c r="P239" s="228">
        <v>52020000</v>
      </c>
      <c r="Q239" s="229"/>
      <c r="R239" s="231">
        <v>15921</v>
      </c>
      <c r="S239" s="230">
        <v>44273</v>
      </c>
      <c r="T239" s="228" t="s">
        <v>5565</v>
      </c>
    </row>
    <row r="240" spans="1:20" x14ac:dyDescent="0.25">
      <c r="A240" s="209">
        <v>230</v>
      </c>
      <c r="B240" s="210" t="s">
        <v>5393</v>
      </c>
      <c r="C240" s="228" t="s">
        <v>54</v>
      </c>
      <c r="D240" s="228"/>
      <c r="E240" s="226"/>
      <c r="F240" s="228" t="s">
        <v>5845</v>
      </c>
      <c r="G240" s="228" t="s">
        <v>94</v>
      </c>
      <c r="H240" s="228" t="s">
        <v>5791</v>
      </c>
      <c r="I240" s="228">
        <v>1</v>
      </c>
      <c r="J240" s="228" t="s">
        <v>5564</v>
      </c>
      <c r="K240" s="228">
        <v>58089000</v>
      </c>
      <c r="L240" s="229"/>
      <c r="M240" s="230">
        <v>44255</v>
      </c>
      <c r="N240" s="228">
        <v>1</v>
      </c>
      <c r="O240" s="228" t="s">
        <v>5564</v>
      </c>
      <c r="P240" s="228">
        <v>58089000</v>
      </c>
      <c r="Q240" s="229"/>
      <c r="R240" s="231">
        <v>8421</v>
      </c>
      <c r="S240" s="230">
        <v>44244</v>
      </c>
      <c r="T240" s="228" t="s">
        <v>5565</v>
      </c>
    </row>
    <row r="241" spans="1:20" x14ac:dyDescent="0.25">
      <c r="A241" s="209">
        <v>231</v>
      </c>
      <c r="B241" s="210" t="s">
        <v>5396</v>
      </c>
      <c r="C241" s="228" t="s">
        <v>54</v>
      </c>
      <c r="D241" s="228"/>
      <c r="E241" s="226"/>
      <c r="F241" s="228" t="s">
        <v>5846</v>
      </c>
      <c r="G241" s="228" t="s">
        <v>94</v>
      </c>
      <c r="H241" s="228" t="s">
        <v>5791</v>
      </c>
      <c r="I241" s="228">
        <v>1</v>
      </c>
      <c r="J241" s="228" t="s">
        <v>5564</v>
      </c>
      <c r="K241" s="228">
        <v>25969200</v>
      </c>
      <c r="L241" s="229"/>
      <c r="M241" s="230">
        <v>44255</v>
      </c>
      <c r="N241" s="228">
        <v>1</v>
      </c>
      <c r="O241" s="228" t="s">
        <v>5564</v>
      </c>
      <c r="P241" s="228">
        <v>25969200</v>
      </c>
      <c r="Q241" s="229"/>
      <c r="R241" s="231">
        <v>8421</v>
      </c>
      <c r="S241" s="230">
        <v>44245</v>
      </c>
      <c r="T241" s="228" t="s">
        <v>5565</v>
      </c>
    </row>
    <row r="242" spans="1:20" x14ac:dyDescent="0.25">
      <c r="A242" s="209">
        <v>232</v>
      </c>
      <c r="B242" s="210" t="s">
        <v>5399</v>
      </c>
      <c r="C242" s="228" t="s">
        <v>54</v>
      </c>
      <c r="D242" s="228"/>
      <c r="E242" s="226"/>
      <c r="F242" s="228" t="s">
        <v>5847</v>
      </c>
      <c r="G242" s="228" t="s">
        <v>94</v>
      </c>
      <c r="H242" s="228" t="s">
        <v>5791</v>
      </c>
      <c r="I242" s="228">
        <v>1</v>
      </c>
      <c r="J242" s="228" t="s">
        <v>5564</v>
      </c>
      <c r="K242" s="228">
        <v>51255000</v>
      </c>
      <c r="L242" s="229"/>
      <c r="M242" s="230">
        <v>44255</v>
      </c>
      <c r="N242" s="228">
        <v>1</v>
      </c>
      <c r="O242" s="228" t="s">
        <v>5564</v>
      </c>
      <c r="P242" s="228">
        <v>51255000</v>
      </c>
      <c r="Q242" s="229"/>
      <c r="R242" s="231">
        <v>8421</v>
      </c>
      <c r="S242" s="230">
        <v>44245</v>
      </c>
      <c r="T242" s="228" t="s">
        <v>5565</v>
      </c>
    </row>
    <row r="243" spans="1:20" x14ac:dyDescent="0.25">
      <c r="A243" s="209">
        <v>233</v>
      </c>
      <c r="B243" s="210" t="s">
        <v>5402</v>
      </c>
      <c r="C243" s="228" t="s">
        <v>54</v>
      </c>
      <c r="D243" s="228"/>
      <c r="E243" s="226"/>
      <c r="F243" s="228" t="s">
        <v>5848</v>
      </c>
      <c r="G243" s="228" t="s">
        <v>94</v>
      </c>
      <c r="H243" s="228" t="s">
        <v>5791</v>
      </c>
      <c r="I243" s="228">
        <v>1</v>
      </c>
      <c r="J243" s="228" t="s">
        <v>5564</v>
      </c>
      <c r="K243" s="228">
        <v>51255000</v>
      </c>
      <c r="L243" s="229"/>
      <c r="M243" s="230">
        <v>44255</v>
      </c>
      <c r="N243" s="228">
        <v>1</v>
      </c>
      <c r="O243" s="228" t="s">
        <v>5564</v>
      </c>
      <c r="P243" s="228">
        <v>51255000</v>
      </c>
      <c r="Q243" s="229"/>
      <c r="R243" s="231">
        <v>8421</v>
      </c>
      <c r="S243" s="230">
        <v>44244</v>
      </c>
      <c r="T243" s="228" t="s">
        <v>5565</v>
      </c>
    </row>
    <row r="244" spans="1:20" x14ac:dyDescent="0.25">
      <c r="A244" s="209">
        <v>234</v>
      </c>
      <c r="B244" s="210" t="s">
        <v>5405</v>
      </c>
      <c r="C244" s="228" t="s">
        <v>54</v>
      </c>
      <c r="D244" s="228"/>
      <c r="E244" s="226"/>
      <c r="F244" s="228" t="s">
        <v>5849</v>
      </c>
      <c r="G244" s="228" t="s">
        <v>94</v>
      </c>
      <c r="H244" s="228" t="s">
        <v>5791</v>
      </c>
      <c r="I244" s="228">
        <v>1</v>
      </c>
      <c r="J244" s="228" t="s">
        <v>5564</v>
      </c>
      <c r="K244" s="228">
        <v>25969200</v>
      </c>
      <c r="L244" s="229"/>
      <c r="M244" s="230">
        <v>44255</v>
      </c>
      <c r="N244" s="228">
        <v>1</v>
      </c>
      <c r="O244" s="228" t="s">
        <v>5564</v>
      </c>
      <c r="P244" s="228">
        <v>25969200</v>
      </c>
      <c r="Q244" s="229"/>
      <c r="R244" s="231">
        <v>8421</v>
      </c>
      <c r="S244" s="230">
        <v>44246</v>
      </c>
      <c r="T244" s="228" t="s">
        <v>5565</v>
      </c>
    </row>
    <row r="245" spans="1:20" x14ac:dyDescent="0.25">
      <c r="A245" s="209">
        <v>235</v>
      </c>
      <c r="B245" s="210" t="s">
        <v>5408</v>
      </c>
      <c r="C245" s="228" t="s">
        <v>54</v>
      </c>
      <c r="D245" s="228"/>
      <c r="E245" s="226"/>
      <c r="F245" s="228" t="s">
        <v>5850</v>
      </c>
      <c r="G245" s="228" t="s">
        <v>99</v>
      </c>
      <c r="H245" s="228" t="s">
        <v>5831</v>
      </c>
      <c r="I245" s="228">
        <v>1</v>
      </c>
      <c r="J245" s="228" t="s">
        <v>5564</v>
      </c>
      <c r="K245" s="228">
        <v>1253129386</v>
      </c>
      <c r="L245" s="229"/>
      <c r="M245" s="230">
        <v>44255</v>
      </c>
      <c r="N245" s="228">
        <v>1</v>
      </c>
      <c r="O245" s="228" t="s">
        <v>5564</v>
      </c>
      <c r="P245" s="228">
        <v>1253129386</v>
      </c>
      <c r="Q245" s="229"/>
      <c r="R245" s="228" t="s">
        <v>5851</v>
      </c>
      <c r="S245" s="230">
        <v>44386</v>
      </c>
      <c r="T245" s="228" t="s">
        <v>5565</v>
      </c>
    </row>
    <row r="246" spans="1:20" x14ac:dyDescent="0.25">
      <c r="A246" s="209">
        <v>236</v>
      </c>
      <c r="B246" s="210" t="s">
        <v>5852</v>
      </c>
      <c r="C246" s="228" t="s">
        <v>54</v>
      </c>
      <c r="D246" s="228"/>
      <c r="E246" s="226"/>
      <c r="F246" s="228" t="s">
        <v>5853</v>
      </c>
      <c r="G246" s="228" t="s">
        <v>94</v>
      </c>
      <c r="H246" s="228" t="s">
        <v>5854</v>
      </c>
      <c r="I246" s="228">
        <v>1</v>
      </c>
      <c r="J246" s="228" t="s">
        <v>5564</v>
      </c>
      <c r="K246" s="228">
        <v>24000000</v>
      </c>
      <c r="L246" s="229"/>
      <c r="M246" s="230">
        <v>44255</v>
      </c>
      <c r="N246" s="228">
        <v>1</v>
      </c>
      <c r="O246" s="228" t="s">
        <v>5564</v>
      </c>
      <c r="P246" s="228">
        <v>24000000</v>
      </c>
      <c r="Q246" s="229"/>
      <c r="R246" s="231">
        <v>12621</v>
      </c>
      <c r="S246" s="230">
        <v>44246</v>
      </c>
      <c r="T246" s="228" t="s">
        <v>5565</v>
      </c>
    </row>
    <row r="247" spans="1:20" x14ac:dyDescent="0.25">
      <c r="A247" s="209">
        <v>237</v>
      </c>
      <c r="B247" s="210" t="s">
        <v>5855</v>
      </c>
      <c r="C247" s="228" t="s">
        <v>54</v>
      </c>
      <c r="D247" s="228"/>
      <c r="E247" s="226"/>
      <c r="F247" s="228" t="s">
        <v>5856</v>
      </c>
      <c r="G247" s="228" t="s">
        <v>94</v>
      </c>
      <c r="H247" s="228" t="s">
        <v>5854</v>
      </c>
      <c r="I247" s="228">
        <v>1</v>
      </c>
      <c r="J247" s="228" t="s">
        <v>5564</v>
      </c>
      <c r="K247" s="228">
        <v>52020000</v>
      </c>
      <c r="L247" s="229"/>
      <c r="M247" s="230">
        <v>44255</v>
      </c>
      <c r="N247" s="228">
        <v>1</v>
      </c>
      <c r="O247" s="228" t="s">
        <v>5564</v>
      </c>
      <c r="P247" s="228">
        <v>52020000</v>
      </c>
      <c r="Q247" s="229"/>
      <c r="R247" s="231">
        <v>12621</v>
      </c>
      <c r="S247" s="230">
        <v>44246</v>
      </c>
      <c r="T247" s="228" t="s">
        <v>5565</v>
      </c>
    </row>
    <row r="248" spans="1:20" x14ac:dyDescent="0.25">
      <c r="A248" s="209">
        <v>238</v>
      </c>
      <c r="B248" s="210" t="s">
        <v>5857</v>
      </c>
      <c r="C248" s="228" t="s">
        <v>54</v>
      </c>
      <c r="D248" s="228"/>
      <c r="E248" s="226"/>
      <c r="F248" s="228" t="s">
        <v>5858</v>
      </c>
      <c r="G248" s="228" t="s">
        <v>94</v>
      </c>
      <c r="H248" s="228" t="s">
        <v>5854</v>
      </c>
      <c r="I248" s="228">
        <v>1</v>
      </c>
      <c r="J248" s="228" t="s">
        <v>5564</v>
      </c>
      <c r="K248" s="228">
        <v>52020000</v>
      </c>
      <c r="L248" s="229"/>
      <c r="M248" s="230">
        <v>44255</v>
      </c>
      <c r="N248" s="228">
        <v>1</v>
      </c>
      <c r="O248" s="228" t="s">
        <v>5564</v>
      </c>
      <c r="P248" s="228">
        <v>52020000</v>
      </c>
      <c r="Q248" s="229"/>
      <c r="R248" s="231">
        <v>12621</v>
      </c>
      <c r="S248" s="230">
        <v>44246</v>
      </c>
      <c r="T248" s="228" t="s">
        <v>5565</v>
      </c>
    </row>
    <row r="249" spans="1:20" x14ac:dyDescent="0.25">
      <c r="A249" s="209">
        <v>239</v>
      </c>
      <c r="B249" s="210" t="s">
        <v>5859</v>
      </c>
      <c r="C249" s="228" t="s">
        <v>54</v>
      </c>
      <c r="D249" s="228"/>
      <c r="E249" s="226"/>
      <c r="F249" s="228" t="s">
        <v>5860</v>
      </c>
      <c r="G249" s="228" t="s">
        <v>95</v>
      </c>
      <c r="H249" s="228" t="s">
        <v>5861</v>
      </c>
      <c r="I249" s="228">
        <v>1</v>
      </c>
      <c r="J249" s="228" t="s">
        <v>5564</v>
      </c>
      <c r="K249" s="228">
        <v>37043399</v>
      </c>
      <c r="L249" s="229"/>
      <c r="M249" s="230">
        <v>44316</v>
      </c>
      <c r="N249" s="228">
        <v>1</v>
      </c>
      <c r="O249" s="228" t="s">
        <v>5564</v>
      </c>
      <c r="P249" s="228">
        <v>37043399</v>
      </c>
      <c r="Q249" s="229"/>
      <c r="R249" s="231">
        <v>13221</v>
      </c>
      <c r="S249" s="230">
        <v>44379</v>
      </c>
      <c r="T249" s="228" t="s">
        <v>5565</v>
      </c>
    </row>
    <row r="250" spans="1:20" x14ac:dyDescent="0.25">
      <c r="A250" s="209">
        <v>240</v>
      </c>
      <c r="B250" s="210" t="s">
        <v>5862</v>
      </c>
      <c r="C250" s="228" t="s">
        <v>54</v>
      </c>
      <c r="D250" s="228"/>
      <c r="E250" s="226"/>
      <c r="F250" s="228" t="s">
        <v>5863</v>
      </c>
      <c r="G250" s="228" t="s">
        <v>94</v>
      </c>
      <c r="H250" s="228" t="s">
        <v>5585</v>
      </c>
      <c r="I250" s="228">
        <v>1</v>
      </c>
      <c r="J250" s="228" t="s">
        <v>5564</v>
      </c>
      <c r="K250" s="228">
        <v>17934633</v>
      </c>
      <c r="L250" s="229"/>
      <c r="M250" s="230">
        <v>44255</v>
      </c>
      <c r="N250" s="228">
        <v>1</v>
      </c>
      <c r="O250" s="228" t="s">
        <v>5564</v>
      </c>
      <c r="P250" s="228">
        <v>17135000</v>
      </c>
      <c r="Q250" s="229"/>
      <c r="R250" s="231">
        <v>2221</v>
      </c>
      <c r="S250" s="230">
        <v>44256</v>
      </c>
      <c r="T250" s="228" t="s">
        <v>5565</v>
      </c>
    </row>
    <row r="251" spans="1:20" x14ac:dyDescent="0.25">
      <c r="A251" s="209">
        <v>241</v>
      </c>
      <c r="B251" s="210" t="s">
        <v>5864</v>
      </c>
      <c r="C251" s="228" t="s">
        <v>54</v>
      </c>
      <c r="D251" s="228"/>
      <c r="E251" s="226"/>
      <c r="F251" s="228" t="s">
        <v>5598</v>
      </c>
      <c r="G251" s="228" t="s">
        <v>94</v>
      </c>
      <c r="H251" s="228" t="s">
        <v>5585</v>
      </c>
      <c r="I251" s="228">
        <v>1</v>
      </c>
      <c r="J251" s="228" t="s">
        <v>5564</v>
      </c>
      <c r="K251" s="228">
        <v>50490000</v>
      </c>
      <c r="L251" s="229"/>
      <c r="M251" s="230">
        <v>44316</v>
      </c>
      <c r="N251" s="228">
        <v>1</v>
      </c>
      <c r="O251" s="228" t="s">
        <v>5564</v>
      </c>
      <c r="P251" s="228">
        <v>50490000</v>
      </c>
      <c r="Q251" s="229"/>
      <c r="R251" s="231">
        <v>2221</v>
      </c>
      <c r="S251" s="230">
        <v>44295</v>
      </c>
      <c r="T251" s="228" t="s">
        <v>5565</v>
      </c>
    </row>
    <row r="252" spans="1:20" x14ac:dyDescent="0.25">
      <c r="A252" s="209">
        <v>242</v>
      </c>
      <c r="B252" s="210" t="s">
        <v>5865</v>
      </c>
      <c r="C252" s="228" t="s">
        <v>54</v>
      </c>
      <c r="D252" s="228"/>
      <c r="E252" s="226"/>
      <c r="F252" s="228" t="s">
        <v>5866</v>
      </c>
      <c r="G252" s="228" t="s">
        <v>94</v>
      </c>
      <c r="H252" s="228" t="s">
        <v>5585</v>
      </c>
      <c r="I252" s="228">
        <v>1</v>
      </c>
      <c r="J252" s="228" t="s">
        <v>5564</v>
      </c>
      <c r="K252" s="228">
        <v>50490000</v>
      </c>
      <c r="L252" s="229"/>
      <c r="M252" s="230">
        <v>44316</v>
      </c>
      <c r="N252" s="228">
        <v>1</v>
      </c>
      <c r="O252" s="228" t="s">
        <v>5564</v>
      </c>
      <c r="P252" s="228">
        <v>50490000</v>
      </c>
      <c r="Q252" s="229"/>
      <c r="R252" s="231">
        <v>2221</v>
      </c>
      <c r="S252" s="230">
        <v>44295</v>
      </c>
      <c r="T252" s="228" t="s">
        <v>5565</v>
      </c>
    </row>
    <row r="253" spans="1:20" x14ac:dyDescent="0.25">
      <c r="A253" s="209">
        <v>243</v>
      </c>
      <c r="B253" s="210" t="s">
        <v>5867</v>
      </c>
      <c r="C253" s="228" t="s">
        <v>54</v>
      </c>
      <c r="D253" s="228"/>
      <c r="E253" s="226"/>
      <c r="F253" s="228" t="s">
        <v>5603</v>
      </c>
      <c r="G253" s="228" t="s">
        <v>94</v>
      </c>
      <c r="H253" s="228" t="s">
        <v>5585</v>
      </c>
      <c r="I253" s="228">
        <v>1</v>
      </c>
      <c r="J253" s="228" t="s">
        <v>5564</v>
      </c>
      <c r="K253" s="228">
        <v>61506000</v>
      </c>
      <c r="L253" s="229"/>
      <c r="M253" s="230">
        <v>44316</v>
      </c>
      <c r="N253" s="228">
        <v>1</v>
      </c>
      <c r="O253" s="228" t="s">
        <v>5564</v>
      </c>
      <c r="P253" s="228">
        <v>61506000</v>
      </c>
      <c r="Q253" s="229"/>
      <c r="R253" s="231">
        <v>2221</v>
      </c>
      <c r="S253" s="230">
        <v>44295</v>
      </c>
      <c r="T253" s="228" t="s">
        <v>5565</v>
      </c>
    </row>
    <row r="254" spans="1:20" x14ac:dyDescent="0.25">
      <c r="A254" s="209">
        <v>244</v>
      </c>
      <c r="B254" s="210" t="s">
        <v>5868</v>
      </c>
      <c r="C254" s="228" t="s">
        <v>54</v>
      </c>
      <c r="D254" s="228"/>
      <c r="E254" s="226"/>
      <c r="F254" s="228" t="s">
        <v>5869</v>
      </c>
      <c r="G254" s="228" t="s">
        <v>94</v>
      </c>
      <c r="H254" s="228" t="s">
        <v>5585</v>
      </c>
      <c r="I254" s="228">
        <v>1</v>
      </c>
      <c r="J254" s="228" t="s">
        <v>5564</v>
      </c>
      <c r="K254" s="228">
        <v>50490000</v>
      </c>
      <c r="L254" s="229"/>
      <c r="M254" s="230">
        <v>44316</v>
      </c>
      <c r="N254" s="228">
        <v>1</v>
      </c>
      <c r="O254" s="228" t="s">
        <v>5564</v>
      </c>
      <c r="P254" s="228">
        <v>49368000</v>
      </c>
      <c r="Q254" s="229"/>
      <c r="R254" s="231">
        <v>2221</v>
      </c>
      <c r="S254" s="230">
        <v>44295</v>
      </c>
      <c r="T254" s="228" t="s">
        <v>5565</v>
      </c>
    </row>
    <row r="255" spans="1:20" x14ac:dyDescent="0.25">
      <c r="A255" s="209">
        <v>245</v>
      </c>
      <c r="B255" s="210" t="s">
        <v>5870</v>
      </c>
      <c r="C255" s="228" t="s">
        <v>54</v>
      </c>
      <c r="D255" s="228"/>
      <c r="E255" s="226"/>
      <c r="F255" s="228" t="s">
        <v>5871</v>
      </c>
      <c r="G255" s="228" t="s">
        <v>94</v>
      </c>
      <c r="H255" s="228" t="s">
        <v>5585</v>
      </c>
      <c r="I255" s="228">
        <v>1</v>
      </c>
      <c r="J255" s="228" t="s">
        <v>5564</v>
      </c>
      <c r="K255" s="228">
        <v>32940000</v>
      </c>
      <c r="L255" s="229"/>
      <c r="M255" s="230">
        <v>44316</v>
      </c>
      <c r="N255" s="228">
        <v>1</v>
      </c>
      <c r="O255" s="228" t="s">
        <v>5564</v>
      </c>
      <c r="P255" s="228">
        <v>32208000</v>
      </c>
      <c r="Q255" s="229"/>
      <c r="R255" s="231">
        <v>2221</v>
      </c>
      <c r="S255" s="230">
        <v>44295</v>
      </c>
      <c r="T255" s="228" t="s">
        <v>5565</v>
      </c>
    </row>
    <row r="256" spans="1:20" x14ac:dyDescent="0.25">
      <c r="A256" s="209">
        <v>246</v>
      </c>
      <c r="B256" s="210" t="s">
        <v>5872</v>
      </c>
      <c r="C256" s="228" t="s">
        <v>54</v>
      </c>
      <c r="D256" s="228"/>
      <c r="E256" s="226"/>
      <c r="F256" s="228" t="s">
        <v>5873</v>
      </c>
      <c r="G256" s="228" t="s">
        <v>101</v>
      </c>
      <c r="H256" s="228" t="s">
        <v>5450</v>
      </c>
      <c r="I256" s="228">
        <v>1</v>
      </c>
      <c r="J256" s="228" t="s">
        <v>5564</v>
      </c>
      <c r="K256" s="228">
        <v>50490000</v>
      </c>
      <c r="L256" s="229"/>
      <c r="M256" s="230">
        <v>44347</v>
      </c>
      <c r="N256" s="228">
        <v>0</v>
      </c>
      <c r="O256" s="228" t="s">
        <v>5450</v>
      </c>
      <c r="P256" s="228">
        <v>0</v>
      </c>
      <c r="Q256" s="229"/>
      <c r="R256" s="228" t="s">
        <v>5450</v>
      </c>
      <c r="S256" s="230">
        <v>1</v>
      </c>
      <c r="T256" s="228" t="s">
        <v>5602</v>
      </c>
    </row>
    <row r="257" spans="1:20" x14ac:dyDescent="0.25">
      <c r="A257" s="209">
        <v>247</v>
      </c>
      <c r="B257" s="210" t="s">
        <v>5874</v>
      </c>
      <c r="C257" s="228" t="s">
        <v>54</v>
      </c>
      <c r="D257" s="228"/>
      <c r="E257" s="226"/>
      <c r="F257" s="228" t="s">
        <v>5875</v>
      </c>
      <c r="G257" s="228" t="s">
        <v>94</v>
      </c>
      <c r="H257" s="228" t="s">
        <v>5876</v>
      </c>
      <c r="I257" s="228">
        <v>1</v>
      </c>
      <c r="J257" s="228" t="s">
        <v>5564</v>
      </c>
      <c r="K257" s="228">
        <v>44880000</v>
      </c>
      <c r="L257" s="229"/>
      <c r="M257" s="230">
        <v>44316</v>
      </c>
      <c r="N257" s="228">
        <v>1</v>
      </c>
      <c r="O257" s="228" t="s">
        <v>5564</v>
      </c>
      <c r="P257" s="228">
        <v>44880000</v>
      </c>
      <c r="Q257" s="229"/>
      <c r="R257" s="231">
        <v>9321</v>
      </c>
      <c r="S257" s="230">
        <v>44319</v>
      </c>
      <c r="T257" s="228" t="s">
        <v>5565</v>
      </c>
    </row>
    <row r="258" spans="1:20" x14ac:dyDescent="0.25">
      <c r="A258" s="209">
        <v>248</v>
      </c>
      <c r="B258" s="210" t="s">
        <v>5877</v>
      </c>
      <c r="C258" s="228" t="s">
        <v>54</v>
      </c>
      <c r="D258" s="228"/>
      <c r="E258" s="226"/>
      <c r="F258" s="228" t="s">
        <v>5878</v>
      </c>
      <c r="G258" s="228" t="s">
        <v>94</v>
      </c>
      <c r="H258" s="228" t="s">
        <v>5876</v>
      </c>
      <c r="I258" s="228">
        <v>1</v>
      </c>
      <c r="J258" s="228" t="s">
        <v>5564</v>
      </c>
      <c r="K258" s="228">
        <v>44880000</v>
      </c>
      <c r="L258" s="229"/>
      <c r="M258" s="230">
        <v>44347</v>
      </c>
      <c r="N258" s="228">
        <v>1</v>
      </c>
      <c r="O258" s="228" t="s">
        <v>5564</v>
      </c>
      <c r="P258" s="228">
        <v>44880000</v>
      </c>
      <c r="Q258" s="229"/>
      <c r="R258" s="231">
        <v>9321</v>
      </c>
      <c r="S258" s="230">
        <v>44328</v>
      </c>
      <c r="T258" s="228" t="s">
        <v>5565</v>
      </c>
    </row>
    <row r="259" spans="1:20" x14ac:dyDescent="0.25">
      <c r="A259" s="209">
        <v>249</v>
      </c>
      <c r="B259" s="210" t="s">
        <v>5879</v>
      </c>
      <c r="C259" s="228" t="s">
        <v>54</v>
      </c>
      <c r="D259" s="228"/>
      <c r="E259" s="226"/>
      <c r="F259" s="228" t="s">
        <v>5880</v>
      </c>
      <c r="G259" s="228" t="s">
        <v>94</v>
      </c>
      <c r="H259" s="228" t="s">
        <v>5876</v>
      </c>
      <c r="I259" s="228">
        <v>1</v>
      </c>
      <c r="J259" s="228" t="s">
        <v>5564</v>
      </c>
      <c r="K259" s="228">
        <v>44880000</v>
      </c>
      <c r="L259" s="229"/>
      <c r="M259" s="230">
        <v>44316</v>
      </c>
      <c r="N259" s="228">
        <v>1</v>
      </c>
      <c r="O259" s="228" t="s">
        <v>5564</v>
      </c>
      <c r="P259" s="228">
        <v>44880000</v>
      </c>
      <c r="Q259" s="229"/>
      <c r="R259" s="231">
        <v>9321</v>
      </c>
      <c r="S259" s="230">
        <v>44319</v>
      </c>
      <c r="T259" s="228" t="s">
        <v>5565</v>
      </c>
    </row>
    <row r="260" spans="1:20" x14ac:dyDescent="0.25">
      <c r="A260" s="209">
        <v>250</v>
      </c>
      <c r="B260" s="210" t="s">
        <v>5881</v>
      </c>
      <c r="C260" s="228" t="s">
        <v>54</v>
      </c>
      <c r="D260" s="228"/>
      <c r="E260" s="226"/>
      <c r="F260" s="228" t="s">
        <v>5882</v>
      </c>
      <c r="G260" s="228" t="s">
        <v>94</v>
      </c>
      <c r="H260" s="228" t="s">
        <v>5876</v>
      </c>
      <c r="I260" s="228">
        <v>1</v>
      </c>
      <c r="J260" s="228" t="s">
        <v>5564</v>
      </c>
      <c r="K260" s="228">
        <v>44880000</v>
      </c>
      <c r="L260" s="229"/>
      <c r="M260" s="230">
        <v>44316</v>
      </c>
      <c r="N260" s="228">
        <v>1</v>
      </c>
      <c r="O260" s="228" t="s">
        <v>5564</v>
      </c>
      <c r="P260" s="228">
        <v>44880000</v>
      </c>
      <c r="Q260" s="229"/>
      <c r="R260" s="231">
        <v>9321</v>
      </c>
      <c r="S260" s="230">
        <v>44319</v>
      </c>
      <c r="T260" s="228" t="s">
        <v>5565</v>
      </c>
    </row>
    <row r="261" spans="1:20" x14ac:dyDescent="0.25">
      <c r="A261" s="209">
        <v>251</v>
      </c>
      <c r="B261" s="210" t="s">
        <v>5883</v>
      </c>
      <c r="C261" s="228" t="s">
        <v>54</v>
      </c>
      <c r="D261" s="228"/>
      <c r="E261" s="226"/>
      <c r="F261" s="228" t="s">
        <v>5884</v>
      </c>
      <c r="G261" s="228" t="s">
        <v>94</v>
      </c>
      <c r="H261" s="228" t="s">
        <v>5876</v>
      </c>
      <c r="I261" s="228">
        <v>1</v>
      </c>
      <c r="J261" s="228" t="s">
        <v>5564</v>
      </c>
      <c r="K261" s="228">
        <v>44880000</v>
      </c>
      <c r="L261" s="229"/>
      <c r="M261" s="230">
        <v>44316</v>
      </c>
      <c r="N261" s="228">
        <v>1</v>
      </c>
      <c r="O261" s="228" t="s">
        <v>5564</v>
      </c>
      <c r="P261" s="228">
        <v>44880000</v>
      </c>
      <c r="Q261" s="229"/>
      <c r="R261" s="231">
        <v>9321</v>
      </c>
      <c r="S261" s="230">
        <v>44319</v>
      </c>
      <c r="T261" s="228" t="s">
        <v>5565</v>
      </c>
    </row>
    <row r="262" spans="1:20" x14ac:dyDescent="0.25">
      <c r="A262" s="209">
        <v>252</v>
      </c>
      <c r="B262" s="210" t="s">
        <v>5885</v>
      </c>
      <c r="C262" s="228" t="s">
        <v>54</v>
      </c>
      <c r="D262" s="228"/>
      <c r="E262" s="226"/>
      <c r="F262" s="228" t="s">
        <v>5886</v>
      </c>
      <c r="G262" s="228" t="s">
        <v>94</v>
      </c>
      <c r="H262" s="228" t="s">
        <v>5876</v>
      </c>
      <c r="I262" s="228">
        <v>1</v>
      </c>
      <c r="J262" s="228" t="s">
        <v>5564</v>
      </c>
      <c r="K262" s="228">
        <v>44880000</v>
      </c>
      <c r="L262" s="229"/>
      <c r="M262" s="230">
        <v>44316</v>
      </c>
      <c r="N262" s="228">
        <v>1</v>
      </c>
      <c r="O262" s="228" t="s">
        <v>5564</v>
      </c>
      <c r="P262" s="228">
        <v>44880000</v>
      </c>
      <c r="Q262" s="229"/>
      <c r="R262" s="231">
        <v>9321</v>
      </c>
      <c r="S262" s="230">
        <v>44319</v>
      </c>
      <c r="T262" s="228" t="s">
        <v>5565</v>
      </c>
    </row>
    <row r="263" spans="1:20" x14ac:dyDescent="0.25">
      <c r="A263" s="209">
        <v>253</v>
      </c>
      <c r="B263" s="210" t="s">
        <v>5887</v>
      </c>
      <c r="C263" s="228" t="s">
        <v>54</v>
      </c>
      <c r="D263" s="228"/>
      <c r="E263" s="226"/>
      <c r="F263" s="228" t="s">
        <v>5888</v>
      </c>
      <c r="G263" s="228" t="s">
        <v>94</v>
      </c>
      <c r="H263" s="228" t="s">
        <v>5822</v>
      </c>
      <c r="I263" s="228">
        <v>1</v>
      </c>
      <c r="J263" s="228" t="s">
        <v>5564</v>
      </c>
      <c r="K263" s="228">
        <v>16830000</v>
      </c>
      <c r="L263" s="229"/>
      <c r="M263" s="230">
        <v>44227</v>
      </c>
      <c r="N263" s="228">
        <v>1</v>
      </c>
      <c r="O263" s="228" t="s">
        <v>5564</v>
      </c>
      <c r="P263" s="228">
        <v>16830000</v>
      </c>
      <c r="Q263" s="229"/>
      <c r="R263" s="231">
        <v>9321</v>
      </c>
      <c r="S263" s="230">
        <v>44228</v>
      </c>
      <c r="T263" s="228" t="s">
        <v>5565</v>
      </c>
    </row>
    <row r="264" spans="1:20" x14ac:dyDescent="0.25">
      <c r="A264" s="209">
        <v>254</v>
      </c>
      <c r="B264" s="210" t="s">
        <v>5889</v>
      </c>
      <c r="C264" s="228" t="s">
        <v>54</v>
      </c>
      <c r="D264" s="228"/>
      <c r="E264" s="226"/>
      <c r="F264" s="228" t="s">
        <v>5890</v>
      </c>
      <c r="G264" s="228" t="s">
        <v>94</v>
      </c>
      <c r="H264" s="228" t="s">
        <v>5822</v>
      </c>
      <c r="I264" s="228">
        <v>1</v>
      </c>
      <c r="J264" s="228" t="s">
        <v>5564</v>
      </c>
      <c r="K264" s="228">
        <v>39270000</v>
      </c>
      <c r="L264" s="229"/>
      <c r="M264" s="230">
        <v>44227</v>
      </c>
      <c r="N264" s="228">
        <v>1</v>
      </c>
      <c r="O264" s="228" t="s">
        <v>5564</v>
      </c>
      <c r="P264" s="228">
        <v>39270000</v>
      </c>
      <c r="Q264" s="229"/>
      <c r="R264" s="231">
        <v>9321</v>
      </c>
      <c r="S264" s="230">
        <v>44228</v>
      </c>
      <c r="T264" s="228" t="s">
        <v>5565</v>
      </c>
    </row>
    <row r="265" spans="1:20" x14ac:dyDescent="0.25">
      <c r="A265" s="209">
        <v>255</v>
      </c>
      <c r="B265" s="210" t="s">
        <v>5891</v>
      </c>
      <c r="C265" s="228" t="s">
        <v>54</v>
      </c>
      <c r="D265" s="228"/>
      <c r="E265" s="226"/>
      <c r="F265" s="228" t="s">
        <v>5892</v>
      </c>
      <c r="G265" s="228" t="s">
        <v>94</v>
      </c>
      <c r="H265" s="228" t="s">
        <v>5822</v>
      </c>
      <c r="I265" s="228">
        <v>1</v>
      </c>
      <c r="J265" s="228" t="s">
        <v>5564</v>
      </c>
      <c r="K265" s="228">
        <v>27132000</v>
      </c>
      <c r="L265" s="229"/>
      <c r="M265" s="230">
        <v>44227</v>
      </c>
      <c r="N265" s="228">
        <v>1</v>
      </c>
      <c r="O265" s="228" t="s">
        <v>5564</v>
      </c>
      <c r="P265" s="228">
        <v>27132000</v>
      </c>
      <c r="Q265" s="229"/>
      <c r="R265" s="231">
        <v>9321</v>
      </c>
      <c r="S265" s="230">
        <v>44229</v>
      </c>
      <c r="T265" s="228" t="s">
        <v>5565</v>
      </c>
    </row>
    <row r="266" spans="1:20" x14ac:dyDescent="0.25">
      <c r="A266" s="209">
        <v>256</v>
      </c>
      <c r="B266" s="210" t="s">
        <v>5893</v>
      </c>
      <c r="C266" s="228" t="s">
        <v>54</v>
      </c>
      <c r="D266" s="228"/>
      <c r="E266" s="226"/>
      <c r="F266" s="228" t="s">
        <v>5894</v>
      </c>
      <c r="G266" s="228" t="s">
        <v>94</v>
      </c>
      <c r="H266" s="228" t="s">
        <v>5822</v>
      </c>
      <c r="I266" s="228">
        <v>1</v>
      </c>
      <c r="J266" s="228" t="s">
        <v>5564</v>
      </c>
      <c r="K266" s="228">
        <v>25620000</v>
      </c>
      <c r="L266" s="229"/>
      <c r="M266" s="230">
        <v>44227</v>
      </c>
      <c r="N266" s="228">
        <v>1</v>
      </c>
      <c r="O266" s="228" t="s">
        <v>5564</v>
      </c>
      <c r="P266" s="228">
        <v>25620000</v>
      </c>
      <c r="Q266" s="229"/>
      <c r="R266" s="231">
        <v>9321</v>
      </c>
      <c r="S266" s="230">
        <v>44229</v>
      </c>
      <c r="T266" s="228" t="s">
        <v>5565</v>
      </c>
    </row>
    <row r="267" spans="1:20" x14ac:dyDescent="0.25">
      <c r="A267" s="209">
        <v>257</v>
      </c>
      <c r="B267" s="210" t="s">
        <v>5895</v>
      </c>
      <c r="C267" s="228" t="s">
        <v>54</v>
      </c>
      <c r="D267" s="228"/>
      <c r="E267" s="226"/>
      <c r="F267" s="228" t="s">
        <v>5896</v>
      </c>
      <c r="G267" s="228" t="s">
        <v>94</v>
      </c>
      <c r="H267" s="228" t="s">
        <v>5822</v>
      </c>
      <c r="I267" s="228">
        <v>1</v>
      </c>
      <c r="J267" s="228" t="s">
        <v>5564</v>
      </c>
      <c r="K267" s="228">
        <v>16830000</v>
      </c>
      <c r="L267" s="229"/>
      <c r="M267" s="230">
        <v>44227</v>
      </c>
      <c r="N267" s="228">
        <v>1</v>
      </c>
      <c r="O267" s="228" t="s">
        <v>5564</v>
      </c>
      <c r="P267" s="228">
        <v>16830000</v>
      </c>
      <c r="Q267" s="229"/>
      <c r="R267" s="231">
        <v>9321</v>
      </c>
      <c r="S267" s="230">
        <v>44228</v>
      </c>
      <c r="T267" s="228" t="s">
        <v>5565</v>
      </c>
    </row>
    <row r="268" spans="1:20" x14ac:dyDescent="0.25">
      <c r="A268" s="209">
        <v>258</v>
      </c>
      <c r="B268" s="210" t="s">
        <v>5897</v>
      </c>
      <c r="C268" s="228" t="s">
        <v>54</v>
      </c>
      <c r="D268" s="228"/>
      <c r="E268" s="226"/>
      <c r="F268" s="228" t="s">
        <v>5898</v>
      </c>
      <c r="G268" s="228" t="s">
        <v>94</v>
      </c>
      <c r="H268" s="228" t="s">
        <v>5822</v>
      </c>
      <c r="I268" s="228">
        <v>1</v>
      </c>
      <c r="J268" s="228" t="s">
        <v>5564</v>
      </c>
      <c r="K268" s="228">
        <v>16830000</v>
      </c>
      <c r="L268" s="229"/>
      <c r="M268" s="230">
        <v>44227</v>
      </c>
      <c r="N268" s="228">
        <v>1</v>
      </c>
      <c r="O268" s="228" t="s">
        <v>5564</v>
      </c>
      <c r="P268" s="228">
        <v>16830000</v>
      </c>
      <c r="Q268" s="229"/>
      <c r="R268" s="231">
        <v>9321</v>
      </c>
      <c r="S268" s="230">
        <v>44231</v>
      </c>
      <c r="T268" s="228" t="s">
        <v>5565</v>
      </c>
    </row>
    <row r="269" spans="1:20" x14ac:dyDescent="0.25">
      <c r="A269" s="209">
        <v>259</v>
      </c>
      <c r="B269" s="210" t="s">
        <v>5899</v>
      </c>
      <c r="C269" s="228" t="s">
        <v>54</v>
      </c>
      <c r="D269" s="228"/>
      <c r="E269" s="226"/>
      <c r="F269" s="228" t="s">
        <v>5900</v>
      </c>
      <c r="G269" s="228" t="s">
        <v>94</v>
      </c>
      <c r="H269" s="228" t="s">
        <v>5822</v>
      </c>
      <c r="I269" s="228">
        <v>1</v>
      </c>
      <c r="J269" s="228" t="s">
        <v>5564</v>
      </c>
      <c r="K269" s="228">
        <v>16830000</v>
      </c>
      <c r="L269" s="229"/>
      <c r="M269" s="230">
        <v>44227</v>
      </c>
      <c r="N269" s="228">
        <v>1</v>
      </c>
      <c r="O269" s="228" t="s">
        <v>5564</v>
      </c>
      <c r="P269" s="228">
        <v>16830000</v>
      </c>
      <c r="Q269" s="229"/>
      <c r="R269" s="231">
        <v>9321</v>
      </c>
      <c r="S269" s="230">
        <v>44225</v>
      </c>
      <c r="T269" s="228" t="s">
        <v>5565</v>
      </c>
    </row>
    <row r="270" spans="1:20" x14ac:dyDescent="0.25">
      <c r="A270" s="209">
        <v>260</v>
      </c>
      <c r="B270" s="210" t="s">
        <v>5901</v>
      </c>
      <c r="C270" s="228" t="s">
        <v>54</v>
      </c>
      <c r="D270" s="228"/>
      <c r="E270" s="226"/>
      <c r="F270" s="228" t="s">
        <v>5902</v>
      </c>
      <c r="G270" s="228" t="s">
        <v>94</v>
      </c>
      <c r="H270" s="228" t="s">
        <v>5822</v>
      </c>
      <c r="I270" s="228">
        <v>1</v>
      </c>
      <c r="J270" s="228" t="s">
        <v>5564</v>
      </c>
      <c r="K270" s="228">
        <v>19278000</v>
      </c>
      <c r="L270" s="229"/>
      <c r="M270" s="230">
        <v>44227</v>
      </c>
      <c r="N270" s="228">
        <v>1</v>
      </c>
      <c r="O270" s="228" t="s">
        <v>5564</v>
      </c>
      <c r="P270" s="228">
        <v>19278000</v>
      </c>
      <c r="Q270" s="229"/>
      <c r="R270" s="231">
        <v>9321</v>
      </c>
      <c r="S270" s="230">
        <v>44231</v>
      </c>
      <c r="T270" s="228" t="s">
        <v>5565</v>
      </c>
    </row>
    <row r="271" spans="1:20" x14ac:dyDescent="0.25">
      <c r="A271" s="209">
        <v>261</v>
      </c>
      <c r="B271" s="210" t="s">
        <v>5903</v>
      </c>
      <c r="C271" s="228" t="s">
        <v>54</v>
      </c>
      <c r="D271" s="228"/>
      <c r="E271" s="226"/>
      <c r="F271" s="228" t="s">
        <v>5904</v>
      </c>
      <c r="G271" s="228" t="s">
        <v>94</v>
      </c>
      <c r="H271" s="228" t="s">
        <v>5822</v>
      </c>
      <c r="I271" s="228">
        <v>1</v>
      </c>
      <c r="J271" s="228" t="s">
        <v>5564</v>
      </c>
      <c r="K271" s="228">
        <v>39270000</v>
      </c>
      <c r="L271" s="229"/>
      <c r="M271" s="230">
        <v>44227</v>
      </c>
      <c r="N271" s="228">
        <v>1</v>
      </c>
      <c r="O271" s="228" t="s">
        <v>5564</v>
      </c>
      <c r="P271" s="228">
        <v>16830000</v>
      </c>
      <c r="Q271" s="229"/>
      <c r="R271" s="231">
        <v>9321</v>
      </c>
      <c r="S271" s="230">
        <v>44229</v>
      </c>
      <c r="T271" s="228" t="s">
        <v>5565</v>
      </c>
    </row>
    <row r="272" spans="1:20" x14ac:dyDescent="0.25">
      <c r="A272" s="209">
        <v>262</v>
      </c>
      <c r="B272" s="210" t="s">
        <v>5905</v>
      </c>
      <c r="C272" s="228" t="s">
        <v>54</v>
      </c>
      <c r="D272" s="228"/>
      <c r="E272" s="226"/>
      <c r="F272" s="228" t="s">
        <v>5906</v>
      </c>
      <c r="G272" s="228" t="s">
        <v>94</v>
      </c>
      <c r="H272" s="228" t="s">
        <v>5822</v>
      </c>
      <c r="I272" s="228">
        <v>1</v>
      </c>
      <c r="J272" s="228" t="s">
        <v>5564</v>
      </c>
      <c r="K272" s="228">
        <v>39270000</v>
      </c>
      <c r="L272" s="229"/>
      <c r="M272" s="230">
        <v>44227</v>
      </c>
      <c r="N272" s="228">
        <v>1</v>
      </c>
      <c r="O272" s="228" t="s">
        <v>5564</v>
      </c>
      <c r="P272" s="228">
        <v>16830000</v>
      </c>
      <c r="Q272" s="229"/>
      <c r="R272" s="231">
        <v>9321</v>
      </c>
      <c r="S272" s="230">
        <v>44229</v>
      </c>
      <c r="T272" s="228" t="s">
        <v>5565</v>
      </c>
    </row>
    <row r="273" spans="1:20" x14ac:dyDescent="0.25">
      <c r="A273" s="209">
        <v>263</v>
      </c>
      <c r="B273" s="210" t="s">
        <v>5907</v>
      </c>
      <c r="C273" s="228" t="s">
        <v>54</v>
      </c>
      <c r="D273" s="228"/>
      <c r="E273" s="226"/>
      <c r="F273" s="228" t="s">
        <v>5908</v>
      </c>
      <c r="G273" s="228" t="s">
        <v>94</v>
      </c>
      <c r="H273" s="228" t="s">
        <v>5822</v>
      </c>
      <c r="I273" s="228">
        <v>1</v>
      </c>
      <c r="J273" s="228" t="s">
        <v>5564</v>
      </c>
      <c r="K273" s="228">
        <v>39270000</v>
      </c>
      <c r="L273" s="229"/>
      <c r="M273" s="230">
        <v>44227</v>
      </c>
      <c r="N273" s="228">
        <v>1</v>
      </c>
      <c r="O273" s="228" t="s">
        <v>5564</v>
      </c>
      <c r="P273" s="228">
        <v>16830000</v>
      </c>
      <c r="Q273" s="229"/>
      <c r="R273" s="231">
        <v>9321</v>
      </c>
      <c r="S273" s="230">
        <v>44229</v>
      </c>
      <c r="T273" s="228" t="s">
        <v>5565</v>
      </c>
    </row>
    <row r="274" spans="1:20" x14ac:dyDescent="0.25">
      <c r="A274" s="209">
        <v>264</v>
      </c>
      <c r="B274" s="210" t="s">
        <v>5909</v>
      </c>
      <c r="C274" s="228" t="s">
        <v>54</v>
      </c>
      <c r="D274" s="228"/>
      <c r="E274" s="226"/>
      <c r="F274" s="228" t="s">
        <v>5910</v>
      </c>
      <c r="G274" s="228" t="s">
        <v>94</v>
      </c>
      <c r="H274" s="228" t="s">
        <v>5822</v>
      </c>
      <c r="I274" s="228">
        <v>1</v>
      </c>
      <c r="J274" s="228" t="s">
        <v>5564</v>
      </c>
      <c r="K274" s="228">
        <v>39270000</v>
      </c>
      <c r="L274" s="229"/>
      <c r="M274" s="230">
        <v>44255</v>
      </c>
      <c r="N274" s="228">
        <v>1</v>
      </c>
      <c r="O274" s="228" t="s">
        <v>5564</v>
      </c>
      <c r="P274" s="228">
        <v>39270000</v>
      </c>
      <c r="Q274" s="229"/>
      <c r="R274" s="231">
        <v>9321</v>
      </c>
      <c r="S274" s="230">
        <v>44243</v>
      </c>
      <c r="T274" s="228" t="s">
        <v>5565</v>
      </c>
    </row>
    <row r="275" spans="1:20" x14ac:dyDescent="0.25">
      <c r="A275" s="209">
        <v>265</v>
      </c>
      <c r="B275" s="210" t="s">
        <v>5911</v>
      </c>
      <c r="C275" s="228" t="s">
        <v>54</v>
      </c>
      <c r="D275" s="228"/>
      <c r="E275" s="226"/>
      <c r="F275" s="228" t="s">
        <v>5912</v>
      </c>
      <c r="G275" s="228" t="s">
        <v>94</v>
      </c>
      <c r="H275" s="228" t="s">
        <v>5822</v>
      </c>
      <c r="I275" s="228">
        <v>1</v>
      </c>
      <c r="J275" s="228" t="s">
        <v>5564</v>
      </c>
      <c r="K275" s="228">
        <v>39270000</v>
      </c>
      <c r="L275" s="229"/>
      <c r="M275" s="230">
        <v>44255</v>
      </c>
      <c r="N275" s="228">
        <v>1</v>
      </c>
      <c r="O275" s="228" t="s">
        <v>5564</v>
      </c>
      <c r="P275" s="228">
        <v>35700000</v>
      </c>
      <c r="Q275" s="229"/>
      <c r="R275" s="231">
        <v>9321</v>
      </c>
      <c r="S275" s="230">
        <v>44244</v>
      </c>
      <c r="T275" s="228" t="s">
        <v>5565</v>
      </c>
    </row>
    <row r="276" spans="1:20" x14ac:dyDescent="0.25">
      <c r="A276" s="209">
        <v>266</v>
      </c>
      <c r="B276" s="210" t="s">
        <v>5913</v>
      </c>
      <c r="C276" s="228" t="s">
        <v>54</v>
      </c>
      <c r="D276" s="228"/>
      <c r="E276" s="226"/>
      <c r="F276" s="228" t="s">
        <v>5914</v>
      </c>
      <c r="G276" s="228" t="s">
        <v>94</v>
      </c>
      <c r="H276" s="228" t="s">
        <v>5822</v>
      </c>
      <c r="I276" s="228">
        <v>1</v>
      </c>
      <c r="J276" s="228" t="s">
        <v>5564</v>
      </c>
      <c r="K276" s="228">
        <v>39270000</v>
      </c>
      <c r="L276" s="229"/>
      <c r="M276" s="230">
        <v>44227</v>
      </c>
      <c r="N276" s="228">
        <v>1</v>
      </c>
      <c r="O276" s="228" t="s">
        <v>5564</v>
      </c>
      <c r="P276" s="228">
        <v>39270000</v>
      </c>
      <c r="Q276" s="229"/>
      <c r="R276" s="231">
        <v>9321</v>
      </c>
      <c r="S276" s="230">
        <v>44229</v>
      </c>
      <c r="T276" s="228" t="s">
        <v>5565</v>
      </c>
    </row>
    <row r="277" spans="1:20" x14ac:dyDescent="0.25">
      <c r="A277" s="209">
        <v>267</v>
      </c>
      <c r="B277" s="210" t="s">
        <v>5915</v>
      </c>
      <c r="C277" s="228" t="s">
        <v>54</v>
      </c>
      <c r="D277" s="228"/>
      <c r="E277" s="226"/>
      <c r="F277" s="228" t="s">
        <v>5916</v>
      </c>
      <c r="G277" s="228" t="s">
        <v>94</v>
      </c>
      <c r="H277" s="228" t="s">
        <v>5822</v>
      </c>
      <c r="I277" s="228">
        <v>1</v>
      </c>
      <c r="J277" s="228" t="s">
        <v>5564</v>
      </c>
      <c r="K277" s="228">
        <v>16830000</v>
      </c>
      <c r="L277" s="229"/>
      <c r="M277" s="230">
        <v>44227</v>
      </c>
      <c r="N277" s="228">
        <v>1</v>
      </c>
      <c r="O277" s="228" t="s">
        <v>5564</v>
      </c>
      <c r="P277" s="228">
        <v>16830000</v>
      </c>
      <c r="Q277" s="229"/>
      <c r="R277" s="231">
        <v>9321</v>
      </c>
      <c r="S277" s="230">
        <v>44225</v>
      </c>
      <c r="T277" s="228" t="s">
        <v>5565</v>
      </c>
    </row>
    <row r="278" spans="1:20" x14ac:dyDescent="0.25">
      <c r="A278" s="209">
        <v>268</v>
      </c>
      <c r="B278" s="210" t="s">
        <v>5917</v>
      </c>
      <c r="C278" s="228" t="s">
        <v>54</v>
      </c>
      <c r="D278" s="228"/>
      <c r="E278" s="226"/>
      <c r="F278" s="228" t="s">
        <v>5918</v>
      </c>
      <c r="G278" s="228" t="s">
        <v>94</v>
      </c>
      <c r="H278" s="228" t="s">
        <v>5822</v>
      </c>
      <c r="I278" s="228">
        <v>1</v>
      </c>
      <c r="J278" s="228" t="s">
        <v>5564</v>
      </c>
      <c r="K278" s="228">
        <v>16830000</v>
      </c>
      <c r="L278" s="229"/>
      <c r="M278" s="230">
        <v>44227</v>
      </c>
      <c r="N278" s="228">
        <v>1</v>
      </c>
      <c r="O278" s="228" t="s">
        <v>5564</v>
      </c>
      <c r="P278" s="228">
        <v>16830000</v>
      </c>
      <c r="Q278" s="229"/>
      <c r="R278" s="231">
        <v>9321</v>
      </c>
      <c r="S278" s="230">
        <v>44225</v>
      </c>
      <c r="T278" s="228" t="s">
        <v>5565</v>
      </c>
    </row>
    <row r="279" spans="1:20" x14ac:dyDescent="0.25">
      <c r="A279" s="209">
        <v>269</v>
      </c>
      <c r="B279" s="210" t="s">
        <v>5919</v>
      </c>
      <c r="C279" s="228" t="s">
        <v>54</v>
      </c>
      <c r="D279" s="228"/>
      <c r="E279" s="226"/>
      <c r="F279" s="228" t="s">
        <v>5920</v>
      </c>
      <c r="G279" s="228" t="s">
        <v>94</v>
      </c>
      <c r="H279" s="228" t="s">
        <v>5822</v>
      </c>
      <c r="I279" s="228">
        <v>1</v>
      </c>
      <c r="J279" s="228" t="s">
        <v>5564</v>
      </c>
      <c r="K279" s="228">
        <v>39270000</v>
      </c>
      <c r="L279" s="229"/>
      <c r="M279" s="230">
        <v>44227</v>
      </c>
      <c r="N279" s="228">
        <v>1</v>
      </c>
      <c r="O279" s="228" t="s">
        <v>5564</v>
      </c>
      <c r="P279" s="228">
        <v>27132000</v>
      </c>
      <c r="Q279" s="229"/>
      <c r="R279" s="231">
        <v>9321</v>
      </c>
      <c r="S279" s="230">
        <v>44230</v>
      </c>
      <c r="T279" s="228" t="s">
        <v>5565</v>
      </c>
    </row>
    <row r="280" spans="1:20" x14ac:dyDescent="0.25">
      <c r="A280" s="209">
        <v>270</v>
      </c>
      <c r="B280" s="210" t="s">
        <v>5921</v>
      </c>
      <c r="C280" s="228" t="s">
        <v>54</v>
      </c>
      <c r="D280" s="228"/>
      <c r="E280" s="226"/>
      <c r="F280" s="228" t="s">
        <v>5922</v>
      </c>
      <c r="G280" s="228" t="s">
        <v>94</v>
      </c>
      <c r="H280" s="228" t="s">
        <v>5822</v>
      </c>
      <c r="I280" s="228">
        <v>1</v>
      </c>
      <c r="J280" s="228" t="s">
        <v>5564</v>
      </c>
      <c r="K280" s="228">
        <v>39270000</v>
      </c>
      <c r="L280" s="229"/>
      <c r="M280" s="230">
        <v>44227</v>
      </c>
      <c r="N280" s="228">
        <v>1</v>
      </c>
      <c r="O280" s="228" t="s">
        <v>5564</v>
      </c>
      <c r="P280" s="228">
        <v>27132000</v>
      </c>
      <c r="Q280" s="229"/>
      <c r="R280" s="231">
        <v>9321</v>
      </c>
      <c r="S280" s="230">
        <v>44229</v>
      </c>
      <c r="T280" s="228" t="s">
        <v>5565</v>
      </c>
    </row>
    <row r="281" spans="1:20" x14ac:dyDescent="0.25">
      <c r="A281" s="209">
        <v>271</v>
      </c>
      <c r="B281" s="210" t="s">
        <v>5923</v>
      </c>
      <c r="C281" s="228" t="s">
        <v>54</v>
      </c>
      <c r="D281" s="228"/>
      <c r="E281" s="226"/>
      <c r="F281" s="228" t="s">
        <v>5924</v>
      </c>
      <c r="G281" s="228" t="s">
        <v>94</v>
      </c>
      <c r="H281" s="228" t="s">
        <v>5822</v>
      </c>
      <c r="I281" s="228">
        <v>1</v>
      </c>
      <c r="J281" s="228" t="s">
        <v>5564</v>
      </c>
      <c r="K281" s="228">
        <v>39270000</v>
      </c>
      <c r="L281" s="229"/>
      <c r="M281" s="230">
        <v>44227</v>
      </c>
      <c r="N281" s="228">
        <v>1</v>
      </c>
      <c r="O281" s="228" t="s">
        <v>5564</v>
      </c>
      <c r="P281" s="228">
        <v>16830000</v>
      </c>
      <c r="Q281" s="229"/>
      <c r="R281" s="231">
        <v>9321</v>
      </c>
      <c r="S281" s="230">
        <v>44225</v>
      </c>
      <c r="T281" s="228" t="s">
        <v>5565</v>
      </c>
    </row>
    <row r="282" spans="1:20" x14ac:dyDescent="0.25">
      <c r="A282" s="209">
        <v>272</v>
      </c>
      <c r="B282" s="210" t="s">
        <v>5925</v>
      </c>
      <c r="C282" s="228" t="s">
        <v>54</v>
      </c>
      <c r="D282" s="228"/>
      <c r="E282" s="226"/>
      <c r="F282" s="228" t="s">
        <v>5926</v>
      </c>
      <c r="G282" s="228" t="s">
        <v>94</v>
      </c>
      <c r="H282" s="228" t="s">
        <v>5822</v>
      </c>
      <c r="I282" s="228">
        <v>1</v>
      </c>
      <c r="J282" s="228" t="s">
        <v>5564</v>
      </c>
      <c r="K282" s="228">
        <v>39270000</v>
      </c>
      <c r="L282" s="229"/>
      <c r="M282" s="230">
        <v>44227</v>
      </c>
      <c r="N282" s="228">
        <v>1</v>
      </c>
      <c r="O282" s="228" t="s">
        <v>5564</v>
      </c>
      <c r="P282" s="228">
        <v>39270000</v>
      </c>
      <c r="Q282" s="229"/>
      <c r="R282" s="231">
        <v>9321</v>
      </c>
      <c r="S282" s="230">
        <v>44230</v>
      </c>
      <c r="T282" s="228" t="s">
        <v>5565</v>
      </c>
    </row>
    <row r="283" spans="1:20" x14ac:dyDescent="0.25">
      <c r="A283" s="209">
        <v>273</v>
      </c>
      <c r="B283" s="210" t="s">
        <v>5927</v>
      </c>
      <c r="C283" s="228" t="s">
        <v>54</v>
      </c>
      <c r="D283" s="228"/>
      <c r="E283" s="226"/>
      <c r="F283" s="228" t="s">
        <v>5926</v>
      </c>
      <c r="G283" s="228" t="s">
        <v>94</v>
      </c>
      <c r="H283" s="228" t="s">
        <v>5822</v>
      </c>
      <c r="I283" s="228">
        <v>1</v>
      </c>
      <c r="J283" s="228" t="s">
        <v>5564</v>
      </c>
      <c r="K283" s="228">
        <v>39270000</v>
      </c>
      <c r="L283" s="229"/>
      <c r="M283" s="230">
        <v>44227</v>
      </c>
      <c r="N283" s="228">
        <v>1</v>
      </c>
      <c r="O283" s="228" t="s">
        <v>5564</v>
      </c>
      <c r="P283" s="228">
        <v>39270000</v>
      </c>
      <c r="Q283" s="229"/>
      <c r="R283" s="231">
        <v>9321</v>
      </c>
      <c r="S283" s="230">
        <v>44230</v>
      </c>
      <c r="T283" s="228" t="s">
        <v>5565</v>
      </c>
    </row>
    <row r="284" spans="1:20" x14ac:dyDescent="0.25">
      <c r="A284" s="209">
        <v>274</v>
      </c>
      <c r="B284" s="210" t="s">
        <v>5928</v>
      </c>
      <c r="C284" s="228" t="s">
        <v>54</v>
      </c>
      <c r="D284" s="228"/>
      <c r="E284" s="226"/>
      <c r="F284" s="228" t="s">
        <v>5926</v>
      </c>
      <c r="G284" s="228" t="s">
        <v>94</v>
      </c>
      <c r="H284" s="228" t="s">
        <v>5822</v>
      </c>
      <c r="I284" s="228">
        <v>1</v>
      </c>
      <c r="J284" s="228" t="s">
        <v>5564</v>
      </c>
      <c r="K284" s="228">
        <v>39270000</v>
      </c>
      <c r="L284" s="229"/>
      <c r="M284" s="230">
        <v>44227</v>
      </c>
      <c r="N284" s="228">
        <v>1</v>
      </c>
      <c r="O284" s="228" t="s">
        <v>5564</v>
      </c>
      <c r="P284" s="228">
        <v>39270000</v>
      </c>
      <c r="Q284" s="229"/>
      <c r="R284" s="231">
        <v>9321</v>
      </c>
      <c r="S284" s="230">
        <v>44230</v>
      </c>
      <c r="T284" s="228" t="s">
        <v>5565</v>
      </c>
    </row>
    <row r="285" spans="1:20" x14ac:dyDescent="0.25">
      <c r="A285" s="209">
        <v>275</v>
      </c>
      <c r="B285" s="210" t="s">
        <v>5929</v>
      </c>
      <c r="C285" s="228" t="s">
        <v>54</v>
      </c>
      <c r="D285" s="228"/>
      <c r="E285" s="226"/>
      <c r="F285" s="228" t="s">
        <v>5930</v>
      </c>
      <c r="G285" s="228" t="s">
        <v>94</v>
      </c>
      <c r="H285" s="228" t="s">
        <v>5822</v>
      </c>
      <c r="I285" s="228">
        <v>1</v>
      </c>
      <c r="J285" s="228" t="s">
        <v>5564</v>
      </c>
      <c r="K285" s="228">
        <v>16830000</v>
      </c>
      <c r="L285" s="229"/>
      <c r="M285" s="230">
        <v>44227</v>
      </c>
      <c r="N285" s="228">
        <v>1</v>
      </c>
      <c r="O285" s="228" t="s">
        <v>5564</v>
      </c>
      <c r="P285" s="228">
        <v>16830000</v>
      </c>
      <c r="Q285" s="229"/>
      <c r="R285" s="231">
        <v>9321</v>
      </c>
      <c r="S285" s="230">
        <v>44225</v>
      </c>
      <c r="T285" s="228" t="s">
        <v>5565</v>
      </c>
    </row>
    <row r="286" spans="1:20" x14ac:dyDescent="0.25">
      <c r="A286" s="209">
        <v>276</v>
      </c>
      <c r="B286" s="210" t="s">
        <v>5931</v>
      </c>
      <c r="C286" s="228" t="s">
        <v>54</v>
      </c>
      <c r="D286" s="228"/>
      <c r="E286" s="226"/>
      <c r="F286" s="228" t="s">
        <v>5932</v>
      </c>
      <c r="G286" s="228" t="s">
        <v>94</v>
      </c>
      <c r="H286" s="228" t="s">
        <v>5822</v>
      </c>
      <c r="I286" s="228">
        <v>1</v>
      </c>
      <c r="J286" s="228" t="s">
        <v>5564</v>
      </c>
      <c r="K286" s="228">
        <v>16830000</v>
      </c>
      <c r="L286" s="229"/>
      <c r="M286" s="230">
        <v>44227</v>
      </c>
      <c r="N286" s="228">
        <v>1</v>
      </c>
      <c r="O286" s="228" t="s">
        <v>5564</v>
      </c>
      <c r="P286" s="228">
        <v>16830000</v>
      </c>
      <c r="Q286" s="229"/>
      <c r="R286" s="231">
        <v>9321</v>
      </c>
      <c r="S286" s="230">
        <v>44225</v>
      </c>
      <c r="T286" s="228" t="s">
        <v>5565</v>
      </c>
    </row>
    <row r="287" spans="1:20" x14ac:dyDescent="0.25">
      <c r="A287" s="209">
        <v>277</v>
      </c>
      <c r="B287" s="210" t="s">
        <v>5933</v>
      </c>
      <c r="C287" s="228" t="s">
        <v>54</v>
      </c>
      <c r="D287" s="228"/>
      <c r="E287" s="226"/>
      <c r="F287" s="228" t="s">
        <v>5934</v>
      </c>
      <c r="G287" s="228" t="s">
        <v>94</v>
      </c>
      <c r="H287" s="228" t="s">
        <v>5822</v>
      </c>
      <c r="I287" s="228">
        <v>1</v>
      </c>
      <c r="J287" s="228" t="s">
        <v>5564</v>
      </c>
      <c r="K287" s="228">
        <v>16830000</v>
      </c>
      <c r="L287" s="229"/>
      <c r="M287" s="230">
        <v>44227</v>
      </c>
      <c r="N287" s="228">
        <v>1</v>
      </c>
      <c r="O287" s="228" t="s">
        <v>5564</v>
      </c>
      <c r="P287" s="228">
        <v>16830000</v>
      </c>
      <c r="Q287" s="229"/>
      <c r="R287" s="231">
        <v>9321</v>
      </c>
      <c r="S287" s="230">
        <v>44229</v>
      </c>
      <c r="T287" s="228" t="s">
        <v>5565</v>
      </c>
    </row>
    <row r="288" spans="1:20" x14ac:dyDescent="0.25">
      <c r="A288" s="209">
        <v>278</v>
      </c>
      <c r="B288" s="210" t="s">
        <v>5935</v>
      </c>
      <c r="C288" s="228" t="s">
        <v>54</v>
      </c>
      <c r="D288" s="228"/>
      <c r="E288" s="226"/>
      <c r="F288" s="228" t="s">
        <v>5936</v>
      </c>
      <c r="G288" s="228" t="s">
        <v>94</v>
      </c>
      <c r="H288" s="228" t="s">
        <v>5822</v>
      </c>
      <c r="I288" s="228">
        <v>1</v>
      </c>
      <c r="J288" s="228" t="s">
        <v>5564</v>
      </c>
      <c r="K288" s="228">
        <v>39270000</v>
      </c>
      <c r="L288" s="229"/>
      <c r="M288" s="230">
        <v>44227</v>
      </c>
      <c r="N288" s="228">
        <v>1</v>
      </c>
      <c r="O288" s="228" t="s">
        <v>5564</v>
      </c>
      <c r="P288" s="228">
        <v>39270000</v>
      </c>
      <c r="Q288" s="229"/>
      <c r="R288" s="231">
        <v>9321</v>
      </c>
      <c r="S288" s="230">
        <v>44230</v>
      </c>
      <c r="T288" s="228" t="s">
        <v>5565</v>
      </c>
    </row>
    <row r="289" spans="1:20" x14ac:dyDescent="0.25">
      <c r="A289" s="209">
        <v>279</v>
      </c>
      <c r="B289" s="210" t="s">
        <v>5937</v>
      </c>
      <c r="C289" s="228" t="s">
        <v>54</v>
      </c>
      <c r="D289" s="228"/>
      <c r="E289" s="226"/>
      <c r="F289" s="228" t="s">
        <v>5938</v>
      </c>
      <c r="G289" s="228" t="s">
        <v>94</v>
      </c>
      <c r="H289" s="228" t="s">
        <v>5822</v>
      </c>
      <c r="I289" s="228">
        <v>1</v>
      </c>
      <c r="J289" s="228" t="s">
        <v>5564</v>
      </c>
      <c r="K289" s="228">
        <v>39270000</v>
      </c>
      <c r="L289" s="229"/>
      <c r="M289" s="230">
        <v>44227</v>
      </c>
      <c r="N289" s="228">
        <v>1</v>
      </c>
      <c r="O289" s="228" t="s">
        <v>5564</v>
      </c>
      <c r="P289" s="228">
        <v>27132000</v>
      </c>
      <c r="Q289" s="229"/>
      <c r="R289" s="231">
        <v>9321</v>
      </c>
      <c r="S289" s="230">
        <v>44231</v>
      </c>
      <c r="T289" s="228" t="s">
        <v>5565</v>
      </c>
    </row>
    <row r="290" spans="1:20" x14ac:dyDescent="0.25">
      <c r="A290" s="209">
        <v>280</v>
      </c>
      <c r="B290" s="210" t="s">
        <v>5939</v>
      </c>
      <c r="C290" s="228" t="s">
        <v>54</v>
      </c>
      <c r="D290" s="228"/>
      <c r="E290" s="226"/>
      <c r="F290" s="228" t="s">
        <v>5940</v>
      </c>
      <c r="G290" s="228" t="s">
        <v>94</v>
      </c>
      <c r="H290" s="228" t="s">
        <v>5822</v>
      </c>
      <c r="I290" s="228">
        <v>1</v>
      </c>
      <c r="J290" s="228" t="s">
        <v>5564</v>
      </c>
      <c r="K290" s="228">
        <v>39270000</v>
      </c>
      <c r="L290" s="229"/>
      <c r="M290" s="230">
        <v>44227</v>
      </c>
      <c r="N290" s="228">
        <v>1</v>
      </c>
      <c r="O290" s="228" t="s">
        <v>5564</v>
      </c>
      <c r="P290" s="228">
        <v>39270000</v>
      </c>
      <c r="Q290" s="229"/>
      <c r="R290" s="231">
        <v>9321</v>
      </c>
      <c r="S290" s="230">
        <v>44231</v>
      </c>
      <c r="T290" s="228" t="s">
        <v>5565</v>
      </c>
    </row>
    <row r="291" spans="1:20" x14ac:dyDescent="0.25">
      <c r="A291" s="209">
        <v>281</v>
      </c>
      <c r="B291" s="210" t="s">
        <v>5941</v>
      </c>
      <c r="C291" s="228" t="s">
        <v>54</v>
      </c>
      <c r="D291" s="228"/>
      <c r="E291" s="226"/>
      <c r="F291" s="228" t="s">
        <v>5942</v>
      </c>
      <c r="G291" s="228" t="s">
        <v>94</v>
      </c>
      <c r="H291" s="228" t="s">
        <v>5822</v>
      </c>
      <c r="I291" s="228">
        <v>1</v>
      </c>
      <c r="J291" s="228" t="s">
        <v>5564</v>
      </c>
      <c r="K291" s="228">
        <v>16830000</v>
      </c>
      <c r="L291" s="229"/>
      <c r="M291" s="230">
        <v>44227</v>
      </c>
      <c r="N291" s="228">
        <v>1</v>
      </c>
      <c r="O291" s="228" t="s">
        <v>5564</v>
      </c>
      <c r="P291" s="228">
        <v>16830000</v>
      </c>
      <c r="Q291" s="229"/>
      <c r="R291" s="231">
        <v>9321</v>
      </c>
      <c r="S291" s="230">
        <v>44228</v>
      </c>
      <c r="T291" s="228" t="s">
        <v>5565</v>
      </c>
    </row>
    <row r="292" spans="1:20" x14ac:dyDescent="0.25">
      <c r="A292" s="209">
        <v>282</v>
      </c>
      <c r="B292" s="210" t="s">
        <v>5943</v>
      </c>
      <c r="C292" s="228" t="s">
        <v>54</v>
      </c>
      <c r="D292" s="228"/>
      <c r="E292" s="226"/>
      <c r="F292" s="228" t="s">
        <v>5944</v>
      </c>
      <c r="G292" s="228" t="s">
        <v>94</v>
      </c>
      <c r="H292" s="228" t="s">
        <v>5822</v>
      </c>
      <c r="I292" s="228">
        <v>1</v>
      </c>
      <c r="J292" s="228" t="s">
        <v>5564</v>
      </c>
      <c r="K292" s="228">
        <v>16830000</v>
      </c>
      <c r="L292" s="229"/>
      <c r="M292" s="230">
        <v>44227</v>
      </c>
      <c r="N292" s="228">
        <v>1</v>
      </c>
      <c r="O292" s="228" t="s">
        <v>5564</v>
      </c>
      <c r="P292" s="228">
        <v>16830000</v>
      </c>
      <c r="Q292" s="229"/>
      <c r="R292" s="231">
        <v>9321</v>
      </c>
      <c r="S292" s="230">
        <v>44225</v>
      </c>
      <c r="T292" s="228" t="s">
        <v>5565</v>
      </c>
    </row>
    <row r="293" spans="1:20" x14ac:dyDescent="0.25">
      <c r="A293" s="209">
        <v>283</v>
      </c>
      <c r="B293" s="210" t="s">
        <v>5945</v>
      </c>
      <c r="C293" s="228" t="s">
        <v>54</v>
      </c>
      <c r="D293" s="228"/>
      <c r="E293" s="226"/>
      <c r="F293" s="228" t="s">
        <v>5944</v>
      </c>
      <c r="G293" s="228" t="s">
        <v>94</v>
      </c>
      <c r="H293" s="228" t="s">
        <v>5822</v>
      </c>
      <c r="I293" s="228">
        <v>1</v>
      </c>
      <c r="J293" s="228" t="s">
        <v>5564</v>
      </c>
      <c r="K293" s="228">
        <v>16830000</v>
      </c>
      <c r="L293" s="229"/>
      <c r="M293" s="230">
        <v>44227</v>
      </c>
      <c r="N293" s="228">
        <v>1</v>
      </c>
      <c r="O293" s="228" t="s">
        <v>5564</v>
      </c>
      <c r="P293" s="228">
        <v>16830000</v>
      </c>
      <c r="Q293" s="229"/>
      <c r="R293" s="231">
        <v>9321</v>
      </c>
      <c r="S293" s="230">
        <v>44225</v>
      </c>
      <c r="T293" s="228" t="s">
        <v>5565</v>
      </c>
    </row>
    <row r="294" spans="1:20" x14ac:dyDescent="0.25">
      <c r="A294" s="209">
        <v>284</v>
      </c>
      <c r="B294" s="210" t="s">
        <v>5946</v>
      </c>
      <c r="C294" s="228" t="s">
        <v>54</v>
      </c>
      <c r="D294" s="228"/>
      <c r="E294" s="226"/>
      <c r="F294" s="228" t="s">
        <v>5947</v>
      </c>
      <c r="G294" s="228" t="s">
        <v>94</v>
      </c>
      <c r="H294" s="228" t="s">
        <v>5822</v>
      </c>
      <c r="I294" s="228">
        <v>1</v>
      </c>
      <c r="J294" s="228" t="s">
        <v>5564</v>
      </c>
      <c r="K294" s="228">
        <v>16830000</v>
      </c>
      <c r="L294" s="229"/>
      <c r="M294" s="230">
        <v>44227</v>
      </c>
      <c r="N294" s="228">
        <v>1</v>
      </c>
      <c r="O294" s="228" t="s">
        <v>5564</v>
      </c>
      <c r="P294" s="228">
        <v>16830000</v>
      </c>
      <c r="Q294" s="229"/>
      <c r="R294" s="231">
        <v>9321</v>
      </c>
      <c r="S294" s="230">
        <v>44225</v>
      </c>
      <c r="T294" s="228" t="s">
        <v>5565</v>
      </c>
    </row>
    <row r="295" spans="1:20" x14ac:dyDescent="0.25">
      <c r="A295" s="209">
        <v>285</v>
      </c>
      <c r="B295" s="210" t="s">
        <v>5948</v>
      </c>
      <c r="C295" s="228" t="s">
        <v>54</v>
      </c>
      <c r="D295" s="228"/>
      <c r="E295" s="226"/>
      <c r="F295" s="228" t="s">
        <v>5949</v>
      </c>
      <c r="G295" s="228" t="s">
        <v>94</v>
      </c>
      <c r="H295" s="228" t="s">
        <v>5822</v>
      </c>
      <c r="I295" s="228">
        <v>1</v>
      </c>
      <c r="J295" s="228" t="s">
        <v>5564</v>
      </c>
      <c r="K295" s="228">
        <v>16830000</v>
      </c>
      <c r="L295" s="229"/>
      <c r="M295" s="230">
        <v>44227</v>
      </c>
      <c r="N295" s="228">
        <v>1</v>
      </c>
      <c r="O295" s="228" t="s">
        <v>5564</v>
      </c>
      <c r="P295" s="228">
        <v>16830000</v>
      </c>
      <c r="Q295" s="229"/>
      <c r="R295" s="231">
        <v>9321</v>
      </c>
      <c r="S295" s="230">
        <v>44229</v>
      </c>
      <c r="T295" s="228" t="s">
        <v>5565</v>
      </c>
    </row>
    <row r="296" spans="1:20" x14ac:dyDescent="0.25">
      <c r="A296" s="209">
        <v>286</v>
      </c>
      <c r="B296" s="210" t="s">
        <v>5950</v>
      </c>
      <c r="C296" s="228" t="s">
        <v>54</v>
      </c>
      <c r="D296" s="228"/>
      <c r="E296" s="226"/>
      <c r="F296" s="228" t="s">
        <v>5951</v>
      </c>
      <c r="G296" s="228" t="s">
        <v>94</v>
      </c>
      <c r="H296" s="228" t="s">
        <v>5822</v>
      </c>
      <c r="I296" s="228">
        <v>1</v>
      </c>
      <c r="J296" s="228" t="s">
        <v>5564</v>
      </c>
      <c r="K296" s="228">
        <v>16830000</v>
      </c>
      <c r="L296" s="229"/>
      <c r="M296" s="230">
        <v>44227</v>
      </c>
      <c r="N296" s="228">
        <v>1</v>
      </c>
      <c r="O296" s="228" t="s">
        <v>5564</v>
      </c>
      <c r="P296" s="228">
        <v>16830000</v>
      </c>
      <c r="Q296" s="229"/>
      <c r="R296" s="231">
        <v>9321</v>
      </c>
      <c r="S296" s="230">
        <v>44229</v>
      </c>
      <c r="T296" s="228" t="s">
        <v>5565</v>
      </c>
    </row>
    <row r="297" spans="1:20" x14ac:dyDescent="0.25">
      <c r="A297" s="209">
        <v>287</v>
      </c>
      <c r="B297" s="210" t="s">
        <v>5952</v>
      </c>
      <c r="C297" s="228" t="s">
        <v>54</v>
      </c>
      <c r="D297" s="228"/>
      <c r="E297" s="226"/>
      <c r="F297" s="228" t="s">
        <v>5953</v>
      </c>
      <c r="G297" s="228" t="s">
        <v>94</v>
      </c>
      <c r="H297" s="228" t="s">
        <v>5731</v>
      </c>
      <c r="I297" s="228">
        <v>1</v>
      </c>
      <c r="J297" s="228" t="s">
        <v>5564</v>
      </c>
      <c r="K297" s="228">
        <v>50866300</v>
      </c>
      <c r="L297" s="229"/>
      <c r="M297" s="230">
        <v>44227</v>
      </c>
      <c r="N297" s="228">
        <v>1</v>
      </c>
      <c r="O297" s="228" t="s">
        <v>5564</v>
      </c>
      <c r="P297" s="228">
        <v>50116000</v>
      </c>
      <c r="Q297" s="229"/>
      <c r="R297" s="231">
        <v>4221</v>
      </c>
      <c r="S297" s="230">
        <v>44223</v>
      </c>
      <c r="T297" s="228" t="s">
        <v>5565</v>
      </c>
    </row>
    <row r="298" spans="1:20" x14ac:dyDescent="0.25">
      <c r="A298" s="209">
        <v>288</v>
      </c>
      <c r="B298" s="210" t="s">
        <v>5954</v>
      </c>
      <c r="C298" s="228" t="s">
        <v>54</v>
      </c>
      <c r="D298" s="228"/>
      <c r="E298" s="226"/>
      <c r="F298" s="228" t="s">
        <v>5955</v>
      </c>
      <c r="G298" s="228" t="s">
        <v>94</v>
      </c>
      <c r="H298" s="228" t="s">
        <v>5731</v>
      </c>
      <c r="I298" s="228">
        <v>1</v>
      </c>
      <c r="J298" s="228" t="s">
        <v>5564</v>
      </c>
      <c r="K298" s="228">
        <v>64447000</v>
      </c>
      <c r="L298" s="229"/>
      <c r="M298" s="230">
        <v>44227</v>
      </c>
      <c r="N298" s="228">
        <v>1</v>
      </c>
      <c r="O298" s="228" t="s">
        <v>5564</v>
      </c>
      <c r="P298" s="228">
        <v>62424000</v>
      </c>
      <c r="Q298" s="229"/>
      <c r="R298" s="231">
        <v>4221</v>
      </c>
      <c r="S298" s="230">
        <v>44223</v>
      </c>
      <c r="T298" s="228" t="s">
        <v>5565</v>
      </c>
    </row>
    <row r="299" spans="1:20" x14ac:dyDescent="0.25">
      <c r="A299" s="209">
        <v>289</v>
      </c>
      <c r="B299" s="210" t="s">
        <v>5956</v>
      </c>
      <c r="C299" s="228" t="s">
        <v>54</v>
      </c>
      <c r="D299" s="228"/>
      <c r="E299" s="226"/>
      <c r="F299" s="228" t="s">
        <v>5957</v>
      </c>
      <c r="G299" s="228" t="s">
        <v>94</v>
      </c>
      <c r="H299" s="228" t="s">
        <v>5791</v>
      </c>
      <c r="I299" s="228">
        <v>1</v>
      </c>
      <c r="J299" s="228" t="s">
        <v>5564</v>
      </c>
      <c r="K299" s="228">
        <v>25588267</v>
      </c>
      <c r="L299" s="229"/>
      <c r="M299" s="230">
        <v>44227</v>
      </c>
      <c r="N299" s="228">
        <v>1</v>
      </c>
      <c r="O299" s="228" t="s">
        <v>5564</v>
      </c>
      <c r="P299" s="228">
        <v>24445933</v>
      </c>
      <c r="Q299" s="229"/>
      <c r="R299" s="231">
        <v>8421</v>
      </c>
      <c r="S299" s="230">
        <v>44224</v>
      </c>
      <c r="T299" s="228" t="s">
        <v>5565</v>
      </c>
    </row>
    <row r="300" spans="1:20" x14ac:dyDescent="0.25">
      <c r="A300" s="209">
        <v>290</v>
      </c>
      <c r="B300" s="210" t="s">
        <v>5958</v>
      </c>
      <c r="C300" s="228" t="s">
        <v>54</v>
      </c>
      <c r="D300" s="228"/>
      <c r="E300" s="226"/>
      <c r="F300" s="228" t="s">
        <v>5959</v>
      </c>
      <c r="G300" s="228" t="s">
        <v>94</v>
      </c>
      <c r="H300" s="228" t="s">
        <v>5585</v>
      </c>
      <c r="I300" s="228">
        <v>1</v>
      </c>
      <c r="J300" s="228" t="s">
        <v>5564</v>
      </c>
      <c r="K300" s="228">
        <v>27132000</v>
      </c>
      <c r="L300" s="229"/>
      <c r="M300" s="230">
        <v>44227</v>
      </c>
      <c r="N300" s="228">
        <v>1</v>
      </c>
      <c r="O300" s="228" t="s">
        <v>5564</v>
      </c>
      <c r="P300" s="228">
        <v>26615200</v>
      </c>
      <c r="Q300" s="229"/>
      <c r="R300" s="231">
        <v>2221</v>
      </c>
      <c r="S300" s="230">
        <v>44225</v>
      </c>
      <c r="T300" s="228" t="s">
        <v>5565</v>
      </c>
    </row>
    <row r="301" spans="1:20" x14ac:dyDescent="0.25">
      <c r="A301" s="209">
        <v>291</v>
      </c>
      <c r="B301" s="210" t="s">
        <v>5960</v>
      </c>
      <c r="C301" s="228" t="s">
        <v>54</v>
      </c>
      <c r="D301" s="228"/>
      <c r="E301" s="226"/>
      <c r="F301" s="228" t="s">
        <v>5961</v>
      </c>
      <c r="G301" s="228" t="s">
        <v>94</v>
      </c>
      <c r="H301" s="228" t="s">
        <v>5585</v>
      </c>
      <c r="I301" s="228">
        <v>1</v>
      </c>
      <c r="J301" s="228" t="s">
        <v>5564</v>
      </c>
      <c r="K301" s="228">
        <v>65688000</v>
      </c>
      <c r="L301" s="229"/>
      <c r="M301" s="230">
        <v>44227</v>
      </c>
      <c r="N301" s="228">
        <v>1</v>
      </c>
      <c r="O301" s="228" t="s">
        <v>5564</v>
      </c>
      <c r="P301" s="228">
        <v>56304000</v>
      </c>
      <c r="Q301" s="229"/>
      <c r="R301" s="231">
        <v>2221</v>
      </c>
      <c r="S301" s="230">
        <v>44225</v>
      </c>
      <c r="T301" s="228" t="s">
        <v>5565</v>
      </c>
    </row>
    <row r="302" spans="1:20" x14ac:dyDescent="0.25">
      <c r="A302" s="209">
        <v>292</v>
      </c>
      <c r="B302" s="210" t="s">
        <v>5962</v>
      </c>
      <c r="C302" s="228" t="s">
        <v>54</v>
      </c>
      <c r="D302" s="228"/>
      <c r="E302" s="226"/>
      <c r="F302" s="228" t="s">
        <v>5963</v>
      </c>
      <c r="G302" s="228" t="s">
        <v>94</v>
      </c>
      <c r="H302" s="228" t="s">
        <v>5585</v>
      </c>
      <c r="I302" s="228">
        <v>1</v>
      </c>
      <c r="J302" s="228" t="s">
        <v>5564</v>
      </c>
      <c r="K302" s="228">
        <v>17080000</v>
      </c>
      <c r="L302" s="229"/>
      <c r="M302" s="230">
        <v>44227</v>
      </c>
      <c r="N302" s="228">
        <v>1</v>
      </c>
      <c r="O302" s="228" t="s">
        <v>5564</v>
      </c>
      <c r="P302" s="228">
        <v>16754667</v>
      </c>
      <c r="Q302" s="229"/>
      <c r="R302" s="231">
        <v>2221</v>
      </c>
      <c r="S302" s="230">
        <v>44225</v>
      </c>
      <c r="T302" s="228" t="s">
        <v>5565</v>
      </c>
    </row>
    <row r="303" spans="1:20" x14ac:dyDescent="0.25">
      <c r="A303" s="209">
        <v>293</v>
      </c>
      <c r="B303" s="210" t="s">
        <v>5964</v>
      </c>
      <c r="C303" s="228" t="s">
        <v>54</v>
      </c>
      <c r="D303" s="228"/>
      <c r="E303" s="226"/>
      <c r="F303" s="228" t="s">
        <v>5965</v>
      </c>
      <c r="G303" s="228" t="s">
        <v>101</v>
      </c>
      <c r="H303" s="228" t="s">
        <v>5450</v>
      </c>
      <c r="I303" s="228">
        <v>1</v>
      </c>
      <c r="J303" s="228" t="s">
        <v>5564</v>
      </c>
      <c r="K303" s="228">
        <v>20502000</v>
      </c>
      <c r="L303" s="229"/>
      <c r="M303" s="230">
        <v>44347</v>
      </c>
      <c r="N303" s="228">
        <v>0</v>
      </c>
      <c r="O303" s="228" t="s">
        <v>5450</v>
      </c>
      <c r="P303" s="228">
        <v>0</v>
      </c>
      <c r="Q303" s="229"/>
      <c r="R303" s="228" t="s">
        <v>5450</v>
      </c>
      <c r="S303" s="230">
        <v>1</v>
      </c>
      <c r="T303" s="228" t="s">
        <v>5602</v>
      </c>
    </row>
    <row r="304" spans="1:20" x14ac:dyDescent="0.25">
      <c r="A304" s="209">
        <v>294</v>
      </c>
      <c r="B304" s="210" t="s">
        <v>5966</v>
      </c>
      <c r="C304" s="228" t="s">
        <v>54</v>
      </c>
      <c r="D304" s="228"/>
      <c r="E304" s="226"/>
      <c r="F304" s="228" t="s">
        <v>5967</v>
      </c>
      <c r="G304" s="228" t="s">
        <v>94</v>
      </c>
      <c r="H304" s="228" t="s">
        <v>5593</v>
      </c>
      <c r="I304" s="228">
        <v>1</v>
      </c>
      <c r="J304" s="228" t="s">
        <v>5564</v>
      </c>
      <c r="K304" s="228">
        <v>28560000</v>
      </c>
      <c r="L304" s="229"/>
      <c r="M304" s="230">
        <v>44227</v>
      </c>
      <c r="N304" s="228">
        <v>1</v>
      </c>
      <c r="O304" s="228" t="s">
        <v>5564</v>
      </c>
      <c r="P304" s="228">
        <v>24480000</v>
      </c>
      <c r="Q304" s="229"/>
      <c r="R304" s="231">
        <v>6221</v>
      </c>
      <c r="S304" s="230">
        <v>44225</v>
      </c>
      <c r="T304" s="228" t="s">
        <v>5565</v>
      </c>
    </row>
    <row r="305" spans="1:20" x14ac:dyDescent="0.25">
      <c r="A305" s="209">
        <v>295</v>
      </c>
      <c r="B305" s="210" t="s">
        <v>5968</v>
      </c>
      <c r="C305" s="228" t="s">
        <v>54</v>
      </c>
      <c r="D305" s="228"/>
      <c r="E305" s="226"/>
      <c r="F305" s="228" t="s">
        <v>5969</v>
      </c>
      <c r="G305" s="228" t="s">
        <v>94</v>
      </c>
      <c r="H305" s="228" t="s">
        <v>5585</v>
      </c>
      <c r="I305" s="228">
        <v>1</v>
      </c>
      <c r="J305" s="228" t="s">
        <v>5564</v>
      </c>
      <c r="K305" s="228">
        <v>20502000</v>
      </c>
      <c r="L305" s="229"/>
      <c r="M305" s="230">
        <v>44227</v>
      </c>
      <c r="N305" s="228">
        <v>1</v>
      </c>
      <c r="O305" s="228" t="s">
        <v>5564</v>
      </c>
      <c r="P305" s="228">
        <v>14807000</v>
      </c>
      <c r="Q305" s="229"/>
      <c r="R305" s="231">
        <v>2221</v>
      </c>
      <c r="S305" s="230">
        <v>44224</v>
      </c>
      <c r="T305" s="228" t="s">
        <v>5565</v>
      </c>
    </row>
    <row r="306" spans="1:20" x14ac:dyDescent="0.25">
      <c r="A306" s="209">
        <v>296</v>
      </c>
      <c r="B306" s="210" t="s">
        <v>5970</v>
      </c>
      <c r="C306" s="228" t="s">
        <v>54</v>
      </c>
      <c r="D306" s="228"/>
      <c r="E306" s="226"/>
      <c r="F306" s="228" t="s">
        <v>5971</v>
      </c>
      <c r="G306" s="228" t="s">
        <v>94</v>
      </c>
      <c r="H306" s="228" t="s">
        <v>5585</v>
      </c>
      <c r="I306" s="228">
        <v>1</v>
      </c>
      <c r="J306" s="228" t="s">
        <v>5564</v>
      </c>
      <c r="K306" s="228">
        <v>27132000</v>
      </c>
      <c r="L306" s="229"/>
      <c r="M306" s="230">
        <v>44227</v>
      </c>
      <c r="N306" s="228">
        <v>1</v>
      </c>
      <c r="O306" s="228" t="s">
        <v>5564</v>
      </c>
      <c r="P306" s="228">
        <v>23256000</v>
      </c>
      <c r="Q306" s="229"/>
      <c r="R306" s="231">
        <v>2221</v>
      </c>
      <c r="S306" s="230">
        <v>44225</v>
      </c>
      <c r="T306" s="228" t="s">
        <v>5565</v>
      </c>
    </row>
    <row r="307" spans="1:20" x14ac:dyDescent="0.25">
      <c r="A307" s="209">
        <v>297</v>
      </c>
      <c r="B307" s="210" t="s">
        <v>5972</v>
      </c>
      <c r="C307" s="228" t="s">
        <v>54</v>
      </c>
      <c r="D307" s="228"/>
      <c r="E307" s="226"/>
      <c r="F307" s="228" t="s">
        <v>5973</v>
      </c>
      <c r="G307" s="228" t="s">
        <v>94</v>
      </c>
      <c r="H307" s="228" t="s">
        <v>5585</v>
      </c>
      <c r="I307" s="228">
        <v>1</v>
      </c>
      <c r="J307" s="228" t="s">
        <v>5564</v>
      </c>
      <c r="K307" s="228">
        <v>28560000</v>
      </c>
      <c r="L307" s="229"/>
      <c r="M307" s="230">
        <v>44227</v>
      </c>
      <c r="N307" s="228">
        <v>1</v>
      </c>
      <c r="O307" s="228" t="s">
        <v>5564</v>
      </c>
      <c r="P307" s="228">
        <v>24480000</v>
      </c>
      <c r="Q307" s="229"/>
      <c r="R307" s="231">
        <v>2221</v>
      </c>
      <c r="S307" s="230">
        <v>44225</v>
      </c>
      <c r="T307" s="228" t="s">
        <v>5565</v>
      </c>
    </row>
    <row r="308" spans="1:20" x14ac:dyDescent="0.25">
      <c r="A308" s="209">
        <v>298</v>
      </c>
      <c r="B308" s="210" t="s">
        <v>5974</v>
      </c>
      <c r="C308" s="228" t="s">
        <v>54</v>
      </c>
      <c r="D308" s="228"/>
      <c r="E308" s="226"/>
      <c r="F308" s="228" t="s">
        <v>5975</v>
      </c>
      <c r="G308" s="228" t="s">
        <v>94</v>
      </c>
      <c r="H308" s="228" t="s">
        <v>5593</v>
      </c>
      <c r="I308" s="228">
        <v>1</v>
      </c>
      <c r="J308" s="228" t="s">
        <v>5564</v>
      </c>
      <c r="K308" s="228">
        <v>25620000</v>
      </c>
      <c r="L308" s="229"/>
      <c r="M308" s="230">
        <v>44227</v>
      </c>
      <c r="N308" s="228">
        <v>1</v>
      </c>
      <c r="O308" s="228" t="s">
        <v>5564</v>
      </c>
      <c r="P308" s="228">
        <v>21960000</v>
      </c>
      <c r="Q308" s="229"/>
      <c r="R308" s="231">
        <v>6221</v>
      </c>
      <c r="S308" s="230">
        <v>44225</v>
      </c>
      <c r="T308" s="228" t="s">
        <v>5565</v>
      </c>
    </row>
    <row r="309" spans="1:20" x14ac:dyDescent="0.25">
      <c r="A309" s="209">
        <v>299</v>
      </c>
      <c r="B309" s="210" t="s">
        <v>5976</v>
      </c>
      <c r="C309" s="228" t="s">
        <v>54</v>
      </c>
      <c r="D309" s="228"/>
      <c r="E309" s="226"/>
      <c r="F309" s="228" t="s">
        <v>5977</v>
      </c>
      <c r="G309" s="228" t="s">
        <v>94</v>
      </c>
      <c r="H309" s="228" t="s">
        <v>5593</v>
      </c>
      <c r="I309" s="228">
        <v>1</v>
      </c>
      <c r="J309" s="228" t="s">
        <v>5564</v>
      </c>
      <c r="K309" s="228">
        <v>21960000</v>
      </c>
      <c r="L309" s="229"/>
      <c r="M309" s="230">
        <v>44316</v>
      </c>
      <c r="N309" s="228">
        <v>1</v>
      </c>
      <c r="O309" s="228" t="s">
        <v>5564</v>
      </c>
      <c r="P309" s="228">
        <v>21472000</v>
      </c>
      <c r="Q309" s="229"/>
      <c r="R309" s="231">
        <v>6221</v>
      </c>
      <c r="S309" s="230">
        <v>44300</v>
      </c>
      <c r="T309" s="228" t="s">
        <v>5565</v>
      </c>
    </row>
    <row r="310" spans="1:20" x14ac:dyDescent="0.25">
      <c r="A310" s="209">
        <v>300</v>
      </c>
      <c r="B310" s="210" t="s">
        <v>5978</v>
      </c>
      <c r="C310" s="228" t="s">
        <v>54</v>
      </c>
      <c r="D310" s="228"/>
      <c r="E310" s="226"/>
      <c r="F310" s="228" t="s">
        <v>5979</v>
      </c>
      <c r="G310" s="228" t="s">
        <v>94</v>
      </c>
      <c r="H310" s="228" t="s">
        <v>5980</v>
      </c>
      <c r="I310" s="228">
        <v>1</v>
      </c>
      <c r="J310" s="228" t="s">
        <v>5564</v>
      </c>
      <c r="K310" s="228">
        <v>77000000</v>
      </c>
      <c r="L310" s="229"/>
      <c r="M310" s="230">
        <v>44255</v>
      </c>
      <c r="N310" s="228">
        <v>1</v>
      </c>
      <c r="O310" s="228" t="s">
        <v>5564</v>
      </c>
      <c r="P310" s="228">
        <v>77000000</v>
      </c>
      <c r="Q310" s="229"/>
      <c r="R310" s="231">
        <v>7421</v>
      </c>
      <c r="S310" s="230">
        <v>44245</v>
      </c>
      <c r="T310" s="228" t="s">
        <v>5565</v>
      </c>
    </row>
    <row r="311" spans="1:20" x14ac:dyDescent="0.25">
      <c r="A311" s="209">
        <v>301</v>
      </c>
      <c r="B311" s="210" t="s">
        <v>5981</v>
      </c>
      <c r="C311" s="228" t="s">
        <v>54</v>
      </c>
      <c r="D311" s="228"/>
      <c r="E311" s="226"/>
      <c r="F311" s="228" t="s">
        <v>5982</v>
      </c>
      <c r="G311" s="228" t="s">
        <v>94</v>
      </c>
      <c r="H311" s="228" t="s">
        <v>5585</v>
      </c>
      <c r="I311" s="228">
        <v>1</v>
      </c>
      <c r="J311" s="228" t="s">
        <v>5564</v>
      </c>
      <c r="K311" s="228">
        <v>10281000</v>
      </c>
      <c r="L311" s="229"/>
      <c r="M311" s="230">
        <v>44227</v>
      </c>
      <c r="N311" s="228">
        <v>1</v>
      </c>
      <c r="O311" s="228" t="s">
        <v>5564</v>
      </c>
      <c r="P311" s="228">
        <v>6854000</v>
      </c>
      <c r="Q311" s="229"/>
      <c r="R311" s="231">
        <v>2221</v>
      </c>
      <c r="S311" s="230">
        <v>44225</v>
      </c>
      <c r="T311" s="228" t="s">
        <v>5565</v>
      </c>
    </row>
    <row r="312" spans="1:20" x14ac:dyDescent="0.25">
      <c r="A312" s="209">
        <v>302</v>
      </c>
      <c r="B312" s="210" t="s">
        <v>5983</v>
      </c>
      <c r="C312" s="228" t="s">
        <v>54</v>
      </c>
      <c r="D312" s="228"/>
      <c r="E312" s="226"/>
      <c r="F312" s="228" t="s">
        <v>5984</v>
      </c>
      <c r="G312" s="228" t="s">
        <v>94</v>
      </c>
      <c r="H312" s="228" t="s">
        <v>5563</v>
      </c>
      <c r="I312" s="228">
        <v>1</v>
      </c>
      <c r="J312" s="228" t="s">
        <v>5564</v>
      </c>
      <c r="K312" s="228">
        <v>110495000</v>
      </c>
      <c r="L312" s="229"/>
      <c r="M312" s="230">
        <v>44227</v>
      </c>
      <c r="N312" s="228">
        <v>1</v>
      </c>
      <c r="O312" s="228" t="s">
        <v>5564</v>
      </c>
      <c r="P312" s="228">
        <v>110495000</v>
      </c>
      <c r="Q312" s="229"/>
      <c r="R312" s="231">
        <v>7221</v>
      </c>
      <c r="S312" s="230">
        <v>44222</v>
      </c>
      <c r="T312" s="228" t="s">
        <v>5565</v>
      </c>
    </row>
    <row r="313" spans="1:20" x14ac:dyDescent="0.25">
      <c r="A313" s="209">
        <v>303</v>
      </c>
      <c r="B313" s="210" t="s">
        <v>5985</v>
      </c>
      <c r="C313" s="228" t="s">
        <v>54</v>
      </c>
      <c r="D313" s="228"/>
      <c r="E313" s="226"/>
      <c r="F313" s="228" t="s">
        <v>5986</v>
      </c>
      <c r="G313" s="228" t="s">
        <v>94</v>
      </c>
      <c r="H313" s="228" t="s">
        <v>5987</v>
      </c>
      <c r="I313" s="228">
        <v>1</v>
      </c>
      <c r="J313" s="228" t="s">
        <v>5564</v>
      </c>
      <c r="K313" s="228">
        <v>78900129</v>
      </c>
      <c r="L313" s="229"/>
      <c r="M313" s="230">
        <v>44227</v>
      </c>
      <c r="N313" s="228">
        <v>1</v>
      </c>
      <c r="O313" s="228" t="s">
        <v>5564</v>
      </c>
      <c r="P313" s="228">
        <v>78900000</v>
      </c>
      <c r="Q313" s="229"/>
      <c r="R313" s="231">
        <v>9921</v>
      </c>
      <c r="S313" s="230">
        <v>44224</v>
      </c>
      <c r="T313" s="228" t="s">
        <v>5565</v>
      </c>
    </row>
    <row r="314" spans="1:20" x14ac:dyDescent="0.25">
      <c r="A314" s="209">
        <v>304</v>
      </c>
      <c r="B314" s="210" t="s">
        <v>5988</v>
      </c>
      <c r="C314" s="228" t="s">
        <v>54</v>
      </c>
      <c r="D314" s="228"/>
      <c r="E314" s="226"/>
      <c r="F314" s="228" t="s">
        <v>5989</v>
      </c>
      <c r="G314" s="228" t="s">
        <v>99</v>
      </c>
      <c r="H314" s="228" t="s">
        <v>5616</v>
      </c>
      <c r="I314" s="228">
        <v>1</v>
      </c>
      <c r="J314" s="228" t="s">
        <v>5990</v>
      </c>
      <c r="K314" s="228">
        <v>6208210</v>
      </c>
      <c r="L314" s="229"/>
      <c r="M314" s="230">
        <v>44255</v>
      </c>
      <c r="N314" s="228">
        <v>1</v>
      </c>
      <c r="O314" s="228" t="s">
        <v>5990</v>
      </c>
      <c r="P314" s="228">
        <v>6208210</v>
      </c>
      <c r="Q314" s="229"/>
      <c r="R314" s="231">
        <v>6921</v>
      </c>
      <c r="S314" s="230">
        <v>44229</v>
      </c>
      <c r="T314" s="228" t="s">
        <v>5565</v>
      </c>
    </row>
    <row r="315" spans="1:20" x14ac:dyDescent="0.25">
      <c r="A315" s="209">
        <v>305</v>
      </c>
      <c r="B315" s="210" t="s">
        <v>5991</v>
      </c>
      <c r="C315" s="228" t="s">
        <v>54</v>
      </c>
      <c r="D315" s="228"/>
      <c r="E315" s="226"/>
      <c r="F315" s="228" t="s">
        <v>5992</v>
      </c>
      <c r="G315" s="228" t="s">
        <v>94</v>
      </c>
      <c r="H315" s="228" t="s">
        <v>5760</v>
      </c>
      <c r="I315" s="228">
        <v>1</v>
      </c>
      <c r="J315" s="228" t="s">
        <v>5564</v>
      </c>
      <c r="K315" s="228">
        <v>53550000</v>
      </c>
      <c r="L315" s="229"/>
      <c r="M315" s="230">
        <v>44227</v>
      </c>
      <c r="N315" s="228">
        <v>1</v>
      </c>
      <c r="O315" s="228" t="s">
        <v>5564</v>
      </c>
      <c r="P315" s="228">
        <v>53550000</v>
      </c>
      <c r="Q315" s="229"/>
      <c r="R315" s="231">
        <v>9821</v>
      </c>
      <c r="S315" s="230">
        <v>44224</v>
      </c>
      <c r="T315" s="228" t="s">
        <v>5565</v>
      </c>
    </row>
    <row r="316" spans="1:20" x14ac:dyDescent="0.25">
      <c r="A316" s="209">
        <v>306</v>
      </c>
      <c r="B316" s="210" t="s">
        <v>5993</v>
      </c>
      <c r="C316" s="228" t="s">
        <v>54</v>
      </c>
      <c r="D316" s="228"/>
      <c r="E316" s="226"/>
      <c r="F316" s="228" t="s">
        <v>5994</v>
      </c>
      <c r="G316" s="228" t="s">
        <v>94</v>
      </c>
      <c r="H316" s="228" t="s">
        <v>5760</v>
      </c>
      <c r="I316" s="228">
        <v>1</v>
      </c>
      <c r="J316" s="228" t="s">
        <v>5564</v>
      </c>
      <c r="K316" s="228">
        <v>53550000</v>
      </c>
      <c r="L316" s="229"/>
      <c r="M316" s="230">
        <v>44227</v>
      </c>
      <c r="N316" s="228">
        <v>1</v>
      </c>
      <c r="O316" s="228" t="s">
        <v>5564</v>
      </c>
      <c r="P316" s="228">
        <v>53550000</v>
      </c>
      <c r="Q316" s="229"/>
      <c r="R316" s="231">
        <v>9821</v>
      </c>
      <c r="S316" s="230">
        <v>44224</v>
      </c>
      <c r="T316" s="228" t="s">
        <v>5565</v>
      </c>
    </row>
    <row r="317" spans="1:20" x14ac:dyDescent="0.25">
      <c r="A317" s="209">
        <v>307</v>
      </c>
      <c r="B317" s="210" t="s">
        <v>5995</v>
      </c>
      <c r="C317" s="228" t="s">
        <v>54</v>
      </c>
      <c r="D317" s="228"/>
      <c r="E317" s="226"/>
      <c r="F317" s="228" t="s">
        <v>5996</v>
      </c>
      <c r="G317" s="228" t="s">
        <v>94</v>
      </c>
      <c r="H317" s="228" t="s">
        <v>5760</v>
      </c>
      <c r="I317" s="228">
        <v>1</v>
      </c>
      <c r="J317" s="228" t="s">
        <v>5564</v>
      </c>
      <c r="K317" s="228">
        <v>65688000</v>
      </c>
      <c r="L317" s="229"/>
      <c r="M317" s="230">
        <v>44255</v>
      </c>
      <c r="N317" s="228">
        <v>1</v>
      </c>
      <c r="O317" s="228" t="s">
        <v>5564</v>
      </c>
      <c r="P317" s="228">
        <v>65688000</v>
      </c>
      <c r="Q317" s="229"/>
      <c r="R317" s="231">
        <v>9821</v>
      </c>
      <c r="S317" s="230">
        <v>44239</v>
      </c>
      <c r="T317" s="228" t="s">
        <v>5565</v>
      </c>
    </row>
    <row r="318" spans="1:20" x14ac:dyDescent="0.25">
      <c r="A318" s="209">
        <v>308</v>
      </c>
      <c r="B318" s="210" t="s">
        <v>5997</v>
      </c>
      <c r="C318" s="228" t="s">
        <v>54</v>
      </c>
      <c r="D318" s="228"/>
      <c r="E318" s="226"/>
      <c r="F318" s="228" t="s">
        <v>5998</v>
      </c>
      <c r="G318" s="228" t="s">
        <v>94</v>
      </c>
      <c r="H318" s="228" t="s">
        <v>5747</v>
      </c>
      <c r="I318" s="228">
        <v>1</v>
      </c>
      <c r="J318" s="228" t="s">
        <v>5564</v>
      </c>
      <c r="K318" s="228">
        <v>64515000</v>
      </c>
      <c r="L318" s="229"/>
      <c r="M318" s="230">
        <v>44255</v>
      </c>
      <c r="N318" s="228">
        <v>1</v>
      </c>
      <c r="O318" s="228" t="s">
        <v>5564</v>
      </c>
      <c r="P318" s="228">
        <v>35700000</v>
      </c>
      <c r="Q318" s="229"/>
      <c r="R318" s="231">
        <v>7121</v>
      </c>
      <c r="S318" s="230">
        <v>44235</v>
      </c>
      <c r="T318" s="228" t="s">
        <v>5565</v>
      </c>
    </row>
    <row r="319" spans="1:20" x14ac:dyDescent="0.25">
      <c r="A319" s="209">
        <v>309</v>
      </c>
      <c r="B319" s="210" t="s">
        <v>5999</v>
      </c>
      <c r="C319" s="228" t="s">
        <v>54</v>
      </c>
      <c r="D319" s="228"/>
      <c r="E319" s="226"/>
      <c r="F319" s="228" t="s">
        <v>6000</v>
      </c>
      <c r="G319" s="228" t="s">
        <v>94</v>
      </c>
      <c r="H319" s="228" t="s">
        <v>5755</v>
      </c>
      <c r="I319" s="228">
        <v>1</v>
      </c>
      <c r="J319" s="228" t="s">
        <v>5564</v>
      </c>
      <c r="K319" s="228">
        <v>81400000</v>
      </c>
      <c r="L319" s="229"/>
      <c r="M319" s="230">
        <v>44227</v>
      </c>
      <c r="N319" s="228">
        <v>1</v>
      </c>
      <c r="O319" s="228" t="s">
        <v>5564</v>
      </c>
      <c r="P319" s="228">
        <v>81400000</v>
      </c>
      <c r="Q319" s="229"/>
      <c r="R319" s="231">
        <v>10821</v>
      </c>
      <c r="S319" s="230">
        <v>44228</v>
      </c>
      <c r="T319" s="228" t="s">
        <v>5565</v>
      </c>
    </row>
    <row r="320" spans="1:20" x14ac:dyDescent="0.25">
      <c r="A320" s="209">
        <v>310</v>
      </c>
      <c r="B320" s="210" t="s">
        <v>6001</v>
      </c>
      <c r="C320" s="228" t="s">
        <v>54</v>
      </c>
      <c r="D320" s="228"/>
      <c r="E320" s="226"/>
      <c r="F320" s="228" t="s">
        <v>6002</v>
      </c>
      <c r="G320" s="228" t="s">
        <v>93</v>
      </c>
      <c r="H320" s="228" t="s">
        <v>5755</v>
      </c>
      <c r="I320" s="228">
        <v>1</v>
      </c>
      <c r="J320" s="228" t="s">
        <v>5825</v>
      </c>
      <c r="K320" s="228">
        <v>90000000</v>
      </c>
      <c r="L320" s="229"/>
      <c r="M320" s="230">
        <v>44286</v>
      </c>
      <c r="N320" s="228">
        <v>1</v>
      </c>
      <c r="O320" s="228" t="s">
        <v>5825</v>
      </c>
      <c r="P320" s="228">
        <v>89814417</v>
      </c>
      <c r="Q320" s="229"/>
      <c r="R320" s="231">
        <v>10921</v>
      </c>
      <c r="S320" s="230">
        <v>44302</v>
      </c>
      <c r="T320" s="228" t="s">
        <v>5565</v>
      </c>
    </row>
    <row r="321" spans="1:20" x14ac:dyDescent="0.25">
      <c r="A321" s="209">
        <v>311</v>
      </c>
      <c r="B321" s="210" t="s">
        <v>6003</v>
      </c>
      <c r="C321" s="228" t="s">
        <v>54</v>
      </c>
      <c r="D321" s="228"/>
      <c r="E321" s="226"/>
      <c r="F321" s="228" t="s">
        <v>6004</v>
      </c>
      <c r="G321" s="228" t="s">
        <v>94</v>
      </c>
      <c r="H321" s="228" t="s">
        <v>6005</v>
      </c>
      <c r="I321" s="228">
        <v>10</v>
      </c>
      <c r="J321" s="228" t="s">
        <v>6006</v>
      </c>
      <c r="K321" s="228">
        <v>8140000</v>
      </c>
      <c r="L321" s="229"/>
      <c r="M321" s="230">
        <v>44347</v>
      </c>
      <c r="N321" s="228">
        <v>10</v>
      </c>
      <c r="O321" s="228" t="s">
        <v>6006</v>
      </c>
      <c r="P321" s="228">
        <v>2232844</v>
      </c>
      <c r="Q321" s="229"/>
      <c r="R321" s="231">
        <v>20021</v>
      </c>
      <c r="S321" s="230">
        <v>44364</v>
      </c>
      <c r="T321" s="228" t="s">
        <v>5565</v>
      </c>
    </row>
    <row r="322" spans="1:20" x14ac:dyDescent="0.25">
      <c r="A322" s="209">
        <v>312</v>
      </c>
      <c r="B322" s="210" t="s">
        <v>6007</v>
      </c>
      <c r="C322" s="228" t="s">
        <v>54</v>
      </c>
      <c r="D322" s="228"/>
      <c r="E322" s="226"/>
      <c r="F322" s="228" t="s">
        <v>6008</v>
      </c>
      <c r="G322" s="228" t="s">
        <v>94</v>
      </c>
      <c r="H322" s="228" t="s">
        <v>5593</v>
      </c>
      <c r="I322" s="228">
        <v>1</v>
      </c>
      <c r="J322" s="228" t="s">
        <v>5564</v>
      </c>
      <c r="K322" s="228">
        <v>10475733</v>
      </c>
      <c r="L322" s="229"/>
      <c r="M322" s="230">
        <v>44227</v>
      </c>
      <c r="N322" s="228">
        <v>1</v>
      </c>
      <c r="O322" s="228" t="s">
        <v>5564</v>
      </c>
      <c r="P322" s="228">
        <v>10248000</v>
      </c>
      <c r="Q322" s="229"/>
      <c r="R322" s="231">
        <v>6221</v>
      </c>
      <c r="S322" s="230">
        <v>44228</v>
      </c>
      <c r="T322" s="228" t="s">
        <v>5565</v>
      </c>
    </row>
    <row r="323" spans="1:20" x14ac:dyDescent="0.25">
      <c r="A323" s="209">
        <v>313</v>
      </c>
      <c r="B323" s="210" t="s">
        <v>6009</v>
      </c>
      <c r="C323" s="228" t="s">
        <v>54</v>
      </c>
      <c r="D323" s="228"/>
      <c r="E323" s="226"/>
      <c r="F323" s="228" t="s">
        <v>6010</v>
      </c>
      <c r="G323" s="228" t="s">
        <v>101</v>
      </c>
      <c r="H323" s="228" t="s">
        <v>5450</v>
      </c>
      <c r="I323" s="228">
        <v>1</v>
      </c>
      <c r="J323" s="228" t="s">
        <v>5564</v>
      </c>
      <c r="K323" s="228">
        <v>105000000</v>
      </c>
      <c r="L323" s="229"/>
      <c r="M323" s="230">
        <v>44377</v>
      </c>
      <c r="N323" s="228">
        <v>0</v>
      </c>
      <c r="O323" s="228" t="s">
        <v>5450</v>
      </c>
      <c r="P323" s="228">
        <v>0</v>
      </c>
      <c r="Q323" s="229"/>
      <c r="R323" s="228" t="s">
        <v>5450</v>
      </c>
      <c r="S323" s="230">
        <v>1</v>
      </c>
      <c r="T323" s="228" t="s">
        <v>5602</v>
      </c>
    </row>
    <row r="324" spans="1:20" x14ac:dyDescent="0.25">
      <c r="A324" s="209">
        <v>314</v>
      </c>
      <c r="B324" s="210" t="s">
        <v>6011</v>
      </c>
      <c r="C324" s="228" t="s">
        <v>54</v>
      </c>
      <c r="D324" s="228"/>
      <c r="E324" s="226"/>
      <c r="F324" s="228" t="s">
        <v>6012</v>
      </c>
      <c r="G324" s="228" t="s">
        <v>99</v>
      </c>
      <c r="H324" s="228" t="s">
        <v>6013</v>
      </c>
      <c r="I324" s="228">
        <v>1</v>
      </c>
      <c r="J324" s="228" t="s">
        <v>6014</v>
      </c>
      <c r="K324" s="228">
        <v>617207699</v>
      </c>
      <c r="L324" s="229"/>
      <c r="M324" s="230">
        <v>44347</v>
      </c>
      <c r="N324" s="228">
        <v>1</v>
      </c>
      <c r="O324" s="228" t="s">
        <v>6014</v>
      </c>
      <c r="P324" s="228">
        <v>297485721.75</v>
      </c>
      <c r="Q324" s="229"/>
      <c r="R324" s="231">
        <v>12721</v>
      </c>
      <c r="S324" s="230">
        <v>44529</v>
      </c>
      <c r="T324" s="228" t="s">
        <v>5565</v>
      </c>
    </row>
    <row r="325" spans="1:20" x14ac:dyDescent="0.25">
      <c r="A325" s="209">
        <v>315</v>
      </c>
      <c r="B325" s="210" t="s">
        <v>6015</v>
      </c>
      <c r="C325" s="228" t="s">
        <v>54</v>
      </c>
      <c r="D325" s="228"/>
      <c r="E325" s="226"/>
      <c r="F325" s="228" t="s">
        <v>6016</v>
      </c>
      <c r="G325" s="228" t="s">
        <v>94</v>
      </c>
      <c r="H325" s="228" t="s">
        <v>5760</v>
      </c>
      <c r="I325" s="228">
        <v>1</v>
      </c>
      <c r="J325" s="228" t="s">
        <v>5564</v>
      </c>
      <c r="K325" s="228">
        <v>65688000</v>
      </c>
      <c r="L325" s="229"/>
      <c r="M325" s="230">
        <v>44255</v>
      </c>
      <c r="N325" s="228">
        <v>1</v>
      </c>
      <c r="O325" s="228" t="s">
        <v>5564</v>
      </c>
      <c r="P325" s="228">
        <v>65688000</v>
      </c>
      <c r="Q325" s="229"/>
      <c r="R325" s="231">
        <v>11921</v>
      </c>
      <c r="S325" s="230">
        <v>44242</v>
      </c>
      <c r="T325" s="228" t="s">
        <v>5565</v>
      </c>
    </row>
    <row r="326" spans="1:20" x14ac:dyDescent="0.25">
      <c r="A326" s="209">
        <v>316</v>
      </c>
      <c r="B326" s="210" t="s">
        <v>6017</v>
      </c>
      <c r="C326" s="228" t="s">
        <v>54</v>
      </c>
      <c r="D326" s="228"/>
      <c r="E326" s="226"/>
      <c r="F326" s="228" t="s">
        <v>6018</v>
      </c>
      <c r="G326" s="228" t="s">
        <v>94</v>
      </c>
      <c r="H326" s="228" t="s">
        <v>5760</v>
      </c>
      <c r="I326" s="228">
        <v>1</v>
      </c>
      <c r="J326" s="228" t="s">
        <v>5564</v>
      </c>
      <c r="K326" s="228">
        <v>65688000</v>
      </c>
      <c r="L326" s="229"/>
      <c r="M326" s="230">
        <v>44255</v>
      </c>
      <c r="N326" s="228">
        <v>1</v>
      </c>
      <c r="O326" s="228" t="s">
        <v>5564</v>
      </c>
      <c r="P326" s="228">
        <v>65688000</v>
      </c>
      <c r="Q326" s="229"/>
      <c r="R326" s="231">
        <v>11921</v>
      </c>
      <c r="S326" s="230">
        <v>44242</v>
      </c>
      <c r="T326" s="228" t="s">
        <v>5565</v>
      </c>
    </row>
    <row r="327" spans="1:20" x14ac:dyDescent="0.25">
      <c r="A327" s="209">
        <v>317</v>
      </c>
      <c r="B327" s="210" t="s">
        <v>6019</v>
      </c>
      <c r="C327" s="228" t="s">
        <v>54</v>
      </c>
      <c r="D327" s="228"/>
      <c r="E327" s="226"/>
      <c r="F327" s="228" t="s">
        <v>6020</v>
      </c>
      <c r="G327" s="228" t="s">
        <v>101</v>
      </c>
      <c r="H327" s="228" t="s">
        <v>5450</v>
      </c>
      <c r="I327" s="228">
        <v>1</v>
      </c>
      <c r="J327" s="228" t="s">
        <v>5825</v>
      </c>
      <c r="K327" s="228">
        <v>130134924</v>
      </c>
      <c r="L327" s="229"/>
      <c r="M327" s="230">
        <v>44347</v>
      </c>
      <c r="N327" s="228">
        <v>0</v>
      </c>
      <c r="O327" s="228" t="s">
        <v>5450</v>
      </c>
      <c r="P327" s="228">
        <v>0</v>
      </c>
      <c r="Q327" s="229"/>
      <c r="R327" s="228" t="s">
        <v>5450</v>
      </c>
      <c r="S327" s="230">
        <v>1</v>
      </c>
      <c r="T327" s="228" t="s">
        <v>5602</v>
      </c>
    </row>
    <row r="328" spans="1:20" x14ac:dyDescent="0.25">
      <c r="A328" s="209">
        <v>318</v>
      </c>
      <c r="B328" s="210" t="s">
        <v>6021</v>
      </c>
      <c r="C328" s="228" t="s">
        <v>54</v>
      </c>
      <c r="D328" s="228"/>
      <c r="E328" s="226"/>
      <c r="F328" s="228" t="s">
        <v>6022</v>
      </c>
      <c r="G328" s="228" t="s">
        <v>101</v>
      </c>
      <c r="H328" s="228" t="s">
        <v>5450</v>
      </c>
      <c r="I328" s="228">
        <v>1</v>
      </c>
      <c r="J328" s="228" t="s">
        <v>5825</v>
      </c>
      <c r="K328" s="228">
        <v>33584782</v>
      </c>
      <c r="L328" s="229"/>
      <c r="M328" s="230">
        <v>44347</v>
      </c>
      <c r="N328" s="228">
        <v>0</v>
      </c>
      <c r="O328" s="228" t="s">
        <v>5450</v>
      </c>
      <c r="P328" s="228">
        <v>0</v>
      </c>
      <c r="Q328" s="229"/>
      <c r="R328" s="228" t="s">
        <v>5450</v>
      </c>
      <c r="S328" s="230">
        <v>1</v>
      </c>
      <c r="T328" s="228" t="s">
        <v>5602</v>
      </c>
    </row>
    <row r="329" spans="1:20" x14ac:dyDescent="0.25">
      <c r="A329" s="209">
        <v>319</v>
      </c>
      <c r="B329" s="210" t="s">
        <v>6023</v>
      </c>
      <c r="C329" s="228" t="s">
        <v>54</v>
      </c>
      <c r="D329" s="228"/>
      <c r="E329" s="226"/>
      <c r="F329" s="228" t="s">
        <v>6024</v>
      </c>
      <c r="G329" s="228" t="s">
        <v>94</v>
      </c>
      <c r="H329" s="228" t="s">
        <v>5563</v>
      </c>
      <c r="I329" s="228">
        <v>1</v>
      </c>
      <c r="J329" s="228" t="s">
        <v>5564</v>
      </c>
      <c r="K329" s="228">
        <v>94710000</v>
      </c>
      <c r="L329" s="229"/>
      <c r="M329" s="230">
        <v>44255</v>
      </c>
      <c r="N329" s="228">
        <v>1</v>
      </c>
      <c r="O329" s="228" t="s">
        <v>5564</v>
      </c>
      <c r="P329" s="228">
        <v>88396000</v>
      </c>
      <c r="Q329" s="229"/>
      <c r="R329" s="231">
        <v>4821</v>
      </c>
      <c r="S329" s="230">
        <v>44230</v>
      </c>
      <c r="T329" s="228" t="s">
        <v>5565</v>
      </c>
    </row>
    <row r="330" spans="1:20" x14ac:dyDescent="0.25">
      <c r="A330" s="209">
        <v>320</v>
      </c>
      <c r="B330" s="210" t="s">
        <v>6025</v>
      </c>
      <c r="C330" s="228" t="s">
        <v>54</v>
      </c>
      <c r="D330" s="228"/>
      <c r="E330" s="226"/>
      <c r="F330" s="228" t="s">
        <v>6026</v>
      </c>
      <c r="G330" s="228" t="s">
        <v>94</v>
      </c>
      <c r="H330" s="228" t="s">
        <v>5563</v>
      </c>
      <c r="I330" s="228">
        <v>1</v>
      </c>
      <c r="J330" s="228" t="s">
        <v>5564</v>
      </c>
      <c r="K330" s="228">
        <v>57375000</v>
      </c>
      <c r="L330" s="229"/>
      <c r="M330" s="230">
        <v>44255</v>
      </c>
      <c r="N330" s="228">
        <v>1</v>
      </c>
      <c r="O330" s="228" t="s">
        <v>5564</v>
      </c>
      <c r="P330" s="228">
        <v>53550000</v>
      </c>
      <c r="Q330" s="229"/>
      <c r="R330" s="231">
        <v>4821</v>
      </c>
      <c r="S330" s="230">
        <v>44232</v>
      </c>
      <c r="T330" s="228" t="s">
        <v>5565</v>
      </c>
    </row>
    <row r="331" spans="1:20" x14ac:dyDescent="0.25">
      <c r="A331" s="209">
        <v>321</v>
      </c>
      <c r="B331" s="210" t="s">
        <v>6027</v>
      </c>
      <c r="C331" s="228" t="s">
        <v>54</v>
      </c>
      <c r="D331" s="228"/>
      <c r="E331" s="226"/>
      <c r="F331" s="228" t="s">
        <v>6028</v>
      </c>
      <c r="G331" s="228" t="s">
        <v>94</v>
      </c>
      <c r="H331" s="228" t="s">
        <v>5563</v>
      </c>
      <c r="I331" s="228">
        <v>1</v>
      </c>
      <c r="J331" s="228" t="s">
        <v>5564</v>
      </c>
      <c r="K331" s="228">
        <v>57375000</v>
      </c>
      <c r="L331" s="229"/>
      <c r="M331" s="230">
        <v>44255</v>
      </c>
      <c r="N331" s="228">
        <v>1</v>
      </c>
      <c r="O331" s="228" t="s">
        <v>5564</v>
      </c>
      <c r="P331" s="228">
        <v>53550000</v>
      </c>
      <c r="Q331" s="229"/>
      <c r="R331" s="231">
        <v>4821</v>
      </c>
      <c r="S331" s="230">
        <v>44232</v>
      </c>
      <c r="T331" s="228" t="s">
        <v>5565</v>
      </c>
    </row>
    <row r="332" spans="1:20" x14ac:dyDescent="0.25">
      <c r="A332" s="209">
        <v>322</v>
      </c>
      <c r="B332" s="210" t="s">
        <v>6029</v>
      </c>
      <c r="C332" s="228" t="s">
        <v>54</v>
      </c>
      <c r="D332" s="228"/>
      <c r="E332" s="226"/>
      <c r="F332" s="228" t="s">
        <v>6030</v>
      </c>
      <c r="G332" s="228" t="s">
        <v>94</v>
      </c>
      <c r="H332" s="228" t="s">
        <v>5563</v>
      </c>
      <c r="I332" s="228">
        <v>1</v>
      </c>
      <c r="J332" s="228" t="s">
        <v>5564</v>
      </c>
      <c r="K332" s="228">
        <v>51255000</v>
      </c>
      <c r="L332" s="229"/>
      <c r="M332" s="230">
        <v>44255</v>
      </c>
      <c r="N332" s="228">
        <v>1</v>
      </c>
      <c r="O332" s="228" t="s">
        <v>5564</v>
      </c>
      <c r="P332" s="228">
        <v>47838000</v>
      </c>
      <c r="Q332" s="229"/>
      <c r="R332" s="231">
        <v>4821</v>
      </c>
      <c r="S332" s="230">
        <v>44230</v>
      </c>
      <c r="T332" s="228" t="s">
        <v>5565</v>
      </c>
    </row>
    <row r="333" spans="1:20" x14ac:dyDescent="0.25">
      <c r="A333" s="209">
        <v>323</v>
      </c>
      <c r="B333" s="210" t="s">
        <v>6031</v>
      </c>
      <c r="C333" s="228" t="s">
        <v>54</v>
      </c>
      <c r="D333" s="228"/>
      <c r="E333" s="226"/>
      <c r="F333" s="228" t="s">
        <v>6032</v>
      </c>
      <c r="G333" s="228" t="s">
        <v>94</v>
      </c>
      <c r="H333" s="228" t="s">
        <v>5563</v>
      </c>
      <c r="I333" s="228">
        <v>1</v>
      </c>
      <c r="J333" s="228" t="s">
        <v>5564</v>
      </c>
      <c r="K333" s="228">
        <v>28560000</v>
      </c>
      <c r="L333" s="229"/>
      <c r="M333" s="230">
        <v>44255</v>
      </c>
      <c r="N333" s="228">
        <v>1</v>
      </c>
      <c r="O333" s="228" t="s">
        <v>5564</v>
      </c>
      <c r="P333" s="228">
        <v>28560000</v>
      </c>
      <c r="Q333" s="229"/>
      <c r="R333" s="231">
        <v>4821</v>
      </c>
      <c r="S333" s="230">
        <v>44232</v>
      </c>
      <c r="T333" s="228" t="s">
        <v>5565</v>
      </c>
    </row>
    <row r="334" spans="1:20" x14ac:dyDescent="0.25">
      <c r="A334" s="209">
        <v>324</v>
      </c>
      <c r="B334" s="210" t="s">
        <v>6033</v>
      </c>
      <c r="C334" s="228" t="s">
        <v>54</v>
      </c>
      <c r="D334" s="228"/>
      <c r="E334" s="226"/>
      <c r="F334" s="228" t="s">
        <v>6034</v>
      </c>
      <c r="G334" s="228" t="s">
        <v>94</v>
      </c>
      <c r="H334" s="228" t="s">
        <v>5563</v>
      </c>
      <c r="I334" s="228">
        <v>1</v>
      </c>
      <c r="J334" s="228" t="s">
        <v>5564</v>
      </c>
      <c r="K334" s="228">
        <v>53550000</v>
      </c>
      <c r="L334" s="229"/>
      <c r="M334" s="230">
        <v>44255</v>
      </c>
      <c r="N334" s="228">
        <v>1</v>
      </c>
      <c r="O334" s="228" t="s">
        <v>5564</v>
      </c>
      <c r="P334" s="228">
        <v>53550000</v>
      </c>
      <c r="Q334" s="229"/>
      <c r="R334" s="231">
        <v>4821</v>
      </c>
      <c r="S334" s="230">
        <v>44232</v>
      </c>
      <c r="T334" s="228" t="s">
        <v>5565</v>
      </c>
    </row>
    <row r="335" spans="1:20" x14ac:dyDescent="0.25">
      <c r="A335" s="209">
        <v>325</v>
      </c>
      <c r="B335" s="210" t="s">
        <v>6035</v>
      </c>
      <c r="C335" s="228" t="s">
        <v>54</v>
      </c>
      <c r="D335" s="228"/>
      <c r="E335" s="226"/>
      <c r="F335" s="228" t="s">
        <v>6036</v>
      </c>
      <c r="G335" s="228" t="s">
        <v>101</v>
      </c>
      <c r="H335" s="228" t="s">
        <v>5450</v>
      </c>
      <c r="I335" s="228">
        <v>1</v>
      </c>
      <c r="J335" s="228" t="s">
        <v>5564</v>
      </c>
      <c r="K335" s="228">
        <v>222480000</v>
      </c>
      <c r="L335" s="229"/>
      <c r="M335" s="230">
        <v>44347</v>
      </c>
      <c r="N335" s="228">
        <v>0</v>
      </c>
      <c r="O335" s="228" t="s">
        <v>5450</v>
      </c>
      <c r="P335" s="228">
        <v>0</v>
      </c>
      <c r="Q335" s="229"/>
      <c r="R335" s="228" t="s">
        <v>5450</v>
      </c>
      <c r="S335" s="230">
        <v>1</v>
      </c>
      <c r="T335" s="228" t="s">
        <v>5602</v>
      </c>
    </row>
    <row r="336" spans="1:20" x14ac:dyDescent="0.25">
      <c r="A336" s="209">
        <v>326</v>
      </c>
      <c r="B336" s="210" t="s">
        <v>6037</v>
      </c>
      <c r="C336" s="228" t="s">
        <v>54</v>
      </c>
      <c r="D336" s="228"/>
      <c r="E336" s="226"/>
      <c r="F336" s="228" t="s">
        <v>6038</v>
      </c>
      <c r="G336" s="228" t="s">
        <v>101</v>
      </c>
      <c r="H336" s="228" t="s">
        <v>5450</v>
      </c>
      <c r="I336" s="228">
        <v>1</v>
      </c>
      <c r="J336" s="228" t="s">
        <v>6039</v>
      </c>
      <c r="K336" s="228">
        <v>309000000</v>
      </c>
      <c r="L336" s="229"/>
      <c r="M336" s="230">
        <v>44347</v>
      </c>
      <c r="N336" s="228">
        <v>0</v>
      </c>
      <c r="O336" s="228" t="s">
        <v>5450</v>
      </c>
      <c r="P336" s="228">
        <v>0</v>
      </c>
      <c r="Q336" s="229"/>
      <c r="R336" s="228" t="s">
        <v>5450</v>
      </c>
      <c r="S336" s="230">
        <v>1</v>
      </c>
      <c r="T336" s="228" t="s">
        <v>5602</v>
      </c>
    </row>
    <row r="337" spans="1:20" x14ac:dyDescent="0.25">
      <c r="A337" s="209">
        <v>327</v>
      </c>
      <c r="B337" s="210" t="s">
        <v>6040</v>
      </c>
      <c r="C337" s="228" t="s">
        <v>54</v>
      </c>
      <c r="D337" s="228"/>
      <c r="E337" s="226"/>
      <c r="F337" s="228" t="s">
        <v>6041</v>
      </c>
      <c r="G337" s="228" t="s">
        <v>101</v>
      </c>
      <c r="H337" s="228" t="s">
        <v>5450</v>
      </c>
      <c r="I337" s="228">
        <v>1</v>
      </c>
      <c r="J337" s="228" t="s">
        <v>6006</v>
      </c>
      <c r="K337" s="228">
        <v>284999720</v>
      </c>
      <c r="L337" s="229"/>
      <c r="M337" s="230">
        <v>44347</v>
      </c>
      <c r="N337" s="228">
        <v>0</v>
      </c>
      <c r="O337" s="228" t="s">
        <v>5450</v>
      </c>
      <c r="P337" s="228">
        <v>0</v>
      </c>
      <c r="Q337" s="229"/>
      <c r="R337" s="228" t="s">
        <v>5450</v>
      </c>
      <c r="S337" s="230">
        <v>1</v>
      </c>
      <c r="T337" s="228" t="s">
        <v>5602</v>
      </c>
    </row>
    <row r="338" spans="1:20" x14ac:dyDescent="0.25">
      <c r="A338" s="209">
        <v>328</v>
      </c>
      <c r="B338" s="210" t="s">
        <v>6042</v>
      </c>
      <c r="C338" s="228" t="s">
        <v>54</v>
      </c>
      <c r="D338" s="228"/>
      <c r="E338" s="226"/>
      <c r="F338" s="228" t="s">
        <v>6043</v>
      </c>
      <c r="G338" s="228" t="s">
        <v>94</v>
      </c>
      <c r="H338" s="228" t="s">
        <v>6044</v>
      </c>
      <c r="I338" s="228">
        <v>1</v>
      </c>
      <c r="J338" s="228" t="s">
        <v>6045</v>
      </c>
      <c r="K338" s="228">
        <v>2512312205</v>
      </c>
      <c r="L338" s="229"/>
      <c r="M338" s="230">
        <v>44316</v>
      </c>
      <c r="N338" s="228">
        <v>1</v>
      </c>
      <c r="O338" s="228" t="s">
        <v>6045</v>
      </c>
      <c r="P338" s="228">
        <v>2512312205</v>
      </c>
      <c r="Q338" s="229"/>
      <c r="R338" s="231">
        <v>16621</v>
      </c>
      <c r="S338" s="230">
        <v>44302</v>
      </c>
      <c r="T338" s="228" t="s">
        <v>5565</v>
      </c>
    </row>
    <row r="339" spans="1:20" x14ac:dyDescent="0.25">
      <c r="A339" s="209">
        <v>329</v>
      </c>
      <c r="B339" s="210" t="s">
        <v>6046</v>
      </c>
      <c r="C339" s="228" t="s">
        <v>54</v>
      </c>
      <c r="D339" s="228"/>
      <c r="E339" s="226"/>
      <c r="F339" s="228" t="s">
        <v>6047</v>
      </c>
      <c r="G339" s="228" t="s">
        <v>101</v>
      </c>
      <c r="H339" s="228" t="s">
        <v>5450</v>
      </c>
      <c r="I339" s="228">
        <v>1</v>
      </c>
      <c r="J339" s="228" t="s">
        <v>6045</v>
      </c>
      <c r="K339" s="228">
        <v>1624000000</v>
      </c>
      <c r="L339" s="229"/>
      <c r="M339" s="230">
        <v>44469</v>
      </c>
      <c r="N339" s="228">
        <v>0</v>
      </c>
      <c r="O339" s="228" t="s">
        <v>5450</v>
      </c>
      <c r="P339" s="228">
        <v>0</v>
      </c>
      <c r="Q339" s="229"/>
      <c r="R339" s="228" t="s">
        <v>5450</v>
      </c>
      <c r="S339" s="230">
        <v>1</v>
      </c>
      <c r="T339" s="228" t="s">
        <v>5602</v>
      </c>
    </row>
    <row r="340" spans="1:20" x14ac:dyDescent="0.25">
      <c r="A340" s="209">
        <v>330</v>
      </c>
      <c r="B340" s="210" t="s">
        <v>6048</v>
      </c>
      <c r="C340" s="228" t="s">
        <v>54</v>
      </c>
      <c r="D340" s="228"/>
      <c r="E340" s="226"/>
      <c r="F340" s="228" t="s">
        <v>6049</v>
      </c>
      <c r="G340" s="228" t="s">
        <v>101</v>
      </c>
      <c r="H340" s="228" t="s">
        <v>5450</v>
      </c>
      <c r="I340" s="228">
        <v>1</v>
      </c>
      <c r="J340" s="228" t="s">
        <v>6050</v>
      </c>
      <c r="K340" s="228">
        <v>2479446448</v>
      </c>
      <c r="L340" s="229"/>
      <c r="M340" s="230">
        <v>44500</v>
      </c>
      <c r="N340" s="228">
        <v>0</v>
      </c>
      <c r="O340" s="228" t="s">
        <v>5450</v>
      </c>
      <c r="P340" s="228">
        <v>0</v>
      </c>
      <c r="Q340" s="229"/>
      <c r="R340" s="228" t="s">
        <v>5450</v>
      </c>
      <c r="S340" s="230">
        <v>1</v>
      </c>
      <c r="T340" s="228" t="s">
        <v>5602</v>
      </c>
    </row>
    <row r="341" spans="1:20" x14ac:dyDescent="0.25">
      <c r="A341" s="209">
        <v>331</v>
      </c>
      <c r="B341" s="210" t="s">
        <v>6051</v>
      </c>
      <c r="C341" s="228" t="s">
        <v>54</v>
      </c>
      <c r="D341" s="228"/>
      <c r="E341" s="226"/>
      <c r="F341" s="228" t="s">
        <v>6052</v>
      </c>
      <c r="G341" s="228" t="s">
        <v>96</v>
      </c>
      <c r="H341" s="228" t="s">
        <v>6053</v>
      </c>
      <c r="I341" s="228">
        <v>1</v>
      </c>
      <c r="J341" s="228" t="s">
        <v>6050</v>
      </c>
      <c r="K341" s="228">
        <v>9228927686</v>
      </c>
      <c r="L341" s="229"/>
      <c r="M341" s="230">
        <v>44347</v>
      </c>
      <c r="N341" s="228">
        <v>1</v>
      </c>
      <c r="O341" s="228" t="s">
        <v>6050</v>
      </c>
      <c r="P341" s="228">
        <v>1742109689</v>
      </c>
      <c r="Q341" s="229"/>
      <c r="R341" s="231">
        <v>18521</v>
      </c>
      <c r="S341" s="230">
        <v>44418</v>
      </c>
      <c r="T341" s="228" t="s">
        <v>5565</v>
      </c>
    </row>
    <row r="342" spans="1:20" x14ac:dyDescent="0.25">
      <c r="A342" s="209">
        <v>332</v>
      </c>
      <c r="B342" s="210" t="s">
        <v>6054</v>
      </c>
      <c r="C342" s="228" t="s">
        <v>54</v>
      </c>
      <c r="D342" s="228"/>
      <c r="E342" s="226"/>
      <c r="F342" s="228" t="s">
        <v>6052</v>
      </c>
      <c r="G342" s="228" t="s">
        <v>96</v>
      </c>
      <c r="H342" s="228" t="s">
        <v>6053</v>
      </c>
      <c r="I342" s="228">
        <v>1</v>
      </c>
      <c r="J342" s="228" t="s">
        <v>6050</v>
      </c>
      <c r="K342" s="228">
        <v>9228927686</v>
      </c>
      <c r="L342" s="229"/>
      <c r="M342" s="230">
        <v>44347</v>
      </c>
      <c r="N342" s="228">
        <v>1</v>
      </c>
      <c r="O342" s="228" t="s">
        <v>6050</v>
      </c>
      <c r="P342" s="228">
        <v>1871910000</v>
      </c>
      <c r="Q342" s="229"/>
      <c r="R342" s="231">
        <v>18521</v>
      </c>
      <c r="S342" s="230">
        <v>44414</v>
      </c>
      <c r="T342" s="228" t="s">
        <v>5565</v>
      </c>
    </row>
    <row r="343" spans="1:20" x14ac:dyDescent="0.25">
      <c r="A343" s="209">
        <v>333</v>
      </c>
      <c r="B343" s="210" t="s">
        <v>6055</v>
      </c>
      <c r="C343" s="228" t="s">
        <v>54</v>
      </c>
      <c r="D343" s="228"/>
      <c r="E343" s="226"/>
      <c r="F343" s="228" t="s">
        <v>6052</v>
      </c>
      <c r="G343" s="228" t="s">
        <v>96</v>
      </c>
      <c r="H343" s="228" t="s">
        <v>6053</v>
      </c>
      <c r="I343" s="228">
        <v>1</v>
      </c>
      <c r="J343" s="228" t="s">
        <v>6050</v>
      </c>
      <c r="K343" s="228">
        <v>9228927686</v>
      </c>
      <c r="L343" s="229"/>
      <c r="M343" s="230">
        <v>44347</v>
      </c>
      <c r="N343" s="228">
        <v>1</v>
      </c>
      <c r="O343" s="228" t="s">
        <v>6050</v>
      </c>
      <c r="P343" s="228">
        <v>5614907997</v>
      </c>
      <c r="Q343" s="229"/>
      <c r="R343" s="231">
        <v>18521</v>
      </c>
      <c r="S343" s="230">
        <v>44414</v>
      </c>
      <c r="T343" s="228" t="s">
        <v>5565</v>
      </c>
    </row>
    <row r="344" spans="1:20" x14ac:dyDescent="0.25">
      <c r="A344" s="209">
        <v>334</v>
      </c>
      <c r="B344" s="210" t="s">
        <v>6056</v>
      </c>
      <c r="C344" s="228" t="s">
        <v>54</v>
      </c>
      <c r="D344" s="228"/>
      <c r="E344" s="226"/>
      <c r="F344" s="228" t="s">
        <v>6057</v>
      </c>
      <c r="G344" s="228" t="s">
        <v>93</v>
      </c>
      <c r="H344" s="228" t="s">
        <v>6053</v>
      </c>
      <c r="I344" s="228">
        <v>1</v>
      </c>
      <c r="J344" s="228" t="s">
        <v>5825</v>
      </c>
      <c r="K344" s="228">
        <v>1181678850</v>
      </c>
      <c r="L344" s="229"/>
      <c r="M344" s="230">
        <v>44347</v>
      </c>
      <c r="N344" s="228">
        <v>1</v>
      </c>
      <c r="O344" s="228" t="s">
        <v>5825</v>
      </c>
      <c r="P344" s="228">
        <v>580323468</v>
      </c>
      <c r="Q344" s="229"/>
      <c r="R344" s="231">
        <v>18421</v>
      </c>
      <c r="S344" s="230">
        <v>44418</v>
      </c>
      <c r="T344" s="228" t="s">
        <v>5565</v>
      </c>
    </row>
    <row r="345" spans="1:20" x14ac:dyDescent="0.25">
      <c r="A345" s="209">
        <v>335</v>
      </c>
      <c r="B345" s="210" t="s">
        <v>6058</v>
      </c>
      <c r="C345" s="228" t="s">
        <v>54</v>
      </c>
      <c r="D345" s="228"/>
      <c r="E345" s="226"/>
      <c r="F345" s="228" t="s">
        <v>6057</v>
      </c>
      <c r="G345" s="228" t="s">
        <v>93</v>
      </c>
      <c r="H345" s="228" t="s">
        <v>6053</v>
      </c>
      <c r="I345" s="228">
        <v>1</v>
      </c>
      <c r="J345" s="228" t="s">
        <v>5825</v>
      </c>
      <c r="K345" s="228">
        <v>1181678850</v>
      </c>
      <c r="L345" s="229"/>
      <c r="M345" s="230">
        <v>44347</v>
      </c>
      <c r="N345" s="228">
        <v>1</v>
      </c>
      <c r="O345" s="228" t="s">
        <v>5825</v>
      </c>
      <c r="P345" s="228">
        <v>595644911</v>
      </c>
      <c r="Q345" s="229"/>
      <c r="R345" s="231">
        <v>18421</v>
      </c>
      <c r="S345" s="230">
        <v>44418</v>
      </c>
      <c r="T345" s="228" t="s">
        <v>5565</v>
      </c>
    </row>
    <row r="346" spans="1:20" x14ac:dyDescent="0.25">
      <c r="A346" s="209">
        <v>336</v>
      </c>
      <c r="B346" s="210" t="s">
        <v>6059</v>
      </c>
      <c r="C346" s="228" t="s">
        <v>54</v>
      </c>
      <c r="D346" s="228"/>
      <c r="E346" s="226"/>
      <c r="F346" s="228" t="s">
        <v>6060</v>
      </c>
      <c r="G346" s="228" t="s">
        <v>94</v>
      </c>
      <c r="H346" s="228" t="s">
        <v>5791</v>
      </c>
      <c r="I346" s="228">
        <v>1</v>
      </c>
      <c r="J346" s="228" t="s">
        <v>6006</v>
      </c>
      <c r="K346" s="228">
        <v>72000000</v>
      </c>
      <c r="L346" s="229"/>
      <c r="M346" s="230">
        <v>44347</v>
      </c>
      <c r="N346" s="228">
        <v>1</v>
      </c>
      <c r="O346" s="228" t="s">
        <v>5564</v>
      </c>
      <c r="P346" s="228">
        <v>304592800</v>
      </c>
      <c r="Q346" s="229"/>
      <c r="R346" s="231">
        <v>19921</v>
      </c>
      <c r="S346" s="230">
        <v>44385</v>
      </c>
      <c r="T346" s="228" t="s">
        <v>5565</v>
      </c>
    </row>
    <row r="347" spans="1:20" x14ac:dyDescent="0.25">
      <c r="A347" s="209">
        <v>337</v>
      </c>
      <c r="B347" s="210" t="s">
        <v>6061</v>
      </c>
      <c r="C347" s="228" t="s">
        <v>54</v>
      </c>
      <c r="D347" s="228"/>
      <c r="E347" s="226"/>
      <c r="F347" s="228" t="s">
        <v>6062</v>
      </c>
      <c r="G347" s="228" t="s">
        <v>94</v>
      </c>
      <c r="H347" s="228" t="s">
        <v>5755</v>
      </c>
      <c r="I347" s="228">
        <v>1</v>
      </c>
      <c r="J347" s="228" t="s">
        <v>6063</v>
      </c>
      <c r="K347" s="228">
        <v>1788057882</v>
      </c>
      <c r="L347" s="229"/>
      <c r="M347" s="230">
        <v>44347</v>
      </c>
      <c r="N347" s="228">
        <v>1</v>
      </c>
      <c r="O347" s="228" t="s">
        <v>5564</v>
      </c>
      <c r="P347" s="228">
        <v>1788057882</v>
      </c>
      <c r="Q347" s="229"/>
      <c r="R347" s="231">
        <v>24721</v>
      </c>
      <c r="S347" s="230">
        <v>44490</v>
      </c>
      <c r="T347" s="228" t="s">
        <v>5565</v>
      </c>
    </row>
    <row r="348" spans="1:20" x14ac:dyDescent="0.25">
      <c r="A348" s="209">
        <v>338</v>
      </c>
      <c r="B348" s="210" t="s">
        <v>6064</v>
      </c>
      <c r="C348" s="228" t="s">
        <v>54</v>
      </c>
      <c r="D348" s="228"/>
      <c r="E348" s="226"/>
      <c r="F348" s="228" t="s">
        <v>6065</v>
      </c>
      <c r="G348" s="228" t="s">
        <v>101</v>
      </c>
      <c r="H348" s="228" t="s">
        <v>5450</v>
      </c>
      <c r="I348" s="228">
        <v>1</v>
      </c>
      <c r="J348" s="228" t="s">
        <v>6014</v>
      </c>
      <c r="K348" s="228">
        <v>300000000</v>
      </c>
      <c r="L348" s="229"/>
      <c r="M348" s="230">
        <v>44347</v>
      </c>
      <c r="N348" s="228">
        <v>0</v>
      </c>
      <c r="O348" s="228" t="s">
        <v>5450</v>
      </c>
      <c r="P348" s="228">
        <v>0</v>
      </c>
      <c r="Q348" s="229"/>
      <c r="R348" s="228" t="s">
        <v>5450</v>
      </c>
      <c r="S348" s="230">
        <v>1</v>
      </c>
      <c r="T348" s="228" t="s">
        <v>5602</v>
      </c>
    </row>
    <row r="349" spans="1:20" x14ac:dyDescent="0.25">
      <c r="A349" s="209">
        <v>339</v>
      </c>
      <c r="B349" s="210" t="s">
        <v>6066</v>
      </c>
      <c r="C349" s="228" t="s">
        <v>54</v>
      </c>
      <c r="D349" s="228"/>
      <c r="E349" s="226"/>
      <c r="F349" s="228" t="s">
        <v>6067</v>
      </c>
      <c r="G349" s="228" t="s">
        <v>101</v>
      </c>
      <c r="H349" s="228" t="s">
        <v>5450</v>
      </c>
      <c r="I349" s="228">
        <v>1</v>
      </c>
      <c r="J349" s="228" t="s">
        <v>6068</v>
      </c>
      <c r="K349" s="228">
        <v>500000000</v>
      </c>
      <c r="L349" s="229"/>
      <c r="M349" s="230">
        <v>44347</v>
      </c>
      <c r="N349" s="228">
        <v>0</v>
      </c>
      <c r="O349" s="228" t="s">
        <v>5450</v>
      </c>
      <c r="P349" s="228">
        <v>0</v>
      </c>
      <c r="Q349" s="229"/>
      <c r="R349" s="228" t="s">
        <v>5450</v>
      </c>
      <c r="S349" s="230">
        <v>1</v>
      </c>
      <c r="T349" s="228" t="s">
        <v>5602</v>
      </c>
    </row>
    <row r="350" spans="1:20" x14ac:dyDescent="0.25">
      <c r="A350" s="209">
        <v>340</v>
      </c>
      <c r="B350" s="210" t="s">
        <v>6069</v>
      </c>
      <c r="C350" s="228" t="s">
        <v>54</v>
      </c>
      <c r="D350" s="228"/>
      <c r="E350" s="226"/>
      <c r="F350" s="228" t="s">
        <v>6070</v>
      </c>
      <c r="G350" s="228" t="s">
        <v>101</v>
      </c>
      <c r="H350" s="228" t="s">
        <v>5450</v>
      </c>
      <c r="I350" s="228">
        <v>1</v>
      </c>
      <c r="J350" s="228" t="s">
        <v>6071</v>
      </c>
      <c r="K350" s="228">
        <v>46035298</v>
      </c>
      <c r="L350" s="229"/>
      <c r="M350" s="230">
        <v>44347</v>
      </c>
      <c r="N350" s="228">
        <v>0</v>
      </c>
      <c r="O350" s="228" t="s">
        <v>5450</v>
      </c>
      <c r="P350" s="228">
        <v>0</v>
      </c>
      <c r="Q350" s="229"/>
      <c r="R350" s="228" t="s">
        <v>5450</v>
      </c>
      <c r="S350" s="230">
        <v>1</v>
      </c>
      <c r="T350" s="228" t="s">
        <v>5602</v>
      </c>
    </row>
    <row r="351" spans="1:20" x14ac:dyDescent="0.25">
      <c r="A351" s="209">
        <v>341</v>
      </c>
      <c r="B351" s="210" t="s">
        <v>6072</v>
      </c>
      <c r="C351" s="228" t="s">
        <v>54</v>
      </c>
      <c r="D351" s="228"/>
      <c r="E351" s="226"/>
      <c r="F351" s="228" t="s">
        <v>6073</v>
      </c>
      <c r="G351" s="228" t="s">
        <v>101</v>
      </c>
      <c r="H351" s="228" t="s">
        <v>5450</v>
      </c>
      <c r="I351" s="228">
        <v>1</v>
      </c>
      <c r="J351" s="228" t="s">
        <v>6014</v>
      </c>
      <c r="K351" s="228">
        <v>720000000</v>
      </c>
      <c r="L351" s="229"/>
      <c r="M351" s="230">
        <v>44347</v>
      </c>
      <c r="N351" s="228">
        <v>0</v>
      </c>
      <c r="O351" s="228" t="s">
        <v>5450</v>
      </c>
      <c r="P351" s="228">
        <v>0</v>
      </c>
      <c r="Q351" s="229"/>
      <c r="R351" s="228" t="s">
        <v>5450</v>
      </c>
      <c r="S351" s="230">
        <v>1</v>
      </c>
      <c r="T351" s="228" t="s">
        <v>5602</v>
      </c>
    </row>
    <row r="352" spans="1:20" x14ac:dyDescent="0.25">
      <c r="A352" s="209">
        <v>342</v>
      </c>
      <c r="B352" s="210" t="s">
        <v>6074</v>
      </c>
      <c r="C352" s="228" t="s">
        <v>54</v>
      </c>
      <c r="D352" s="228"/>
      <c r="E352" s="226"/>
      <c r="F352" s="228" t="s">
        <v>6075</v>
      </c>
      <c r="G352" s="228" t="s">
        <v>99</v>
      </c>
      <c r="H352" s="228" t="s">
        <v>5755</v>
      </c>
      <c r="I352" s="228">
        <v>1</v>
      </c>
      <c r="J352" s="228" t="s">
        <v>5576</v>
      </c>
      <c r="K352" s="228">
        <v>80000000</v>
      </c>
      <c r="L352" s="229"/>
      <c r="M352" s="230">
        <v>44347</v>
      </c>
      <c r="N352" s="228">
        <v>1</v>
      </c>
      <c r="O352" s="228" t="s">
        <v>5576</v>
      </c>
      <c r="P352" s="228">
        <v>51881768</v>
      </c>
      <c r="Q352" s="229"/>
      <c r="R352" s="231">
        <v>17421</v>
      </c>
      <c r="S352" s="230">
        <v>44357</v>
      </c>
      <c r="T352" s="228" t="s">
        <v>5565</v>
      </c>
    </row>
    <row r="353" spans="1:20" x14ac:dyDescent="0.25">
      <c r="A353" s="209">
        <v>343</v>
      </c>
      <c r="B353" s="210" t="s">
        <v>6076</v>
      </c>
      <c r="C353" s="228" t="s">
        <v>54</v>
      </c>
      <c r="D353" s="228"/>
      <c r="E353" s="226"/>
      <c r="F353" s="228" t="s">
        <v>6077</v>
      </c>
      <c r="G353" s="228" t="s">
        <v>101</v>
      </c>
      <c r="H353" s="228" t="s">
        <v>5450</v>
      </c>
      <c r="I353" s="228">
        <v>1</v>
      </c>
      <c r="J353" s="228" t="s">
        <v>6078</v>
      </c>
      <c r="K353" s="228">
        <v>400000000</v>
      </c>
      <c r="L353" s="229"/>
      <c r="M353" s="230">
        <v>44347</v>
      </c>
      <c r="N353" s="228">
        <v>0</v>
      </c>
      <c r="O353" s="228" t="s">
        <v>5450</v>
      </c>
      <c r="P353" s="228">
        <v>0</v>
      </c>
      <c r="Q353" s="229"/>
      <c r="R353" s="228" t="s">
        <v>5450</v>
      </c>
      <c r="S353" s="230">
        <v>1</v>
      </c>
      <c r="T353" s="228" t="s">
        <v>5602</v>
      </c>
    </row>
    <row r="354" spans="1:20" x14ac:dyDescent="0.25">
      <c r="A354" s="209">
        <v>344</v>
      </c>
      <c r="B354" s="210" t="s">
        <v>6079</v>
      </c>
      <c r="C354" s="228" t="s">
        <v>54</v>
      </c>
      <c r="D354" s="228"/>
      <c r="E354" s="226"/>
      <c r="F354" s="228" t="s">
        <v>6080</v>
      </c>
      <c r="G354" s="228" t="s">
        <v>96</v>
      </c>
      <c r="H354" s="228" t="s">
        <v>5755</v>
      </c>
      <c r="I354" s="228">
        <v>1</v>
      </c>
      <c r="J354" s="228" t="s">
        <v>5564</v>
      </c>
      <c r="K354" s="228">
        <v>8612547463</v>
      </c>
      <c r="L354" s="229"/>
      <c r="M354" s="230">
        <v>44286</v>
      </c>
      <c r="N354" s="228">
        <v>1</v>
      </c>
      <c r="O354" s="228" t="s">
        <v>5564</v>
      </c>
      <c r="P354" s="228">
        <v>8507667433</v>
      </c>
      <c r="Q354" s="229"/>
      <c r="R354" s="231">
        <v>14821</v>
      </c>
      <c r="S354" s="230">
        <v>44322</v>
      </c>
      <c r="T354" s="228" t="s">
        <v>5565</v>
      </c>
    </row>
    <row r="355" spans="1:20" x14ac:dyDescent="0.25">
      <c r="A355" s="209">
        <v>345</v>
      </c>
      <c r="B355" s="210" t="s">
        <v>6081</v>
      </c>
      <c r="C355" s="228" t="s">
        <v>54</v>
      </c>
      <c r="D355" s="228"/>
      <c r="E355" s="226"/>
      <c r="F355" s="228" t="s">
        <v>6082</v>
      </c>
      <c r="G355" s="228" t="s">
        <v>94</v>
      </c>
      <c r="H355" s="228" t="s">
        <v>5585</v>
      </c>
      <c r="I355" s="228">
        <v>1</v>
      </c>
      <c r="J355" s="228" t="s">
        <v>5564</v>
      </c>
      <c r="K355" s="228">
        <v>28050000</v>
      </c>
      <c r="L355" s="229"/>
      <c r="M355" s="230">
        <v>44286</v>
      </c>
      <c r="N355" s="228">
        <v>1</v>
      </c>
      <c r="O355" s="228" t="s">
        <v>5564</v>
      </c>
      <c r="P355" s="228">
        <v>22950000</v>
      </c>
      <c r="Q355" s="229"/>
      <c r="R355" s="231">
        <v>2221</v>
      </c>
      <c r="S355" s="230">
        <v>44270</v>
      </c>
      <c r="T355" s="228" t="s">
        <v>5565</v>
      </c>
    </row>
    <row r="356" spans="1:20" x14ac:dyDescent="0.25">
      <c r="A356" s="209">
        <v>346</v>
      </c>
      <c r="B356" s="210" t="s">
        <v>6083</v>
      </c>
      <c r="C356" s="228" t="s">
        <v>54</v>
      </c>
      <c r="D356" s="228"/>
      <c r="E356" s="226"/>
      <c r="F356" s="228" t="s">
        <v>6084</v>
      </c>
      <c r="G356" s="228" t="s">
        <v>93</v>
      </c>
      <c r="H356" s="228" t="s">
        <v>5755</v>
      </c>
      <c r="I356" s="228">
        <v>1</v>
      </c>
      <c r="J356" s="228" t="s">
        <v>5825</v>
      </c>
      <c r="K356" s="228">
        <v>1039011241</v>
      </c>
      <c r="L356" s="229"/>
      <c r="M356" s="230">
        <v>44286</v>
      </c>
      <c r="N356" s="228">
        <v>1</v>
      </c>
      <c r="O356" s="228" t="s">
        <v>5825</v>
      </c>
      <c r="P356" s="228">
        <v>477169413</v>
      </c>
      <c r="Q356" s="229"/>
      <c r="R356" s="231">
        <v>14921</v>
      </c>
      <c r="S356" s="230">
        <v>44323</v>
      </c>
      <c r="T356" s="228" t="s">
        <v>5565</v>
      </c>
    </row>
    <row r="357" spans="1:20" x14ac:dyDescent="0.25">
      <c r="A357" s="209">
        <v>347</v>
      </c>
      <c r="B357" s="210" t="s">
        <v>6085</v>
      </c>
      <c r="C357" s="228" t="s">
        <v>54</v>
      </c>
      <c r="D357" s="228"/>
      <c r="E357" s="226"/>
      <c r="F357" s="228" t="s">
        <v>6084</v>
      </c>
      <c r="G357" s="228" t="s">
        <v>93</v>
      </c>
      <c r="H357" s="228" t="s">
        <v>5755</v>
      </c>
      <c r="I357" s="228">
        <v>1</v>
      </c>
      <c r="J357" s="228" t="s">
        <v>5825</v>
      </c>
      <c r="K357" s="228">
        <v>1039011241</v>
      </c>
      <c r="L357" s="229"/>
      <c r="M357" s="230">
        <v>44286</v>
      </c>
      <c r="N357" s="228">
        <v>1</v>
      </c>
      <c r="O357" s="228" t="s">
        <v>5825</v>
      </c>
      <c r="P357" s="228">
        <v>561697850</v>
      </c>
      <c r="Q357" s="229"/>
      <c r="R357" s="231">
        <v>14721</v>
      </c>
      <c r="S357" s="230">
        <v>44323</v>
      </c>
      <c r="T357" s="228" t="s">
        <v>5565</v>
      </c>
    </row>
    <row r="358" spans="1:20" x14ac:dyDescent="0.25">
      <c r="A358" s="209">
        <v>348</v>
      </c>
      <c r="B358" s="210" t="s">
        <v>6086</v>
      </c>
      <c r="C358" s="228" t="s">
        <v>54</v>
      </c>
      <c r="D358" s="228"/>
      <c r="E358" s="226"/>
      <c r="F358" s="228" t="s">
        <v>6087</v>
      </c>
      <c r="G358" s="228" t="s">
        <v>94</v>
      </c>
      <c r="H358" s="228" t="s">
        <v>5755</v>
      </c>
      <c r="I358" s="228">
        <v>1</v>
      </c>
      <c r="J358" s="228" t="s">
        <v>5564</v>
      </c>
      <c r="K358" s="228">
        <v>35000000</v>
      </c>
      <c r="L358" s="229"/>
      <c r="M358" s="230">
        <v>44286</v>
      </c>
      <c r="N358" s="228">
        <v>1</v>
      </c>
      <c r="O358" s="228" t="s">
        <v>5564</v>
      </c>
      <c r="P358" s="228">
        <v>35000000</v>
      </c>
      <c r="Q358" s="229"/>
      <c r="R358" s="231">
        <v>14521</v>
      </c>
      <c r="S358" s="230">
        <v>44259</v>
      </c>
      <c r="T358" s="228" t="s">
        <v>5565</v>
      </c>
    </row>
    <row r="359" spans="1:20" x14ac:dyDescent="0.25">
      <c r="A359" s="209">
        <v>349</v>
      </c>
      <c r="B359" s="210" t="s">
        <v>6088</v>
      </c>
      <c r="C359" s="228" t="s">
        <v>54</v>
      </c>
      <c r="D359" s="228"/>
      <c r="E359" s="226"/>
      <c r="F359" s="228" t="s">
        <v>6089</v>
      </c>
      <c r="G359" s="228" t="s">
        <v>94</v>
      </c>
      <c r="H359" s="228" t="s">
        <v>5450</v>
      </c>
      <c r="I359" s="228">
        <v>1</v>
      </c>
      <c r="J359" s="228" t="s">
        <v>5564</v>
      </c>
      <c r="K359" s="228">
        <v>32540913600</v>
      </c>
      <c r="L359" s="229"/>
      <c r="M359" s="230">
        <v>44347</v>
      </c>
      <c r="N359" s="228">
        <v>1</v>
      </c>
      <c r="O359" s="228" t="s">
        <v>6068</v>
      </c>
      <c r="P359" s="228">
        <v>0</v>
      </c>
      <c r="Q359" s="229"/>
      <c r="R359" s="228" t="s">
        <v>5450</v>
      </c>
      <c r="S359" s="230">
        <v>44375</v>
      </c>
      <c r="T359" s="228" t="s">
        <v>5565</v>
      </c>
    </row>
    <row r="360" spans="1:20" x14ac:dyDescent="0.25">
      <c r="A360" s="209">
        <v>350</v>
      </c>
      <c r="B360" s="210" t="s">
        <v>6090</v>
      </c>
      <c r="C360" s="228" t="s">
        <v>54</v>
      </c>
      <c r="D360" s="228"/>
      <c r="E360" s="226"/>
      <c r="F360" s="228" t="s">
        <v>6091</v>
      </c>
      <c r="G360" s="228" t="s">
        <v>101</v>
      </c>
      <c r="H360" s="228" t="s">
        <v>5450</v>
      </c>
      <c r="I360" s="228">
        <v>1</v>
      </c>
      <c r="J360" s="228" t="s">
        <v>6092</v>
      </c>
      <c r="K360" s="228">
        <v>2000000000</v>
      </c>
      <c r="L360" s="229"/>
      <c r="M360" s="230">
        <v>44347</v>
      </c>
      <c r="N360" s="228">
        <v>0</v>
      </c>
      <c r="O360" s="228" t="s">
        <v>5450</v>
      </c>
      <c r="P360" s="228">
        <v>0</v>
      </c>
      <c r="Q360" s="229"/>
      <c r="R360" s="228" t="s">
        <v>5450</v>
      </c>
      <c r="S360" s="230">
        <v>1</v>
      </c>
      <c r="T360" s="228" t="s">
        <v>5602</v>
      </c>
    </row>
    <row r="361" spans="1:20" x14ac:dyDescent="0.25">
      <c r="A361" s="209">
        <v>351</v>
      </c>
      <c r="B361" s="210" t="s">
        <v>6093</v>
      </c>
      <c r="C361" s="228" t="s">
        <v>54</v>
      </c>
      <c r="D361" s="228"/>
      <c r="E361" s="226"/>
      <c r="F361" s="228" t="s">
        <v>6094</v>
      </c>
      <c r="G361" s="228" t="s">
        <v>101</v>
      </c>
      <c r="H361" s="228" t="s">
        <v>5450</v>
      </c>
      <c r="I361" s="228">
        <v>1</v>
      </c>
      <c r="J361" s="228" t="s">
        <v>5564</v>
      </c>
      <c r="K361" s="228">
        <v>850000000</v>
      </c>
      <c r="L361" s="229"/>
      <c r="M361" s="230">
        <v>44347</v>
      </c>
      <c r="N361" s="228">
        <v>0</v>
      </c>
      <c r="O361" s="228" t="s">
        <v>5450</v>
      </c>
      <c r="P361" s="228">
        <v>0</v>
      </c>
      <c r="Q361" s="229"/>
      <c r="R361" s="228" t="s">
        <v>5450</v>
      </c>
      <c r="S361" s="230">
        <v>1</v>
      </c>
      <c r="T361" s="228" t="s">
        <v>5602</v>
      </c>
    </row>
    <row r="362" spans="1:20" x14ac:dyDescent="0.25">
      <c r="A362" s="209">
        <v>352</v>
      </c>
      <c r="B362" s="210" t="s">
        <v>6095</v>
      </c>
      <c r="C362" s="228" t="s">
        <v>54</v>
      </c>
      <c r="D362" s="228"/>
      <c r="E362" s="226"/>
      <c r="F362" s="228" t="s">
        <v>6096</v>
      </c>
      <c r="G362" s="228" t="s">
        <v>99</v>
      </c>
      <c r="H362" s="228" t="s">
        <v>6097</v>
      </c>
      <c r="I362" s="228">
        <v>1</v>
      </c>
      <c r="J362" s="228" t="s">
        <v>5564</v>
      </c>
      <c r="K362" s="228">
        <v>401000000</v>
      </c>
      <c r="L362" s="229"/>
      <c r="M362" s="230">
        <v>44286</v>
      </c>
      <c r="N362" s="228">
        <v>1</v>
      </c>
      <c r="O362" s="228" t="s">
        <v>5564</v>
      </c>
      <c r="P362" s="228">
        <v>116277579.29000001</v>
      </c>
      <c r="Q362" s="229"/>
      <c r="R362" s="231">
        <v>3021</v>
      </c>
      <c r="S362" s="230">
        <v>44260</v>
      </c>
      <c r="T362" s="228" t="s">
        <v>5565</v>
      </c>
    </row>
    <row r="363" spans="1:20" x14ac:dyDescent="0.25">
      <c r="A363" s="209">
        <v>353</v>
      </c>
      <c r="B363" s="210" t="s">
        <v>6098</v>
      </c>
      <c r="C363" s="228" t="s">
        <v>54</v>
      </c>
      <c r="D363" s="228"/>
      <c r="E363" s="226"/>
      <c r="F363" s="228" t="s">
        <v>6099</v>
      </c>
      <c r="G363" s="228" t="s">
        <v>94</v>
      </c>
      <c r="H363" s="228" t="s">
        <v>5585</v>
      </c>
      <c r="I363" s="228">
        <v>1</v>
      </c>
      <c r="J363" s="228" t="s">
        <v>5564</v>
      </c>
      <c r="K363" s="228">
        <v>39270000</v>
      </c>
      <c r="L363" s="229"/>
      <c r="M363" s="230">
        <v>44255</v>
      </c>
      <c r="N363" s="228">
        <v>1</v>
      </c>
      <c r="O363" s="228" t="s">
        <v>5564</v>
      </c>
      <c r="P363" s="228">
        <v>30855000</v>
      </c>
      <c r="Q363" s="229"/>
      <c r="R363" s="231">
        <v>2221</v>
      </c>
      <c r="S363" s="230">
        <v>44239</v>
      </c>
      <c r="T363" s="228" t="s">
        <v>5565</v>
      </c>
    </row>
    <row r="364" spans="1:20" x14ac:dyDescent="0.25">
      <c r="A364" s="209">
        <v>354</v>
      </c>
      <c r="B364" s="210" t="s">
        <v>6100</v>
      </c>
      <c r="C364" s="228" t="s">
        <v>54</v>
      </c>
      <c r="D364" s="228"/>
      <c r="E364" s="226"/>
      <c r="F364" s="228" t="s">
        <v>6101</v>
      </c>
      <c r="G364" s="228" t="s">
        <v>94</v>
      </c>
      <c r="H364" s="228" t="s">
        <v>5585</v>
      </c>
      <c r="I364" s="228">
        <v>1</v>
      </c>
      <c r="J364" s="228" t="s">
        <v>5564</v>
      </c>
      <c r="K364" s="228">
        <v>41004000</v>
      </c>
      <c r="L364" s="229"/>
      <c r="M364" s="230">
        <v>44255</v>
      </c>
      <c r="N364" s="228">
        <v>1</v>
      </c>
      <c r="O364" s="228" t="s">
        <v>5564</v>
      </c>
      <c r="P364" s="228">
        <v>35536800</v>
      </c>
      <c r="Q364" s="229"/>
      <c r="R364" s="231">
        <v>2221</v>
      </c>
      <c r="S364" s="230">
        <v>44253</v>
      </c>
      <c r="T364" s="228" t="s">
        <v>5565</v>
      </c>
    </row>
    <row r="365" spans="1:20" x14ac:dyDescent="0.25">
      <c r="A365" s="209">
        <v>355</v>
      </c>
      <c r="B365" s="210" t="s">
        <v>6102</v>
      </c>
      <c r="C365" s="228" t="s">
        <v>54</v>
      </c>
      <c r="D365" s="228"/>
      <c r="E365" s="226"/>
      <c r="F365" s="228" t="s">
        <v>6103</v>
      </c>
      <c r="G365" s="228" t="s">
        <v>94</v>
      </c>
      <c r="H365" s="228" t="s">
        <v>5755</v>
      </c>
      <c r="I365" s="228">
        <v>1</v>
      </c>
      <c r="J365" s="228" t="s">
        <v>5564</v>
      </c>
      <c r="K365" s="228">
        <v>20706000</v>
      </c>
      <c r="L365" s="229"/>
      <c r="M365" s="230">
        <v>44255</v>
      </c>
      <c r="N365" s="228">
        <v>1</v>
      </c>
      <c r="O365" s="228" t="s">
        <v>5564</v>
      </c>
      <c r="P365" s="228">
        <v>20706000</v>
      </c>
      <c r="Q365" s="229"/>
      <c r="R365" s="231">
        <v>11521</v>
      </c>
      <c r="S365" s="230">
        <v>44252</v>
      </c>
      <c r="T365" s="228" t="s">
        <v>5565</v>
      </c>
    </row>
    <row r="366" spans="1:20" x14ac:dyDescent="0.25">
      <c r="A366" s="209">
        <v>356</v>
      </c>
      <c r="B366" s="210" t="s">
        <v>6104</v>
      </c>
      <c r="C366" s="228" t="s">
        <v>54</v>
      </c>
      <c r="D366" s="228"/>
      <c r="E366" s="226"/>
      <c r="F366" s="228" t="s">
        <v>6105</v>
      </c>
      <c r="G366" s="228" t="s">
        <v>94</v>
      </c>
      <c r="H366" s="228" t="s">
        <v>5755</v>
      </c>
      <c r="I366" s="228">
        <v>1</v>
      </c>
      <c r="J366" s="228" t="s">
        <v>5564</v>
      </c>
      <c r="K366" s="228">
        <v>17080000</v>
      </c>
      <c r="L366" s="229"/>
      <c r="M366" s="230">
        <v>44255</v>
      </c>
      <c r="N366" s="228">
        <v>1</v>
      </c>
      <c r="O366" s="228" t="s">
        <v>5564</v>
      </c>
      <c r="P366" s="228">
        <v>17080000</v>
      </c>
      <c r="Q366" s="229"/>
      <c r="R366" s="231">
        <v>11521</v>
      </c>
      <c r="S366" s="230">
        <v>44246</v>
      </c>
      <c r="T366" s="228" t="s">
        <v>5565</v>
      </c>
    </row>
    <row r="367" spans="1:20" x14ac:dyDescent="0.25">
      <c r="A367" s="209">
        <v>357</v>
      </c>
      <c r="B367" s="210" t="s">
        <v>6106</v>
      </c>
      <c r="C367" s="228" t="s">
        <v>54</v>
      </c>
      <c r="D367" s="228"/>
      <c r="E367" s="226"/>
      <c r="F367" s="228" t="s">
        <v>6107</v>
      </c>
      <c r="G367" s="228" t="s">
        <v>94</v>
      </c>
      <c r="H367" s="228" t="s">
        <v>5755</v>
      </c>
      <c r="I367" s="228">
        <v>1</v>
      </c>
      <c r="J367" s="228" t="s">
        <v>5564</v>
      </c>
      <c r="K367" s="228">
        <v>11956000</v>
      </c>
      <c r="L367" s="229"/>
      <c r="M367" s="230">
        <v>44255</v>
      </c>
      <c r="N367" s="228">
        <v>1</v>
      </c>
      <c r="O367" s="228" t="s">
        <v>5564</v>
      </c>
      <c r="P367" s="228">
        <v>11956000</v>
      </c>
      <c r="Q367" s="229"/>
      <c r="R367" s="231">
        <v>11521</v>
      </c>
      <c r="S367" s="230">
        <v>44249</v>
      </c>
      <c r="T367" s="228" t="s">
        <v>5565</v>
      </c>
    </row>
    <row r="368" spans="1:20" x14ac:dyDescent="0.25">
      <c r="A368" s="209">
        <v>358</v>
      </c>
      <c r="B368" s="210" t="s">
        <v>6108</v>
      </c>
      <c r="C368" s="228" t="s">
        <v>54</v>
      </c>
      <c r="D368" s="228"/>
      <c r="E368" s="226"/>
      <c r="F368" s="228" t="s">
        <v>6107</v>
      </c>
      <c r="G368" s="228" t="s">
        <v>94</v>
      </c>
      <c r="H368" s="228" t="s">
        <v>5755</v>
      </c>
      <c r="I368" s="228">
        <v>1</v>
      </c>
      <c r="J368" s="228" t="s">
        <v>5564</v>
      </c>
      <c r="K368" s="228">
        <v>11956000</v>
      </c>
      <c r="L368" s="229"/>
      <c r="M368" s="230">
        <v>44255</v>
      </c>
      <c r="N368" s="228">
        <v>1</v>
      </c>
      <c r="O368" s="228" t="s">
        <v>5564</v>
      </c>
      <c r="P368" s="228">
        <v>11956000</v>
      </c>
      <c r="Q368" s="229"/>
      <c r="R368" s="231">
        <v>11521</v>
      </c>
      <c r="S368" s="230">
        <v>44249</v>
      </c>
      <c r="T368" s="228" t="s">
        <v>5565</v>
      </c>
    </row>
    <row r="369" spans="1:20" x14ac:dyDescent="0.25">
      <c r="A369" s="209">
        <v>359</v>
      </c>
      <c r="B369" s="210" t="s">
        <v>6109</v>
      </c>
      <c r="C369" s="228" t="s">
        <v>54</v>
      </c>
      <c r="D369" s="228"/>
      <c r="E369" s="226"/>
      <c r="F369" s="228" t="s">
        <v>6110</v>
      </c>
      <c r="G369" s="228" t="s">
        <v>94</v>
      </c>
      <c r="H369" s="228" t="s">
        <v>5755</v>
      </c>
      <c r="I369" s="228">
        <v>1</v>
      </c>
      <c r="J369" s="228" t="s">
        <v>5564</v>
      </c>
      <c r="K369" s="228">
        <v>17080000</v>
      </c>
      <c r="L369" s="229"/>
      <c r="M369" s="230">
        <v>44255</v>
      </c>
      <c r="N369" s="228">
        <v>1</v>
      </c>
      <c r="O369" s="228" t="s">
        <v>5564</v>
      </c>
      <c r="P369" s="228">
        <v>17080000</v>
      </c>
      <c r="Q369" s="229"/>
      <c r="R369" s="231">
        <v>11521</v>
      </c>
      <c r="S369" s="230">
        <v>44249</v>
      </c>
      <c r="T369" s="228" t="s">
        <v>5565</v>
      </c>
    </row>
    <row r="370" spans="1:20" x14ac:dyDescent="0.25">
      <c r="A370" s="209">
        <v>360</v>
      </c>
      <c r="B370" s="210" t="s">
        <v>6111</v>
      </c>
      <c r="C370" s="228" t="s">
        <v>54</v>
      </c>
      <c r="D370" s="228"/>
      <c r="E370" s="226"/>
      <c r="F370" s="228" t="s">
        <v>6112</v>
      </c>
      <c r="G370" s="228" t="s">
        <v>94</v>
      </c>
      <c r="H370" s="228" t="s">
        <v>5755</v>
      </c>
      <c r="I370" s="228">
        <v>1</v>
      </c>
      <c r="J370" s="228" t="s">
        <v>5564</v>
      </c>
      <c r="K370" s="228">
        <v>17080000</v>
      </c>
      <c r="L370" s="229"/>
      <c r="M370" s="230">
        <v>44255</v>
      </c>
      <c r="N370" s="228">
        <v>1</v>
      </c>
      <c r="O370" s="228" t="s">
        <v>5564</v>
      </c>
      <c r="P370" s="228">
        <v>17080000</v>
      </c>
      <c r="Q370" s="229"/>
      <c r="R370" s="231">
        <v>11521</v>
      </c>
      <c r="S370" s="230">
        <v>44249</v>
      </c>
      <c r="T370" s="228" t="s">
        <v>5565</v>
      </c>
    </row>
    <row r="371" spans="1:20" x14ac:dyDescent="0.25">
      <c r="A371" s="209">
        <v>361</v>
      </c>
      <c r="B371" s="210" t="s">
        <v>6113</v>
      </c>
      <c r="C371" s="228" t="s">
        <v>54</v>
      </c>
      <c r="D371" s="228"/>
      <c r="E371" s="226"/>
      <c r="F371" s="228" t="s">
        <v>6114</v>
      </c>
      <c r="G371" s="228" t="s">
        <v>94</v>
      </c>
      <c r="H371" s="228" t="s">
        <v>5755</v>
      </c>
      <c r="I371" s="228">
        <v>1</v>
      </c>
      <c r="J371" s="228" t="s">
        <v>5564</v>
      </c>
      <c r="K371" s="228">
        <v>20706000</v>
      </c>
      <c r="L371" s="229"/>
      <c r="M371" s="230">
        <v>44255</v>
      </c>
      <c r="N371" s="228">
        <v>1</v>
      </c>
      <c r="O371" s="228" t="s">
        <v>5564</v>
      </c>
      <c r="P371" s="228">
        <v>20706000</v>
      </c>
      <c r="Q371" s="229"/>
      <c r="R371" s="231">
        <v>11521</v>
      </c>
      <c r="S371" s="230">
        <v>44246</v>
      </c>
      <c r="T371" s="228" t="s">
        <v>5565</v>
      </c>
    </row>
    <row r="372" spans="1:20" x14ac:dyDescent="0.25">
      <c r="A372" s="209">
        <v>362</v>
      </c>
      <c r="B372" s="210" t="s">
        <v>6115</v>
      </c>
      <c r="C372" s="228" t="s">
        <v>54</v>
      </c>
      <c r="D372" s="228"/>
      <c r="E372" s="226"/>
      <c r="F372" s="228" t="s">
        <v>6116</v>
      </c>
      <c r="G372" s="228" t="s">
        <v>94</v>
      </c>
      <c r="H372" s="228" t="s">
        <v>5755</v>
      </c>
      <c r="I372" s="228">
        <v>1</v>
      </c>
      <c r="J372" s="228" t="s">
        <v>5564</v>
      </c>
      <c r="K372" s="228">
        <v>78225000</v>
      </c>
      <c r="L372" s="229"/>
      <c r="M372" s="230">
        <v>44255</v>
      </c>
      <c r="N372" s="228">
        <v>1</v>
      </c>
      <c r="O372" s="228" t="s">
        <v>5564</v>
      </c>
      <c r="P372" s="228">
        <v>49725000</v>
      </c>
      <c r="Q372" s="229"/>
      <c r="R372" s="231">
        <v>7121</v>
      </c>
      <c r="S372" s="230">
        <v>44245</v>
      </c>
      <c r="T372" s="228" t="s">
        <v>5565</v>
      </c>
    </row>
    <row r="373" spans="1:20" x14ac:dyDescent="0.25">
      <c r="A373" s="209">
        <v>363</v>
      </c>
      <c r="B373" s="210" t="s">
        <v>6117</v>
      </c>
      <c r="C373" s="228" t="s">
        <v>54</v>
      </c>
      <c r="D373" s="228"/>
      <c r="E373" s="226"/>
      <c r="F373" s="228" t="s">
        <v>6118</v>
      </c>
      <c r="G373" s="228" t="s">
        <v>94</v>
      </c>
      <c r="H373" s="228" t="s">
        <v>5791</v>
      </c>
      <c r="I373" s="228">
        <v>1</v>
      </c>
      <c r="J373" s="228" t="s">
        <v>5564</v>
      </c>
      <c r="K373" s="228">
        <v>78225000</v>
      </c>
      <c r="L373" s="229"/>
      <c r="M373" s="230">
        <v>44255</v>
      </c>
      <c r="N373" s="228">
        <v>1</v>
      </c>
      <c r="O373" s="228" t="s">
        <v>5564</v>
      </c>
      <c r="P373" s="228">
        <v>33525000</v>
      </c>
      <c r="Q373" s="229"/>
      <c r="R373" s="231">
        <v>8421</v>
      </c>
      <c r="S373" s="230">
        <v>44243</v>
      </c>
      <c r="T373" s="228" t="s">
        <v>5565</v>
      </c>
    </row>
    <row r="374" spans="1:20" x14ac:dyDescent="0.25">
      <c r="A374" s="209">
        <v>364</v>
      </c>
      <c r="B374" s="210" t="s">
        <v>6119</v>
      </c>
      <c r="C374" s="228" t="s">
        <v>54</v>
      </c>
      <c r="D374" s="228"/>
      <c r="E374" s="226"/>
      <c r="F374" s="228" t="s">
        <v>6120</v>
      </c>
      <c r="G374" s="228" t="s">
        <v>94</v>
      </c>
      <c r="H374" s="228" t="s">
        <v>5822</v>
      </c>
      <c r="I374" s="228">
        <v>1</v>
      </c>
      <c r="J374" s="228" t="s">
        <v>5564</v>
      </c>
      <c r="K374" s="228">
        <v>39270000</v>
      </c>
      <c r="L374" s="229"/>
      <c r="M374" s="230">
        <v>44286</v>
      </c>
      <c r="N374" s="228">
        <v>1</v>
      </c>
      <c r="O374" s="228" t="s">
        <v>5564</v>
      </c>
      <c r="P374" s="228">
        <v>15300000</v>
      </c>
      <c r="Q374" s="229"/>
      <c r="R374" s="231">
        <v>9321</v>
      </c>
      <c r="S374" s="230">
        <v>44257</v>
      </c>
      <c r="T374" s="228" t="s">
        <v>5565</v>
      </c>
    </row>
    <row r="375" spans="1:20" x14ac:dyDescent="0.25">
      <c r="A375" s="209">
        <v>365</v>
      </c>
      <c r="B375" s="210" t="s">
        <v>6121</v>
      </c>
      <c r="C375" s="228" t="s">
        <v>54</v>
      </c>
      <c r="D375" s="228"/>
      <c r="E375" s="226"/>
      <c r="F375" s="228" t="s">
        <v>6122</v>
      </c>
      <c r="G375" s="228" t="s">
        <v>94</v>
      </c>
      <c r="H375" s="228" t="s">
        <v>5780</v>
      </c>
      <c r="I375" s="228">
        <v>1</v>
      </c>
      <c r="J375" s="228" t="s">
        <v>5564</v>
      </c>
      <c r="K375" s="228">
        <v>60690000</v>
      </c>
      <c r="L375" s="229"/>
      <c r="M375" s="230">
        <v>44255</v>
      </c>
      <c r="N375" s="228">
        <v>1</v>
      </c>
      <c r="O375" s="228" t="s">
        <v>5564</v>
      </c>
      <c r="P375" s="228">
        <v>60690000</v>
      </c>
      <c r="Q375" s="229"/>
      <c r="R375" s="231">
        <v>5521</v>
      </c>
      <c r="S375" s="230">
        <v>44237</v>
      </c>
      <c r="T375" s="228" t="s">
        <v>5565</v>
      </c>
    </row>
    <row r="376" spans="1:20" x14ac:dyDescent="0.25">
      <c r="A376" s="209">
        <v>366</v>
      </c>
      <c r="B376" s="210" t="s">
        <v>6123</v>
      </c>
      <c r="C376" s="228" t="s">
        <v>54</v>
      </c>
      <c r="D376" s="228"/>
      <c r="E376" s="226"/>
      <c r="F376" s="228" t="s">
        <v>6124</v>
      </c>
      <c r="G376" s="228" t="s">
        <v>94</v>
      </c>
      <c r="H376" s="228" t="s">
        <v>5563</v>
      </c>
      <c r="I376" s="228">
        <v>1</v>
      </c>
      <c r="J376" s="228" t="s">
        <v>5564</v>
      </c>
      <c r="K376" s="228">
        <v>61200000</v>
      </c>
      <c r="L376" s="229"/>
      <c r="M376" s="230">
        <v>44316</v>
      </c>
      <c r="N376" s="228">
        <v>1</v>
      </c>
      <c r="O376" s="228" t="s">
        <v>5564</v>
      </c>
      <c r="P376" s="228">
        <v>61200000</v>
      </c>
      <c r="Q376" s="229"/>
      <c r="R376" s="231">
        <v>4721</v>
      </c>
      <c r="S376" s="230">
        <v>44323</v>
      </c>
      <c r="T376" s="228" t="s">
        <v>5565</v>
      </c>
    </row>
    <row r="377" spans="1:20" x14ac:dyDescent="0.25">
      <c r="A377" s="209">
        <v>367</v>
      </c>
      <c r="B377" s="210" t="s">
        <v>6125</v>
      </c>
      <c r="C377" s="228" t="s">
        <v>54</v>
      </c>
      <c r="D377" s="228"/>
      <c r="E377" s="226"/>
      <c r="F377" s="228" t="s">
        <v>6126</v>
      </c>
      <c r="G377" s="228" t="s">
        <v>94</v>
      </c>
      <c r="H377" s="228" t="s">
        <v>5563</v>
      </c>
      <c r="I377" s="228">
        <v>1</v>
      </c>
      <c r="J377" s="228" t="s">
        <v>5564</v>
      </c>
      <c r="K377" s="228">
        <v>25620000</v>
      </c>
      <c r="L377" s="229"/>
      <c r="M377" s="230">
        <v>44255</v>
      </c>
      <c r="N377" s="228">
        <v>1</v>
      </c>
      <c r="O377" s="228" t="s">
        <v>5564</v>
      </c>
      <c r="P377" s="228">
        <v>25620000</v>
      </c>
      <c r="Q377" s="229"/>
      <c r="R377" s="231">
        <v>4821</v>
      </c>
      <c r="S377" s="230">
        <v>44239</v>
      </c>
      <c r="T377" s="228" t="s">
        <v>5565</v>
      </c>
    </row>
    <row r="378" spans="1:20" x14ac:dyDescent="0.25">
      <c r="A378" s="209">
        <v>368</v>
      </c>
      <c r="B378" s="210" t="s">
        <v>6127</v>
      </c>
      <c r="C378" s="228" t="s">
        <v>54</v>
      </c>
      <c r="D378" s="228"/>
      <c r="E378" s="226"/>
      <c r="F378" s="228" t="s">
        <v>6128</v>
      </c>
      <c r="G378" s="228" t="s">
        <v>94</v>
      </c>
      <c r="H378" s="228" t="s">
        <v>5563</v>
      </c>
      <c r="I378" s="228">
        <v>1</v>
      </c>
      <c r="J378" s="228" t="s">
        <v>5564</v>
      </c>
      <c r="K378" s="228">
        <v>93695000</v>
      </c>
      <c r="L378" s="229"/>
      <c r="M378" s="230">
        <v>44255</v>
      </c>
      <c r="N378" s="228">
        <v>1</v>
      </c>
      <c r="O378" s="228" t="s">
        <v>5564</v>
      </c>
      <c r="P378" s="228">
        <v>93695000</v>
      </c>
      <c r="Q378" s="229"/>
      <c r="R378" s="231">
        <v>4721</v>
      </c>
      <c r="S378" s="230">
        <v>44242</v>
      </c>
      <c r="T378" s="228" t="s">
        <v>5565</v>
      </c>
    </row>
    <row r="379" spans="1:20" x14ac:dyDescent="0.25">
      <c r="A379" s="209">
        <v>369</v>
      </c>
      <c r="B379" s="210" t="s">
        <v>6129</v>
      </c>
      <c r="C379" s="228" t="s">
        <v>54</v>
      </c>
      <c r="D379" s="228"/>
      <c r="E379" s="226"/>
      <c r="F379" s="228" t="s">
        <v>6130</v>
      </c>
      <c r="G379" s="228" t="s">
        <v>94</v>
      </c>
      <c r="H379" s="228" t="s">
        <v>5760</v>
      </c>
      <c r="I379" s="228">
        <v>1</v>
      </c>
      <c r="J379" s="228" t="s">
        <v>5564</v>
      </c>
      <c r="K379" s="228">
        <v>53550000</v>
      </c>
      <c r="L379" s="229"/>
      <c r="M379" s="230">
        <v>44255</v>
      </c>
      <c r="N379" s="228">
        <v>1</v>
      </c>
      <c r="O379" s="228" t="s">
        <v>5564</v>
      </c>
      <c r="P379" s="228">
        <v>53550000</v>
      </c>
      <c r="Q379" s="229"/>
      <c r="R379" s="231">
        <v>9821</v>
      </c>
      <c r="S379" s="230">
        <v>44238</v>
      </c>
      <c r="T379" s="228" t="s">
        <v>5565</v>
      </c>
    </row>
    <row r="380" spans="1:20" x14ac:dyDescent="0.25">
      <c r="A380" s="209">
        <v>370</v>
      </c>
      <c r="B380" s="210" t="s">
        <v>6131</v>
      </c>
      <c r="C380" s="228" t="s">
        <v>54</v>
      </c>
      <c r="D380" s="228"/>
      <c r="E380" s="226"/>
      <c r="F380" s="228" t="s">
        <v>6132</v>
      </c>
      <c r="G380" s="228" t="s">
        <v>94</v>
      </c>
      <c r="H380" s="228" t="s">
        <v>5791</v>
      </c>
      <c r="I380" s="228">
        <v>1</v>
      </c>
      <c r="J380" s="228" t="s">
        <v>5564</v>
      </c>
      <c r="K380" s="228">
        <v>37587000</v>
      </c>
      <c r="L380" s="229"/>
      <c r="M380" s="230">
        <v>44255</v>
      </c>
      <c r="N380" s="228">
        <v>1</v>
      </c>
      <c r="O380" s="228" t="s">
        <v>5564</v>
      </c>
      <c r="P380" s="228">
        <v>37587000</v>
      </c>
      <c r="Q380" s="229"/>
      <c r="R380" s="231">
        <v>11621</v>
      </c>
      <c r="S380" s="230">
        <v>44237</v>
      </c>
      <c r="T380" s="228" t="s">
        <v>5565</v>
      </c>
    </row>
    <row r="381" spans="1:20" x14ac:dyDescent="0.25">
      <c r="A381" s="209">
        <v>371</v>
      </c>
      <c r="B381" s="210" t="s">
        <v>6133</v>
      </c>
      <c r="C381" s="228" t="s">
        <v>54</v>
      </c>
      <c r="D381" s="228"/>
      <c r="E381" s="226"/>
      <c r="F381" s="228" t="s">
        <v>6134</v>
      </c>
      <c r="G381" s="228" t="s">
        <v>94</v>
      </c>
      <c r="H381" s="228" t="s">
        <v>6135</v>
      </c>
      <c r="I381" s="228">
        <v>1</v>
      </c>
      <c r="J381" s="228" t="s">
        <v>5564</v>
      </c>
      <c r="K381" s="228">
        <v>25969200</v>
      </c>
      <c r="L381" s="229"/>
      <c r="M381" s="230">
        <v>44255</v>
      </c>
      <c r="N381" s="228">
        <v>1</v>
      </c>
      <c r="O381" s="228" t="s">
        <v>5564</v>
      </c>
      <c r="P381" s="228">
        <v>25969200</v>
      </c>
      <c r="Q381" s="229"/>
      <c r="R381" s="231">
        <v>11621</v>
      </c>
      <c r="S381" s="230">
        <v>44237</v>
      </c>
      <c r="T381" s="228" t="s">
        <v>5565</v>
      </c>
    </row>
    <row r="382" spans="1:20" x14ac:dyDescent="0.25">
      <c r="A382" s="209">
        <v>372</v>
      </c>
      <c r="B382" s="210" t="s">
        <v>6136</v>
      </c>
      <c r="C382" s="228" t="s">
        <v>54</v>
      </c>
      <c r="D382" s="228"/>
      <c r="E382" s="226"/>
      <c r="F382" s="228" t="s">
        <v>6137</v>
      </c>
      <c r="G382" s="228" t="s">
        <v>94</v>
      </c>
      <c r="H382" s="228" t="s">
        <v>6138</v>
      </c>
      <c r="I382" s="228">
        <v>1</v>
      </c>
      <c r="J382" s="228" t="s">
        <v>5564</v>
      </c>
      <c r="K382" s="228">
        <v>28702800</v>
      </c>
      <c r="L382" s="229"/>
      <c r="M382" s="230">
        <v>44255</v>
      </c>
      <c r="N382" s="228">
        <v>1</v>
      </c>
      <c r="O382" s="228" t="s">
        <v>5564</v>
      </c>
      <c r="P382" s="228">
        <v>28702800</v>
      </c>
      <c r="Q382" s="229"/>
      <c r="R382" s="231">
        <v>11621</v>
      </c>
      <c r="S382" s="230">
        <v>44237</v>
      </c>
      <c r="T382" s="228" t="s">
        <v>5565</v>
      </c>
    </row>
    <row r="383" spans="1:20" x14ac:dyDescent="0.25">
      <c r="A383" s="209">
        <v>373</v>
      </c>
      <c r="B383" s="210" t="s">
        <v>6139</v>
      </c>
      <c r="C383" s="228" t="s">
        <v>54</v>
      </c>
      <c r="D383" s="228"/>
      <c r="E383" s="226"/>
      <c r="F383" s="228" t="s">
        <v>6140</v>
      </c>
      <c r="G383" s="228" t="s">
        <v>94</v>
      </c>
      <c r="H383" s="228" t="s">
        <v>5639</v>
      </c>
      <c r="I383" s="228">
        <v>1</v>
      </c>
      <c r="J383" s="228" t="s">
        <v>5564</v>
      </c>
      <c r="K383" s="228">
        <v>24522000</v>
      </c>
      <c r="L383" s="229"/>
      <c r="M383" s="230">
        <v>44255</v>
      </c>
      <c r="N383" s="228">
        <v>1</v>
      </c>
      <c r="O383" s="228" t="s">
        <v>5564</v>
      </c>
      <c r="P383" s="228">
        <v>24522000</v>
      </c>
      <c r="Q383" s="229"/>
      <c r="R383" s="231">
        <v>11621</v>
      </c>
      <c r="S383" s="230">
        <v>44237</v>
      </c>
      <c r="T383" s="228" t="s">
        <v>5565</v>
      </c>
    </row>
    <row r="384" spans="1:20" x14ac:dyDescent="0.25">
      <c r="A384" s="209">
        <v>374</v>
      </c>
      <c r="B384" s="210" t="s">
        <v>6141</v>
      </c>
      <c r="C384" s="228" t="s">
        <v>54</v>
      </c>
      <c r="D384" s="228"/>
      <c r="E384" s="226"/>
      <c r="F384" s="228" t="s">
        <v>6142</v>
      </c>
      <c r="G384" s="228" t="s">
        <v>94</v>
      </c>
      <c r="H384" s="228" t="s">
        <v>5625</v>
      </c>
      <c r="I384" s="228">
        <v>1</v>
      </c>
      <c r="J384" s="228" t="s">
        <v>5564</v>
      </c>
      <c r="K384" s="228">
        <v>25500000</v>
      </c>
      <c r="L384" s="229"/>
      <c r="M384" s="230">
        <v>44255</v>
      </c>
      <c r="N384" s="228">
        <v>1</v>
      </c>
      <c r="O384" s="228" t="s">
        <v>5564</v>
      </c>
      <c r="P384" s="228">
        <v>25452400</v>
      </c>
      <c r="Q384" s="229"/>
      <c r="R384" s="231">
        <v>12521</v>
      </c>
      <c r="S384" s="230">
        <v>44239</v>
      </c>
      <c r="T384" s="228" t="s">
        <v>5565</v>
      </c>
    </row>
    <row r="385" spans="1:20" x14ac:dyDescent="0.25">
      <c r="A385" s="209">
        <v>375</v>
      </c>
      <c r="B385" s="210" t="s">
        <v>6143</v>
      </c>
      <c r="C385" s="228" t="s">
        <v>54</v>
      </c>
      <c r="D385" s="228"/>
      <c r="E385" s="226"/>
      <c r="F385" s="228" t="s">
        <v>6144</v>
      </c>
      <c r="G385" s="228" t="s">
        <v>94</v>
      </c>
      <c r="H385" s="228" t="s">
        <v>5585</v>
      </c>
      <c r="I385" s="228">
        <v>1</v>
      </c>
      <c r="J385" s="228" t="s">
        <v>5564</v>
      </c>
      <c r="K385" s="228">
        <v>89600000</v>
      </c>
      <c r="L385" s="229"/>
      <c r="M385" s="230">
        <v>44255</v>
      </c>
      <c r="N385" s="228">
        <v>1</v>
      </c>
      <c r="O385" s="228" t="s">
        <v>5564</v>
      </c>
      <c r="P385" s="228">
        <v>74980000</v>
      </c>
      <c r="Q385" s="229"/>
      <c r="R385" s="231">
        <v>2221</v>
      </c>
      <c r="S385" s="230">
        <v>44245</v>
      </c>
      <c r="T385" s="228" t="s">
        <v>5565</v>
      </c>
    </row>
    <row r="386" spans="1:20" x14ac:dyDescent="0.25">
      <c r="A386" s="209">
        <v>376</v>
      </c>
      <c r="B386" s="210" t="s">
        <v>6145</v>
      </c>
      <c r="C386" s="228" t="s">
        <v>54</v>
      </c>
      <c r="D386" s="228"/>
      <c r="E386" s="226"/>
      <c r="F386" s="228" t="s">
        <v>6146</v>
      </c>
      <c r="G386" s="228" t="s">
        <v>94</v>
      </c>
      <c r="H386" s="228" t="s">
        <v>5755</v>
      </c>
      <c r="I386" s="228">
        <v>1</v>
      </c>
      <c r="J386" s="228" t="s">
        <v>5564</v>
      </c>
      <c r="K386" s="228">
        <v>41004000</v>
      </c>
      <c r="L386" s="229"/>
      <c r="M386" s="230">
        <v>44316</v>
      </c>
      <c r="N386" s="228">
        <v>1</v>
      </c>
      <c r="O386" s="228" t="s">
        <v>5564</v>
      </c>
      <c r="P386" s="228">
        <v>29158400</v>
      </c>
      <c r="Q386" s="229"/>
      <c r="R386" s="231">
        <v>11021</v>
      </c>
      <c r="S386" s="230">
        <v>44308</v>
      </c>
      <c r="T386" s="228" t="s">
        <v>5565</v>
      </c>
    </row>
    <row r="387" spans="1:20" x14ac:dyDescent="0.25">
      <c r="A387" s="209">
        <v>377</v>
      </c>
      <c r="B387" s="210" t="s">
        <v>6147</v>
      </c>
      <c r="C387" s="228" t="s">
        <v>54</v>
      </c>
      <c r="D387" s="228"/>
      <c r="E387" s="226"/>
      <c r="F387" s="228" t="s">
        <v>6148</v>
      </c>
      <c r="G387" s="228" t="s">
        <v>94</v>
      </c>
      <c r="H387" s="228" t="s">
        <v>5755</v>
      </c>
      <c r="I387" s="228">
        <v>1</v>
      </c>
      <c r="J387" s="228" t="s">
        <v>5564</v>
      </c>
      <c r="K387" s="228">
        <v>39270000</v>
      </c>
      <c r="L387" s="229"/>
      <c r="M387" s="230">
        <v>44255</v>
      </c>
      <c r="N387" s="228">
        <v>1</v>
      </c>
      <c r="O387" s="228" t="s">
        <v>5564</v>
      </c>
      <c r="P387" s="228">
        <v>39270000</v>
      </c>
      <c r="Q387" s="229"/>
      <c r="R387" s="231">
        <v>7121</v>
      </c>
      <c r="S387" s="230">
        <v>44245</v>
      </c>
      <c r="T387" s="228" t="s">
        <v>5565</v>
      </c>
    </row>
    <row r="388" spans="1:20" x14ac:dyDescent="0.25">
      <c r="A388" s="209">
        <v>378</v>
      </c>
      <c r="B388" s="210" t="s">
        <v>6149</v>
      </c>
      <c r="C388" s="228" t="s">
        <v>54</v>
      </c>
      <c r="D388" s="228"/>
      <c r="E388" s="226"/>
      <c r="F388" s="228" t="s">
        <v>6150</v>
      </c>
      <c r="G388" s="228" t="s">
        <v>94</v>
      </c>
      <c r="H388" s="228" t="s">
        <v>6151</v>
      </c>
      <c r="I388" s="228">
        <v>1</v>
      </c>
      <c r="J388" s="228" t="s">
        <v>5564</v>
      </c>
      <c r="K388" s="228">
        <v>55590000</v>
      </c>
      <c r="L388" s="229"/>
      <c r="M388" s="230">
        <v>44255</v>
      </c>
      <c r="N388" s="228">
        <v>1</v>
      </c>
      <c r="O388" s="228" t="s">
        <v>5564</v>
      </c>
      <c r="P388" s="228">
        <v>34170000</v>
      </c>
      <c r="Q388" s="229"/>
      <c r="R388" s="231">
        <v>11021</v>
      </c>
      <c r="S388" s="230">
        <v>44242</v>
      </c>
      <c r="T388" s="228" t="s">
        <v>5565</v>
      </c>
    </row>
    <row r="389" spans="1:20" x14ac:dyDescent="0.25">
      <c r="A389" s="209">
        <v>379</v>
      </c>
      <c r="B389" s="210" t="s">
        <v>6152</v>
      </c>
      <c r="C389" s="228" t="s">
        <v>54</v>
      </c>
      <c r="D389" s="228"/>
      <c r="E389" s="226"/>
      <c r="F389" s="228" t="s">
        <v>6153</v>
      </c>
      <c r="G389" s="228" t="s">
        <v>94</v>
      </c>
      <c r="H389" s="228" t="s">
        <v>5619</v>
      </c>
      <c r="I389" s="228">
        <v>1</v>
      </c>
      <c r="J389" s="228" t="s">
        <v>5564</v>
      </c>
      <c r="K389" s="228">
        <v>61149000</v>
      </c>
      <c r="L389" s="229"/>
      <c r="M389" s="230">
        <v>44255</v>
      </c>
      <c r="N389" s="228">
        <v>1</v>
      </c>
      <c r="O389" s="228" t="s">
        <v>5564</v>
      </c>
      <c r="P389" s="228">
        <v>36278000</v>
      </c>
      <c r="Q389" s="229"/>
      <c r="R389" s="231">
        <v>11021</v>
      </c>
      <c r="S389" s="230">
        <v>44243</v>
      </c>
      <c r="T389" s="228" t="s">
        <v>5565</v>
      </c>
    </row>
    <row r="390" spans="1:20" x14ac:dyDescent="0.25">
      <c r="A390" s="209">
        <v>380</v>
      </c>
      <c r="B390" s="210" t="s">
        <v>6154</v>
      </c>
      <c r="C390" s="228" t="s">
        <v>54</v>
      </c>
      <c r="D390" s="228"/>
      <c r="E390" s="226"/>
      <c r="F390" s="228" t="s">
        <v>6155</v>
      </c>
      <c r="G390" s="228" t="s">
        <v>94</v>
      </c>
      <c r="H390" s="228" t="s">
        <v>5731</v>
      </c>
      <c r="I390" s="228">
        <v>1</v>
      </c>
      <c r="J390" s="228" t="s">
        <v>5564</v>
      </c>
      <c r="K390" s="228">
        <v>61149000</v>
      </c>
      <c r="L390" s="229"/>
      <c r="M390" s="230">
        <v>44255</v>
      </c>
      <c r="N390" s="228">
        <v>1</v>
      </c>
      <c r="O390" s="228" t="s">
        <v>5564</v>
      </c>
      <c r="P390" s="228">
        <v>37587000</v>
      </c>
      <c r="Q390" s="229"/>
      <c r="R390" s="231">
        <v>11021</v>
      </c>
      <c r="S390" s="230">
        <v>44244</v>
      </c>
      <c r="T390" s="228" t="s">
        <v>5565</v>
      </c>
    </row>
    <row r="391" spans="1:20" x14ac:dyDescent="0.25">
      <c r="A391" s="209">
        <v>381</v>
      </c>
      <c r="B391" s="210" t="s">
        <v>6156</v>
      </c>
      <c r="C391" s="228" t="s">
        <v>54</v>
      </c>
      <c r="D391" s="228"/>
      <c r="E391" s="226"/>
      <c r="F391" s="228" t="s">
        <v>6157</v>
      </c>
      <c r="G391" s="228" t="s">
        <v>99</v>
      </c>
      <c r="H391" s="228" t="s">
        <v>5593</v>
      </c>
      <c r="I391" s="228">
        <v>1</v>
      </c>
      <c r="J391" s="228" t="s">
        <v>6158</v>
      </c>
      <c r="K391" s="228">
        <v>180381283</v>
      </c>
      <c r="L391" s="229"/>
      <c r="M391" s="230">
        <v>44316</v>
      </c>
      <c r="N391" s="228">
        <v>41</v>
      </c>
      <c r="O391" s="228" t="s">
        <v>6158</v>
      </c>
      <c r="P391" s="228">
        <v>2049064.1463414601</v>
      </c>
      <c r="Q391" s="229"/>
      <c r="R391" s="231">
        <v>15421</v>
      </c>
      <c r="S391" s="230">
        <v>44314</v>
      </c>
      <c r="T391" s="228" t="s">
        <v>5565</v>
      </c>
    </row>
    <row r="392" spans="1:20" x14ac:dyDescent="0.25">
      <c r="A392" s="209">
        <v>382</v>
      </c>
      <c r="B392" s="210" t="s">
        <v>6159</v>
      </c>
      <c r="C392" s="228" t="s">
        <v>54</v>
      </c>
      <c r="D392" s="228"/>
      <c r="E392" s="226"/>
      <c r="F392" s="228" t="s">
        <v>6157</v>
      </c>
      <c r="G392" s="228" t="s">
        <v>99</v>
      </c>
      <c r="H392" s="228" t="s">
        <v>5593</v>
      </c>
      <c r="I392" s="228">
        <v>1</v>
      </c>
      <c r="J392" s="228" t="s">
        <v>6158</v>
      </c>
      <c r="K392" s="228">
        <v>180381283</v>
      </c>
      <c r="L392" s="229"/>
      <c r="M392" s="230">
        <v>44316</v>
      </c>
      <c r="N392" s="228">
        <v>30</v>
      </c>
      <c r="O392" s="228" t="s">
        <v>6158</v>
      </c>
      <c r="P392" s="228">
        <v>1625765.3</v>
      </c>
      <c r="Q392" s="229"/>
      <c r="R392" s="231">
        <v>15421</v>
      </c>
      <c r="S392" s="230">
        <v>44300</v>
      </c>
      <c r="T392" s="228" t="s">
        <v>5565</v>
      </c>
    </row>
    <row r="393" spans="1:20" x14ac:dyDescent="0.25">
      <c r="A393" s="209">
        <v>383</v>
      </c>
      <c r="B393" s="210" t="s">
        <v>6160</v>
      </c>
      <c r="C393" s="228" t="s">
        <v>54</v>
      </c>
      <c r="D393" s="228"/>
      <c r="E393" s="226"/>
      <c r="F393" s="228" t="s">
        <v>6161</v>
      </c>
      <c r="G393" s="228" t="s">
        <v>94</v>
      </c>
      <c r="H393" s="228" t="s">
        <v>5666</v>
      </c>
      <c r="I393" s="228">
        <v>1</v>
      </c>
      <c r="J393" s="228" t="s">
        <v>5564</v>
      </c>
      <c r="K393" s="228">
        <v>61200000</v>
      </c>
      <c r="L393" s="229"/>
      <c r="M393" s="230">
        <v>44347</v>
      </c>
      <c r="N393" s="228">
        <v>1</v>
      </c>
      <c r="O393" s="228" t="s">
        <v>5564</v>
      </c>
      <c r="P393" s="228">
        <v>58905000</v>
      </c>
      <c r="Q393" s="229"/>
      <c r="R393" s="231">
        <v>4921</v>
      </c>
      <c r="S393" s="230">
        <v>44335</v>
      </c>
      <c r="T393" s="228" t="s">
        <v>5565</v>
      </c>
    </row>
    <row r="394" spans="1:20" x14ac:dyDescent="0.25">
      <c r="A394" s="209">
        <v>384</v>
      </c>
      <c r="B394" s="210" t="s">
        <v>6162</v>
      </c>
      <c r="C394" s="228" t="s">
        <v>54</v>
      </c>
      <c r="D394" s="228"/>
      <c r="E394" s="226"/>
      <c r="F394" s="228" t="s">
        <v>6163</v>
      </c>
      <c r="G394" s="228" t="s">
        <v>94</v>
      </c>
      <c r="H394" s="228" t="s">
        <v>5563</v>
      </c>
      <c r="I394" s="228">
        <v>1</v>
      </c>
      <c r="J394" s="228" t="s">
        <v>5564</v>
      </c>
      <c r="K394" s="228">
        <v>65688000</v>
      </c>
      <c r="L394" s="229"/>
      <c r="M394" s="230">
        <v>44255</v>
      </c>
      <c r="N394" s="228">
        <v>1</v>
      </c>
      <c r="O394" s="228" t="s">
        <v>5564</v>
      </c>
      <c r="P394" s="228">
        <v>56304000</v>
      </c>
      <c r="Q394" s="229"/>
      <c r="R394" s="231">
        <v>4721</v>
      </c>
      <c r="S394" s="230">
        <v>44253</v>
      </c>
      <c r="T394" s="228" t="s">
        <v>5565</v>
      </c>
    </row>
    <row r="395" spans="1:20" x14ac:dyDescent="0.25">
      <c r="A395" s="209">
        <v>385</v>
      </c>
      <c r="B395" s="210" t="s">
        <v>6164</v>
      </c>
      <c r="C395" s="228" t="s">
        <v>54</v>
      </c>
      <c r="D395" s="228"/>
      <c r="E395" s="226"/>
      <c r="F395" s="228" t="s">
        <v>6165</v>
      </c>
      <c r="G395" s="228" t="s">
        <v>94</v>
      </c>
      <c r="H395" s="228" t="s">
        <v>5831</v>
      </c>
      <c r="I395" s="228">
        <v>1</v>
      </c>
      <c r="J395" s="228" t="s">
        <v>5564</v>
      </c>
      <c r="K395" s="228">
        <v>47838000</v>
      </c>
      <c r="L395" s="229"/>
      <c r="M395" s="230">
        <v>44286</v>
      </c>
      <c r="N395" s="228">
        <v>1</v>
      </c>
      <c r="O395" s="228" t="s">
        <v>5564</v>
      </c>
      <c r="P395" s="228">
        <v>41004000</v>
      </c>
      <c r="Q395" s="229"/>
      <c r="R395" s="231">
        <v>13421</v>
      </c>
      <c r="S395" s="230">
        <v>44271</v>
      </c>
      <c r="T395" s="228" t="s">
        <v>5565</v>
      </c>
    </row>
    <row r="396" spans="1:20" x14ac:dyDescent="0.25">
      <c r="A396" s="209">
        <v>386</v>
      </c>
      <c r="B396" s="210" t="s">
        <v>6166</v>
      </c>
      <c r="C396" s="228" t="s">
        <v>54</v>
      </c>
      <c r="D396" s="228"/>
      <c r="E396" s="226"/>
      <c r="F396" s="228" t="s">
        <v>6167</v>
      </c>
      <c r="G396" s="228" t="s">
        <v>94</v>
      </c>
      <c r="H396" s="228" t="s">
        <v>5831</v>
      </c>
      <c r="I396" s="228">
        <v>1</v>
      </c>
      <c r="J396" s="228" t="s">
        <v>5564</v>
      </c>
      <c r="K396" s="228">
        <v>47838000</v>
      </c>
      <c r="L396" s="229"/>
      <c r="M396" s="230">
        <v>44286</v>
      </c>
      <c r="N396" s="228">
        <v>1</v>
      </c>
      <c r="O396" s="228" t="s">
        <v>5564</v>
      </c>
      <c r="P396" s="228">
        <v>41004000</v>
      </c>
      <c r="Q396" s="229"/>
      <c r="R396" s="231">
        <v>13421</v>
      </c>
      <c r="S396" s="230">
        <v>44265</v>
      </c>
      <c r="T396" s="228" t="s">
        <v>5565</v>
      </c>
    </row>
    <row r="397" spans="1:20" x14ac:dyDescent="0.25">
      <c r="A397" s="209">
        <v>387</v>
      </c>
      <c r="B397" s="210" t="s">
        <v>6168</v>
      </c>
      <c r="C397" s="228" t="s">
        <v>54</v>
      </c>
      <c r="D397" s="228"/>
      <c r="E397" s="226"/>
      <c r="F397" s="228" t="s">
        <v>6169</v>
      </c>
      <c r="G397" s="228" t="s">
        <v>94</v>
      </c>
      <c r="H397" s="228" t="s">
        <v>5831</v>
      </c>
      <c r="I397" s="228">
        <v>1</v>
      </c>
      <c r="J397" s="228" t="s">
        <v>5564</v>
      </c>
      <c r="K397" s="228">
        <v>47838000</v>
      </c>
      <c r="L397" s="229"/>
      <c r="M397" s="230">
        <v>44286</v>
      </c>
      <c r="N397" s="228">
        <v>1</v>
      </c>
      <c r="O397" s="228" t="s">
        <v>5564</v>
      </c>
      <c r="P397" s="228">
        <v>41004000</v>
      </c>
      <c r="Q397" s="229"/>
      <c r="R397" s="231">
        <v>13421</v>
      </c>
      <c r="S397" s="230">
        <v>44272</v>
      </c>
      <c r="T397" s="228" t="s">
        <v>5565</v>
      </c>
    </row>
    <row r="398" spans="1:20" x14ac:dyDescent="0.25">
      <c r="A398" s="209">
        <v>388</v>
      </c>
      <c r="B398" s="210" t="s">
        <v>6170</v>
      </c>
      <c r="C398" s="228" t="s">
        <v>54</v>
      </c>
      <c r="D398" s="228"/>
      <c r="E398" s="226"/>
      <c r="F398" s="228" t="s">
        <v>6171</v>
      </c>
      <c r="G398" s="228" t="s">
        <v>94</v>
      </c>
      <c r="H398" s="228" t="s">
        <v>5831</v>
      </c>
      <c r="I398" s="228">
        <v>1</v>
      </c>
      <c r="J398" s="228" t="s">
        <v>5564</v>
      </c>
      <c r="K398" s="228">
        <v>47838000</v>
      </c>
      <c r="L398" s="229"/>
      <c r="M398" s="230">
        <v>44286</v>
      </c>
      <c r="N398" s="228">
        <v>1</v>
      </c>
      <c r="O398" s="228" t="s">
        <v>5564</v>
      </c>
      <c r="P398" s="228">
        <v>41004000</v>
      </c>
      <c r="Q398" s="229"/>
      <c r="R398" s="231">
        <v>13421</v>
      </c>
      <c r="S398" s="230">
        <v>44267</v>
      </c>
      <c r="T398" s="228" t="s">
        <v>5565</v>
      </c>
    </row>
    <row r="399" spans="1:20" x14ac:dyDescent="0.25">
      <c r="A399" s="209">
        <v>389</v>
      </c>
      <c r="B399" s="210" t="s">
        <v>6172</v>
      </c>
      <c r="C399" s="228" t="s">
        <v>54</v>
      </c>
      <c r="D399" s="228"/>
      <c r="E399" s="226"/>
      <c r="F399" s="228" t="s">
        <v>6173</v>
      </c>
      <c r="G399" s="228" t="s">
        <v>94</v>
      </c>
      <c r="H399" s="228" t="s">
        <v>5731</v>
      </c>
      <c r="I399" s="228">
        <v>1</v>
      </c>
      <c r="J399" s="228" t="s">
        <v>5564</v>
      </c>
      <c r="K399" s="228">
        <v>62872800</v>
      </c>
      <c r="L399" s="229"/>
      <c r="M399" s="230">
        <v>44255</v>
      </c>
      <c r="N399" s="228">
        <v>1</v>
      </c>
      <c r="O399" s="228" t="s">
        <v>5564</v>
      </c>
      <c r="P399" s="228">
        <v>62872800</v>
      </c>
      <c r="Q399" s="229"/>
      <c r="R399" s="231">
        <v>4221</v>
      </c>
      <c r="S399" s="230">
        <v>44245</v>
      </c>
      <c r="T399" s="228" t="s">
        <v>5565</v>
      </c>
    </row>
    <row r="400" spans="1:20" x14ac:dyDescent="0.25">
      <c r="A400" s="209">
        <v>390</v>
      </c>
      <c r="B400" s="210" t="s">
        <v>6174</v>
      </c>
      <c r="C400" s="228" t="s">
        <v>54</v>
      </c>
      <c r="D400" s="228"/>
      <c r="E400" s="226"/>
      <c r="F400" s="228" t="s">
        <v>6175</v>
      </c>
      <c r="G400" s="228" t="s">
        <v>94</v>
      </c>
      <c r="H400" s="228" t="s">
        <v>5731</v>
      </c>
      <c r="I400" s="228">
        <v>1</v>
      </c>
      <c r="J400" s="228" t="s">
        <v>5564</v>
      </c>
      <c r="K400" s="228">
        <v>45787800</v>
      </c>
      <c r="L400" s="229"/>
      <c r="M400" s="230">
        <v>44255</v>
      </c>
      <c r="N400" s="228">
        <v>1</v>
      </c>
      <c r="O400" s="228" t="s">
        <v>5564</v>
      </c>
      <c r="P400" s="228">
        <v>45787800</v>
      </c>
      <c r="Q400" s="229"/>
      <c r="R400" s="231">
        <v>4221</v>
      </c>
      <c r="S400" s="230">
        <v>44245</v>
      </c>
      <c r="T400" s="228" t="s">
        <v>5565</v>
      </c>
    </row>
    <row r="401" spans="1:20" x14ac:dyDescent="0.25">
      <c r="A401" s="209">
        <v>391</v>
      </c>
      <c r="B401" s="210" t="s">
        <v>6176</v>
      </c>
      <c r="C401" s="228" t="s">
        <v>54</v>
      </c>
      <c r="D401" s="228"/>
      <c r="E401" s="226"/>
      <c r="F401" s="228" t="s">
        <v>6177</v>
      </c>
      <c r="G401" s="228" t="s">
        <v>94</v>
      </c>
      <c r="H401" s="228" t="s">
        <v>5731</v>
      </c>
      <c r="I401" s="228">
        <v>1</v>
      </c>
      <c r="J401" s="228" t="s">
        <v>5564</v>
      </c>
      <c r="K401" s="228">
        <v>25969200</v>
      </c>
      <c r="L401" s="229"/>
      <c r="M401" s="230">
        <v>44255</v>
      </c>
      <c r="N401" s="228">
        <v>1</v>
      </c>
      <c r="O401" s="228" t="s">
        <v>5564</v>
      </c>
      <c r="P401" s="228">
        <v>25969200</v>
      </c>
      <c r="Q401" s="229"/>
      <c r="R401" s="231">
        <v>4221</v>
      </c>
      <c r="S401" s="230">
        <v>44246</v>
      </c>
      <c r="T401" s="228" t="s">
        <v>5565</v>
      </c>
    </row>
    <row r="402" spans="1:20" x14ac:dyDescent="0.25">
      <c r="A402" s="209">
        <v>392</v>
      </c>
      <c r="B402" s="210" t="s">
        <v>6178</v>
      </c>
      <c r="C402" s="228" t="s">
        <v>54</v>
      </c>
      <c r="D402" s="228"/>
      <c r="E402" s="226"/>
      <c r="F402" s="228" t="s">
        <v>6179</v>
      </c>
      <c r="G402" s="228" t="s">
        <v>94</v>
      </c>
      <c r="H402" s="228" t="s">
        <v>5731</v>
      </c>
      <c r="I402" s="228">
        <v>1</v>
      </c>
      <c r="J402" s="228" t="s">
        <v>5564</v>
      </c>
      <c r="K402" s="228">
        <v>25969200</v>
      </c>
      <c r="L402" s="229"/>
      <c r="M402" s="230">
        <v>44255</v>
      </c>
      <c r="N402" s="228">
        <v>1</v>
      </c>
      <c r="O402" s="228" t="s">
        <v>5564</v>
      </c>
      <c r="P402" s="228">
        <v>25969200</v>
      </c>
      <c r="Q402" s="229"/>
      <c r="R402" s="231">
        <v>4221</v>
      </c>
      <c r="S402" s="230">
        <v>44246</v>
      </c>
      <c r="T402" s="228" t="s">
        <v>5565</v>
      </c>
    </row>
    <row r="403" spans="1:20" x14ac:dyDescent="0.25">
      <c r="A403" s="209">
        <v>393</v>
      </c>
      <c r="B403" s="210" t="s">
        <v>6180</v>
      </c>
      <c r="C403" s="228" t="s">
        <v>54</v>
      </c>
      <c r="D403" s="228"/>
      <c r="E403" s="226"/>
      <c r="F403" s="228" t="s">
        <v>6181</v>
      </c>
      <c r="G403" s="228" t="s">
        <v>94</v>
      </c>
      <c r="H403" s="228" t="s">
        <v>5731</v>
      </c>
      <c r="I403" s="228">
        <v>1</v>
      </c>
      <c r="J403" s="228" t="s">
        <v>5564</v>
      </c>
      <c r="K403" s="228">
        <v>74872500</v>
      </c>
      <c r="L403" s="229"/>
      <c r="M403" s="230">
        <v>44255</v>
      </c>
      <c r="N403" s="228">
        <v>1</v>
      </c>
      <c r="O403" s="228" t="s">
        <v>5564</v>
      </c>
      <c r="P403" s="228">
        <v>62872800</v>
      </c>
      <c r="Q403" s="229"/>
      <c r="R403" s="231">
        <v>4221</v>
      </c>
      <c r="S403" s="230">
        <v>44249</v>
      </c>
      <c r="T403" s="228" t="s">
        <v>5565</v>
      </c>
    </row>
    <row r="404" spans="1:20" x14ac:dyDescent="0.25">
      <c r="A404" s="209">
        <v>394</v>
      </c>
      <c r="B404" s="210" t="s">
        <v>6182</v>
      </c>
      <c r="C404" s="228" t="s">
        <v>54</v>
      </c>
      <c r="D404" s="228"/>
      <c r="E404" s="226"/>
      <c r="F404" s="228" t="s">
        <v>6183</v>
      </c>
      <c r="G404" s="228" t="s">
        <v>94</v>
      </c>
      <c r="H404" s="228" t="s">
        <v>5791</v>
      </c>
      <c r="I404" s="228">
        <v>1</v>
      </c>
      <c r="J404" s="228" t="s">
        <v>5564</v>
      </c>
      <c r="K404" s="228">
        <v>110495000</v>
      </c>
      <c r="L404" s="229"/>
      <c r="M404" s="230">
        <v>44286</v>
      </c>
      <c r="N404" s="228">
        <v>1</v>
      </c>
      <c r="O404" s="228" t="s">
        <v>5564</v>
      </c>
      <c r="P404" s="228">
        <v>89974500</v>
      </c>
      <c r="Q404" s="229"/>
      <c r="R404" s="231">
        <v>8421</v>
      </c>
      <c r="S404" s="230">
        <v>44272</v>
      </c>
      <c r="T404" s="228" t="s">
        <v>5565</v>
      </c>
    </row>
    <row r="405" spans="1:20" x14ac:dyDescent="0.25">
      <c r="A405" s="209">
        <v>395</v>
      </c>
      <c r="B405" s="210" t="s">
        <v>6184</v>
      </c>
      <c r="C405" s="228" t="s">
        <v>54</v>
      </c>
      <c r="D405" s="228"/>
      <c r="E405" s="226"/>
      <c r="F405" s="228" t="s">
        <v>6185</v>
      </c>
      <c r="G405" s="228" t="s">
        <v>94</v>
      </c>
      <c r="H405" s="228" t="s">
        <v>5780</v>
      </c>
      <c r="I405" s="228">
        <v>1</v>
      </c>
      <c r="J405" s="228" t="s">
        <v>5564</v>
      </c>
      <c r="K405" s="228">
        <v>37587000</v>
      </c>
      <c r="L405" s="229"/>
      <c r="M405" s="230">
        <v>44255</v>
      </c>
      <c r="N405" s="228">
        <v>1</v>
      </c>
      <c r="O405" s="228" t="s">
        <v>5564</v>
      </c>
      <c r="P405" s="228">
        <v>35700000</v>
      </c>
      <c r="Q405" s="229"/>
      <c r="R405" s="231">
        <v>5521</v>
      </c>
      <c r="S405" s="230">
        <v>44246</v>
      </c>
      <c r="T405" s="228" t="s">
        <v>5565</v>
      </c>
    </row>
    <row r="406" spans="1:20" x14ac:dyDescent="0.25">
      <c r="A406" s="209">
        <v>396</v>
      </c>
      <c r="B406" s="210" t="s">
        <v>6186</v>
      </c>
      <c r="C406" s="228" t="s">
        <v>54</v>
      </c>
      <c r="D406" s="228"/>
      <c r="E406" s="226"/>
      <c r="F406" s="228" t="s">
        <v>6187</v>
      </c>
      <c r="G406" s="228" t="s">
        <v>94</v>
      </c>
      <c r="H406" s="228" t="s">
        <v>5780</v>
      </c>
      <c r="I406" s="228">
        <v>1</v>
      </c>
      <c r="J406" s="228" t="s">
        <v>5564</v>
      </c>
      <c r="K406" s="228">
        <v>37587000</v>
      </c>
      <c r="L406" s="229"/>
      <c r="M406" s="230">
        <v>44255</v>
      </c>
      <c r="N406" s="228">
        <v>1</v>
      </c>
      <c r="O406" s="228" t="s">
        <v>5564</v>
      </c>
      <c r="P406" s="228">
        <v>37587000</v>
      </c>
      <c r="Q406" s="229"/>
      <c r="R406" s="231">
        <v>5521</v>
      </c>
      <c r="S406" s="230">
        <v>44244</v>
      </c>
      <c r="T406" s="228" t="s">
        <v>5565</v>
      </c>
    </row>
    <row r="407" spans="1:20" x14ac:dyDescent="0.25">
      <c r="A407" s="209">
        <v>397</v>
      </c>
      <c r="B407" s="210" t="s">
        <v>6188</v>
      </c>
      <c r="C407" s="228" t="s">
        <v>54</v>
      </c>
      <c r="D407" s="228"/>
      <c r="E407" s="226"/>
      <c r="F407" s="228" t="s">
        <v>6189</v>
      </c>
      <c r="G407" s="228" t="s">
        <v>94</v>
      </c>
      <c r="H407" s="228" t="s">
        <v>5780</v>
      </c>
      <c r="I407" s="228">
        <v>1</v>
      </c>
      <c r="J407" s="228" t="s">
        <v>5564</v>
      </c>
      <c r="K407" s="228">
        <v>37587000</v>
      </c>
      <c r="L407" s="229"/>
      <c r="M407" s="230">
        <v>44255</v>
      </c>
      <c r="N407" s="228">
        <v>1</v>
      </c>
      <c r="O407" s="228" t="s">
        <v>5564</v>
      </c>
      <c r="P407" s="228">
        <v>32130000</v>
      </c>
      <c r="Q407" s="229"/>
      <c r="R407" s="231">
        <v>5521</v>
      </c>
      <c r="S407" s="230">
        <v>44245</v>
      </c>
      <c r="T407" s="228" t="s">
        <v>5565</v>
      </c>
    </row>
    <row r="408" spans="1:20" x14ac:dyDescent="0.25">
      <c r="A408" s="209">
        <v>398</v>
      </c>
      <c r="B408" s="210" t="s">
        <v>6190</v>
      </c>
      <c r="C408" s="228" t="s">
        <v>54</v>
      </c>
      <c r="D408" s="228"/>
      <c r="E408" s="226"/>
      <c r="F408" s="228" t="s">
        <v>6191</v>
      </c>
      <c r="G408" s="228" t="s">
        <v>94</v>
      </c>
      <c r="H408" s="228" t="s">
        <v>6192</v>
      </c>
      <c r="I408" s="228">
        <v>1</v>
      </c>
      <c r="J408" s="228" t="s">
        <v>5564</v>
      </c>
      <c r="K408" s="228">
        <v>37211130</v>
      </c>
      <c r="L408" s="229"/>
      <c r="M408" s="230">
        <v>44255</v>
      </c>
      <c r="N408" s="228">
        <v>1</v>
      </c>
      <c r="O408" s="228" t="s">
        <v>5564</v>
      </c>
      <c r="P408" s="228">
        <v>36091000</v>
      </c>
      <c r="Q408" s="229"/>
      <c r="R408" s="231">
        <v>9321</v>
      </c>
      <c r="S408" s="230">
        <v>44249</v>
      </c>
      <c r="T408" s="228" t="s">
        <v>5565</v>
      </c>
    </row>
    <row r="409" spans="1:20" x14ac:dyDescent="0.25">
      <c r="A409" s="209">
        <v>399</v>
      </c>
      <c r="B409" s="210" t="s">
        <v>6193</v>
      </c>
      <c r="C409" s="228" t="s">
        <v>54</v>
      </c>
      <c r="D409" s="228"/>
      <c r="E409" s="226"/>
      <c r="F409" s="228" t="s">
        <v>6194</v>
      </c>
      <c r="G409" s="228" t="s">
        <v>94</v>
      </c>
      <c r="H409" s="228" t="s">
        <v>6192</v>
      </c>
      <c r="I409" s="228">
        <v>1</v>
      </c>
      <c r="J409" s="228" t="s">
        <v>5564</v>
      </c>
      <c r="K409" s="228">
        <v>37211130</v>
      </c>
      <c r="L409" s="229"/>
      <c r="M409" s="230">
        <v>44255</v>
      </c>
      <c r="N409" s="228">
        <v>1</v>
      </c>
      <c r="O409" s="228" t="s">
        <v>5564</v>
      </c>
      <c r="P409" s="228">
        <v>39091000</v>
      </c>
      <c r="Q409" s="229"/>
      <c r="R409" s="231">
        <v>9321</v>
      </c>
      <c r="S409" s="230">
        <v>44246</v>
      </c>
      <c r="T409" s="228" t="s">
        <v>5565</v>
      </c>
    </row>
    <row r="410" spans="1:20" x14ac:dyDescent="0.25">
      <c r="A410" s="209">
        <v>400</v>
      </c>
      <c r="B410" s="210" t="s">
        <v>6195</v>
      </c>
      <c r="C410" s="228" t="s">
        <v>54</v>
      </c>
      <c r="D410" s="228"/>
      <c r="E410" s="226"/>
      <c r="F410" s="228" t="s">
        <v>6196</v>
      </c>
      <c r="G410" s="228" t="s">
        <v>94</v>
      </c>
      <c r="H410" s="228" t="s">
        <v>6192</v>
      </c>
      <c r="I410" s="228">
        <v>1</v>
      </c>
      <c r="J410" s="228" t="s">
        <v>5564</v>
      </c>
      <c r="K410" s="228">
        <v>25969200</v>
      </c>
      <c r="L410" s="229"/>
      <c r="M410" s="230">
        <v>44255</v>
      </c>
      <c r="N410" s="228">
        <v>1</v>
      </c>
      <c r="O410" s="228" t="s">
        <v>5564</v>
      </c>
      <c r="P410" s="228">
        <v>24935600</v>
      </c>
      <c r="Q410" s="229"/>
      <c r="R410" s="231">
        <v>9321</v>
      </c>
      <c r="S410" s="230">
        <v>44246</v>
      </c>
      <c r="T410" s="228" t="s">
        <v>5565</v>
      </c>
    </row>
    <row r="411" spans="1:20" x14ac:dyDescent="0.25">
      <c r="A411" s="209">
        <v>401</v>
      </c>
      <c r="B411" s="210" t="s">
        <v>6197</v>
      </c>
      <c r="C411" s="228" t="s">
        <v>54</v>
      </c>
      <c r="D411" s="228"/>
      <c r="E411" s="226"/>
      <c r="F411" s="228" t="s">
        <v>6198</v>
      </c>
      <c r="G411" s="228" t="s">
        <v>94</v>
      </c>
      <c r="H411" s="228" t="s">
        <v>6192</v>
      </c>
      <c r="I411" s="228">
        <v>1</v>
      </c>
      <c r="J411" s="228" t="s">
        <v>5564</v>
      </c>
      <c r="K411" s="228">
        <v>37587000</v>
      </c>
      <c r="L411" s="229"/>
      <c r="M411" s="230">
        <v>44255</v>
      </c>
      <c r="N411" s="228">
        <v>1</v>
      </c>
      <c r="O411" s="228" t="s">
        <v>5564</v>
      </c>
      <c r="P411" s="228">
        <v>36091000</v>
      </c>
      <c r="Q411" s="229"/>
      <c r="R411" s="231">
        <v>9321</v>
      </c>
      <c r="S411" s="230">
        <v>44252</v>
      </c>
      <c r="T411" s="228" t="s">
        <v>5565</v>
      </c>
    </row>
    <row r="412" spans="1:20" x14ac:dyDescent="0.25">
      <c r="A412" s="209">
        <v>402</v>
      </c>
      <c r="B412" s="210" t="s">
        <v>6199</v>
      </c>
      <c r="C412" s="228" t="s">
        <v>54</v>
      </c>
      <c r="D412" s="228"/>
      <c r="E412" s="226"/>
      <c r="F412" s="228" t="s">
        <v>6200</v>
      </c>
      <c r="G412" s="228" t="s">
        <v>94</v>
      </c>
      <c r="H412" s="228" t="s">
        <v>6192</v>
      </c>
      <c r="I412" s="228">
        <v>1</v>
      </c>
      <c r="J412" s="228" t="s">
        <v>5564</v>
      </c>
      <c r="K412" s="228">
        <v>74872500</v>
      </c>
      <c r="L412" s="229"/>
      <c r="M412" s="230">
        <v>44255</v>
      </c>
      <c r="N412" s="228">
        <v>1</v>
      </c>
      <c r="O412" s="228" t="s">
        <v>5564</v>
      </c>
      <c r="P412" s="228">
        <v>71892500</v>
      </c>
      <c r="Q412" s="229"/>
      <c r="R412" s="231">
        <v>9321</v>
      </c>
      <c r="S412" s="230">
        <v>44249</v>
      </c>
      <c r="T412" s="228" t="s">
        <v>5565</v>
      </c>
    </row>
    <row r="413" spans="1:20" x14ac:dyDescent="0.25">
      <c r="A413" s="209">
        <v>403</v>
      </c>
      <c r="B413" s="210" t="s">
        <v>6201</v>
      </c>
      <c r="C413" s="228" t="s">
        <v>54</v>
      </c>
      <c r="D413" s="228"/>
      <c r="E413" s="226"/>
      <c r="F413" s="228" t="s">
        <v>6202</v>
      </c>
      <c r="G413" s="228" t="s">
        <v>101</v>
      </c>
      <c r="H413" s="228" t="s">
        <v>5450</v>
      </c>
      <c r="I413" s="228">
        <v>1</v>
      </c>
      <c r="J413" s="228" t="s">
        <v>5564</v>
      </c>
      <c r="K413" s="228">
        <v>62872800</v>
      </c>
      <c r="L413" s="229"/>
      <c r="M413" s="230">
        <v>44286</v>
      </c>
      <c r="N413" s="228">
        <v>0</v>
      </c>
      <c r="O413" s="228" t="s">
        <v>5450</v>
      </c>
      <c r="P413" s="228">
        <v>0</v>
      </c>
      <c r="Q413" s="229"/>
      <c r="R413" s="228" t="s">
        <v>5450</v>
      </c>
      <c r="S413" s="230">
        <v>1</v>
      </c>
      <c r="T413" s="228" t="s">
        <v>5602</v>
      </c>
    </row>
    <row r="414" spans="1:20" x14ac:dyDescent="0.25">
      <c r="A414" s="209">
        <v>404</v>
      </c>
      <c r="B414" s="210" t="s">
        <v>6203</v>
      </c>
      <c r="C414" s="228" t="s">
        <v>54</v>
      </c>
      <c r="D414" s="228"/>
      <c r="E414" s="226"/>
      <c r="F414" s="228" t="s">
        <v>6204</v>
      </c>
      <c r="G414" s="228" t="s">
        <v>94</v>
      </c>
      <c r="H414" s="228" t="s">
        <v>6192</v>
      </c>
      <c r="I414" s="228">
        <v>1</v>
      </c>
      <c r="J414" s="228" t="s">
        <v>5564</v>
      </c>
      <c r="K414" s="228">
        <v>58089000</v>
      </c>
      <c r="L414" s="229"/>
      <c r="M414" s="230">
        <v>44255</v>
      </c>
      <c r="N414" s="228">
        <v>1</v>
      </c>
      <c r="O414" s="228" t="s">
        <v>5564</v>
      </c>
      <c r="P414" s="228">
        <v>55777000</v>
      </c>
      <c r="Q414" s="229"/>
      <c r="R414" s="231">
        <v>9321</v>
      </c>
      <c r="S414" s="230">
        <v>44246</v>
      </c>
      <c r="T414" s="228" t="s">
        <v>5565</v>
      </c>
    </row>
    <row r="415" spans="1:20" x14ac:dyDescent="0.25">
      <c r="A415" s="209">
        <v>405</v>
      </c>
      <c r="B415" s="210" t="s">
        <v>6205</v>
      </c>
      <c r="C415" s="228" t="s">
        <v>54</v>
      </c>
      <c r="D415" s="228"/>
      <c r="E415" s="226"/>
      <c r="F415" s="228" t="s">
        <v>6206</v>
      </c>
      <c r="G415" s="228" t="s">
        <v>94</v>
      </c>
      <c r="H415" s="228" t="s">
        <v>6192</v>
      </c>
      <c r="I415" s="228">
        <v>1</v>
      </c>
      <c r="J415" s="228" t="s">
        <v>5564</v>
      </c>
      <c r="K415" s="228">
        <v>37587000</v>
      </c>
      <c r="L415" s="229"/>
      <c r="M415" s="230">
        <v>44255</v>
      </c>
      <c r="N415" s="228">
        <v>1</v>
      </c>
      <c r="O415" s="228" t="s">
        <v>5564</v>
      </c>
      <c r="P415" s="228">
        <v>36091000</v>
      </c>
      <c r="Q415" s="229"/>
      <c r="R415" s="231">
        <v>9321</v>
      </c>
      <c r="S415" s="230">
        <v>44246</v>
      </c>
      <c r="T415" s="228" t="s">
        <v>5565</v>
      </c>
    </row>
    <row r="416" spans="1:20" x14ac:dyDescent="0.25">
      <c r="A416" s="209">
        <v>406</v>
      </c>
      <c r="B416" s="210" t="s">
        <v>6207</v>
      </c>
      <c r="C416" s="228" t="s">
        <v>54</v>
      </c>
      <c r="D416" s="228"/>
      <c r="E416" s="226"/>
      <c r="F416" s="228" t="s">
        <v>6208</v>
      </c>
      <c r="G416" s="228" t="s">
        <v>94</v>
      </c>
      <c r="H416" s="228" t="s">
        <v>6192</v>
      </c>
      <c r="I416" s="228">
        <v>1</v>
      </c>
      <c r="J416" s="228" t="s">
        <v>5564</v>
      </c>
      <c r="K416" s="228">
        <v>24522000</v>
      </c>
      <c r="L416" s="229"/>
      <c r="M416" s="230">
        <v>44255</v>
      </c>
      <c r="N416" s="228">
        <v>1</v>
      </c>
      <c r="O416" s="228" t="s">
        <v>5564</v>
      </c>
      <c r="P416" s="228">
        <v>23546000</v>
      </c>
      <c r="Q416" s="229"/>
      <c r="R416" s="231">
        <v>9321</v>
      </c>
      <c r="S416" s="230">
        <v>44249</v>
      </c>
      <c r="T416" s="228" t="s">
        <v>5565</v>
      </c>
    </row>
    <row r="417" spans="1:20" x14ac:dyDescent="0.25">
      <c r="A417" s="209">
        <v>407</v>
      </c>
      <c r="B417" s="210" t="s">
        <v>6209</v>
      </c>
      <c r="C417" s="228" t="s">
        <v>54</v>
      </c>
      <c r="D417" s="228"/>
      <c r="E417" s="226"/>
      <c r="F417" s="228" t="s">
        <v>6210</v>
      </c>
      <c r="G417" s="228" t="s">
        <v>94</v>
      </c>
      <c r="H417" s="228" t="s">
        <v>6192</v>
      </c>
      <c r="I417" s="228">
        <v>1</v>
      </c>
      <c r="J417" s="228" t="s">
        <v>5564</v>
      </c>
      <c r="K417" s="228">
        <v>37587000</v>
      </c>
      <c r="L417" s="229"/>
      <c r="M417" s="230">
        <v>44255</v>
      </c>
      <c r="N417" s="228">
        <v>1</v>
      </c>
      <c r="O417" s="228" t="s">
        <v>5564</v>
      </c>
      <c r="P417" s="228">
        <v>36091000</v>
      </c>
      <c r="Q417" s="229"/>
      <c r="R417" s="231">
        <v>9321</v>
      </c>
      <c r="S417" s="230">
        <v>44249</v>
      </c>
      <c r="T417" s="228" t="s">
        <v>5565</v>
      </c>
    </row>
    <row r="418" spans="1:20" x14ac:dyDescent="0.25">
      <c r="A418" s="209">
        <v>408</v>
      </c>
      <c r="B418" s="210" t="s">
        <v>6211</v>
      </c>
      <c r="C418" s="228" t="s">
        <v>54</v>
      </c>
      <c r="D418" s="228"/>
      <c r="E418" s="226"/>
      <c r="F418" s="228" t="s">
        <v>6212</v>
      </c>
      <c r="G418" s="228" t="s">
        <v>94</v>
      </c>
      <c r="H418" s="228" t="s">
        <v>6192</v>
      </c>
      <c r="I418" s="228">
        <v>1</v>
      </c>
      <c r="J418" s="228" t="s">
        <v>5564</v>
      </c>
      <c r="K418" s="228">
        <v>37587000</v>
      </c>
      <c r="L418" s="229"/>
      <c r="M418" s="230">
        <v>44255</v>
      </c>
      <c r="N418" s="228">
        <v>1</v>
      </c>
      <c r="O418" s="228" t="s">
        <v>5564</v>
      </c>
      <c r="P418" s="228">
        <v>36091000</v>
      </c>
      <c r="Q418" s="229"/>
      <c r="R418" s="231">
        <v>9321</v>
      </c>
      <c r="S418" s="230">
        <v>44249</v>
      </c>
      <c r="T418" s="228" t="s">
        <v>5565</v>
      </c>
    </row>
    <row r="419" spans="1:20" x14ac:dyDescent="0.25">
      <c r="A419" s="209">
        <v>409</v>
      </c>
      <c r="B419" s="210" t="s">
        <v>6213</v>
      </c>
      <c r="C419" s="228" t="s">
        <v>54</v>
      </c>
      <c r="D419" s="228"/>
      <c r="E419" s="226"/>
      <c r="F419" s="228" t="s">
        <v>6212</v>
      </c>
      <c r="G419" s="228" t="s">
        <v>94</v>
      </c>
      <c r="H419" s="228" t="s">
        <v>6192</v>
      </c>
      <c r="I419" s="228">
        <v>1</v>
      </c>
      <c r="J419" s="228" t="s">
        <v>5564</v>
      </c>
      <c r="K419" s="228">
        <v>37587000</v>
      </c>
      <c r="L419" s="229"/>
      <c r="M419" s="230">
        <v>44255</v>
      </c>
      <c r="N419" s="228">
        <v>1</v>
      </c>
      <c r="O419" s="228" t="s">
        <v>5564</v>
      </c>
      <c r="P419" s="228">
        <v>36091000</v>
      </c>
      <c r="Q419" s="229"/>
      <c r="R419" s="231">
        <v>9321</v>
      </c>
      <c r="S419" s="230">
        <v>44249</v>
      </c>
      <c r="T419" s="228" t="s">
        <v>5565</v>
      </c>
    </row>
    <row r="420" spans="1:20" x14ac:dyDescent="0.25">
      <c r="A420" s="209">
        <v>410</v>
      </c>
      <c r="B420" s="210" t="s">
        <v>6214</v>
      </c>
      <c r="C420" s="228" t="s">
        <v>54</v>
      </c>
      <c r="D420" s="228"/>
      <c r="E420" s="226"/>
      <c r="F420" s="228" t="s">
        <v>6215</v>
      </c>
      <c r="G420" s="228" t="s">
        <v>94</v>
      </c>
      <c r="H420" s="228" t="s">
        <v>6192</v>
      </c>
      <c r="I420" s="228">
        <v>1</v>
      </c>
      <c r="J420" s="228" t="s">
        <v>5564</v>
      </c>
      <c r="K420" s="228">
        <v>37587000</v>
      </c>
      <c r="L420" s="229"/>
      <c r="M420" s="230">
        <v>44286</v>
      </c>
      <c r="N420" s="228">
        <v>1</v>
      </c>
      <c r="O420" s="228" t="s">
        <v>5564</v>
      </c>
      <c r="P420" s="228">
        <v>33660000</v>
      </c>
      <c r="Q420" s="229"/>
      <c r="R420" s="231">
        <v>9321</v>
      </c>
      <c r="S420" s="230">
        <v>44260</v>
      </c>
      <c r="T420" s="228" t="s">
        <v>5565</v>
      </c>
    </row>
    <row r="421" spans="1:20" x14ac:dyDescent="0.25">
      <c r="A421" s="209">
        <v>411</v>
      </c>
      <c r="B421" s="210" t="s">
        <v>6216</v>
      </c>
      <c r="C421" s="228" t="s">
        <v>54</v>
      </c>
      <c r="D421" s="228"/>
      <c r="E421" s="226"/>
      <c r="F421" s="228" t="s">
        <v>6217</v>
      </c>
      <c r="G421" s="228" t="s">
        <v>94</v>
      </c>
      <c r="H421" s="228" t="s">
        <v>6192</v>
      </c>
      <c r="I421" s="228">
        <v>1</v>
      </c>
      <c r="J421" s="228" t="s">
        <v>5564</v>
      </c>
      <c r="K421" s="228">
        <v>37587000</v>
      </c>
      <c r="L421" s="229"/>
      <c r="M421" s="230">
        <v>44286</v>
      </c>
      <c r="N421" s="228">
        <v>1</v>
      </c>
      <c r="O421" s="228" t="s">
        <v>5564</v>
      </c>
      <c r="P421" s="228">
        <v>33660000</v>
      </c>
      <c r="Q421" s="229"/>
      <c r="R421" s="231">
        <v>9321</v>
      </c>
      <c r="S421" s="230">
        <v>44257</v>
      </c>
      <c r="T421" s="228" t="s">
        <v>5565</v>
      </c>
    </row>
    <row r="422" spans="1:20" x14ac:dyDescent="0.25">
      <c r="A422" s="209">
        <v>412</v>
      </c>
      <c r="B422" s="210" t="s">
        <v>6218</v>
      </c>
      <c r="C422" s="228" t="s">
        <v>54</v>
      </c>
      <c r="D422" s="228"/>
      <c r="E422" s="226"/>
      <c r="F422" s="228" t="s">
        <v>6219</v>
      </c>
      <c r="G422" s="228" t="s">
        <v>94</v>
      </c>
      <c r="H422" s="228" t="s">
        <v>6192</v>
      </c>
      <c r="I422" s="228">
        <v>1</v>
      </c>
      <c r="J422" s="228" t="s">
        <v>5564</v>
      </c>
      <c r="K422" s="228">
        <v>25969200</v>
      </c>
      <c r="L422" s="229"/>
      <c r="M422" s="230">
        <v>44286</v>
      </c>
      <c r="N422" s="228">
        <v>1</v>
      </c>
      <c r="O422" s="228" t="s">
        <v>5564</v>
      </c>
      <c r="P422" s="228">
        <v>23256000</v>
      </c>
      <c r="Q422" s="229"/>
      <c r="R422" s="231">
        <v>9321</v>
      </c>
      <c r="S422" s="230">
        <v>44260</v>
      </c>
      <c r="T422" s="228" t="s">
        <v>5565</v>
      </c>
    </row>
    <row r="423" spans="1:20" x14ac:dyDescent="0.25">
      <c r="A423" s="209">
        <v>413</v>
      </c>
      <c r="B423" s="210" t="s">
        <v>6220</v>
      </c>
      <c r="C423" s="228" t="s">
        <v>54</v>
      </c>
      <c r="D423" s="228"/>
      <c r="E423" s="226"/>
      <c r="F423" s="228" t="s">
        <v>6221</v>
      </c>
      <c r="G423" s="228" t="s">
        <v>94</v>
      </c>
      <c r="H423" s="228" t="s">
        <v>6192</v>
      </c>
      <c r="I423" s="228">
        <v>1</v>
      </c>
      <c r="J423" s="228" t="s">
        <v>5564</v>
      </c>
      <c r="K423" s="228">
        <v>74879200</v>
      </c>
      <c r="L423" s="229"/>
      <c r="M423" s="230">
        <v>44255</v>
      </c>
      <c r="N423" s="228">
        <v>1</v>
      </c>
      <c r="O423" s="228" t="s">
        <v>5564</v>
      </c>
      <c r="P423" s="228">
        <v>60370400</v>
      </c>
      <c r="Q423" s="229"/>
      <c r="R423" s="231">
        <v>9321</v>
      </c>
      <c r="S423" s="230">
        <v>44249</v>
      </c>
      <c r="T423" s="228" t="s">
        <v>5565</v>
      </c>
    </row>
    <row r="424" spans="1:20" x14ac:dyDescent="0.25">
      <c r="A424" s="209">
        <v>414</v>
      </c>
      <c r="B424" s="210" t="s">
        <v>6222</v>
      </c>
      <c r="C424" s="228" t="s">
        <v>54</v>
      </c>
      <c r="D424" s="228"/>
      <c r="E424" s="226"/>
      <c r="F424" s="228" t="s">
        <v>6223</v>
      </c>
      <c r="G424" s="228" t="s">
        <v>94</v>
      </c>
      <c r="H424" s="228" t="s">
        <v>6224</v>
      </c>
      <c r="I424" s="228">
        <v>1</v>
      </c>
      <c r="J424" s="228" t="s">
        <v>5564</v>
      </c>
      <c r="K424" s="228">
        <v>37587000</v>
      </c>
      <c r="L424" s="229"/>
      <c r="M424" s="230">
        <v>44255</v>
      </c>
      <c r="N424" s="228">
        <v>1</v>
      </c>
      <c r="O424" s="228" t="s">
        <v>5564</v>
      </c>
      <c r="P424" s="228">
        <v>36091000</v>
      </c>
      <c r="Q424" s="229"/>
      <c r="R424" s="231">
        <v>9321</v>
      </c>
      <c r="S424" s="230">
        <v>44249</v>
      </c>
      <c r="T424" s="228" t="s">
        <v>5565</v>
      </c>
    </row>
    <row r="425" spans="1:20" x14ac:dyDescent="0.25">
      <c r="A425" s="209">
        <v>415</v>
      </c>
      <c r="B425" s="210" t="s">
        <v>6225</v>
      </c>
      <c r="C425" s="228" t="s">
        <v>54</v>
      </c>
      <c r="D425" s="228"/>
      <c r="E425" s="226"/>
      <c r="F425" s="228" t="s">
        <v>6223</v>
      </c>
      <c r="G425" s="228" t="s">
        <v>94</v>
      </c>
      <c r="H425" s="228" t="s">
        <v>6192</v>
      </c>
      <c r="I425" s="228">
        <v>1</v>
      </c>
      <c r="J425" s="228" t="s">
        <v>5564</v>
      </c>
      <c r="K425" s="228">
        <v>37587000</v>
      </c>
      <c r="L425" s="229"/>
      <c r="M425" s="230">
        <v>44286</v>
      </c>
      <c r="N425" s="228">
        <v>1</v>
      </c>
      <c r="O425" s="228" t="s">
        <v>5564</v>
      </c>
      <c r="P425" s="228">
        <v>33660000</v>
      </c>
      <c r="Q425" s="229"/>
      <c r="R425" s="231">
        <v>9321</v>
      </c>
      <c r="S425" s="230">
        <v>44260</v>
      </c>
      <c r="T425" s="228" t="s">
        <v>5565</v>
      </c>
    </row>
    <row r="426" spans="1:20" x14ac:dyDescent="0.25">
      <c r="A426" s="209">
        <v>416</v>
      </c>
      <c r="B426" s="210" t="s">
        <v>6226</v>
      </c>
      <c r="C426" s="228" t="s">
        <v>54</v>
      </c>
      <c r="D426" s="228"/>
      <c r="E426" s="226"/>
      <c r="F426" s="228" t="s">
        <v>6227</v>
      </c>
      <c r="G426" s="228" t="s">
        <v>94</v>
      </c>
      <c r="H426" s="228" t="s">
        <v>6192</v>
      </c>
      <c r="I426" s="228">
        <v>1</v>
      </c>
      <c r="J426" s="228" t="s">
        <v>5564</v>
      </c>
      <c r="K426" s="228">
        <v>25969200</v>
      </c>
      <c r="L426" s="229"/>
      <c r="M426" s="230">
        <v>44255</v>
      </c>
      <c r="N426" s="228">
        <v>1</v>
      </c>
      <c r="O426" s="228" t="s">
        <v>5564</v>
      </c>
      <c r="P426" s="228">
        <v>24935600</v>
      </c>
      <c r="Q426" s="229"/>
      <c r="R426" s="231">
        <v>9321</v>
      </c>
      <c r="S426" s="230">
        <v>44249</v>
      </c>
      <c r="T426" s="228" t="s">
        <v>5565</v>
      </c>
    </row>
    <row r="427" spans="1:20" x14ac:dyDescent="0.25">
      <c r="A427" s="209">
        <v>417</v>
      </c>
      <c r="B427" s="210" t="s">
        <v>6228</v>
      </c>
      <c r="C427" s="228" t="s">
        <v>54</v>
      </c>
      <c r="D427" s="228"/>
      <c r="E427" s="226"/>
      <c r="F427" s="228" t="s">
        <v>6229</v>
      </c>
      <c r="G427" s="228" t="s">
        <v>101</v>
      </c>
      <c r="H427" s="228" t="s">
        <v>5450</v>
      </c>
      <c r="I427" s="228">
        <v>1</v>
      </c>
      <c r="J427" s="228" t="s">
        <v>5564</v>
      </c>
      <c r="K427" s="228">
        <v>30753000</v>
      </c>
      <c r="L427" s="229"/>
      <c r="M427" s="230">
        <v>44347</v>
      </c>
      <c r="N427" s="228">
        <v>0</v>
      </c>
      <c r="O427" s="228" t="s">
        <v>5450</v>
      </c>
      <c r="P427" s="228">
        <v>0</v>
      </c>
      <c r="Q427" s="229"/>
      <c r="R427" s="228" t="s">
        <v>5450</v>
      </c>
      <c r="S427" s="230">
        <v>1</v>
      </c>
      <c r="T427" s="228" t="s">
        <v>5602</v>
      </c>
    </row>
    <row r="428" spans="1:20" x14ac:dyDescent="0.25">
      <c r="A428" s="209">
        <v>418</v>
      </c>
      <c r="B428" s="210" t="s">
        <v>6230</v>
      </c>
      <c r="C428" s="228" t="s">
        <v>54</v>
      </c>
      <c r="D428" s="228"/>
      <c r="E428" s="226"/>
      <c r="F428" s="228" t="s">
        <v>6231</v>
      </c>
      <c r="G428" s="228" t="s">
        <v>94</v>
      </c>
      <c r="H428" s="228" t="s">
        <v>5780</v>
      </c>
      <c r="I428" s="228">
        <v>1</v>
      </c>
      <c r="J428" s="228" t="s">
        <v>5564</v>
      </c>
      <c r="K428" s="228">
        <v>37587000</v>
      </c>
      <c r="L428" s="229"/>
      <c r="M428" s="230">
        <v>44255</v>
      </c>
      <c r="N428" s="228">
        <v>1</v>
      </c>
      <c r="O428" s="228" t="s">
        <v>5564</v>
      </c>
      <c r="P428" s="228">
        <v>37587000</v>
      </c>
      <c r="Q428" s="229"/>
      <c r="R428" s="231">
        <v>5521</v>
      </c>
      <c r="S428" s="230">
        <v>44244</v>
      </c>
      <c r="T428" s="228" t="s">
        <v>5565</v>
      </c>
    </row>
    <row r="429" spans="1:20" x14ac:dyDescent="0.25">
      <c r="A429" s="209">
        <v>419</v>
      </c>
      <c r="B429" s="210" t="s">
        <v>6232</v>
      </c>
      <c r="C429" s="228" t="s">
        <v>54</v>
      </c>
      <c r="D429" s="228"/>
      <c r="E429" s="226"/>
      <c r="F429" s="228" t="s">
        <v>6233</v>
      </c>
      <c r="G429" s="228" t="s">
        <v>94</v>
      </c>
      <c r="H429" s="228" t="s">
        <v>6234</v>
      </c>
      <c r="I429" s="228">
        <v>1</v>
      </c>
      <c r="J429" s="228" t="s">
        <v>5564</v>
      </c>
      <c r="K429" s="228">
        <v>53550000</v>
      </c>
      <c r="L429" s="229"/>
      <c r="M429" s="230">
        <v>44255</v>
      </c>
      <c r="N429" s="228">
        <v>1</v>
      </c>
      <c r="O429" s="228" t="s">
        <v>5564</v>
      </c>
      <c r="P429" s="228">
        <v>49725000</v>
      </c>
      <c r="Q429" s="229"/>
      <c r="R429" s="231">
        <v>7121</v>
      </c>
      <c r="S429" s="230">
        <v>44245</v>
      </c>
      <c r="T429" s="228" t="s">
        <v>5565</v>
      </c>
    </row>
    <row r="430" spans="1:20" x14ac:dyDescent="0.25">
      <c r="A430" s="209">
        <v>420</v>
      </c>
      <c r="B430" s="210" t="s">
        <v>6235</v>
      </c>
      <c r="C430" s="228" t="s">
        <v>54</v>
      </c>
      <c r="D430" s="228"/>
      <c r="E430" s="226"/>
      <c r="F430" s="228" t="s">
        <v>6236</v>
      </c>
      <c r="G430" s="228" t="s">
        <v>94</v>
      </c>
      <c r="H430" s="228" t="s">
        <v>6234</v>
      </c>
      <c r="I430" s="228">
        <v>1</v>
      </c>
      <c r="J430" s="228" t="s">
        <v>5564</v>
      </c>
      <c r="K430" s="228">
        <v>53550000</v>
      </c>
      <c r="L430" s="229"/>
      <c r="M430" s="230">
        <v>44255</v>
      </c>
      <c r="N430" s="228">
        <v>1</v>
      </c>
      <c r="O430" s="228" t="s">
        <v>5564</v>
      </c>
      <c r="P430" s="228">
        <v>49725000</v>
      </c>
      <c r="Q430" s="229"/>
      <c r="R430" s="231">
        <v>7121</v>
      </c>
      <c r="S430" s="230">
        <v>44246</v>
      </c>
      <c r="T430" s="228" t="s">
        <v>5565</v>
      </c>
    </row>
    <row r="431" spans="1:20" x14ac:dyDescent="0.25">
      <c r="A431" s="209">
        <v>421</v>
      </c>
      <c r="B431" s="210" t="s">
        <v>6237</v>
      </c>
      <c r="C431" s="228" t="s">
        <v>54</v>
      </c>
      <c r="D431" s="228"/>
      <c r="E431" s="226"/>
      <c r="F431" s="228" t="s">
        <v>6238</v>
      </c>
      <c r="G431" s="228" t="s">
        <v>94</v>
      </c>
      <c r="H431" s="228" t="s">
        <v>5810</v>
      </c>
      <c r="I431" s="228">
        <v>1</v>
      </c>
      <c r="J431" s="228" t="s">
        <v>5564</v>
      </c>
      <c r="K431" s="228">
        <v>53550000</v>
      </c>
      <c r="L431" s="229"/>
      <c r="M431" s="230">
        <v>44255</v>
      </c>
      <c r="N431" s="228">
        <v>1</v>
      </c>
      <c r="O431" s="228" t="s">
        <v>5564</v>
      </c>
      <c r="P431" s="228">
        <v>49725000</v>
      </c>
      <c r="Q431" s="229"/>
      <c r="R431" s="231">
        <v>7121</v>
      </c>
      <c r="S431" s="230">
        <v>44245</v>
      </c>
      <c r="T431" s="228" t="s">
        <v>5565</v>
      </c>
    </row>
    <row r="432" spans="1:20" x14ac:dyDescent="0.25">
      <c r="A432" s="209">
        <v>422</v>
      </c>
      <c r="B432" s="210" t="s">
        <v>6239</v>
      </c>
      <c r="C432" s="228" t="s">
        <v>54</v>
      </c>
      <c r="D432" s="228"/>
      <c r="E432" s="226"/>
      <c r="F432" s="228" t="s">
        <v>6240</v>
      </c>
      <c r="G432" s="228" t="s">
        <v>94</v>
      </c>
      <c r="H432" s="228" t="s">
        <v>5810</v>
      </c>
      <c r="I432" s="228">
        <v>1</v>
      </c>
      <c r="J432" s="228" t="s">
        <v>5564</v>
      </c>
      <c r="K432" s="228">
        <v>53550000</v>
      </c>
      <c r="L432" s="229"/>
      <c r="M432" s="230">
        <v>44255</v>
      </c>
      <c r="N432" s="228">
        <v>1</v>
      </c>
      <c r="O432" s="228" t="s">
        <v>5564</v>
      </c>
      <c r="P432" s="228">
        <v>49725000</v>
      </c>
      <c r="Q432" s="229"/>
      <c r="R432" s="231">
        <v>7121</v>
      </c>
      <c r="S432" s="230">
        <v>44252</v>
      </c>
      <c r="T432" s="228" t="s">
        <v>5565</v>
      </c>
    </row>
    <row r="433" spans="1:20" x14ac:dyDescent="0.25">
      <c r="A433" s="209">
        <v>423</v>
      </c>
      <c r="B433" s="210" t="s">
        <v>6241</v>
      </c>
      <c r="C433" s="228" t="s">
        <v>54</v>
      </c>
      <c r="D433" s="228"/>
      <c r="E433" s="226"/>
      <c r="F433" s="228" t="s">
        <v>6242</v>
      </c>
      <c r="G433" s="228" t="s">
        <v>94</v>
      </c>
      <c r="H433" s="228" t="s">
        <v>5810</v>
      </c>
      <c r="I433" s="228">
        <v>1</v>
      </c>
      <c r="J433" s="228" t="s">
        <v>5564</v>
      </c>
      <c r="K433" s="228">
        <v>53550000</v>
      </c>
      <c r="L433" s="229"/>
      <c r="M433" s="230">
        <v>44255</v>
      </c>
      <c r="N433" s="228">
        <v>1</v>
      </c>
      <c r="O433" s="228" t="s">
        <v>5564</v>
      </c>
      <c r="P433" s="228">
        <v>49725000</v>
      </c>
      <c r="Q433" s="229"/>
      <c r="R433" s="231">
        <v>7121</v>
      </c>
      <c r="S433" s="230">
        <v>44252</v>
      </c>
      <c r="T433" s="228" t="s">
        <v>5565</v>
      </c>
    </row>
    <row r="434" spans="1:20" x14ac:dyDescent="0.25">
      <c r="A434" s="209">
        <v>424</v>
      </c>
      <c r="B434" s="210" t="s">
        <v>6243</v>
      </c>
      <c r="C434" s="228" t="s">
        <v>54</v>
      </c>
      <c r="D434" s="228"/>
      <c r="E434" s="226"/>
      <c r="F434" s="228" t="s">
        <v>6244</v>
      </c>
      <c r="G434" s="228" t="s">
        <v>94</v>
      </c>
      <c r="H434" s="228" t="s">
        <v>6245</v>
      </c>
      <c r="I434" s="228">
        <v>1</v>
      </c>
      <c r="J434" s="228" t="s">
        <v>5564</v>
      </c>
      <c r="K434" s="228">
        <v>25620000</v>
      </c>
      <c r="L434" s="229"/>
      <c r="M434" s="230">
        <v>44255</v>
      </c>
      <c r="N434" s="228">
        <v>1</v>
      </c>
      <c r="O434" s="228" t="s">
        <v>5564</v>
      </c>
      <c r="P434" s="228">
        <v>23790000</v>
      </c>
      <c r="Q434" s="229"/>
      <c r="R434" s="231">
        <v>7121</v>
      </c>
      <c r="S434" s="230">
        <v>44246</v>
      </c>
      <c r="T434" s="228" t="s">
        <v>5565</v>
      </c>
    </row>
    <row r="435" spans="1:20" x14ac:dyDescent="0.25">
      <c r="A435" s="209">
        <v>425</v>
      </c>
      <c r="B435" s="210" t="s">
        <v>6246</v>
      </c>
      <c r="C435" s="228" t="s">
        <v>54</v>
      </c>
      <c r="D435" s="228"/>
      <c r="E435" s="226"/>
      <c r="F435" s="228" t="s">
        <v>6247</v>
      </c>
      <c r="G435" s="228" t="s">
        <v>94</v>
      </c>
      <c r="H435" s="228" t="s">
        <v>5810</v>
      </c>
      <c r="I435" s="228">
        <v>1</v>
      </c>
      <c r="J435" s="228" t="s">
        <v>5564</v>
      </c>
      <c r="K435" s="228">
        <v>60690000</v>
      </c>
      <c r="L435" s="229"/>
      <c r="M435" s="230">
        <v>44255</v>
      </c>
      <c r="N435" s="228">
        <v>1</v>
      </c>
      <c r="O435" s="228" t="s">
        <v>5564</v>
      </c>
      <c r="P435" s="228">
        <v>56355000</v>
      </c>
      <c r="Q435" s="229"/>
      <c r="R435" s="231">
        <v>7121</v>
      </c>
      <c r="S435" s="230">
        <v>44246</v>
      </c>
      <c r="T435" s="228" t="s">
        <v>5565</v>
      </c>
    </row>
    <row r="436" spans="1:20" x14ac:dyDescent="0.25">
      <c r="A436" s="209">
        <v>426</v>
      </c>
      <c r="B436" s="210" t="s">
        <v>6248</v>
      </c>
      <c r="C436" s="228" t="s">
        <v>54</v>
      </c>
      <c r="D436" s="228"/>
      <c r="E436" s="226"/>
      <c r="F436" s="228" t="s">
        <v>6249</v>
      </c>
      <c r="G436" s="228" t="s">
        <v>94</v>
      </c>
      <c r="H436" s="228" t="s">
        <v>6250</v>
      </c>
      <c r="I436" s="228">
        <v>1</v>
      </c>
      <c r="J436" s="228" t="s">
        <v>5564</v>
      </c>
      <c r="K436" s="228">
        <v>60690000</v>
      </c>
      <c r="L436" s="229"/>
      <c r="M436" s="230">
        <v>44255</v>
      </c>
      <c r="N436" s="228">
        <v>1</v>
      </c>
      <c r="O436" s="228" t="s">
        <v>5564</v>
      </c>
      <c r="P436" s="228">
        <v>56355000</v>
      </c>
      <c r="Q436" s="229"/>
      <c r="R436" s="231">
        <v>7121</v>
      </c>
      <c r="S436" s="230">
        <v>44249</v>
      </c>
      <c r="T436" s="228" t="s">
        <v>5565</v>
      </c>
    </row>
    <row r="437" spans="1:20" x14ac:dyDescent="0.25">
      <c r="A437" s="209">
        <v>427</v>
      </c>
      <c r="B437" s="210" t="s">
        <v>6251</v>
      </c>
      <c r="C437" s="228" t="s">
        <v>54</v>
      </c>
      <c r="D437" s="228"/>
      <c r="E437" s="226"/>
      <c r="F437" s="228" t="s">
        <v>6252</v>
      </c>
      <c r="G437" s="228" t="s">
        <v>94</v>
      </c>
      <c r="H437" s="228" t="s">
        <v>6253</v>
      </c>
      <c r="I437" s="228">
        <v>1</v>
      </c>
      <c r="J437" s="228" t="s">
        <v>5564</v>
      </c>
      <c r="K437" s="228">
        <v>30855000</v>
      </c>
      <c r="L437" s="229"/>
      <c r="M437" s="230">
        <v>44286</v>
      </c>
      <c r="N437" s="228">
        <v>1</v>
      </c>
      <c r="O437" s="228" t="s">
        <v>5564</v>
      </c>
      <c r="P437" s="228">
        <v>30855000</v>
      </c>
      <c r="Q437" s="229"/>
      <c r="R437" s="231">
        <v>9321</v>
      </c>
      <c r="S437" s="230">
        <v>44284</v>
      </c>
      <c r="T437" s="228" t="s">
        <v>5565</v>
      </c>
    </row>
    <row r="438" spans="1:20" x14ac:dyDescent="0.25">
      <c r="A438" s="209">
        <v>428</v>
      </c>
      <c r="B438" s="210" t="s">
        <v>6254</v>
      </c>
      <c r="C438" s="228" t="s">
        <v>54</v>
      </c>
      <c r="D438" s="228"/>
      <c r="E438" s="226"/>
      <c r="F438" s="228" t="s">
        <v>6255</v>
      </c>
      <c r="G438" s="228" t="s">
        <v>94</v>
      </c>
      <c r="H438" s="228" t="s">
        <v>5755</v>
      </c>
      <c r="I438" s="228">
        <v>1</v>
      </c>
      <c r="J438" s="228" t="s">
        <v>5564</v>
      </c>
      <c r="K438" s="228">
        <v>13420000</v>
      </c>
      <c r="L438" s="229"/>
      <c r="M438" s="230">
        <v>44286</v>
      </c>
      <c r="N438" s="228">
        <v>1</v>
      </c>
      <c r="O438" s="228" t="s">
        <v>5564</v>
      </c>
      <c r="P438" s="228">
        <v>13420000</v>
      </c>
      <c r="Q438" s="229"/>
      <c r="R438" s="231">
        <v>11521</v>
      </c>
      <c r="S438" s="230">
        <v>44271</v>
      </c>
      <c r="T438" s="228" t="s">
        <v>5565</v>
      </c>
    </row>
    <row r="439" spans="1:20" x14ac:dyDescent="0.25">
      <c r="A439" s="209">
        <v>429</v>
      </c>
      <c r="B439" s="210" t="s">
        <v>6256</v>
      </c>
      <c r="C439" s="228" t="s">
        <v>54</v>
      </c>
      <c r="D439" s="228"/>
      <c r="E439" s="226"/>
      <c r="F439" s="228" t="s">
        <v>6257</v>
      </c>
      <c r="G439" s="228" t="s">
        <v>94</v>
      </c>
      <c r="H439" s="228" t="s">
        <v>6258</v>
      </c>
      <c r="I439" s="228">
        <v>1</v>
      </c>
      <c r="J439" s="228" t="s">
        <v>5564</v>
      </c>
      <c r="K439" s="228">
        <v>78225000</v>
      </c>
      <c r="L439" s="229"/>
      <c r="M439" s="230">
        <v>44255</v>
      </c>
      <c r="N439" s="228">
        <v>1</v>
      </c>
      <c r="O439" s="228" t="s">
        <v>5564</v>
      </c>
      <c r="P439" s="228">
        <v>72637500</v>
      </c>
      <c r="Q439" s="229"/>
      <c r="R439" s="231">
        <v>7121</v>
      </c>
      <c r="S439" s="230">
        <v>44246</v>
      </c>
      <c r="T439" s="228" t="s">
        <v>5565</v>
      </c>
    </row>
    <row r="440" spans="1:20" x14ac:dyDescent="0.25">
      <c r="A440" s="209">
        <v>430</v>
      </c>
      <c r="B440" s="210" t="s">
        <v>6259</v>
      </c>
      <c r="C440" s="228" t="s">
        <v>54</v>
      </c>
      <c r="D440" s="228"/>
      <c r="E440" s="226"/>
      <c r="F440" s="228" t="s">
        <v>6260</v>
      </c>
      <c r="G440" s="228" t="s">
        <v>94</v>
      </c>
      <c r="H440" s="228" t="s">
        <v>6261</v>
      </c>
      <c r="I440" s="228">
        <v>1</v>
      </c>
      <c r="J440" s="228" t="s">
        <v>5564</v>
      </c>
      <c r="K440" s="228">
        <v>28560000</v>
      </c>
      <c r="L440" s="229"/>
      <c r="M440" s="230">
        <v>44286</v>
      </c>
      <c r="N440" s="228">
        <v>1</v>
      </c>
      <c r="O440" s="228" t="s">
        <v>5564</v>
      </c>
      <c r="P440" s="228">
        <v>23256000</v>
      </c>
      <c r="Q440" s="229"/>
      <c r="R440" s="231">
        <v>7121</v>
      </c>
      <c r="S440" s="230">
        <v>44264</v>
      </c>
      <c r="T440" s="228" t="s">
        <v>5565</v>
      </c>
    </row>
    <row r="441" spans="1:20" x14ac:dyDescent="0.25">
      <c r="A441" s="209">
        <v>431</v>
      </c>
      <c r="B441" s="210" t="s">
        <v>6262</v>
      </c>
      <c r="C441" s="228" t="s">
        <v>54</v>
      </c>
      <c r="D441" s="228"/>
      <c r="E441" s="226"/>
      <c r="F441" s="228" t="s">
        <v>6263</v>
      </c>
      <c r="G441" s="228" t="s">
        <v>94</v>
      </c>
      <c r="H441" s="228" t="s">
        <v>6264</v>
      </c>
      <c r="I441" s="228">
        <v>1</v>
      </c>
      <c r="J441" s="228" t="s">
        <v>5564</v>
      </c>
      <c r="K441" s="228">
        <v>47838000</v>
      </c>
      <c r="L441" s="229"/>
      <c r="M441" s="230">
        <v>44255</v>
      </c>
      <c r="N441" s="228">
        <v>1</v>
      </c>
      <c r="O441" s="228" t="s">
        <v>5564</v>
      </c>
      <c r="P441" s="228">
        <v>44421000</v>
      </c>
      <c r="Q441" s="229"/>
      <c r="R441" s="231">
        <v>7121</v>
      </c>
      <c r="S441" s="230">
        <v>44246</v>
      </c>
      <c r="T441" s="228" t="s">
        <v>5565</v>
      </c>
    </row>
    <row r="442" spans="1:20" x14ac:dyDescent="0.25">
      <c r="A442" s="209">
        <v>432</v>
      </c>
      <c r="B442" s="210" t="s">
        <v>6265</v>
      </c>
      <c r="C442" s="228" t="s">
        <v>54</v>
      </c>
      <c r="D442" s="228"/>
      <c r="E442" s="226"/>
      <c r="F442" s="228" t="s">
        <v>6266</v>
      </c>
      <c r="G442" s="228" t="s">
        <v>94</v>
      </c>
      <c r="H442" s="228" t="s">
        <v>5755</v>
      </c>
      <c r="I442" s="228">
        <v>1</v>
      </c>
      <c r="J442" s="228" t="s">
        <v>5564</v>
      </c>
      <c r="K442" s="228">
        <v>53550000</v>
      </c>
      <c r="L442" s="229"/>
      <c r="M442" s="230">
        <v>44255</v>
      </c>
      <c r="N442" s="228">
        <v>1</v>
      </c>
      <c r="O442" s="228" t="s">
        <v>5564</v>
      </c>
      <c r="P442" s="228">
        <v>49725000</v>
      </c>
      <c r="Q442" s="229"/>
      <c r="R442" s="231">
        <v>7121</v>
      </c>
      <c r="S442" s="230">
        <v>44250</v>
      </c>
      <c r="T442" s="228" t="s">
        <v>5565</v>
      </c>
    </row>
    <row r="443" spans="1:20" x14ac:dyDescent="0.25">
      <c r="A443" s="209">
        <v>433</v>
      </c>
      <c r="B443" s="210" t="s">
        <v>6267</v>
      </c>
      <c r="C443" s="228" t="s">
        <v>54</v>
      </c>
      <c r="D443" s="228"/>
      <c r="E443" s="226"/>
      <c r="F443" s="228" t="s">
        <v>6268</v>
      </c>
      <c r="G443" s="228" t="s">
        <v>94</v>
      </c>
      <c r="H443" s="228" t="s">
        <v>5810</v>
      </c>
      <c r="I443" s="228">
        <v>1</v>
      </c>
      <c r="J443" s="228" t="s">
        <v>5564</v>
      </c>
      <c r="K443" s="228">
        <v>78225000</v>
      </c>
      <c r="L443" s="229"/>
      <c r="M443" s="230">
        <v>44255</v>
      </c>
      <c r="N443" s="228">
        <v>1</v>
      </c>
      <c r="O443" s="228" t="s">
        <v>5564</v>
      </c>
      <c r="P443" s="228">
        <v>72637500</v>
      </c>
      <c r="Q443" s="229"/>
      <c r="R443" s="231">
        <v>7121</v>
      </c>
      <c r="S443" s="230">
        <v>44249</v>
      </c>
      <c r="T443" s="228" t="s">
        <v>5565</v>
      </c>
    </row>
    <row r="444" spans="1:20" x14ac:dyDescent="0.25">
      <c r="A444" s="209">
        <v>434</v>
      </c>
      <c r="B444" s="210" t="s">
        <v>6269</v>
      </c>
      <c r="C444" s="228" t="s">
        <v>54</v>
      </c>
      <c r="D444" s="228"/>
      <c r="E444" s="226"/>
      <c r="F444" s="228" t="s">
        <v>6270</v>
      </c>
      <c r="G444" s="228" t="s">
        <v>94</v>
      </c>
      <c r="H444" s="228" t="s">
        <v>5755</v>
      </c>
      <c r="I444" s="228">
        <v>1</v>
      </c>
      <c r="J444" s="228" t="s">
        <v>5564</v>
      </c>
      <c r="K444" s="228">
        <v>65688000</v>
      </c>
      <c r="L444" s="229"/>
      <c r="M444" s="230">
        <v>44255</v>
      </c>
      <c r="N444" s="228">
        <v>1</v>
      </c>
      <c r="O444" s="228" t="s">
        <v>5564</v>
      </c>
      <c r="P444" s="228">
        <v>58180800</v>
      </c>
      <c r="Q444" s="229"/>
      <c r="R444" s="231">
        <v>11521</v>
      </c>
      <c r="S444" s="230">
        <v>44251</v>
      </c>
      <c r="T444" s="228" t="s">
        <v>5565</v>
      </c>
    </row>
    <row r="445" spans="1:20" x14ac:dyDescent="0.25">
      <c r="A445" s="209">
        <v>435</v>
      </c>
      <c r="B445" s="210" t="s">
        <v>6271</v>
      </c>
      <c r="C445" s="228" t="s">
        <v>54</v>
      </c>
      <c r="D445" s="228"/>
      <c r="E445" s="226"/>
      <c r="F445" s="228" t="s">
        <v>6272</v>
      </c>
      <c r="G445" s="228" t="s">
        <v>94</v>
      </c>
      <c r="H445" s="228" t="s">
        <v>5755</v>
      </c>
      <c r="I445" s="228">
        <v>1</v>
      </c>
      <c r="J445" s="228" t="s">
        <v>5564</v>
      </c>
      <c r="K445" s="228">
        <v>50490000</v>
      </c>
      <c r="L445" s="229"/>
      <c r="M445" s="230">
        <v>44255</v>
      </c>
      <c r="N445" s="228">
        <v>1</v>
      </c>
      <c r="O445" s="228" t="s">
        <v>5564</v>
      </c>
      <c r="P445" s="228">
        <v>28458000</v>
      </c>
      <c r="Q445" s="229"/>
      <c r="R445" s="231">
        <v>11521</v>
      </c>
      <c r="S445" s="230">
        <v>44252</v>
      </c>
      <c r="T445" s="228" t="s">
        <v>5565</v>
      </c>
    </row>
    <row r="446" spans="1:20" x14ac:dyDescent="0.25">
      <c r="A446" s="209">
        <v>436</v>
      </c>
      <c r="B446" s="210" t="s">
        <v>6273</v>
      </c>
      <c r="C446" s="228" t="s">
        <v>54</v>
      </c>
      <c r="D446" s="228"/>
      <c r="E446" s="226"/>
      <c r="F446" s="228" t="s">
        <v>6274</v>
      </c>
      <c r="G446" s="228" t="s">
        <v>94</v>
      </c>
      <c r="H446" s="228" t="s">
        <v>5755</v>
      </c>
      <c r="I446" s="228">
        <v>1</v>
      </c>
      <c r="J446" s="228" t="s">
        <v>5564</v>
      </c>
      <c r="K446" s="228">
        <v>56100000</v>
      </c>
      <c r="L446" s="229"/>
      <c r="M446" s="230">
        <v>44255</v>
      </c>
      <c r="N446" s="228">
        <v>1</v>
      </c>
      <c r="O446" s="228" t="s">
        <v>5564</v>
      </c>
      <c r="P446" s="228">
        <v>35700000</v>
      </c>
      <c r="Q446" s="229"/>
      <c r="R446" s="231">
        <v>11521</v>
      </c>
      <c r="S446" s="230">
        <v>44249</v>
      </c>
      <c r="T446" s="228" t="s">
        <v>5565</v>
      </c>
    </row>
    <row r="447" spans="1:20" x14ac:dyDescent="0.25">
      <c r="A447" s="209">
        <v>437</v>
      </c>
      <c r="B447" s="210" t="s">
        <v>6275</v>
      </c>
      <c r="C447" s="228" t="s">
        <v>54</v>
      </c>
      <c r="D447" s="228"/>
      <c r="E447" s="226"/>
      <c r="F447" s="228" t="s">
        <v>6276</v>
      </c>
      <c r="G447" s="228" t="s">
        <v>101</v>
      </c>
      <c r="H447" s="228" t="s">
        <v>5450</v>
      </c>
      <c r="I447" s="228">
        <v>1</v>
      </c>
      <c r="J447" s="228" t="s">
        <v>5564</v>
      </c>
      <c r="K447" s="228">
        <v>11956000</v>
      </c>
      <c r="L447" s="229"/>
      <c r="M447" s="230">
        <v>44286</v>
      </c>
      <c r="N447" s="228">
        <v>0</v>
      </c>
      <c r="O447" s="228" t="s">
        <v>5450</v>
      </c>
      <c r="P447" s="228">
        <v>0</v>
      </c>
      <c r="Q447" s="229"/>
      <c r="R447" s="228" t="s">
        <v>5450</v>
      </c>
      <c r="S447" s="230">
        <v>1</v>
      </c>
      <c r="T447" s="228" t="s">
        <v>5602</v>
      </c>
    </row>
    <row r="448" spans="1:20" x14ac:dyDescent="0.25">
      <c r="A448" s="209">
        <v>438</v>
      </c>
      <c r="B448" s="210" t="s">
        <v>6277</v>
      </c>
      <c r="C448" s="228" t="s">
        <v>54</v>
      </c>
      <c r="D448" s="228"/>
      <c r="E448" s="226"/>
      <c r="F448" s="228" t="s">
        <v>6276</v>
      </c>
      <c r="G448" s="228" t="s">
        <v>94</v>
      </c>
      <c r="H448" s="228" t="s">
        <v>5755</v>
      </c>
      <c r="I448" s="228">
        <v>1</v>
      </c>
      <c r="J448" s="228" t="s">
        <v>5564</v>
      </c>
      <c r="K448" s="228">
        <v>11956000</v>
      </c>
      <c r="L448" s="229"/>
      <c r="M448" s="230">
        <v>44286</v>
      </c>
      <c r="N448" s="228">
        <v>1</v>
      </c>
      <c r="O448" s="228" t="s">
        <v>5564</v>
      </c>
      <c r="P448" s="228">
        <v>7686000</v>
      </c>
      <c r="Q448" s="229"/>
      <c r="R448" s="231">
        <v>11521</v>
      </c>
      <c r="S448" s="230">
        <v>44314</v>
      </c>
      <c r="T448" s="228" t="s">
        <v>5565</v>
      </c>
    </row>
    <row r="449" spans="1:20" x14ac:dyDescent="0.25">
      <c r="A449" s="209">
        <v>439</v>
      </c>
      <c r="B449" s="210" t="s">
        <v>6278</v>
      </c>
      <c r="C449" s="228" t="s">
        <v>54</v>
      </c>
      <c r="D449" s="228"/>
      <c r="E449" s="226"/>
      <c r="F449" s="228" t="s">
        <v>6276</v>
      </c>
      <c r="G449" s="228" t="s">
        <v>94</v>
      </c>
      <c r="H449" s="228" t="s">
        <v>5755</v>
      </c>
      <c r="I449" s="228">
        <v>1</v>
      </c>
      <c r="J449" s="228" t="s">
        <v>5564</v>
      </c>
      <c r="K449" s="228">
        <v>11956000</v>
      </c>
      <c r="L449" s="229"/>
      <c r="M449" s="230">
        <v>44286</v>
      </c>
      <c r="N449" s="228">
        <v>1</v>
      </c>
      <c r="O449" s="228" t="s">
        <v>5564</v>
      </c>
      <c r="P449" s="228">
        <v>10248000</v>
      </c>
      <c r="Q449" s="229"/>
      <c r="R449" s="231">
        <v>11521</v>
      </c>
      <c r="S449" s="230">
        <v>44259</v>
      </c>
      <c r="T449" s="228" t="s">
        <v>5565</v>
      </c>
    </row>
    <row r="450" spans="1:20" x14ac:dyDescent="0.25">
      <c r="A450" s="209">
        <v>440</v>
      </c>
      <c r="B450" s="210" t="s">
        <v>6279</v>
      </c>
      <c r="C450" s="228" t="s">
        <v>54</v>
      </c>
      <c r="D450" s="228"/>
      <c r="E450" s="226"/>
      <c r="F450" s="228" t="s">
        <v>6280</v>
      </c>
      <c r="G450" s="228" t="s">
        <v>94</v>
      </c>
      <c r="H450" s="228" t="s">
        <v>5755</v>
      </c>
      <c r="I450" s="228">
        <v>1</v>
      </c>
      <c r="J450" s="228" t="s">
        <v>5564</v>
      </c>
      <c r="K450" s="228">
        <v>11956000</v>
      </c>
      <c r="L450" s="229"/>
      <c r="M450" s="230">
        <v>44286</v>
      </c>
      <c r="N450" s="228">
        <v>1</v>
      </c>
      <c r="O450" s="228" t="s">
        <v>5564</v>
      </c>
      <c r="P450" s="228">
        <v>10248000</v>
      </c>
      <c r="Q450" s="229"/>
      <c r="R450" s="231">
        <v>11521</v>
      </c>
      <c r="S450" s="230">
        <v>44266</v>
      </c>
      <c r="T450" s="228" t="s">
        <v>5565</v>
      </c>
    </row>
    <row r="451" spans="1:20" x14ac:dyDescent="0.25">
      <c r="A451" s="209">
        <v>441</v>
      </c>
      <c r="B451" s="210" t="s">
        <v>6281</v>
      </c>
      <c r="C451" s="228" t="s">
        <v>54</v>
      </c>
      <c r="D451" s="228"/>
      <c r="E451" s="226"/>
      <c r="F451" s="228" t="s">
        <v>6276</v>
      </c>
      <c r="G451" s="228" t="s">
        <v>94</v>
      </c>
      <c r="H451" s="228" t="s">
        <v>5755</v>
      </c>
      <c r="I451" s="228">
        <v>1</v>
      </c>
      <c r="J451" s="228" t="s">
        <v>5564</v>
      </c>
      <c r="K451" s="228">
        <v>11956000</v>
      </c>
      <c r="L451" s="229"/>
      <c r="M451" s="230">
        <v>44255</v>
      </c>
      <c r="N451" s="228">
        <v>1</v>
      </c>
      <c r="O451" s="228" t="s">
        <v>5564</v>
      </c>
      <c r="P451" s="228">
        <v>10248000</v>
      </c>
      <c r="Q451" s="229"/>
      <c r="R451" s="231">
        <v>11521</v>
      </c>
      <c r="S451" s="230">
        <v>44257</v>
      </c>
      <c r="T451" s="228" t="s">
        <v>5565</v>
      </c>
    </row>
    <row r="452" spans="1:20" x14ac:dyDescent="0.25">
      <c r="A452" s="209">
        <v>442</v>
      </c>
      <c r="B452" s="210" t="s">
        <v>6282</v>
      </c>
      <c r="C452" s="228" t="s">
        <v>54</v>
      </c>
      <c r="D452" s="228"/>
      <c r="E452" s="226"/>
      <c r="F452" s="228" t="s">
        <v>6255</v>
      </c>
      <c r="G452" s="228" t="s">
        <v>94</v>
      </c>
      <c r="H452" s="228" t="s">
        <v>5755</v>
      </c>
      <c r="I452" s="228">
        <v>1</v>
      </c>
      <c r="J452" s="228" t="s">
        <v>5564</v>
      </c>
      <c r="K452" s="228">
        <v>17080000</v>
      </c>
      <c r="L452" s="229"/>
      <c r="M452" s="230">
        <v>44286</v>
      </c>
      <c r="N452" s="228">
        <v>1</v>
      </c>
      <c r="O452" s="228" t="s">
        <v>5564</v>
      </c>
      <c r="P452" s="228">
        <v>14640000</v>
      </c>
      <c r="Q452" s="229"/>
      <c r="R452" s="231">
        <v>11521</v>
      </c>
      <c r="S452" s="230">
        <v>44267</v>
      </c>
      <c r="T452" s="228" t="s">
        <v>5565</v>
      </c>
    </row>
    <row r="453" spans="1:20" x14ac:dyDescent="0.25">
      <c r="A453" s="209">
        <v>443</v>
      </c>
      <c r="B453" s="210" t="s">
        <v>6283</v>
      </c>
      <c r="C453" s="228" t="s">
        <v>54</v>
      </c>
      <c r="D453" s="228"/>
      <c r="E453" s="226"/>
      <c r="F453" s="228" t="s">
        <v>6255</v>
      </c>
      <c r="G453" s="228" t="s">
        <v>101</v>
      </c>
      <c r="H453" s="228" t="s">
        <v>5450</v>
      </c>
      <c r="I453" s="228">
        <v>1</v>
      </c>
      <c r="J453" s="228" t="s">
        <v>5564</v>
      </c>
      <c r="K453" s="228">
        <v>17080000</v>
      </c>
      <c r="L453" s="229"/>
      <c r="M453" s="230">
        <v>44286</v>
      </c>
      <c r="N453" s="228">
        <v>0</v>
      </c>
      <c r="O453" s="228" t="s">
        <v>5450</v>
      </c>
      <c r="P453" s="228">
        <v>0</v>
      </c>
      <c r="Q453" s="229"/>
      <c r="R453" s="228" t="s">
        <v>5450</v>
      </c>
      <c r="S453" s="230">
        <v>1</v>
      </c>
      <c r="T453" s="228" t="s">
        <v>5602</v>
      </c>
    </row>
    <row r="454" spans="1:20" x14ac:dyDescent="0.25">
      <c r="A454" s="209">
        <v>444</v>
      </c>
      <c r="B454" s="210" t="s">
        <v>6284</v>
      </c>
      <c r="C454" s="228" t="s">
        <v>54</v>
      </c>
      <c r="D454" s="228"/>
      <c r="E454" s="226"/>
      <c r="F454" s="228" t="s">
        <v>6285</v>
      </c>
      <c r="G454" s="228" t="s">
        <v>94</v>
      </c>
      <c r="H454" s="228" t="s">
        <v>5755</v>
      </c>
      <c r="I454" s="228">
        <v>1</v>
      </c>
      <c r="J454" s="228" t="s">
        <v>5564</v>
      </c>
      <c r="K454" s="228">
        <v>11956000</v>
      </c>
      <c r="L454" s="229"/>
      <c r="M454" s="230">
        <v>44286</v>
      </c>
      <c r="N454" s="228">
        <v>1</v>
      </c>
      <c r="O454" s="228" t="s">
        <v>5564</v>
      </c>
      <c r="P454" s="228">
        <v>10248000</v>
      </c>
      <c r="Q454" s="229"/>
      <c r="R454" s="231">
        <v>11521</v>
      </c>
      <c r="S454" s="230">
        <v>44257</v>
      </c>
      <c r="T454" s="228" t="s">
        <v>5565</v>
      </c>
    </row>
    <row r="455" spans="1:20" x14ac:dyDescent="0.25">
      <c r="A455" s="209">
        <v>445</v>
      </c>
      <c r="B455" s="210" t="s">
        <v>6286</v>
      </c>
      <c r="C455" s="228" t="s">
        <v>54</v>
      </c>
      <c r="D455" s="228"/>
      <c r="E455" s="226"/>
      <c r="F455" s="228" t="s">
        <v>6287</v>
      </c>
      <c r="G455" s="228" t="s">
        <v>94</v>
      </c>
      <c r="H455" s="228" t="s">
        <v>5755</v>
      </c>
      <c r="I455" s="228">
        <v>1</v>
      </c>
      <c r="J455" s="228" t="s">
        <v>5564</v>
      </c>
      <c r="K455" s="228">
        <v>17080000</v>
      </c>
      <c r="L455" s="229"/>
      <c r="M455" s="230">
        <v>44286</v>
      </c>
      <c r="N455" s="228">
        <v>1</v>
      </c>
      <c r="O455" s="228" t="s">
        <v>5564</v>
      </c>
      <c r="P455" s="228">
        <v>14640000</v>
      </c>
      <c r="Q455" s="229"/>
      <c r="R455" s="231">
        <v>11521</v>
      </c>
      <c r="S455" s="230">
        <v>44279</v>
      </c>
      <c r="T455" s="228" t="s">
        <v>5565</v>
      </c>
    </row>
    <row r="456" spans="1:20" x14ac:dyDescent="0.25">
      <c r="A456" s="209">
        <v>446</v>
      </c>
      <c r="B456" s="210" t="s">
        <v>6288</v>
      </c>
      <c r="C456" s="228" t="s">
        <v>54</v>
      </c>
      <c r="D456" s="228"/>
      <c r="E456" s="226"/>
      <c r="F456" s="228" t="s">
        <v>6289</v>
      </c>
      <c r="G456" s="228" t="s">
        <v>94</v>
      </c>
      <c r="H456" s="228" t="s">
        <v>5755</v>
      </c>
      <c r="I456" s="228">
        <v>1</v>
      </c>
      <c r="J456" s="228" t="s">
        <v>5564</v>
      </c>
      <c r="K456" s="228">
        <v>10976000</v>
      </c>
      <c r="L456" s="229"/>
      <c r="M456" s="230">
        <v>44286</v>
      </c>
      <c r="N456" s="228">
        <v>1</v>
      </c>
      <c r="O456" s="228" t="s">
        <v>5564</v>
      </c>
      <c r="P456" s="228">
        <v>9408000</v>
      </c>
      <c r="Q456" s="229"/>
      <c r="R456" s="231">
        <v>11521</v>
      </c>
      <c r="S456" s="230">
        <v>44264</v>
      </c>
      <c r="T456" s="228" t="s">
        <v>5565</v>
      </c>
    </row>
    <row r="457" spans="1:20" x14ac:dyDescent="0.25">
      <c r="A457" s="209">
        <v>447</v>
      </c>
      <c r="B457" s="210" t="s">
        <v>6290</v>
      </c>
      <c r="C457" s="228" t="s">
        <v>54</v>
      </c>
      <c r="D457" s="228"/>
      <c r="E457" s="226"/>
      <c r="F457" s="228" t="s">
        <v>5572</v>
      </c>
      <c r="G457" s="228" t="s">
        <v>94</v>
      </c>
      <c r="H457" s="228" t="s">
        <v>6291</v>
      </c>
      <c r="I457" s="228">
        <v>1</v>
      </c>
      <c r="J457" s="228" t="s">
        <v>5564</v>
      </c>
      <c r="K457" s="228">
        <v>88396000</v>
      </c>
      <c r="L457" s="229"/>
      <c r="M457" s="230">
        <v>44255</v>
      </c>
      <c r="N457" s="228">
        <v>1</v>
      </c>
      <c r="O457" s="228" t="s">
        <v>5564</v>
      </c>
      <c r="P457" s="228">
        <v>88281700</v>
      </c>
      <c r="Q457" s="229"/>
      <c r="R457" s="231">
        <v>7121</v>
      </c>
      <c r="S457" s="230">
        <v>44257</v>
      </c>
      <c r="T457" s="228" t="s">
        <v>5565</v>
      </c>
    </row>
    <row r="458" spans="1:20" x14ac:dyDescent="0.25">
      <c r="A458" s="209">
        <v>448</v>
      </c>
      <c r="B458" s="210" t="s">
        <v>6292</v>
      </c>
      <c r="C458" s="228" t="s">
        <v>54</v>
      </c>
      <c r="D458" s="228"/>
      <c r="E458" s="226"/>
      <c r="F458" s="228" t="s">
        <v>6293</v>
      </c>
      <c r="G458" s="228" t="s">
        <v>94</v>
      </c>
      <c r="H458" s="228" t="s">
        <v>6261</v>
      </c>
      <c r="I458" s="228">
        <v>1</v>
      </c>
      <c r="J458" s="228" t="s">
        <v>5564</v>
      </c>
      <c r="K458" s="228">
        <v>65688000</v>
      </c>
      <c r="L458" s="229"/>
      <c r="M458" s="230">
        <v>44286</v>
      </c>
      <c r="N458" s="228">
        <v>1</v>
      </c>
      <c r="O458" s="228" t="s">
        <v>5564</v>
      </c>
      <c r="P458" s="228">
        <v>52020000</v>
      </c>
      <c r="Q458" s="229"/>
      <c r="R458" s="231">
        <v>7121</v>
      </c>
      <c r="S458" s="230">
        <v>44264</v>
      </c>
      <c r="T458" s="228" t="s">
        <v>5565</v>
      </c>
    </row>
    <row r="459" spans="1:20" x14ac:dyDescent="0.25">
      <c r="A459" s="209">
        <v>449</v>
      </c>
      <c r="B459" s="210" t="s">
        <v>6294</v>
      </c>
      <c r="C459" s="228" t="s">
        <v>54</v>
      </c>
      <c r="D459" s="228"/>
      <c r="E459" s="226"/>
      <c r="F459" s="228" t="s">
        <v>6295</v>
      </c>
      <c r="G459" s="228" t="s">
        <v>94</v>
      </c>
      <c r="H459" s="228" t="s">
        <v>5585</v>
      </c>
      <c r="I459" s="228">
        <v>1</v>
      </c>
      <c r="J459" s="228" t="s">
        <v>5564</v>
      </c>
      <c r="K459" s="228">
        <v>19154000</v>
      </c>
      <c r="L459" s="229"/>
      <c r="M459" s="230">
        <v>44255</v>
      </c>
      <c r="N459" s="228">
        <v>1</v>
      </c>
      <c r="O459" s="228" t="s">
        <v>5564</v>
      </c>
      <c r="P459" s="228">
        <v>18300000</v>
      </c>
      <c r="Q459" s="229"/>
      <c r="R459" s="231">
        <v>2221</v>
      </c>
      <c r="S459" s="230">
        <v>44256</v>
      </c>
      <c r="T459" s="228" t="s">
        <v>5565</v>
      </c>
    </row>
    <row r="460" spans="1:20" x14ac:dyDescent="0.25">
      <c r="A460" s="209">
        <v>450</v>
      </c>
      <c r="B460" s="210" t="s">
        <v>6296</v>
      </c>
      <c r="C460" s="228" t="s">
        <v>54</v>
      </c>
      <c r="D460" s="228"/>
      <c r="E460" s="226"/>
      <c r="F460" s="228" t="s">
        <v>6297</v>
      </c>
      <c r="G460" s="228" t="s">
        <v>94</v>
      </c>
      <c r="H460" s="228" t="s">
        <v>5593</v>
      </c>
      <c r="I460" s="228">
        <v>1</v>
      </c>
      <c r="J460" s="228" t="s">
        <v>5564</v>
      </c>
      <c r="K460" s="228">
        <v>17748000</v>
      </c>
      <c r="L460" s="229"/>
      <c r="M460" s="230">
        <v>44255</v>
      </c>
      <c r="N460" s="228">
        <v>1</v>
      </c>
      <c r="O460" s="228" t="s">
        <v>5564</v>
      </c>
      <c r="P460" s="228">
        <v>14790000</v>
      </c>
      <c r="Q460" s="229"/>
      <c r="R460" s="231">
        <v>6221</v>
      </c>
      <c r="S460" s="230">
        <v>44256</v>
      </c>
      <c r="T460" s="228" t="s">
        <v>5565</v>
      </c>
    </row>
    <row r="461" spans="1:20" x14ac:dyDescent="0.25">
      <c r="A461" s="209">
        <v>451</v>
      </c>
      <c r="B461" s="210" t="s">
        <v>6298</v>
      </c>
      <c r="C461" s="228" t="s">
        <v>54</v>
      </c>
      <c r="D461" s="228"/>
      <c r="E461" s="226"/>
      <c r="F461" s="228" t="s">
        <v>6299</v>
      </c>
      <c r="G461" s="228" t="s">
        <v>94</v>
      </c>
      <c r="H461" s="228" t="s">
        <v>5593</v>
      </c>
      <c r="I461" s="228">
        <v>1</v>
      </c>
      <c r="J461" s="228" t="s">
        <v>5564</v>
      </c>
      <c r="K461" s="228">
        <v>14640000</v>
      </c>
      <c r="L461" s="229"/>
      <c r="M461" s="230">
        <v>44286</v>
      </c>
      <c r="N461" s="228">
        <v>1</v>
      </c>
      <c r="O461" s="228" t="s">
        <v>5564</v>
      </c>
      <c r="P461" s="228">
        <v>12200000</v>
      </c>
      <c r="Q461" s="229"/>
      <c r="R461" s="231">
        <v>6221</v>
      </c>
      <c r="S461" s="230">
        <v>44257</v>
      </c>
      <c r="T461" s="228" t="s">
        <v>5565</v>
      </c>
    </row>
    <row r="462" spans="1:20" x14ac:dyDescent="0.25">
      <c r="A462" s="209">
        <v>452</v>
      </c>
      <c r="B462" s="210" t="s">
        <v>6300</v>
      </c>
      <c r="C462" s="228" t="s">
        <v>54</v>
      </c>
      <c r="D462" s="228"/>
      <c r="E462" s="226"/>
      <c r="F462" s="228" t="s">
        <v>6301</v>
      </c>
      <c r="G462" s="228" t="s">
        <v>94</v>
      </c>
      <c r="H462" s="228" t="s">
        <v>5593</v>
      </c>
      <c r="I462" s="228">
        <v>1</v>
      </c>
      <c r="J462" s="228" t="s">
        <v>5564</v>
      </c>
      <c r="K462" s="228">
        <v>14640000</v>
      </c>
      <c r="L462" s="229"/>
      <c r="M462" s="230">
        <v>44286</v>
      </c>
      <c r="N462" s="228">
        <v>1</v>
      </c>
      <c r="O462" s="228" t="s">
        <v>5564</v>
      </c>
      <c r="P462" s="228">
        <v>12200000</v>
      </c>
      <c r="Q462" s="229"/>
      <c r="R462" s="231">
        <v>6221</v>
      </c>
      <c r="S462" s="230">
        <v>44257</v>
      </c>
      <c r="T462" s="228" t="s">
        <v>5565</v>
      </c>
    </row>
    <row r="463" spans="1:20" x14ac:dyDescent="0.25">
      <c r="A463" s="209">
        <v>453</v>
      </c>
      <c r="B463" s="210" t="s">
        <v>6302</v>
      </c>
      <c r="C463" s="228" t="s">
        <v>54</v>
      </c>
      <c r="D463" s="228"/>
      <c r="E463" s="226"/>
      <c r="F463" s="228" t="s">
        <v>6303</v>
      </c>
      <c r="G463" s="228" t="s">
        <v>94</v>
      </c>
      <c r="H463" s="228" t="s">
        <v>5593</v>
      </c>
      <c r="I463" s="228">
        <v>1</v>
      </c>
      <c r="J463" s="228" t="s">
        <v>5564</v>
      </c>
      <c r="K463" s="228">
        <v>24400000</v>
      </c>
      <c r="L463" s="229"/>
      <c r="M463" s="230">
        <v>44316</v>
      </c>
      <c r="N463" s="228">
        <v>1</v>
      </c>
      <c r="O463" s="228" t="s">
        <v>5564</v>
      </c>
      <c r="P463" s="228">
        <v>9760000</v>
      </c>
      <c r="Q463" s="229"/>
      <c r="R463" s="231">
        <v>6221</v>
      </c>
      <c r="S463" s="230">
        <v>44301</v>
      </c>
      <c r="T463" s="228" t="s">
        <v>5565</v>
      </c>
    </row>
    <row r="464" spans="1:20" x14ac:dyDescent="0.25">
      <c r="A464" s="209">
        <v>454</v>
      </c>
      <c r="B464" s="210" t="s">
        <v>6304</v>
      </c>
      <c r="C464" s="228" t="s">
        <v>54</v>
      </c>
      <c r="D464" s="228"/>
      <c r="E464" s="226"/>
      <c r="F464" s="228" t="s">
        <v>6305</v>
      </c>
      <c r="G464" s="228" t="s">
        <v>94</v>
      </c>
      <c r="H464" s="228" t="s">
        <v>5625</v>
      </c>
      <c r="I464" s="228">
        <v>1</v>
      </c>
      <c r="J464" s="228" t="s">
        <v>5564</v>
      </c>
      <c r="K464" s="228">
        <v>24500000</v>
      </c>
      <c r="L464" s="229"/>
      <c r="M464" s="230">
        <v>44255</v>
      </c>
      <c r="N464" s="228">
        <v>1</v>
      </c>
      <c r="O464" s="228" t="s">
        <v>5564</v>
      </c>
      <c r="P464" s="228">
        <v>24480000</v>
      </c>
      <c r="Q464" s="229"/>
      <c r="R464" s="231">
        <v>14021</v>
      </c>
      <c r="S464" s="230">
        <v>44256</v>
      </c>
      <c r="T464" s="228" t="s">
        <v>5565</v>
      </c>
    </row>
    <row r="465" spans="1:20" x14ac:dyDescent="0.25">
      <c r="A465" s="209">
        <v>455</v>
      </c>
      <c r="B465" s="210" t="s">
        <v>6306</v>
      </c>
      <c r="C465" s="228" t="s">
        <v>54</v>
      </c>
      <c r="D465" s="228"/>
      <c r="E465" s="226"/>
      <c r="F465" s="228" t="s">
        <v>6307</v>
      </c>
      <c r="G465" s="228" t="s">
        <v>94</v>
      </c>
      <c r="H465" s="228" t="s">
        <v>5563</v>
      </c>
      <c r="I465" s="228">
        <v>1</v>
      </c>
      <c r="J465" s="228" t="s">
        <v>5564</v>
      </c>
      <c r="K465" s="228">
        <v>68838000</v>
      </c>
      <c r="L465" s="229"/>
      <c r="M465" s="230">
        <v>44286</v>
      </c>
      <c r="N465" s="228">
        <v>1</v>
      </c>
      <c r="O465" s="228" t="s">
        <v>5564</v>
      </c>
      <c r="P465" s="228">
        <v>56304000</v>
      </c>
      <c r="Q465" s="229"/>
      <c r="R465" s="231">
        <v>4721</v>
      </c>
      <c r="S465" s="230">
        <v>44265</v>
      </c>
      <c r="T465" s="228" t="s">
        <v>5565</v>
      </c>
    </row>
    <row r="466" spans="1:20" x14ac:dyDescent="0.25">
      <c r="A466" s="209">
        <v>456</v>
      </c>
      <c r="B466" s="210" t="s">
        <v>6308</v>
      </c>
      <c r="C466" s="228" t="s">
        <v>54</v>
      </c>
      <c r="D466" s="228"/>
      <c r="E466" s="226"/>
      <c r="F466" s="228" t="s">
        <v>6309</v>
      </c>
      <c r="G466" s="228" t="s">
        <v>94</v>
      </c>
      <c r="H466" s="228" t="s">
        <v>5563</v>
      </c>
      <c r="I466" s="228">
        <v>1</v>
      </c>
      <c r="J466" s="228" t="s">
        <v>5564</v>
      </c>
      <c r="K466" s="228">
        <v>53550000</v>
      </c>
      <c r="L466" s="229"/>
      <c r="M466" s="230">
        <v>44286</v>
      </c>
      <c r="N466" s="228">
        <v>1</v>
      </c>
      <c r="O466" s="228" t="s">
        <v>5564</v>
      </c>
      <c r="P466" s="228">
        <v>45900000</v>
      </c>
      <c r="Q466" s="229"/>
      <c r="R466" s="231">
        <v>4721</v>
      </c>
      <c r="S466" s="230">
        <v>44266</v>
      </c>
      <c r="T466" s="228" t="s">
        <v>5565</v>
      </c>
    </row>
    <row r="467" spans="1:20" x14ac:dyDescent="0.25">
      <c r="A467" s="209">
        <v>457</v>
      </c>
      <c r="B467" s="210" t="s">
        <v>6310</v>
      </c>
      <c r="C467" s="228" t="s">
        <v>54</v>
      </c>
      <c r="D467" s="228"/>
      <c r="E467" s="226"/>
      <c r="F467" s="228" t="s">
        <v>6311</v>
      </c>
      <c r="G467" s="228" t="s">
        <v>94</v>
      </c>
      <c r="H467" s="228" t="s">
        <v>5563</v>
      </c>
      <c r="I467" s="228">
        <v>1</v>
      </c>
      <c r="J467" s="228" t="s">
        <v>5564</v>
      </c>
      <c r="K467" s="228">
        <v>53550000</v>
      </c>
      <c r="L467" s="229"/>
      <c r="M467" s="230">
        <v>44286</v>
      </c>
      <c r="N467" s="228">
        <v>1</v>
      </c>
      <c r="O467" s="228" t="s">
        <v>5564</v>
      </c>
      <c r="P467" s="228">
        <v>45900000</v>
      </c>
      <c r="Q467" s="229"/>
      <c r="R467" s="231">
        <v>4821</v>
      </c>
      <c r="S467" s="230">
        <v>44266</v>
      </c>
      <c r="T467" s="228" t="s">
        <v>5565</v>
      </c>
    </row>
    <row r="468" spans="1:20" x14ac:dyDescent="0.25">
      <c r="A468" s="209">
        <v>458</v>
      </c>
      <c r="B468" s="210" t="s">
        <v>6312</v>
      </c>
      <c r="C468" s="228" t="s">
        <v>54</v>
      </c>
      <c r="D468" s="228"/>
      <c r="E468" s="226"/>
      <c r="F468" s="228" t="s">
        <v>6313</v>
      </c>
      <c r="G468" s="228" t="s">
        <v>94</v>
      </c>
      <c r="H468" s="228" t="s">
        <v>5563</v>
      </c>
      <c r="I468" s="228">
        <v>1</v>
      </c>
      <c r="J468" s="228" t="s">
        <v>5564</v>
      </c>
      <c r="K468" s="228">
        <v>53550000</v>
      </c>
      <c r="L468" s="229"/>
      <c r="M468" s="230">
        <v>44286</v>
      </c>
      <c r="N468" s="228">
        <v>1</v>
      </c>
      <c r="O468" s="228" t="s">
        <v>5564</v>
      </c>
      <c r="P468" s="228">
        <v>45900000</v>
      </c>
      <c r="Q468" s="229"/>
      <c r="R468" s="231">
        <v>4821</v>
      </c>
      <c r="S468" s="230">
        <v>44266</v>
      </c>
      <c r="T468" s="228" t="s">
        <v>5565</v>
      </c>
    </row>
    <row r="469" spans="1:20" x14ac:dyDescent="0.25">
      <c r="A469" s="209">
        <v>459</v>
      </c>
      <c r="B469" s="210" t="s">
        <v>6314</v>
      </c>
      <c r="C469" s="228" t="s">
        <v>54</v>
      </c>
      <c r="D469" s="228"/>
      <c r="E469" s="226"/>
      <c r="F469" s="228" t="s">
        <v>6315</v>
      </c>
      <c r="G469" s="228" t="s">
        <v>94</v>
      </c>
      <c r="H469" s="228" t="s">
        <v>5563</v>
      </c>
      <c r="I469" s="228">
        <v>1</v>
      </c>
      <c r="J469" s="228" t="s">
        <v>5564</v>
      </c>
      <c r="K469" s="228">
        <v>28560000</v>
      </c>
      <c r="L469" s="229"/>
      <c r="M469" s="230">
        <v>44286</v>
      </c>
      <c r="N469" s="228">
        <v>1</v>
      </c>
      <c r="O469" s="228" t="s">
        <v>5564</v>
      </c>
      <c r="P469" s="228">
        <v>24480000</v>
      </c>
      <c r="Q469" s="229"/>
      <c r="R469" s="231">
        <v>4821</v>
      </c>
      <c r="S469" s="230">
        <v>44273</v>
      </c>
      <c r="T469" s="228" t="s">
        <v>5565</v>
      </c>
    </row>
    <row r="470" spans="1:20" x14ac:dyDescent="0.25">
      <c r="A470" s="209">
        <v>460</v>
      </c>
      <c r="B470" s="210" t="s">
        <v>6316</v>
      </c>
      <c r="C470" s="228" t="s">
        <v>54</v>
      </c>
      <c r="D470" s="228"/>
      <c r="E470" s="226"/>
      <c r="F470" s="228" t="s">
        <v>6317</v>
      </c>
      <c r="G470" s="228" t="s">
        <v>94</v>
      </c>
      <c r="H470" s="228" t="s">
        <v>6318</v>
      </c>
      <c r="I470" s="228">
        <v>1</v>
      </c>
      <c r="J470" s="228" t="s">
        <v>5564</v>
      </c>
      <c r="K470" s="228">
        <v>238000000</v>
      </c>
      <c r="L470" s="229"/>
      <c r="M470" s="230">
        <v>44286</v>
      </c>
      <c r="N470" s="228">
        <v>1</v>
      </c>
      <c r="O470" s="228" t="s">
        <v>5564</v>
      </c>
      <c r="P470" s="228">
        <v>238000000</v>
      </c>
      <c r="Q470" s="229"/>
      <c r="R470" s="231">
        <v>11921</v>
      </c>
      <c r="S470" s="230">
        <v>44300</v>
      </c>
      <c r="T470" s="228" t="s">
        <v>5565</v>
      </c>
    </row>
    <row r="471" spans="1:20" x14ac:dyDescent="0.25">
      <c r="A471" s="209">
        <v>461</v>
      </c>
      <c r="B471" s="210" t="s">
        <v>6319</v>
      </c>
      <c r="C471" s="228" t="s">
        <v>54</v>
      </c>
      <c r="D471" s="228"/>
      <c r="E471" s="226"/>
      <c r="F471" s="228" t="s">
        <v>6320</v>
      </c>
      <c r="G471" s="228" t="s">
        <v>94</v>
      </c>
      <c r="H471" s="228" t="s">
        <v>5563</v>
      </c>
      <c r="I471" s="228">
        <v>1</v>
      </c>
      <c r="J471" s="228" t="s">
        <v>5564</v>
      </c>
      <c r="K471" s="228">
        <v>53550000</v>
      </c>
      <c r="L471" s="229"/>
      <c r="M471" s="230">
        <v>44286</v>
      </c>
      <c r="N471" s="228">
        <v>1</v>
      </c>
      <c r="O471" s="228" t="s">
        <v>5564</v>
      </c>
      <c r="P471" s="228">
        <v>45900000</v>
      </c>
      <c r="Q471" s="229"/>
      <c r="R471" s="231">
        <v>4721</v>
      </c>
      <c r="S471" s="230">
        <v>44266</v>
      </c>
      <c r="T471" s="228" t="s">
        <v>5565</v>
      </c>
    </row>
    <row r="472" spans="1:20" x14ac:dyDescent="0.25">
      <c r="A472" s="209">
        <v>462</v>
      </c>
      <c r="B472" s="210" t="s">
        <v>6321</v>
      </c>
      <c r="C472" s="228" t="s">
        <v>54</v>
      </c>
      <c r="D472" s="228"/>
      <c r="E472" s="226"/>
      <c r="F472" s="228" t="s">
        <v>6322</v>
      </c>
      <c r="G472" s="228" t="s">
        <v>94</v>
      </c>
      <c r="H472" s="228" t="s">
        <v>5563</v>
      </c>
      <c r="I472" s="228">
        <v>1</v>
      </c>
      <c r="J472" s="228" t="s">
        <v>5564</v>
      </c>
      <c r="K472" s="228">
        <v>53550000</v>
      </c>
      <c r="L472" s="229"/>
      <c r="M472" s="230">
        <v>44286</v>
      </c>
      <c r="N472" s="228">
        <v>1</v>
      </c>
      <c r="O472" s="228" t="s">
        <v>5564</v>
      </c>
      <c r="P472" s="228">
        <v>45900000</v>
      </c>
      <c r="Q472" s="229"/>
      <c r="R472" s="231">
        <v>4721</v>
      </c>
      <c r="S472" s="230">
        <v>44266</v>
      </c>
      <c r="T472" s="228" t="s">
        <v>5565</v>
      </c>
    </row>
    <row r="473" spans="1:20" x14ac:dyDescent="0.25">
      <c r="A473" s="209">
        <v>463</v>
      </c>
      <c r="B473" s="210" t="s">
        <v>6323</v>
      </c>
      <c r="C473" s="228" t="s">
        <v>54</v>
      </c>
      <c r="D473" s="228"/>
      <c r="E473" s="226"/>
      <c r="F473" s="228" t="s">
        <v>6324</v>
      </c>
      <c r="G473" s="228" t="s">
        <v>94</v>
      </c>
      <c r="H473" s="228" t="s">
        <v>5563</v>
      </c>
      <c r="I473" s="228">
        <v>1</v>
      </c>
      <c r="J473" s="228" t="s">
        <v>5564</v>
      </c>
      <c r="K473" s="228">
        <v>28560000</v>
      </c>
      <c r="L473" s="229"/>
      <c r="M473" s="230">
        <v>44286</v>
      </c>
      <c r="N473" s="228">
        <v>1</v>
      </c>
      <c r="O473" s="228" t="s">
        <v>5564</v>
      </c>
      <c r="P473" s="228">
        <v>24480000</v>
      </c>
      <c r="Q473" s="229"/>
      <c r="R473" s="231">
        <v>4821</v>
      </c>
      <c r="S473" s="230">
        <v>44265</v>
      </c>
      <c r="T473" s="228" t="s">
        <v>5565</v>
      </c>
    </row>
    <row r="474" spans="1:20" x14ac:dyDescent="0.25">
      <c r="A474" s="209">
        <v>464</v>
      </c>
      <c r="B474" s="210" t="s">
        <v>6325</v>
      </c>
      <c r="C474" s="228" t="s">
        <v>54</v>
      </c>
      <c r="D474" s="228"/>
      <c r="E474" s="226"/>
      <c r="F474" s="228" t="s">
        <v>5572</v>
      </c>
      <c r="G474" s="228" t="s">
        <v>101</v>
      </c>
      <c r="H474" s="228" t="s">
        <v>5450</v>
      </c>
      <c r="I474" s="228">
        <v>1</v>
      </c>
      <c r="J474" s="228" t="s">
        <v>5564</v>
      </c>
      <c r="K474" s="228">
        <v>104741000</v>
      </c>
      <c r="L474" s="229"/>
      <c r="M474" s="230">
        <v>44347</v>
      </c>
      <c r="N474" s="228">
        <v>0</v>
      </c>
      <c r="O474" s="228" t="s">
        <v>5450</v>
      </c>
      <c r="P474" s="228">
        <v>0</v>
      </c>
      <c r="Q474" s="229"/>
      <c r="R474" s="228" t="s">
        <v>5450</v>
      </c>
      <c r="S474" s="230">
        <v>1</v>
      </c>
      <c r="T474" s="228" t="s">
        <v>5602</v>
      </c>
    </row>
    <row r="475" spans="1:20" x14ac:dyDescent="0.25">
      <c r="A475" s="209">
        <v>465</v>
      </c>
      <c r="B475" s="210" t="s">
        <v>6326</v>
      </c>
      <c r="C475" s="228" t="s">
        <v>54</v>
      </c>
      <c r="D475" s="228"/>
      <c r="E475" s="226"/>
      <c r="F475" s="228" t="s">
        <v>6327</v>
      </c>
      <c r="G475" s="228" t="s">
        <v>94</v>
      </c>
      <c r="H475" s="228" t="s">
        <v>5755</v>
      </c>
      <c r="I475" s="228">
        <v>1</v>
      </c>
      <c r="J475" s="228" t="s">
        <v>5564</v>
      </c>
      <c r="K475" s="228">
        <v>27132000</v>
      </c>
      <c r="L475" s="229"/>
      <c r="M475" s="230">
        <v>44286</v>
      </c>
      <c r="N475" s="228">
        <v>1</v>
      </c>
      <c r="O475" s="228" t="s">
        <v>5564</v>
      </c>
      <c r="P475" s="228">
        <v>23256000</v>
      </c>
      <c r="Q475" s="229"/>
      <c r="R475" s="231">
        <v>11521</v>
      </c>
      <c r="S475" s="230">
        <v>44264</v>
      </c>
      <c r="T475" s="228" t="s">
        <v>5565</v>
      </c>
    </row>
    <row r="476" spans="1:20" x14ac:dyDescent="0.25">
      <c r="A476" s="209">
        <v>466</v>
      </c>
      <c r="B476" s="210" t="s">
        <v>6328</v>
      </c>
      <c r="C476" s="228" t="s">
        <v>54</v>
      </c>
      <c r="D476" s="228"/>
      <c r="E476" s="226"/>
      <c r="F476" s="228" t="s">
        <v>6329</v>
      </c>
      <c r="G476" s="228" t="s">
        <v>94</v>
      </c>
      <c r="H476" s="228" t="s">
        <v>5731</v>
      </c>
      <c r="I476" s="228">
        <v>1</v>
      </c>
      <c r="J476" s="228" t="s">
        <v>5564</v>
      </c>
      <c r="K476" s="228">
        <v>57555200</v>
      </c>
      <c r="L476" s="229"/>
      <c r="M476" s="230">
        <v>44286</v>
      </c>
      <c r="N476" s="228">
        <v>1</v>
      </c>
      <c r="O476" s="228" t="s">
        <v>5564</v>
      </c>
      <c r="P476" s="228">
        <v>56304000</v>
      </c>
      <c r="Q476" s="229"/>
      <c r="R476" s="231">
        <v>4221</v>
      </c>
      <c r="S476" s="230">
        <v>44259</v>
      </c>
      <c r="T476" s="228" t="s">
        <v>5565</v>
      </c>
    </row>
    <row r="477" spans="1:20" x14ac:dyDescent="0.25">
      <c r="A477" s="209">
        <v>467</v>
      </c>
      <c r="B477" s="210" t="s">
        <v>6330</v>
      </c>
      <c r="C477" s="228" t="s">
        <v>54</v>
      </c>
      <c r="D477" s="228"/>
      <c r="E477" s="226"/>
      <c r="F477" s="228" t="s">
        <v>6331</v>
      </c>
      <c r="G477" s="228" t="s">
        <v>94</v>
      </c>
      <c r="H477" s="228" t="s">
        <v>5731</v>
      </c>
      <c r="I477" s="228">
        <v>1</v>
      </c>
      <c r="J477" s="228" t="s">
        <v>5564</v>
      </c>
      <c r="K477" s="228">
        <v>34408000</v>
      </c>
      <c r="L477" s="229"/>
      <c r="M477" s="230">
        <v>44286</v>
      </c>
      <c r="N477" s="228">
        <v>1</v>
      </c>
      <c r="O477" s="228" t="s">
        <v>5564</v>
      </c>
      <c r="P477" s="228">
        <v>33660000</v>
      </c>
      <c r="Q477" s="229"/>
      <c r="R477" s="231">
        <v>4221</v>
      </c>
      <c r="S477" s="230">
        <v>44260</v>
      </c>
      <c r="T477" s="228" t="s">
        <v>5565</v>
      </c>
    </row>
    <row r="478" spans="1:20" x14ac:dyDescent="0.25">
      <c r="A478" s="209">
        <v>468</v>
      </c>
      <c r="B478" s="210" t="s">
        <v>6332</v>
      </c>
      <c r="C478" s="228" t="s">
        <v>54</v>
      </c>
      <c r="D478" s="228"/>
      <c r="E478" s="226"/>
      <c r="F478" s="228" t="s">
        <v>6333</v>
      </c>
      <c r="G478" s="228" t="s">
        <v>94</v>
      </c>
      <c r="H478" s="228" t="s">
        <v>6192</v>
      </c>
      <c r="I478" s="228">
        <v>1</v>
      </c>
      <c r="J478" s="228" t="s">
        <v>5564</v>
      </c>
      <c r="K478" s="228">
        <v>33660000</v>
      </c>
      <c r="L478" s="229"/>
      <c r="M478" s="230">
        <v>44286</v>
      </c>
      <c r="N478" s="228">
        <v>1</v>
      </c>
      <c r="O478" s="228" t="s">
        <v>5564</v>
      </c>
      <c r="P478" s="228">
        <v>33660000</v>
      </c>
      <c r="Q478" s="229"/>
      <c r="R478" s="231">
        <v>9321</v>
      </c>
      <c r="S478" s="230">
        <v>44265</v>
      </c>
      <c r="T478" s="228" t="s">
        <v>5565</v>
      </c>
    </row>
    <row r="479" spans="1:20" x14ac:dyDescent="0.25">
      <c r="A479" s="209">
        <v>469</v>
      </c>
      <c r="B479" s="210" t="s">
        <v>6334</v>
      </c>
      <c r="C479" s="228" t="s">
        <v>54</v>
      </c>
      <c r="D479" s="228"/>
      <c r="E479" s="226"/>
      <c r="F479" s="228" t="s">
        <v>6335</v>
      </c>
      <c r="G479" s="228" t="s">
        <v>94</v>
      </c>
      <c r="H479" s="228" t="s">
        <v>6192</v>
      </c>
      <c r="I479" s="228">
        <v>1</v>
      </c>
      <c r="J479" s="228" t="s">
        <v>5564</v>
      </c>
      <c r="K479" s="228">
        <v>31280000</v>
      </c>
      <c r="L479" s="229"/>
      <c r="M479" s="230">
        <v>44286</v>
      </c>
      <c r="N479" s="228">
        <v>1</v>
      </c>
      <c r="O479" s="228" t="s">
        <v>5564</v>
      </c>
      <c r="P479" s="228">
        <v>30600000</v>
      </c>
      <c r="Q479" s="229"/>
      <c r="R479" s="231">
        <v>9321</v>
      </c>
      <c r="S479" s="230">
        <v>44258</v>
      </c>
      <c r="T479" s="228" t="s">
        <v>5565</v>
      </c>
    </row>
    <row r="480" spans="1:20" x14ac:dyDescent="0.25">
      <c r="A480" s="209">
        <v>470</v>
      </c>
      <c r="B480" s="210" t="s">
        <v>6336</v>
      </c>
      <c r="C480" s="228" t="s">
        <v>54</v>
      </c>
      <c r="D480" s="228"/>
      <c r="E480" s="226"/>
      <c r="F480" s="228" t="s">
        <v>6337</v>
      </c>
      <c r="G480" s="228" t="s">
        <v>94</v>
      </c>
      <c r="H480" s="228" t="s">
        <v>6192</v>
      </c>
      <c r="I480" s="228">
        <v>1</v>
      </c>
      <c r="J480" s="228" t="s">
        <v>5564</v>
      </c>
      <c r="K480" s="228">
        <v>33660000</v>
      </c>
      <c r="L480" s="229"/>
      <c r="M480" s="230">
        <v>44286</v>
      </c>
      <c r="N480" s="228">
        <v>1</v>
      </c>
      <c r="O480" s="228" t="s">
        <v>5564</v>
      </c>
      <c r="P480" s="228">
        <v>33660000</v>
      </c>
      <c r="Q480" s="229"/>
      <c r="R480" s="231">
        <v>9321</v>
      </c>
      <c r="S480" s="230">
        <v>44265</v>
      </c>
      <c r="T480" s="228" t="s">
        <v>5565</v>
      </c>
    </row>
    <row r="481" spans="1:20" x14ac:dyDescent="0.25">
      <c r="A481" s="209">
        <v>471</v>
      </c>
      <c r="B481" s="210" t="s">
        <v>6338</v>
      </c>
      <c r="C481" s="228" t="s">
        <v>54</v>
      </c>
      <c r="D481" s="228"/>
      <c r="E481" s="226"/>
      <c r="F481" s="228" t="s">
        <v>6339</v>
      </c>
      <c r="G481" s="228" t="s">
        <v>94</v>
      </c>
      <c r="H481" s="228" t="s">
        <v>6192</v>
      </c>
      <c r="I481" s="228">
        <v>1</v>
      </c>
      <c r="J481" s="228" t="s">
        <v>5564</v>
      </c>
      <c r="K481" s="228">
        <v>31280000</v>
      </c>
      <c r="L481" s="229"/>
      <c r="M481" s="230">
        <v>44286</v>
      </c>
      <c r="N481" s="228">
        <v>1</v>
      </c>
      <c r="O481" s="228" t="s">
        <v>5564</v>
      </c>
      <c r="P481" s="228">
        <v>23256000</v>
      </c>
      <c r="Q481" s="229"/>
      <c r="R481" s="231">
        <v>9321</v>
      </c>
      <c r="S481" s="230">
        <v>44260</v>
      </c>
      <c r="T481" s="228" t="s">
        <v>5565</v>
      </c>
    </row>
    <row r="482" spans="1:20" x14ac:dyDescent="0.25">
      <c r="A482" s="209">
        <v>472</v>
      </c>
      <c r="B482" s="210" t="s">
        <v>6340</v>
      </c>
      <c r="C482" s="228" t="s">
        <v>54</v>
      </c>
      <c r="D482" s="228"/>
      <c r="E482" s="226"/>
      <c r="F482" s="228" t="s">
        <v>6341</v>
      </c>
      <c r="G482" s="228" t="s">
        <v>94</v>
      </c>
      <c r="H482" s="228" t="s">
        <v>5810</v>
      </c>
      <c r="I482" s="228">
        <v>1</v>
      </c>
      <c r="J482" s="228" t="s">
        <v>5564</v>
      </c>
      <c r="K482" s="228">
        <v>60996000</v>
      </c>
      <c r="L482" s="229"/>
      <c r="M482" s="230">
        <v>44286</v>
      </c>
      <c r="N482" s="228">
        <v>1</v>
      </c>
      <c r="O482" s="228" t="s">
        <v>5564</v>
      </c>
      <c r="P482" s="228">
        <v>51612000</v>
      </c>
      <c r="Q482" s="229"/>
      <c r="R482" s="231">
        <v>7121</v>
      </c>
      <c r="S482" s="230">
        <v>44281</v>
      </c>
      <c r="T482" s="228" t="s">
        <v>5565</v>
      </c>
    </row>
    <row r="483" spans="1:20" x14ac:dyDescent="0.25">
      <c r="A483" s="209">
        <v>473</v>
      </c>
      <c r="B483" s="210" t="s">
        <v>6342</v>
      </c>
      <c r="C483" s="228" t="s">
        <v>54</v>
      </c>
      <c r="D483" s="228"/>
      <c r="E483" s="226"/>
      <c r="F483" s="228" t="s">
        <v>6343</v>
      </c>
      <c r="G483" s="228" t="s">
        <v>94</v>
      </c>
      <c r="H483" s="228" t="s">
        <v>5741</v>
      </c>
      <c r="I483" s="228">
        <v>1</v>
      </c>
      <c r="J483" s="228" t="s">
        <v>5564</v>
      </c>
      <c r="K483" s="228">
        <v>102602500</v>
      </c>
      <c r="L483" s="229"/>
      <c r="M483" s="230">
        <v>44286</v>
      </c>
      <c r="N483" s="228">
        <v>1</v>
      </c>
      <c r="O483" s="228" t="s">
        <v>5564</v>
      </c>
      <c r="P483" s="228">
        <v>94710000</v>
      </c>
      <c r="Q483" s="229"/>
      <c r="R483" s="231">
        <v>7121</v>
      </c>
      <c r="S483" s="230">
        <v>44258</v>
      </c>
      <c r="T483" s="228" t="s">
        <v>5565</v>
      </c>
    </row>
    <row r="484" spans="1:20" x14ac:dyDescent="0.25">
      <c r="A484" s="209">
        <v>474</v>
      </c>
      <c r="B484" s="210" t="s">
        <v>6344</v>
      </c>
      <c r="C484" s="228" t="s">
        <v>54</v>
      </c>
      <c r="D484" s="228"/>
      <c r="E484" s="226"/>
      <c r="F484" s="228" t="s">
        <v>6345</v>
      </c>
      <c r="G484" s="228" t="s">
        <v>94</v>
      </c>
      <c r="H484" s="228" t="s">
        <v>5753</v>
      </c>
      <c r="I484" s="228">
        <v>1</v>
      </c>
      <c r="J484" s="228" t="s">
        <v>5564</v>
      </c>
      <c r="K484" s="228">
        <v>49725000</v>
      </c>
      <c r="L484" s="229"/>
      <c r="M484" s="230">
        <v>44316</v>
      </c>
      <c r="N484" s="228">
        <v>1</v>
      </c>
      <c r="O484" s="228" t="s">
        <v>5564</v>
      </c>
      <c r="P484" s="228">
        <v>27336000</v>
      </c>
      <c r="Q484" s="229"/>
      <c r="R484" s="231">
        <v>7121</v>
      </c>
      <c r="S484" s="230">
        <v>44319</v>
      </c>
      <c r="T484" s="228" t="s">
        <v>5565</v>
      </c>
    </row>
    <row r="485" spans="1:20" x14ac:dyDescent="0.25">
      <c r="A485" s="209">
        <v>475</v>
      </c>
      <c r="B485" s="210" t="s">
        <v>6346</v>
      </c>
      <c r="C485" s="228" t="s">
        <v>54</v>
      </c>
      <c r="D485" s="228"/>
      <c r="E485" s="226"/>
      <c r="F485" s="228" t="s">
        <v>6347</v>
      </c>
      <c r="G485" s="228" t="s">
        <v>94</v>
      </c>
      <c r="H485" s="228" t="s">
        <v>5844</v>
      </c>
      <c r="I485" s="228">
        <v>1</v>
      </c>
      <c r="J485" s="228" t="s">
        <v>5564</v>
      </c>
      <c r="K485" s="228">
        <v>41004000</v>
      </c>
      <c r="L485" s="229"/>
      <c r="M485" s="230">
        <v>44286</v>
      </c>
      <c r="N485" s="228">
        <v>1</v>
      </c>
      <c r="O485" s="228" t="s">
        <v>5564</v>
      </c>
      <c r="P485" s="228">
        <v>41004000</v>
      </c>
      <c r="Q485" s="229"/>
      <c r="R485" s="231">
        <v>14321</v>
      </c>
      <c r="S485" s="230">
        <v>44259</v>
      </c>
      <c r="T485" s="228" t="s">
        <v>5565</v>
      </c>
    </row>
    <row r="486" spans="1:20" x14ac:dyDescent="0.25">
      <c r="A486" s="209">
        <v>476</v>
      </c>
      <c r="B486" s="210" t="s">
        <v>6348</v>
      </c>
      <c r="C486" s="228" t="s">
        <v>54</v>
      </c>
      <c r="D486" s="228"/>
      <c r="E486" s="226"/>
      <c r="F486" s="228" t="s">
        <v>6349</v>
      </c>
      <c r="G486" s="228" t="s">
        <v>94</v>
      </c>
      <c r="H486" s="228" t="s">
        <v>5642</v>
      </c>
      <c r="I486" s="228">
        <v>1</v>
      </c>
      <c r="J486" s="228" t="s">
        <v>5564</v>
      </c>
      <c r="K486" s="228">
        <v>30000000</v>
      </c>
      <c r="L486" s="229"/>
      <c r="M486" s="230">
        <v>44286</v>
      </c>
      <c r="N486" s="228">
        <v>1</v>
      </c>
      <c r="O486" s="228" t="s">
        <v>5564</v>
      </c>
      <c r="P486" s="228">
        <v>30000000</v>
      </c>
      <c r="Q486" s="229"/>
      <c r="R486" s="231">
        <v>14121</v>
      </c>
      <c r="S486" s="230">
        <v>44281</v>
      </c>
      <c r="T486" s="228" t="s">
        <v>5565</v>
      </c>
    </row>
    <row r="487" spans="1:20" x14ac:dyDescent="0.25">
      <c r="A487" s="209">
        <v>477</v>
      </c>
      <c r="B487" s="210" t="s">
        <v>6350</v>
      </c>
      <c r="C487" s="228" t="s">
        <v>54</v>
      </c>
      <c r="D487" s="228"/>
      <c r="E487" s="226"/>
      <c r="F487" s="228" t="s">
        <v>6351</v>
      </c>
      <c r="G487" s="228" t="s">
        <v>94</v>
      </c>
      <c r="H487" s="228" t="s">
        <v>5854</v>
      </c>
      <c r="I487" s="228">
        <v>1</v>
      </c>
      <c r="J487" s="228" t="s">
        <v>5564</v>
      </c>
      <c r="K487" s="228">
        <v>19380000</v>
      </c>
      <c r="L487" s="229"/>
      <c r="M487" s="230">
        <v>44286</v>
      </c>
      <c r="N487" s="228">
        <v>1</v>
      </c>
      <c r="O487" s="228" t="s">
        <v>5564</v>
      </c>
      <c r="P487" s="228">
        <v>19380000</v>
      </c>
      <c r="Q487" s="229"/>
      <c r="R487" s="231">
        <v>12621</v>
      </c>
      <c r="S487" s="230">
        <v>44257</v>
      </c>
      <c r="T487" s="228" t="s">
        <v>5565</v>
      </c>
    </row>
    <row r="488" spans="1:20" x14ac:dyDescent="0.25">
      <c r="A488" s="209">
        <v>478</v>
      </c>
      <c r="B488" s="210" t="s">
        <v>6352</v>
      </c>
      <c r="C488" s="228" t="s">
        <v>54</v>
      </c>
      <c r="D488" s="228"/>
      <c r="E488" s="226"/>
      <c r="F488" s="228" t="s">
        <v>6353</v>
      </c>
      <c r="G488" s="228" t="s">
        <v>94</v>
      </c>
      <c r="H488" s="228" t="s">
        <v>5563</v>
      </c>
      <c r="I488" s="228">
        <v>1</v>
      </c>
      <c r="J488" s="228" t="s">
        <v>5564</v>
      </c>
      <c r="K488" s="228">
        <v>53550000</v>
      </c>
      <c r="L488" s="229"/>
      <c r="M488" s="230">
        <v>44286</v>
      </c>
      <c r="N488" s="228">
        <v>1</v>
      </c>
      <c r="O488" s="228" t="s">
        <v>5564</v>
      </c>
      <c r="P488" s="228">
        <v>34170000</v>
      </c>
      <c r="Q488" s="229"/>
      <c r="R488" s="231">
        <v>3721</v>
      </c>
      <c r="S488" s="230">
        <v>44292</v>
      </c>
      <c r="T488" s="228" t="s">
        <v>5565</v>
      </c>
    </row>
    <row r="489" spans="1:20" x14ac:dyDescent="0.25">
      <c r="A489" s="209">
        <v>479</v>
      </c>
      <c r="B489" s="210" t="s">
        <v>6354</v>
      </c>
      <c r="C489" s="228" t="s">
        <v>54</v>
      </c>
      <c r="D489" s="228"/>
      <c r="E489" s="226"/>
      <c r="F489" s="228" t="s">
        <v>6355</v>
      </c>
      <c r="G489" s="228" t="s">
        <v>94</v>
      </c>
      <c r="H489" s="228" t="s">
        <v>5563</v>
      </c>
      <c r="I489" s="228">
        <v>1</v>
      </c>
      <c r="J489" s="228" t="s">
        <v>5564</v>
      </c>
      <c r="K489" s="228">
        <v>28560000</v>
      </c>
      <c r="L489" s="229"/>
      <c r="M489" s="230">
        <v>44286</v>
      </c>
      <c r="N489" s="228">
        <v>1</v>
      </c>
      <c r="O489" s="228" t="s">
        <v>5564</v>
      </c>
      <c r="P489" s="228">
        <v>24480000</v>
      </c>
      <c r="Q489" s="229"/>
      <c r="R489" s="231">
        <v>4821</v>
      </c>
      <c r="S489" s="230">
        <v>44266</v>
      </c>
      <c r="T489" s="228" t="s">
        <v>5565</v>
      </c>
    </row>
    <row r="490" spans="1:20" x14ac:dyDescent="0.25">
      <c r="A490" s="209">
        <v>480</v>
      </c>
      <c r="B490" s="210" t="s">
        <v>6356</v>
      </c>
      <c r="C490" s="228" t="s">
        <v>54</v>
      </c>
      <c r="D490" s="228"/>
      <c r="E490" s="226"/>
      <c r="F490" s="228" t="s">
        <v>6357</v>
      </c>
      <c r="G490" s="228" t="s">
        <v>94</v>
      </c>
      <c r="H490" s="228" t="s">
        <v>5563</v>
      </c>
      <c r="I490" s="228">
        <v>1</v>
      </c>
      <c r="J490" s="228" t="s">
        <v>5564</v>
      </c>
      <c r="K490" s="228">
        <v>10980000</v>
      </c>
      <c r="L490" s="229"/>
      <c r="M490" s="230">
        <v>44286</v>
      </c>
      <c r="N490" s="228">
        <v>1</v>
      </c>
      <c r="O490" s="228" t="s">
        <v>5564</v>
      </c>
      <c r="P490" s="228">
        <v>10980000</v>
      </c>
      <c r="Q490" s="229"/>
      <c r="R490" s="231">
        <v>9821</v>
      </c>
      <c r="S490" s="230">
        <v>44280</v>
      </c>
      <c r="T490" s="228" t="s">
        <v>5565</v>
      </c>
    </row>
    <row r="491" spans="1:20" x14ac:dyDescent="0.25">
      <c r="A491" s="209">
        <v>481</v>
      </c>
      <c r="B491" s="210" t="s">
        <v>6358</v>
      </c>
      <c r="C491" s="228" t="s">
        <v>54</v>
      </c>
      <c r="D491" s="228"/>
      <c r="E491" s="226"/>
      <c r="F491" s="228" t="s">
        <v>6359</v>
      </c>
      <c r="G491" s="228" t="s">
        <v>94</v>
      </c>
      <c r="H491" s="228" t="s">
        <v>6360</v>
      </c>
      <c r="I491" s="228">
        <v>1</v>
      </c>
      <c r="J491" s="228" t="s">
        <v>5564</v>
      </c>
      <c r="K491" s="228">
        <v>29988000</v>
      </c>
      <c r="L491" s="229"/>
      <c r="M491" s="230">
        <v>44286</v>
      </c>
      <c r="N491" s="228">
        <v>1</v>
      </c>
      <c r="O491" s="228" t="s">
        <v>5564</v>
      </c>
      <c r="P491" s="228">
        <v>22848000</v>
      </c>
      <c r="Q491" s="229"/>
      <c r="R491" s="231">
        <v>4921</v>
      </c>
      <c r="S491" s="230">
        <v>44279</v>
      </c>
      <c r="T491" s="228" t="s">
        <v>5565</v>
      </c>
    </row>
    <row r="492" spans="1:20" x14ac:dyDescent="0.25">
      <c r="A492" s="209">
        <v>482</v>
      </c>
      <c r="B492" s="210" t="s">
        <v>6361</v>
      </c>
      <c r="C492" s="228" t="s">
        <v>54</v>
      </c>
      <c r="D492" s="228"/>
      <c r="E492" s="226"/>
      <c r="F492" s="228" t="s">
        <v>6362</v>
      </c>
      <c r="G492" s="228" t="s">
        <v>94</v>
      </c>
      <c r="H492" s="228" t="s">
        <v>5666</v>
      </c>
      <c r="I492" s="228">
        <v>1</v>
      </c>
      <c r="J492" s="228" t="s">
        <v>5564</v>
      </c>
      <c r="K492" s="228">
        <v>53550000</v>
      </c>
      <c r="L492" s="229"/>
      <c r="M492" s="230">
        <v>44286</v>
      </c>
      <c r="N492" s="228">
        <v>1</v>
      </c>
      <c r="O492" s="228" t="s">
        <v>5564</v>
      </c>
      <c r="P492" s="228">
        <v>40800000</v>
      </c>
      <c r="Q492" s="229"/>
      <c r="R492" s="231">
        <v>4921</v>
      </c>
      <c r="S492" s="230">
        <v>44279</v>
      </c>
      <c r="T492" s="228" t="s">
        <v>5565</v>
      </c>
    </row>
    <row r="493" spans="1:20" x14ac:dyDescent="0.25">
      <c r="A493" s="209">
        <v>483</v>
      </c>
      <c r="B493" s="210" t="s">
        <v>6363</v>
      </c>
      <c r="C493" s="228" t="s">
        <v>54</v>
      </c>
      <c r="D493" s="228"/>
      <c r="E493" s="226"/>
      <c r="F493" s="228" t="s">
        <v>6364</v>
      </c>
      <c r="G493" s="228" t="s">
        <v>99</v>
      </c>
      <c r="H493" s="228" t="s">
        <v>6365</v>
      </c>
      <c r="I493" s="228">
        <v>1</v>
      </c>
      <c r="J493" s="228" t="s">
        <v>5564</v>
      </c>
      <c r="K493" s="228">
        <v>25000000</v>
      </c>
      <c r="L493" s="229"/>
      <c r="M493" s="230">
        <v>44316</v>
      </c>
      <c r="N493" s="228">
        <v>1</v>
      </c>
      <c r="O493" s="228" t="s">
        <v>5564</v>
      </c>
      <c r="P493" s="228">
        <v>15526500</v>
      </c>
      <c r="Q493" s="229"/>
      <c r="R493" s="231">
        <v>13721</v>
      </c>
      <c r="S493" s="230">
        <v>44320</v>
      </c>
      <c r="T493" s="228" t="s">
        <v>5565</v>
      </c>
    </row>
    <row r="494" spans="1:20" x14ac:dyDescent="0.25">
      <c r="A494" s="209">
        <v>484</v>
      </c>
      <c r="B494" s="210" t="s">
        <v>6366</v>
      </c>
      <c r="C494" s="228" t="s">
        <v>54</v>
      </c>
      <c r="D494" s="228"/>
      <c r="E494" s="226"/>
      <c r="F494" s="228" t="s">
        <v>6367</v>
      </c>
      <c r="G494" s="228" t="s">
        <v>94</v>
      </c>
      <c r="H494" s="228" t="s">
        <v>6013</v>
      </c>
      <c r="I494" s="228">
        <v>1</v>
      </c>
      <c r="J494" s="228" t="s">
        <v>5564</v>
      </c>
      <c r="K494" s="228">
        <v>97008460</v>
      </c>
      <c r="L494" s="229"/>
      <c r="M494" s="230">
        <v>44347</v>
      </c>
      <c r="N494" s="228">
        <v>1</v>
      </c>
      <c r="O494" s="228" t="s">
        <v>6158</v>
      </c>
      <c r="P494" s="228">
        <v>179604612</v>
      </c>
      <c r="Q494" s="229"/>
      <c r="R494" s="231">
        <v>12821</v>
      </c>
      <c r="S494" s="230">
        <v>44375</v>
      </c>
      <c r="T494" s="228" t="s">
        <v>5565</v>
      </c>
    </row>
    <row r="495" spans="1:20" x14ac:dyDescent="0.25">
      <c r="A495" s="209">
        <v>485</v>
      </c>
      <c r="B495" s="210" t="s">
        <v>6368</v>
      </c>
      <c r="C495" s="228" t="s">
        <v>54</v>
      </c>
      <c r="D495" s="228"/>
      <c r="E495" s="226"/>
      <c r="F495" s="228" t="s">
        <v>6369</v>
      </c>
      <c r="G495" s="228" t="s">
        <v>94</v>
      </c>
      <c r="H495" s="228" t="s">
        <v>5755</v>
      </c>
      <c r="I495" s="228">
        <v>1</v>
      </c>
      <c r="J495" s="228" t="s">
        <v>5564</v>
      </c>
      <c r="K495" s="228">
        <v>44625000</v>
      </c>
      <c r="L495" s="229"/>
      <c r="M495" s="230">
        <v>44286</v>
      </c>
      <c r="N495" s="228">
        <v>1</v>
      </c>
      <c r="O495" s="228" t="s">
        <v>5564</v>
      </c>
      <c r="P495" s="228">
        <v>44625000</v>
      </c>
      <c r="Q495" s="229"/>
      <c r="R495" s="231">
        <v>7121</v>
      </c>
      <c r="S495" s="230">
        <v>44281</v>
      </c>
      <c r="T495" s="228" t="s">
        <v>5565</v>
      </c>
    </row>
    <row r="496" spans="1:20" x14ac:dyDescent="0.25">
      <c r="A496" s="209">
        <v>486</v>
      </c>
      <c r="B496" s="210" t="s">
        <v>6370</v>
      </c>
      <c r="C496" s="228" t="s">
        <v>54</v>
      </c>
      <c r="D496" s="228"/>
      <c r="E496" s="226"/>
      <c r="F496" s="228" t="s">
        <v>6371</v>
      </c>
      <c r="G496" s="228" t="s">
        <v>94</v>
      </c>
      <c r="H496" s="228" t="s">
        <v>5571</v>
      </c>
      <c r="I496" s="228">
        <v>1</v>
      </c>
      <c r="J496" s="228" t="s">
        <v>5564</v>
      </c>
      <c r="K496" s="228">
        <v>47685000</v>
      </c>
      <c r="L496" s="229"/>
      <c r="M496" s="230">
        <v>44286</v>
      </c>
      <c r="N496" s="228">
        <v>1</v>
      </c>
      <c r="O496" s="228" t="s">
        <v>5564</v>
      </c>
      <c r="P496" s="228">
        <v>47685000</v>
      </c>
      <c r="Q496" s="229"/>
      <c r="R496" s="231">
        <v>7121</v>
      </c>
      <c r="S496" s="230">
        <v>44285</v>
      </c>
      <c r="T496" s="228" t="s">
        <v>5565</v>
      </c>
    </row>
    <row r="497" spans="1:20" x14ac:dyDescent="0.25">
      <c r="A497" s="209">
        <v>487</v>
      </c>
      <c r="B497" s="210" t="s">
        <v>6372</v>
      </c>
      <c r="C497" s="228" t="s">
        <v>54</v>
      </c>
      <c r="D497" s="228"/>
      <c r="E497" s="226"/>
      <c r="F497" s="228" t="s">
        <v>6373</v>
      </c>
      <c r="G497" s="228" t="s">
        <v>94</v>
      </c>
      <c r="H497" s="228" t="s">
        <v>6291</v>
      </c>
      <c r="I497" s="228">
        <v>1</v>
      </c>
      <c r="J497" s="228" t="s">
        <v>5564</v>
      </c>
      <c r="K497" s="228">
        <v>66062000</v>
      </c>
      <c r="L497" s="229"/>
      <c r="M497" s="230">
        <v>44286</v>
      </c>
      <c r="N497" s="228">
        <v>1</v>
      </c>
      <c r="O497" s="228" t="s">
        <v>5564</v>
      </c>
      <c r="P497" s="228">
        <v>39865000</v>
      </c>
      <c r="Q497" s="229"/>
      <c r="R497" s="231">
        <v>7121</v>
      </c>
      <c r="S497" s="230">
        <v>44270</v>
      </c>
      <c r="T497" s="228" t="s">
        <v>5565</v>
      </c>
    </row>
    <row r="498" spans="1:20" x14ac:dyDescent="0.25">
      <c r="A498" s="209">
        <v>488</v>
      </c>
      <c r="B498" s="210" t="s">
        <v>6374</v>
      </c>
      <c r="C498" s="228" t="s">
        <v>54</v>
      </c>
      <c r="D498" s="228"/>
      <c r="E498" s="226"/>
      <c r="F498" s="228" t="s">
        <v>6375</v>
      </c>
      <c r="G498" s="228" t="s">
        <v>94</v>
      </c>
      <c r="H498" s="228" t="s">
        <v>6234</v>
      </c>
      <c r="I498" s="228">
        <v>1</v>
      </c>
      <c r="J498" s="228" t="s">
        <v>5564</v>
      </c>
      <c r="K498" s="228">
        <v>38250000</v>
      </c>
      <c r="L498" s="229"/>
      <c r="M498" s="230">
        <v>44316</v>
      </c>
      <c r="N498" s="228">
        <v>1</v>
      </c>
      <c r="O498" s="228" t="s">
        <v>5564</v>
      </c>
      <c r="P498" s="228">
        <v>25245000</v>
      </c>
      <c r="Q498" s="229"/>
      <c r="R498" s="231">
        <v>7121</v>
      </c>
      <c r="S498" s="230">
        <v>44308</v>
      </c>
      <c r="T498" s="228" t="s">
        <v>5565</v>
      </c>
    </row>
    <row r="499" spans="1:20" x14ac:dyDescent="0.25">
      <c r="A499" s="209">
        <v>489</v>
      </c>
      <c r="B499" s="210" t="s">
        <v>6376</v>
      </c>
      <c r="C499" s="228" t="s">
        <v>54</v>
      </c>
      <c r="D499" s="228"/>
      <c r="E499" s="226"/>
      <c r="F499" s="228" t="s">
        <v>6377</v>
      </c>
      <c r="G499" s="228" t="s">
        <v>94</v>
      </c>
      <c r="H499" s="228" t="s">
        <v>5854</v>
      </c>
      <c r="I499" s="228">
        <v>1</v>
      </c>
      <c r="J499" s="228" t="s">
        <v>5564</v>
      </c>
      <c r="K499" s="228">
        <v>52020000</v>
      </c>
      <c r="L499" s="229"/>
      <c r="M499" s="230">
        <v>44286</v>
      </c>
      <c r="N499" s="228">
        <v>1</v>
      </c>
      <c r="O499" s="228" t="s">
        <v>5564</v>
      </c>
      <c r="P499" s="228">
        <v>52020000</v>
      </c>
      <c r="Q499" s="229"/>
      <c r="R499" s="231">
        <v>12621</v>
      </c>
      <c r="S499" s="230">
        <v>44271</v>
      </c>
      <c r="T499" s="228" t="s">
        <v>5565</v>
      </c>
    </row>
    <row r="500" spans="1:20" x14ac:dyDescent="0.25">
      <c r="A500" s="209">
        <v>490</v>
      </c>
      <c r="B500" s="210" t="s">
        <v>6378</v>
      </c>
      <c r="C500" s="228" t="s">
        <v>54</v>
      </c>
      <c r="D500" s="228"/>
      <c r="E500" s="226"/>
      <c r="F500" s="228" t="s">
        <v>6379</v>
      </c>
      <c r="G500" s="228" t="s">
        <v>94</v>
      </c>
      <c r="H500" s="228" t="s">
        <v>6013</v>
      </c>
      <c r="I500" s="228">
        <v>1</v>
      </c>
      <c r="J500" s="228" t="s">
        <v>5564</v>
      </c>
      <c r="K500" s="228">
        <v>28050000</v>
      </c>
      <c r="L500" s="229"/>
      <c r="M500" s="230">
        <v>44286</v>
      </c>
      <c r="N500" s="228">
        <v>1</v>
      </c>
      <c r="O500" s="228" t="s">
        <v>5564</v>
      </c>
      <c r="P500" s="228">
        <v>23936000</v>
      </c>
      <c r="Q500" s="229"/>
      <c r="R500" s="231">
        <v>11121</v>
      </c>
      <c r="S500" s="230">
        <v>44281</v>
      </c>
      <c r="T500" s="228" t="s">
        <v>5565</v>
      </c>
    </row>
    <row r="501" spans="1:20" x14ac:dyDescent="0.25">
      <c r="A501" s="209">
        <v>491</v>
      </c>
      <c r="B501" s="210" t="s">
        <v>6380</v>
      </c>
      <c r="C501" s="228" t="s">
        <v>54</v>
      </c>
      <c r="D501" s="228"/>
      <c r="E501" s="226"/>
      <c r="F501" s="228" t="s">
        <v>6381</v>
      </c>
      <c r="G501" s="228" t="s">
        <v>94</v>
      </c>
      <c r="H501" s="228" t="s">
        <v>6013</v>
      </c>
      <c r="I501" s="228">
        <v>1</v>
      </c>
      <c r="J501" s="228" t="s">
        <v>5564</v>
      </c>
      <c r="K501" s="228">
        <v>28050000</v>
      </c>
      <c r="L501" s="229"/>
      <c r="M501" s="230">
        <v>44286</v>
      </c>
      <c r="N501" s="228">
        <v>1</v>
      </c>
      <c r="O501" s="228" t="s">
        <v>5564</v>
      </c>
      <c r="P501" s="228">
        <v>23936000</v>
      </c>
      <c r="Q501" s="229"/>
      <c r="R501" s="231">
        <v>11121</v>
      </c>
      <c r="S501" s="230">
        <v>44281</v>
      </c>
      <c r="T501" s="228" t="s">
        <v>5565</v>
      </c>
    </row>
    <row r="502" spans="1:20" x14ac:dyDescent="0.25">
      <c r="A502" s="209">
        <v>492</v>
      </c>
      <c r="B502" s="210" t="s">
        <v>6382</v>
      </c>
      <c r="C502" s="228" t="s">
        <v>54</v>
      </c>
      <c r="D502" s="228"/>
      <c r="E502" s="226"/>
      <c r="F502" s="228" t="s">
        <v>6383</v>
      </c>
      <c r="G502" s="228" t="s">
        <v>94</v>
      </c>
      <c r="H502" s="228" t="s">
        <v>5593</v>
      </c>
      <c r="I502" s="228">
        <v>1</v>
      </c>
      <c r="J502" s="228" t="s">
        <v>5564</v>
      </c>
      <c r="K502" s="228">
        <v>14640000</v>
      </c>
      <c r="L502" s="229"/>
      <c r="M502" s="230">
        <v>44286</v>
      </c>
      <c r="N502" s="228">
        <v>1</v>
      </c>
      <c r="O502" s="228" t="s">
        <v>5564</v>
      </c>
      <c r="P502" s="228">
        <v>11793333</v>
      </c>
      <c r="Q502" s="229"/>
      <c r="R502" s="231">
        <v>6221</v>
      </c>
      <c r="S502" s="230">
        <v>44293</v>
      </c>
      <c r="T502" s="228" t="s">
        <v>5565</v>
      </c>
    </row>
    <row r="503" spans="1:20" x14ac:dyDescent="0.25">
      <c r="A503" s="209">
        <v>493</v>
      </c>
      <c r="B503" s="210" t="s">
        <v>6384</v>
      </c>
      <c r="C503" s="228" t="s">
        <v>54</v>
      </c>
      <c r="D503" s="228"/>
      <c r="E503" s="226"/>
      <c r="F503" s="228" t="s">
        <v>6385</v>
      </c>
      <c r="G503" s="228" t="s">
        <v>94</v>
      </c>
      <c r="H503" s="228" t="s">
        <v>5585</v>
      </c>
      <c r="I503" s="228">
        <v>1</v>
      </c>
      <c r="J503" s="228" t="s">
        <v>5564</v>
      </c>
      <c r="K503" s="228">
        <v>30000000</v>
      </c>
      <c r="L503" s="229"/>
      <c r="M503" s="230">
        <v>44316</v>
      </c>
      <c r="N503" s="228">
        <v>1</v>
      </c>
      <c r="O503" s="228" t="s">
        <v>5564</v>
      </c>
      <c r="P503" s="228">
        <v>30000000</v>
      </c>
      <c r="Q503" s="229"/>
      <c r="R503" s="231">
        <v>16121</v>
      </c>
      <c r="S503" s="230">
        <v>44312</v>
      </c>
      <c r="T503" s="228" t="s">
        <v>5565</v>
      </c>
    </row>
    <row r="504" spans="1:20" x14ac:dyDescent="0.25">
      <c r="A504" s="209">
        <v>494</v>
      </c>
      <c r="B504" s="210" t="s">
        <v>6386</v>
      </c>
      <c r="C504" s="228" t="s">
        <v>54</v>
      </c>
      <c r="D504" s="228"/>
      <c r="E504" s="226"/>
      <c r="F504" s="228" t="s">
        <v>6387</v>
      </c>
      <c r="G504" s="228" t="s">
        <v>101</v>
      </c>
      <c r="H504" s="228" t="s">
        <v>5450</v>
      </c>
      <c r="I504" s="228">
        <v>1</v>
      </c>
      <c r="J504" s="228" t="s">
        <v>5564</v>
      </c>
      <c r="K504" s="228">
        <v>45900000</v>
      </c>
      <c r="L504" s="229"/>
      <c r="M504" s="230">
        <v>44347</v>
      </c>
      <c r="N504" s="228">
        <v>0</v>
      </c>
      <c r="O504" s="228" t="s">
        <v>5450</v>
      </c>
      <c r="P504" s="228">
        <v>0</v>
      </c>
      <c r="Q504" s="229"/>
      <c r="R504" s="228" t="s">
        <v>5450</v>
      </c>
      <c r="S504" s="230">
        <v>1</v>
      </c>
      <c r="T504" s="228" t="s">
        <v>5602</v>
      </c>
    </row>
    <row r="505" spans="1:20" x14ac:dyDescent="0.25">
      <c r="A505" s="209">
        <v>495</v>
      </c>
      <c r="B505" s="210" t="s">
        <v>6388</v>
      </c>
      <c r="C505" s="228" t="s">
        <v>54</v>
      </c>
      <c r="D505" s="228"/>
      <c r="E505" s="226"/>
      <c r="F505" s="228" t="s">
        <v>6389</v>
      </c>
      <c r="G505" s="228" t="s">
        <v>94</v>
      </c>
      <c r="H505" s="228" t="s">
        <v>6253</v>
      </c>
      <c r="I505" s="228">
        <v>1</v>
      </c>
      <c r="J505" s="228" t="s">
        <v>5564</v>
      </c>
      <c r="K505" s="228">
        <v>30855000</v>
      </c>
      <c r="L505" s="229"/>
      <c r="M505" s="230">
        <v>44316</v>
      </c>
      <c r="N505" s="228">
        <v>1</v>
      </c>
      <c r="O505" s="228" t="s">
        <v>5564</v>
      </c>
      <c r="P505" s="228">
        <v>25245000</v>
      </c>
      <c r="Q505" s="229"/>
      <c r="R505" s="231">
        <v>9321</v>
      </c>
      <c r="S505" s="230">
        <v>44314</v>
      </c>
      <c r="T505" s="228" t="s">
        <v>5565</v>
      </c>
    </row>
    <row r="506" spans="1:20" x14ac:dyDescent="0.25">
      <c r="A506" s="209">
        <v>496</v>
      </c>
      <c r="B506" s="210" t="s">
        <v>6390</v>
      </c>
      <c r="C506" s="228" t="s">
        <v>54</v>
      </c>
      <c r="D506" s="228"/>
      <c r="E506" s="226"/>
      <c r="F506" s="228" t="s">
        <v>6391</v>
      </c>
      <c r="G506" s="228" t="s">
        <v>94</v>
      </c>
      <c r="H506" s="228" t="s">
        <v>6253</v>
      </c>
      <c r="I506" s="228">
        <v>1</v>
      </c>
      <c r="J506" s="228" t="s">
        <v>5564</v>
      </c>
      <c r="K506" s="228">
        <v>30855000</v>
      </c>
      <c r="L506" s="229"/>
      <c r="M506" s="230">
        <v>44316</v>
      </c>
      <c r="N506" s="228">
        <v>1</v>
      </c>
      <c r="O506" s="228" t="s">
        <v>5564</v>
      </c>
      <c r="P506" s="228">
        <v>28050000</v>
      </c>
      <c r="Q506" s="229"/>
      <c r="R506" s="231">
        <v>9321</v>
      </c>
      <c r="S506" s="230">
        <v>44294</v>
      </c>
      <c r="T506" s="228" t="s">
        <v>5565</v>
      </c>
    </row>
    <row r="507" spans="1:20" x14ac:dyDescent="0.25">
      <c r="A507" s="209">
        <v>497</v>
      </c>
      <c r="B507" s="210" t="s">
        <v>6392</v>
      </c>
      <c r="C507" s="228" t="s">
        <v>54</v>
      </c>
      <c r="D507" s="228"/>
      <c r="E507" s="226"/>
      <c r="F507" s="228" t="s">
        <v>6393</v>
      </c>
      <c r="G507" s="228" t="s">
        <v>94</v>
      </c>
      <c r="H507" s="228" t="s">
        <v>6394</v>
      </c>
      <c r="I507" s="228">
        <v>1</v>
      </c>
      <c r="J507" s="228" t="s">
        <v>5564</v>
      </c>
      <c r="K507" s="228">
        <v>20400000</v>
      </c>
      <c r="L507" s="229"/>
      <c r="M507" s="230">
        <v>44347</v>
      </c>
      <c r="N507" s="228">
        <v>1</v>
      </c>
      <c r="O507" s="228" t="s">
        <v>5564</v>
      </c>
      <c r="P507" s="228">
        <v>20400000</v>
      </c>
      <c r="Q507" s="229"/>
      <c r="R507" s="231">
        <v>9321</v>
      </c>
      <c r="S507" s="230">
        <v>44341</v>
      </c>
      <c r="T507" s="228" t="s">
        <v>5565</v>
      </c>
    </row>
    <row r="508" spans="1:20" x14ac:dyDescent="0.25">
      <c r="A508" s="209">
        <v>498</v>
      </c>
      <c r="B508" s="210" t="s">
        <v>6395</v>
      </c>
      <c r="C508" s="228" t="s">
        <v>54</v>
      </c>
      <c r="D508" s="228"/>
      <c r="E508" s="226"/>
      <c r="F508" s="228" t="s">
        <v>6396</v>
      </c>
      <c r="G508" s="228" t="s">
        <v>94</v>
      </c>
      <c r="H508" s="228" t="s">
        <v>6253</v>
      </c>
      <c r="I508" s="228">
        <v>1</v>
      </c>
      <c r="J508" s="228" t="s">
        <v>5564</v>
      </c>
      <c r="K508" s="228">
        <v>30855000</v>
      </c>
      <c r="L508" s="229"/>
      <c r="M508" s="230">
        <v>44316</v>
      </c>
      <c r="N508" s="228">
        <v>1</v>
      </c>
      <c r="O508" s="228" t="s">
        <v>5564</v>
      </c>
      <c r="P508" s="228">
        <v>28050000</v>
      </c>
      <c r="Q508" s="229"/>
      <c r="R508" s="231">
        <v>9321</v>
      </c>
      <c r="S508" s="230">
        <v>44295</v>
      </c>
      <c r="T508" s="228" t="s">
        <v>5565</v>
      </c>
    </row>
    <row r="509" spans="1:20" x14ac:dyDescent="0.25">
      <c r="A509" s="209">
        <v>499</v>
      </c>
      <c r="B509" s="210" t="s">
        <v>6397</v>
      </c>
      <c r="C509" s="228" t="s">
        <v>54</v>
      </c>
      <c r="D509" s="228"/>
      <c r="E509" s="226"/>
      <c r="F509" s="228" t="s">
        <v>6398</v>
      </c>
      <c r="G509" s="228" t="s">
        <v>101</v>
      </c>
      <c r="H509" s="228" t="s">
        <v>5450</v>
      </c>
      <c r="I509" s="228">
        <v>1</v>
      </c>
      <c r="J509" s="228" t="s">
        <v>5564</v>
      </c>
      <c r="K509" s="228">
        <v>30855000</v>
      </c>
      <c r="L509" s="229"/>
      <c r="M509" s="230">
        <v>44347</v>
      </c>
      <c r="N509" s="228">
        <v>0</v>
      </c>
      <c r="O509" s="228" t="s">
        <v>5450</v>
      </c>
      <c r="P509" s="228">
        <v>0</v>
      </c>
      <c r="Q509" s="229"/>
      <c r="R509" s="228" t="s">
        <v>5450</v>
      </c>
      <c r="S509" s="230">
        <v>1</v>
      </c>
      <c r="T509" s="228" t="s">
        <v>5602</v>
      </c>
    </row>
    <row r="510" spans="1:20" x14ac:dyDescent="0.25">
      <c r="A510" s="209">
        <v>500</v>
      </c>
      <c r="B510" s="210" t="s">
        <v>6399</v>
      </c>
      <c r="C510" s="228" t="s">
        <v>54</v>
      </c>
      <c r="D510" s="228"/>
      <c r="E510" s="226"/>
      <c r="F510" s="228" t="s">
        <v>6400</v>
      </c>
      <c r="G510" s="228" t="s">
        <v>94</v>
      </c>
      <c r="H510" s="228" t="s">
        <v>6253</v>
      </c>
      <c r="I510" s="228">
        <v>1</v>
      </c>
      <c r="J510" s="228" t="s">
        <v>5564</v>
      </c>
      <c r="K510" s="228">
        <v>30855000</v>
      </c>
      <c r="L510" s="229"/>
      <c r="M510" s="230">
        <v>44316</v>
      </c>
      <c r="N510" s="228">
        <v>1</v>
      </c>
      <c r="O510" s="228" t="s">
        <v>5564</v>
      </c>
      <c r="P510" s="228">
        <v>19380000</v>
      </c>
      <c r="Q510" s="229"/>
      <c r="R510" s="231">
        <v>9321</v>
      </c>
      <c r="S510" s="230">
        <v>44292</v>
      </c>
      <c r="T510" s="228" t="s">
        <v>5565</v>
      </c>
    </row>
    <row r="511" spans="1:20" x14ac:dyDescent="0.25">
      <c r="A511" s="209">
        <v>501</v>
      </c>
      <c r="B511" s="210" t="s">
        <v>6401</v>
      </c>
      <c r="C511" s="228" t="s">
        <v>54</v>
      </c>
      <c r="D511" s="228"/>
      <c r="E511" s="226"/>
      <c r="F511" s="228" t="s">
        <v>6402</v>
      </c>
      <c r="G511" s="228" t="s">
        <v>94</v>
      </c>
      <c r="H511" s="228" t="s">
        <v>6253</v>
      </c>
      <c r="I511" s="228">
        <v>1</v>
      </c>
      <c r="J511" s="228" t="s">
        <v>5564</v>
      </c>
      <c r="K511" s="228">
        <v>21318000</v>
      </c>
      <c r="L511" s="229"/>
      <c r="M511" s="230">
        <v>44286</v>
      </c>
      <c r="N511" s="228">
        <v>1</v>
      </c>
      <c r="O511" s="228" t="s">
        <v>5564</v>
      </c>
      <c r="P511" s="228">
        <v>21318000</v>
      </c>
      <c r="Q511" s="229"/>
      <c r="R511" s="231">
        <v>9321</v>
      </c>
      <c r="S511" s="230">
        <v>44281</v>
      </c>
      <c r="T511" s="228" t="s">
        <v>5565</v>
      </c>
    </row>
    <row r="512" spans="1:20" x14ac:dyDescent="0.25">
      <c r="A512" s="209">
        <v>502</v>
      </c>
      <c r="B512" s="210" t="s">
        <v>6403</v>
      </c>
      <c r="C512" s="228" t="s">
        <v>54</v>
      </c>
      <c r="D512" s="228"/>
      <c r="E512" s="226"/>
      <c r="F512" s="228" t="s">
        <v>6404</v>
      </c>
      <c r="G512" s="228" t="s">
        <v>94</v>
      </c>
      <c r="H512" s="228" t="s">
        <v>6253</v>
      </c>
      <c r="I512" s="228">
        <v>1</v>
      </c>
      <c r="J512" s="228" t="s">
        <v>5564</v>
      </c>
      <c r="K512" s="228">
        <v>28050000</v>
      </c>
      <c r="L512" s="229"/>
      <c r="M512" s="230">
        <v>44316</v>
      </c>
      <c r="N512" s="228">
        <v>1</v>
      </c>
      <c r="O512" s="228" t="s">
        <v>5564</v>
      </c>
      <c r="P512" s="228">
        <v>22950000</v>
      </c>
      <c r="Q512" s="229"/>
      <c r="R512" s="231">
        <v>9321</v>
      </c>
      <c r="S512" s="230">
        <v>44301</v>
      </c>
      <c r="T512" s="228" t="s">
        <v>5565</v>
      </c>
    </row>
    <row r="513" spans="1:20" x14ac:dyDescent="0.25">
      <c r="A513" s="209">
        <v>503</v>
      </c>
      <c r="B513" s="210" t="s">
        <v>6405</v>
      </c>
      <c r="C513" s="228" t="s">
        <v>54</v>
      </c>
      <c r="D513" s="228"/>
      <c r="E513" s="226"/>
      <c r="F513" s="228" t="s">
        <v>6406</v>
      </c>
      <c r="G513" s="228" t="s">
        <v>94</v>
      </c>
      <c r="H513" s="228" t="s">
        <v>6253</v>
      </c>
      <c r="I513" s="228">
        <v>1</v>
      </c>
      <c r="J513" s="228" t="s">
        <v>5564</v>
      </c>
      <c r="K513" s="228">
        <v>30855000</v>
      </c>
      <c r="L513" s="229"/>
      <c r="M513" s="230">
        <v>44316</v>
      </c>
      <c r="N513" s="228">
        <v>1</v>
      </c>
      <c r="O513" s="228" t="s">
        <v>5564</v>
      </c>
      <c r="P513" s="228">
        <v>28050000</v>
      </c>
      <c r="Q513" s="229"/>
      <c r="R513" s="231">
        <v>9321</v>
      </c>
      <c r="S513" s="230">
        <v>44292</v>
      </c>
      <c r="T513" s="228" t="s">
        <v>5565</v>
      </c>
    </row>
    <row r="514" spans="1:20" x14ac:dyDescent="0.25">
      <c r="A514" s="209">
        <v>504</v>
      </c>
      <c r="B514" s="210" t="s">
        <v>6407</v>
      </c>
      <c r="C514" s="228" t="s">
        <v>54</v>
      </c>
      <c r="D514" s="228"/>
      <c r="E514" s="226"/>
      <c r="F514" s="228" t="s">
        <v>6408</v>
      </c>
      <c r="G514" s="228" t="s">
        <v>94</v>
      </c>
      <c r="H514" s="228" t="s">
        <v>6253</v>
      </c>
      <c r="I514" s="228">
        <v>1</v>
      </c>
      <c r="J514" s="228" t="s">
        <v>5564</v>
      </c>
      <c r="K514" s="228">
        <v>30855000</v>
      </c>
      <c r="L514" s="229"/>
      <c r="M514" s="230">
        <v>44316</v>
      </c>
      <c r="N514" s="228">
        <v>1</v>
      </c>
      <c r="O514" s="228" t="s">
        <v>5564</v>
      </c>
      <c r="P514" s="228">
        <v>28050000</v>
      </c>
      <c r="Q514" s="229"/>
      <c r="R514" s="231">
        <v>9321</v>
      </c>
      <c r="S514" s="230">
        <v>44294</v>
      </c>
      <c r="T514" s="228" t="s">
        <v>5565</v>
      </c>
    </row>
    <row r="515" spans="1:20" x14ac:dyDescent="0.25">
      <c r="A515" s="209">
        <v>505</v>
      </c>
      <c r="B515" s="210" t="s">
        <v>6409</v>
      </c>
      <c r="C515" s="228" t="s">
        <v>54</v>
      </c>
      <c r="D515" s="228"/>
      <c r="E515" s="226"/>
      <c r="F515" s="228" t="s">
        <v>6410</v>
      </c>
      <c r="G515" s="228" t="s">
        <v>94</v>
      </c>
      <c r="H515" s="228" t="s">
        <v>5563</v>
      </c>
      <c r="I515" s="228">
        <v>1</v>
      </c>
      <c r="J515" s="228" t="s">
        <v>5564</v>
      </c>
      <c r="K515" s="228">
        <v>24480000</v>
      </c>
      <c r="L515" s="229"/>
      <c r="M515" s="230">
        <v>44286</v>
      </c>
      <c r="N515" s="228">
        <v>1</v>
      </c>
      <c r="O515" s="228" t="s">
        <v>5564</v>
      </c>
      <c r="P515" s="228">
        <v>21760000</v>
      </c>
      <c r="Q515" s="229"/>
      <c r="R515" s="231">
        <v>4821</v>
      </c>
      <c r="S515" s="230">
        <v>44281</v>
      </c>
      <c r="T515" s="228" t="s">
        <v>5565</v>
      </c>
    </row>
    <row r="516" spans="1:20" x14ac:dyDescent="0.25">
      <c r="A516" s="209">
        <v>506</v>
      </c>
      <c r="B516" s="210" t="s">
        <v>6411</v>
      </c>
      <c r="C516" s="228" t="s">
        <v>54</v>
      </c>
      <c r="D516" s="228"/>
      <c r="E516" s="226"/>
      <c r="F516" s="228" t="s">
        <v>6412</v>
      </c>
      <c r="G516" s="228" t="s">
        <v>94</v>
      </c>
      <c r="H516" s="228" t="s">
        <v>5563</v>
      </c>
      <c r="I516" s="228">
        <v>1</v>
      </c>
      <c r="J516" s="228" t="s">
        <v>5564</v>
      </c>
      <c r="K516" s="228">
        <v>45900000</v>
      </c>
      <c r="L516" s="229"/>
      <c r="M516" s="230">
        <v>44316</v>
      </c>
      <c r="N516" s="228">
        <v>1</v>
      </c>
      <c r="O516" s="228" t="s">
        <v>5564</v>
      </c>
      <c r="P516" s="228">
        <v>38250000</v>
      </c>
      <c r="Q516" s="229"/>
      <c r="R516" s="231">
        <v>4821</v>
      </c>
      <c r="S516" s="230">
        <v>44295</v>
      </c>
      <c r="T516" s="228" t="s">
        <v>5565</v>
      </c>
    </row>
    <row r="517" spans="1:20" x14ac:dyDescent="0.25">
      <c r="A517" s="209">
        <v>507</v>
      </c>
      <c r="B517" s="210" t="s">
        <v>6413</v>
      </c>
      <c r="C517" s="228" t="s">
        <v>54</v>
      </c>
      <c r="D517" s="228"/>
      <c r="E517" s="226"/>
      <c r="F517" s="228" t="s">
        <v>6414</v>
      </c>
      <c r="G517" s="228" t="s">
        <v>94</v>
      </c>
      <c r="H517" s="228" t="s">
        <v>5563</v>
      </c>
      <c r="I517" s="228">
        <v>1</v>
      </c>
      <c r="J517" s="228" t="s">
        <v>5564</v>
      </c>
      <c r="K517" s="228">
        <v>45900000</v>
      </c>
      <c r="L517" s="229"/>
      <c r="M517" s="230">
        <v>44286</v>
      </c>
      <c r="N517" s="228">
        <v>1</v>
      </c>
      <c r="O517" s="228" t="s">
        <v>5564</v>
      </c>
      <c r="P517" s="228">
        <v>40800000</v>
      </c>
      <c r="Q517" s="229"/>
      <c r="R517" s="231">
        <v>4821</v>
      </c>
      <c r="S517" s="230">
        <v>44285</v>
      </c>
      <c r="T517" s="228" t="s">
        <v>5565</v>
      </c>
    </row>
    <row r="518" spans="1:20" x14ac:dyDescent="0.25">
      <c r="A518" s="209">
        <v>508</v>
      </c>
      <c r="B518" s="210" t="s">
        <v>6415</v>
      </c>
      <c r="C518" s="228" t="s">
        <v>54</v>
      </c>
      <c r="D518" s="228"/>
      <c r="E518" s="226"/>
      <c r="F518" s="228" t="s">
        <v>6416</v>
      </c>
      <c r="G518" s="228" t="s">
        <v>94</v>
      </c>
      <c r="H518" s="228" t="s">
        <v>5563</v>
      </c>
      <c r="I518" s="228">
        <v>1</v>
      </c>
      <c r="J518" s="228" t="s">
        <v>5564</v>
      </c>
      <c r="K518" s="228">
        <v>45900000</v>
      </c>
      <c r="L518" s="229"/>
      <c r="M518" s="230">
        <v>44316</v>
      </c>
      <c r="N518" s="228">
        <v>1</v>
      </c>
      <c r="O518" s="228" t="s">
        <v>5564</v>
      </c>
      <c r="P518" s="228">
        <v>38250000</v>
      </c>
      <c r="Q518" s="229"/>
      <c r="R518" s="231">
        <v>4821</v>
      </c>
      <c r="S518" s="230">
        <v>44294</v>
      </c>
      <c r="T518" s="228" t="s">
        <v>5565</v>
      </c>
    </row>
    <row r="519" spans="1:20" x14ac:dyDescent="0.25">
      <c r="A519" s="209">
        <v>509</v>
      </c>
      <c r="B519" s="210" t="s">
        <v>6417</v>
      </c>
      <c r="C519" s="228" t="s">
        <v>54</v>
      </c>
      <c r="D519" s="228"/>
      <c r="E519" s="226"/>
      <c r="F519" s="228" t="s">
        <v>6418</v>
      </c>
      <c r="G519" s="228" t="s">
        <v>94</v>
      </c>
      <c r="H519" s="228" t="s">
        <v>5563</v>
      </c>
      <c r="I519" s="228">
        <v>1</v>
      </c>
      <c r="J519" s="228" t="s">
        <v>5564</v>
      </c>
      <c r="K519" s="228">
        <v>56304000</v>
      </c>
      <c r="L519" s="229"/>
      <c r="M519" s="230">
        <v>44316</v>
      </c>
      <c r="N519" s="228">
        <v>1</v>
      </c>
      <c r="O519" s="228" t="s">
        <v>5564</v>
      </c>
      <c r="P519" s="228">
        <v>46920000</v>
      </c>
      <c r="Q519" s="229"/>
      <c r="R519" s="231">
        <v>4721</v>
      </c>
      <c r="S519" s="230">
        <v>44294</v>
      </c>
      <c r="T519" s="228" t="s">
        <v>5565</v>
      </c>
    </row>
    <row r="520" spans="1:20" x14ac:dyDescent="0.25">
      <c r="A520" s="209">
        <v>510</v>
      </c>
      <c r="B520" s="210" t="s">
        <v>6419</v>
      </c>
      <c r="C520" s="228" t="s">
        <v>54</v>
      </c>
      <c r="D520" s="228"/>
      <c r="E520" s="226"/>
      <c r="F520" s="228" t="s">
        <v>6420</v>
      </c>
      <c r="G520" s="228" t="s">
        <v>94</v>
      </c>
      <c r="H520" s="228" t="s">
        <v>5831</v>
      </c>
      <c r="I520" s="228">
        <v>1</v>
      </c>
      <c r="J520" s="228" t="s">
        <v>5564</v>
      </c>
      <c r="K520" s="228">
        <v>41004000</v>
      </c>
      <c r="L520" s="229"/>
      <c r="M520" s="230">
        <v>44286</v>
      </c>
      <c r="N520" s="228">
        <v>1</v>
      </c>
      <c r="O520" s="228" t="s">
        <v>5564</v>
      </c>
      <c r="P520" s="228">
        <v>37587000</v>
      </c>
      <c r="Q520" s="229"/>
      <c r="R520" s="231">
        <v>13421</v>
      </c>
      <c r="S520" s="230">
        <v>44285</v>
      </c>
      <c r="T520" s="228" t="s">
        <v>5565</v>
      </c>
    </row>
    <row r="521" spans="1:20" x14ac:dyDescent="0.25">
      <c r="A521" s="209">
        <v>511</v>
      </c>
      <c r="B521" s="210" t="s">
        <v>6421</v>
      </c>
      <c r="C521" s="228" t="s">
        <v>54</v>
      </c>
      <c r="D521" s="228"/>
      <c r="E521" s="226"/>
      <c r="F521" s="228" t="s">
        <v>6422</v>
      </c>
      <c r="G521" s="228" t="s">
        <v>94</v>
      </c>
      <c r="H521" s="228" t="s">
        <v>5666</v>
      </c>
      <c r="I521" s="228">
        <v>1</v>
      </c>
      <c r="J521" s="228" t="s">
        <v>5564</v>
      </c>
      <c r="K521" s="228">
        <v>39270000</v>
      </c>
      <c r="L521" s="229"/>
      <c r="M521" s="230">
        <v>44316</v>
      </c>
      <c r="N521" s="228">
        <v>1</v>
      </c>
      <c r="O521" s="228" t="s">
        <v>5564</v>
      </c>
      <c r="P521" s="228">
        <v>28050000</v>
      </c>
      <c r="Q521" s="229"/>
      <c r="R521" s="231">
        <v>4921</v>
      </c>
      <c r="S521" s="230">
        <v>44305</v>
      </c>
      <c r="T521" s="228" t="s">
        <v>5565</v>
      </c>
    </row>
    <row r="522" spans="1:20" x14ac:dyDescent="0.25">
      <c r="A522" s="209">
        <v>512</v>
      </c>
      <c r="B522" s="210" t="s">
        <v>6423</v>
      </c>
      <c r="C522" s="228" t="s">
        <v>54</v>
      </c>
      <c r="D522" s="228"/>
      <c r="E522" s="226"/>
      <c r="F522" s="228" t="s">
        <v>6424</v>
      </c>
      <c r="G522" s="228" t="s">
        <v>94</v>
      </c>
      <c r="H522" s="228" t="s">
        <v>5666</v>
      </c>
      <c r="I522" s="228">
        <v>1</v>
      </c>
      <c r="J522" s="228" t="s">
        <v>5564</v>
      </c>
      <c r="K522" s="228">
        <v>19278000</v>
      </c>
      <c r="L522" s="229"/>
      <c r="M522" s="230">
        <v>44316</v>
      </c>
      <c r="N522" s="228">
        <v>1</v>
      </c>
      <c r="O522" s="228" t="s">
        <v>5564</v>
      </c>
      <c r="P522" s="228">
        <v>12393000</v>
      </c>
      <c r="Q522" s="229"/>
      <c r="R522" s="231">
        <v>4921</v>
      </c>
      <c r="S522" s="230">
        <v>44309</v>
      </c>
      <c r="T522" s="228" t="s">
        <v>5565</v>
      </c>
    </row>
    <row r="523" spans="1:20" x14ac:dyDescent="0.25">
      <c r="A523" s="209">
        <v>513</v>
      </c>
      <c r="B523" s="210" t="s">
        <v>6425</v>
      </c>
      <c r="C523" s="228" t="s">
        <v>54</v>
      </c>
      <c r="D523" s="228"/>
      <c r="E523" s="226"/>
      <c r="F523" s="228" t="s">
        <v>6426</v>
      </c>
      <c r="G523" s="228" t="s">
        <v>94</v>
      </c>
      <c r="H523" s="228" t="s">
        <v>5563</v>
      </c>
      <c r="I523" s="228">
        <v>1</v>
      </c>
      <c r="J523" s="228" t="s">
        <v>5564</v>
      </c>
      <c r="K523" s="228">
        <v>28560000</v>
      </c>
      <c r="L523" s="229"/>
      <c r="M523" s="230">
        <v>44316</v>
      </c>
      <c r="N523" s="228">
        <v>1</v>
      </c>
      <c r="O523" s="228" t="s">
        <v>5564</v>
      </c>
      <c r="P523" s="228">
        <v>20400000</v>
      </c>
      <c r="Q523" s="229"/>
      <c r="R523" s="231">
        <v>4821</v>
      </c>
      <c r="S523" s="230">
        <v>44294</v>
      </c>
      <c r="T523" s="228" t="s">
        <v>5565</v>
      </c>
    </row>
    <row r="524" spans="1:20" x14ac:dyDescent="0.25">
      <c r="A524" s="209">
        <v>514</v>
      </c>
      <c r="B524" s="210" t="s">
        <v>6427</v>
      </c>
      <c r="C524" s="228" t="s">
        <v>54</v>
      </c>
      <c r="D524" s="228"/>
      <c r="E524" s="226"/>
      <c r="F524" s="228" t="s">
        <v>6428</v>
      </c>
      <c r="G524" s="228" t="s">
        <v>94</v>
      </c>
      <c r="H524" s="228" t="s">
        <v>5563</v>
      </c>
      <c r="I524" s="228">
        <v>1</v>
      </c>
      <c r="J524" s="228" t="s">
        <v>5564</v>
      </c>
      <c r="K524" s="228">
        <v>53550000</v>
      </c>
      <c r="L524" s="229"/>
      <c r="M524" s="230">
        <v>44316</v>
      </c>
      <c r="N524" s="228">
        <v>1</v>
      </c>
      <c r="O524" s="228" t="s">
        <v>5564</v>
      </c>
      <c r="P524" s="228">
        <v>38250000</v>
      </c>
      <c r="Q524" s="229"/>
      <c r="R524" s="231">
        <v>4821</v>
      </c>
      <c r="S524" s="230">
        <v>44294</v>
      </c>
      <c r="T524" s="228" t="s">
        <v>5565</v>
      </c>
    </row>
    <row r="525" spans="1:20" x14ac:dyDescent="0.25">
      <c r="A525" s="209">
        <v>515</v>
      </c>
      <c r="B525" s="210" t="s">
        <v>6429</v>
      </c>
      <c r="C525" s="228" t="s">
        <v>54</v>
      </c>
      <c r="D525" s="228"/>
      <c r="E525" s="226"/>
      <c r="F525" s="228" t="s">
        <v>6430</v>
      </c>
      <c r="G525" s="228" t="s">
        <v>94</v>
      </c>
      <c r="H525" s="228" t="s">
        <v>5563</v>
      </c>
      <c r="I525" s="228">
        <v>1</v>
      </c>
      <c r="J525" s="228" t="s">
        <v>5564</v>
      </c>
      <c r="K525" s="228">
        <v>110495000</v>
      </c>
      <c r="L525" s="229"/>
      <c r="M525" s="230">
        <v>44316</v>
      </c>
      <c r="N525" s="228">
        <v>1</v>
      </c>
      <c r="O525" s="228" t="s">
        <v>5564</v>
      </c>
      <c r="P525" s="228">
        <v>78925000</v>
      </c>
      <c r="Q525" s="229"/>
      <c r="R525" s="231">
        <v>4821</v>
      </c>
      <c r="S525" s="230">
        <v>44294</v>
      </c>
      <c r="T525" s="228" t="s">
        <v>5565</v>
      </c>
    </row>
    <row r="526" spans="1:20" x14ac:dyDescent="0.25">
      <c r="A526" s="209">
        <v>516</v>
      </c>
      <c r="B526" s="210" t="s">
        <v>6431</v>
      </c>
      <c r="C526" s="228" t="s">
        <v>54</v>
      </c>
      <c r="D526" s="228"/>
      <c r="E526" s="226"/>
      <c r="F526" s="228" t="s">
        <v>6432</v>
      </c>
      <c r="G526" s="228" t="s">
        <v>94</v>
      </c>
      <c r="H526" s="228" t="s">
        <v>5563</v>
      </c>
      <c r="I526" s="228">
        <v>1</v>
      </c>
      <c r="J526" s="228" t="s">
        <v>5564</v>
      </c>
      <c r="K526" s="228">
        <v>32130000</v>
      </c>
      <c r="L526" s="229"/>
      <c r="M526" s="230">
        <v>44316</v>
      </c>
      <c r="N526" s="228">
        <v>1</v>
      </c>
      <c r="O526" s="228" t="s">
        <v>5564</v>
      </c>
      <c r="P526" s="228">
        <v>22950000</v>
      </c>
      <c r="Q526" s="229"/>
      <c r="R526" s="231">
        <v>4721</v>
      </c>
      <c r="S526" s="230">
        <v>44301</v>
      </c>
      <c r="T526" s="228" t="s">
        <v>5565</v>
      </c>
    </row>
    <row r="527" spans="1:20" x14ac:dyDescent="0.25">
      <c r="A527" s="209">
        <v>517</v>
      </c>
      <c r="B527" s="210" t="s">
        <v>6433</v>
      </c>
      <c r="C527" s="228" t="s">
        <v>54</v>
      </c>
      <c r="D527" s="228"/>
      <c r="E527" s="226"/>
      <c r="F527" s="228" t="s">
        <v>6434</v>
      </c>
      <c r="G527" s="228" t="s">
        <v>99</v>
      </c>
      <c r="H527" s="228" t="s">
        <v>6435</v>
      </c>
      <c r="I527" s="228">
        <v>2520</v>
      </c>
      <c r="J527" s="228" t="s">
        <v>6006</v>
      </c>
      <c r="K527" s="228">
        <v>5244.2940476190497</v>
      </c>
      <c r="L527" s="229"/>
      <c r="M527" s="230">
        <v>44286</v>
      </c>
      <c r="N527" s="228">
        <v>2520</v>
      </c>
      <c r="O527" s="228" t="s">
        <v>6006</v>
      </c>
      <c r="P527" s="228">
        <v>3761.5785714285698</v>
      </c>
      <c r="Q527" s="229"/>
      <c r="R527" s="231">
        <v>14621</v>
      </c>
      <c r="S527" s="230">
        <v>44273</v>
      </c>
      <c r="T527" s="228" t="s">
        <v>5565</v>
      </c>
    </row>
    <row r="528" spans="1:20" x14ac:dyDescent="0.25">
      <c r="A528" s="209">
        <v>518</v>
      </c>
      <c r="B528" s="210" t="s">
        <v>6436</v>
      </c>
      <c r="C528" s="228" t="s">
        <v>54</v>
      </c>
      <c r="D528" s="228"/>
      <c r="E528" s="226"/>
      <c r="F528" s="228" t="s">
        <v>6434</v>
      </c>
      <c r="G528" s="228" t="s">
        <v>99</v>
      </c>
      <c r="H528" s="228" t="s">
        <v>6435</v>
      </c>
      <c r="I528" s="228">
        <v>2520</v>
      </c>
      <c r="J528" s="228" t="s">
        <v>6006</v>
      </c>
      <c r="K528" s="228">
        <v>5244.2940476190497</v>
      </c>
      <c r="L528" s="229"/>
      <c r="M528" s="230">
        <v>44286</v>
      </c>
      <c r="N528" s="228">
        <v>2183</v>
      </c>
      <c r="O528" s="228" t="s">
        <v>6006</v>
      </c>
      <c r="P528" s="228">
        <v>1001.99816765918</v>
      </c>
      <c r="Q528" s="229"/>
      <c r="R528" s="231">
        <v>14621</v>
      </c>
      <c r="S528" s="230">
        <v>44281</v>
      </c>
      <c r="T528" s="228" t="s">
        <v>5565</v>
      </c>
    </row>
    <row r="529" spans="1:20" x14ac:dyDescent="0.25">
      <c r="A529" s="209">
        <v>519</v>
      </c>
      <c r="B529" s="210" t="s">
        <v>6437</v>
      </c>
      <c r="C529" s="228" t="s">
        <v>54</v>
      </c>
      <c r="D529" s="228"/>
      <c r="E529" s="226"/>
      <c r="F529" s="228" t="s">
        <v>6438</v>
      </c>
      <c r="G529" s="228" t="s">
        <v>95</v>
      </c>
      <c r="H529" s="228" t="s">
        <v>6097</v>
      </c>
      <c r="I529" s="228">
        <v>2</v>
      </c>
      <c r="J529" s="228" t="s">
        <v>6006</v>
      </c>
      <c r="K529" s="228">
        <v>1000000</v>
      </c>
      <c r="L529" s="229"/>
      <c r="M529" s="230">
        <v>44316</v>
      </c>
      <c r="N529" s="228">
        <v>1</v>
      </c>
      <c r="O529" s="228" t="s">
        <v>5564</v>
      </c>
      <c r="P529" s="228">
        <v>572000</v>
      </c>
      <c r="Q529" s="229"/>
      <c r="R529" s="231">
        <v>16221</v>
      </c>
      <c r="S529" s="230">
        <v>44322</v>
      </c>
      <c r="T529" s="228" t="s">
        <v>5565</v>
      </c>
    </row>
    <row r="530" spans="1:20" x14ac:dyDescent="0.25">
      <c r="A530" s="209">
        <v>520</v>
      </c>
      <c r="B530" s="210" t="s">
        <v>6439</v>
      </c>
      <c r="C530" s="228" t="s">
        <v>54</v>
      </c>
      <c r="D530" s="228"/>
      <c r="E530" s="226"/>
      <c r="F530" s="228" t="s">
        <v>6440</v>
      </c>
      <c r="G530" s="228" t="s">
        <v>94</v>
      </c>
      <c r="H530" s="228" t="s">
        <v>5585</v>
      </c>
      <c r="I530" s="228">
        <v>1</v>
      </c>
      <c r="J530" s="228" t="s">
        <v>5564</v>
      </c>
      <c r="K530" s="228">
        <v>23000000</v>
      </c>
      <c r="L530" s="229"/>
      <c r="M530" s="230">
        <v>44286</v>
      </c>
      <c r="N530" s="228">
        <v>1</v>
      </c>
      <c r="O530" s="228" t="s">
        <v>5564</v>
      </c>
      <c r="P530" s="228">
        <v>22185000</v>
      </c>
      <c r="Q530" s="229"/>
      <c r="R530" s="231">
        <v>2221</v>
      </c>
      <c r="S530" s="230">
        <v>44291</v>
      </c>
      <c r="T530" s="228" t="s">
        <v>5565</v>
      </c>
    </row>
    <row r="531" spans="1:20" x14ac:dyDescent="0.25">
      <c r="A531" s="209">
        <v>521</v>
      </c>
      <c r="B531" s="210" t="s">
        <v>6441</v>
      </c>
      <c r="C531" s="228" t="s">
        <v>54</v>
      </c>
      <c r="D531" s="228"/>
      <c r="E531" s="226"/>
      <c r="F531" s="228" t="s">
        <v>6442</v>
      </c>
      <c r="G531" s="228" t="s">
        <v>94</v>
      </c>
      <c r="H531" s="228" t="s">
        <v>5585</v>
      </c>
      <c r="I531" s="228">
        <v>1</v>
      </c>
      <c r="J531" s="228" t="s">
        <v>5564</v>
      </c>
      <c r="K531" s="228">
        <v>56100000</v>
      </c>
      <c r="L531" s="229"/>
      <c r="M531" s="230">
        <v>44316</v>
      </c>
      <c r="N531" s="228">
        <v>1</v>
      </c>
      <c r="O531" s="228" t="s">
        <v>5564</v>
      </c>
      <c r="P531" s="228">
        <v>39933000</v>
      </c>
      <c r="Q531" s="229"/>
      <c r="R531" s="231">
        <v>2221</v>
      </c>
      <c r="S531" s="230">
        <v>44301</v>
      </c>
      <c r="T531" s="228" t="s">
        <v>5565</v>
      </c>
    </row>
    <row r="532" spans="1:20" x14ac:dyDescent="0.25">
      <c r="A532" s="209">
        <v>522</v>
      </c>
      <c r="B532" s="210" t="s">
        <v>6443</v>
      </c>
      <c r="C532" s="228" t="s">
        <v>54</v>
      </c>
      <c r="D532" s="228"/>
      <c r="E532" s="226"/>
      <c r="F532" s="228" t="s">
        <v>6444</v>
      </c>
      <c r="G532" s="228" t="s">
        <v>95</v>
      </c>
      <c r="H532" s="228" t="s">
        <v>5616</v>
      </c>
      <c r="I532" s="228">
        <v>3</v>
      </c>
      <c r="J532" s="228" t="s">
        <v>5990</v>
      </c>
      <c r="K532" s="228">
        <v>3959450</v>
      </c>
      <c r="L532" s="229"/>
      <c r="M532" s="230">
        <v>44347</v>
      </c>
      <c r="N532" s="228">
        <v>3</v>
      </c>
      <c r="O532" s="228" t="s">
        <v>5990</v>
      </c>
      <c r="P532" s="228">
        <v>3599666.6666666698</v>
      </c>
      <c r="Q532" s="229"/>
      <c r="R532" s="231">
        <v>15721</v>
      </c>
      <c r="S532" s="230">
        <v>44347</v>
      </c>
      <c r="T532" s="228" t="s">
        <v>5565</v>
      </c>
    </row>
    <row r="533" spans="1:20" x14ac:dyDescent="0.25">
      <c r="A533" s="209">
        <v>523</v>
      </c>
      <c r="B533" s="210" t="s">
        <v>6445</v>
      </c>
      <c r="C533" s="228" t="s">
        <v>54</v>
      </c>
      <c r="D533" s="228"/>
      <c r="E533" s="226"/>
      <c r="F533" s="228" t="s">
        <v>6446</v>
      </c>
      <c r="G533" s="228" t="s">
        <v>101</v>
      </c>
      <c r="H533" s="228" t="s">
        <v>5450</v>
      </c>
      <c r="I533" s="228">
        <v>1</v>
      </c>
      <c r="J533" s="228" t="s">
        <v>5564</v>
      </c>
      <c r="K533" s="228">
        <v>8670340</v>
      </c>
      <c r="L533" s="229"/>
      <c r="M533" s="230">
        <v>44347</v>
      </c>
      <c r="N533" s="228">
        <v>0</v>
      </c>
      <c r="O533" s="228" t="s">
        <v>5450</v>
      </c>
      <c r="P533" s="228">
        <v>0</v>
      </c>
      <c r="Q533" s="229"/>
      <c r="R533" s="228" t="s">
        <v>5450</v>
      </c>
      <c r="S533" s="230">
        <v>1</v>
      </c>
      <c r="T533" s="228" t="s">
        <v>5602</v>
      </c>
    </row>
    <row r="534" spans="1:20" x14ac:dyDescent="0.25">
      <c r="A534" s="209">
        <v>524</v>
      </c>
      <c r="B534" s="210" t="s">
        <v>6447</v>
      </c>
      <c r="C534" s="228" t="s">
        <v>54</v>
      </c>
      <c r="D534" s="228"/>
      <c r="E534" s="226"/>
      <c r="F534" s="228" t="s">
        <v>6448</v>
      </c>
      <c r="G534" s="228" t="s">
        <v>99</v>
      </c>
      <c r="H534" s="228" t="s">
        <v>5616</v>
      </c>
      <c r="I534" s="228">
        <v>1</v>
      </c>
      <c r="J534" s="228" t="s">
        <v>5990</v>
      </c>
      <c r="K534" s="228">
        <v>686239149</v>
      </c>
      <c r="L534" s="229"/>
      <c r="M534" s="230">
        <v>44347</v>
      </c>
      <c r="N534" s="228">
        <v>1</v>
      </c>
      <c r="O534" s="228" t="s">
        <v>5564</v>
      </c>
      <c r="P534" s="228">
        <v>513805388.51999998</v>
      </c>
      <c r="Q534" s="229"/>
      <c r="R534" s="231">
        <v>18721</v>
      </c>
      <c r="S534" s="230">
        <v>44365</v>
      </c>
      <c r="T534" s="228" t="s">
        <v>5565</v>
      </c>
    </row>
    <row r="535" spans="1:20" x14ac:dyDescent="0.25">
      <c r="A535" s="209">
        <v>525</v>
      </c>
      <c r="B535" s="210" t="s">
        <v>6449</v>
      </c>
      <c r="C535" s="228" t="s">
        <v>54</v>
      </c>
      <c r="D535" s="228"/>
      <c r="E535" s="226"/>
      <c r="F535" s="228" t="s">
        <v>6450</v>
      </c>
      <c r="G535" s="228" t="s">
        <v>101</v>
      </c>
      <c r="H535" s="228" t="s">
        <v>5450</v>
      </c>
      <c r="I535" s="228">
        <v>1</v>
      </c>
      <c r="J535" s="228" t="s">
        <v>5990</v>
      </c>
      <c r="K535" s="228">
        <v>69335120</v>
      </c>
      <c r="L535" s="229"/>
      <c r="M535" s="230">
        <v>44377</v>
      </c>
      <c r="N535" s="228">
        <v>0</v>
      </c>
      <c r="O535" s="228" t="s">
        <v>5450</v>
      </c>
      <c r="P535" s="228">
        <v>0</v>
      </c>
      <c r="Q535" s="229"/>
      <c r="R535" s="228" t="s">
        <v>5450</v>
      </c>
      <c r="S535" s="230">
        <v>1</v>
      </c>
      <c r="T535" s="228" t="s">
        <v>5602</v>
      </c>
    </row>
    <row r="536" spans="1:20" x14ac:dyDescent="0.25">
      <c r="A536" s="209">
        <v>526</v>
      </c>
      <c r="B536" s="210" t="s">
        <v>6451</v>
      </c>
      <c r="C536" s="228" t="s">
        <v>54</v>
      </c>
      <c r="D536" s="228"/>
      <c r="E536" s="226"/>
      <c r="F536" s="228" t="s">
        <v>6452</v>
      </c>
      <c r="G536" s="228" t="s">
        <v>99</v>
      </c>
      <c r="H536" s="228" t="s">
        <v>5616</v>
      </c>
      <c r="I536" s="228">
        <v>1</v>
      </c>
      <c r="J536" s="228" t="s">
        <v>5990</v>
      </c>
      <c r="K536" s="228">
        <v>92849558</v>
      </c>
      <c r="L536" s="229"/>
      <c r="M536" s="230">
        <v>44439</v>
      </c>
      <c r="N536" s="228">
        <v>6</v>
      </c>
      <c r="O536" s="228" t="s">
        <v>6453</v>
      </c>
      <c r="P536" s="228">
        <v>19015833.333333299</v>
      </c>
      <c r="Q536" s="229"/>
      <c r="R536" s="231">
        <v>29821</v>
      </c>
      <c r="S536" s="230">
        <v>44536</v>
      </c>
      <c r="T536" s="228" t="s">
        <v>5565</v>
      </c>
    </row>
    <row r="537" spans="1:20" x14ac:dyDescent="0.25">
      <c r="A537" s="209">
        <v>527</v>
      </c>
      <c r="B537" s="210" t="s">
        <v>6454</v>
      </c>
      <c r="C537" s="228" t="s">
        <v>54</v>
      </c>
      <c r="D537" s="228"/>
      <c r="E537" s="226"/>
      <c r="F537" s="228" t="s">
        <v>6455</v>
      </c>
      <c r="G537" s="228" t="s">
        <v>99</v>
      </c>
      <c r="H537" s="228" t="s">
        <v>5616</v>
      </c>
      <c r="I537" s="228">
        <v>1</v>
      </c>
      <c r="J537" s="228" t="s">
        <v>5990</v>
      </c>
      <c r="K537" s="228">
        <v>189000000</v>
      </c>
      <c r="L537" s="229"/>
      <c r="M537" s="230">
        <v>44500</v>
      </c>
      <c r="N537" s="228">
        <v>323</v>
      </c>
      <c r="O537" s="228" t="s">
        <v>6453</v>
      </c>
      <c r="P537" s="228">
        <v>436925.29721362202</v>
      </c>
      <c r="Q537" s="229"/>
      <c r="R537" s="231">
        <v>32921</v>
      </c>
      <c r="S537" s="230">
        <v>44539</v>
      </c>
      <c r="T537" s="228" t="s">
        <v>5565</v>
      </c>
    </row>
    <row r="538" spans="1:20" x14ac:dyDescent="0.25">
      <c r="A538" s="209">
        <v>528</v>
      </c>
      <c r="B538" s="210" t="s">
        <v>6456</v>
      </c>
      <c r="C538" s="228" t="s">
        <v>54</v>
      </c>
      <c r="D538" s="228"/>
      <c r="E538" s="226"/>
      <c r="F538" s="228" t="s">
        <v>6457</v>
      </c>
      <c r="G538" s="228" t="s">
        <v>99</v>
      </c>
      <c r="H538" s="228" t="s">
        <v>5616</v>
      </c>
      <c r="I538" s="228">
        <v>1</v>
      </c>
      <c r="J538" s="228" t="s">
        <v>5990</v>
      </c>
      <c r="K538" s="228">
        <v>176290139</v>
      </c>
      <c r="L538" s="229"/>
      <c r="M538" s="230">
        <v>44500</v>
      </c>
      <c r="N538" s="228">
        <v>576</v>
      </c>
      <c r="O538" s="228" t="s">
        <v>6453</v>
      </c>
      <c r="P538" s="228">
        <v>290648.10958333302</v>
      </c>
      <c r="Q538" s="229"/>
      <c r="R538" s="231">
        <v>32921</v>
      </c>
      <c r="S538" s="230">
        <v>44554</v>
      </c>
      <c r="T538" s="228" t="s">
        <v>5565</v>
      </c>
    </row>
    <row r="539" spans="1:20" x14ac:dyDescent="0.25">
      <c r="A539" s="209">
        <v>529</v>
      </c>
      <c r="B539" s="210" t="s">
        <v>6458</v>
      </c>
      <c r="C539" s="228" t="s">
        <v>54</v>
      </c>
      <c r="D539" s="228"/>
      <c r="E539" s="226"/>
      <c r="F539" s="228" t="s">
        <v>6459</v>
      </c>
      <c r="G539" s="228" t="s">
        <v>101</v>
      </c>
      <c r="H539" s="228" t="s">
        <v>5450</v>
      </c>
      <c r="I539" s="228">
        <v>1</v>
      </c>
      <c r="J539" s="228" t="s">
        <v>6460</v>
      </c>
      <c r="K539" s="228">
        <v>1817746</v>
      </c>
      <c r="L539" s="229"/>
      <c r="M539" s="230">
        <v>44500</v>
      </c>
      <c r="N539" s="228">
        <v>0</v>
      </c>
      <c r="O539" s="228" t="s">
        <v>5450</v>
      </c>
      <c r="P539" s="228">
        <v>0</v>
      </c>
      <c r="Q539" s="229"/>
      <c r="R539" s="228" t="s">
        <v>5450</v>
      </c>
      <c r="S539" s="230">
        <v>1</v>
      </c>
      <c r="T539" s="228" t="s">
        <v>5602</v>
      </c>
    </row>
    <row r="540" spans="1:20" x14ac:dyDescent="0.25">
      <c r="A540" s="209">
        <v>530</v>
      </c>
      <c r="B540" s="210" t="s">
        <v>6461</v>
      </c>
      <c r="C540" s="228" t="s">
        <v>54</v>
      </c>
      <c r="D540" s="228"/>
      <c r="E540" s="226"/>
      <c r="F540" s="228" t="s">
        <v>6462</v>
      </c>
      <c r="G540" s="228" t="s">
        <v>95</v>
      </c>
      <c r="H540" s="228" t="s">
        <v>5616</v>
      </c>
      <c r="I540" s="228">
        <v>1</v>
      </c>
      <c r="J540" s="228" t="s">
        <v>5990</v>
      </c>
      <c r="K540" s="228">
        <v>17219000</v>
      </c>
      <c r="L540" s="229"/>
      <c r="M540" s="230">
        <v>44500</v>
      </c>
      <c r="N540" s="228">
        <v>1</v>
      </c>
      <c r="O540" s="228" t="s">
        <v>5990</v>
      </c>
      <c r="P540" s="228">
        <v>22820030</v>
      </c>
      <c r="Q540" s="229"/>
      <c r="R540" s="231">
        <v>30521</v>
      </c>
      <c r="S540" s="230">
        <v>44524</v>
      </c>
      <c r="T540" s="228" t="s">
        <v>5565</v>
      </c>
    </row>
    <row r="541" spans="1:20" x14ac:dyDescent="0.25">
      <c r="A541" s="209">
        <v>531</v>
      </c>
      <c r="B541" s="210" t="s">
        <v>6463</v>
      </c>
      <c r="C541" s="228" t="s">
        <v>54</v>
      </c>
      <c r="D541" s="228"/>
      <c r="E541" s="226"/>
      <c r="F541" s="228" t="s">
        <v>6464</v>
      </c>
      <c r="G541" s="228" t="s">
        <v>94</v>
      </c>
      <c r="H541" s="228" t="s">
        <v>6253</v>
      </c>
      <c r="I541" s="228">
        <v>1</v>
      </c>
      <c r="J541" s="228" t="s">
        <v>5564</v>
      </c>
      <c r="K541" s="228">
        <v>30855000</v>
      </c>
      <c r="L541" s="229"/>
      <c r="M541" s="230">
        <v>44316</v>
      </c>
      <c r="N541" s="228">
        <v>1</v>
      </c>
      <c r="O541" s="228" t="s">
        <v>5564</v>
      </c>
      <c r="P541" s="228">
        <v>23936000</v>
      </c>
      <c r="Q541" s="229"/>
      <c r="R541" s="231">
        <v>9321</v>
      </c>
      <c r="S541" s="230">
        <v>44313</v>
      </c>
      <c r="T541" s="228" t="s">
        <v>5565</v>
      </c>
    </row>
    <row r="542" spans="1:20" x14ac:dyDescent="0.25">
      <c r="A542" s="209">
        <v>532</v>
      </c>
      <c r="B542" s="210" t="s">
        <v>6465</v>
      </c>
      <c r="C542" s="228" t="s">
        <v>54</v>
      </c>
      <c r="D542" s="228"/>
      <c r="E542" s="226"/>
      <c r="F542" s="228" t="s">
        <v>6464</v>
      </c>
      <c r="G542" s="228" t="s">
        <v>94</v>
      </c>
      <c r="H542" s="228" t="s">
        <v>6253</v>
      </c>
      <c r="I542" s="228">
        <v>1</v>
      </c>
      <c r="J542" s="228" t="s">
        <v>5564</v>
      </c>
      <c r="K542" s="228">
        <v>30855000</v>
      </c>
      <c r="L542" s="229"/>
      <c r="M542" s="230">
        <v>44316</v>
      </c>
      <c r="N542" s="228">
        <v>1</v>
      </c>
      <c r="O542" s="228" t="s">
        <v>5564</v>
      </c>
      <c r="P542" s="228">
        <v>23936000</v>
      </c>
      <c r="Q542" s="229"/>
      <c r="R542" s="231">
        <v>9321</v>
      </c>
      <c r="S542" s="230">
        <v>44313</v>
      </c>
      <c r="T542" s="228" t="s">
        <v>5565</v>
      </c>
    </row>
    <row r="543" spans="1:20" x14ac:dyDescent="0.25">
      <c r="A543" s="209">
        <v>533</v>
      </c>
      <c r="B543" s="210" t="s">
        <v>6466</v>
      </c>
      <c r="C543" s="228" t="s">
        <v>54</v>
      </c>
      <c r="D543" s="228"/>
      <c r="E543" s="226"/>
      <c r="F543" s="228" t="s">
        <v>6467</v>
      </c>
      <c r="G543" s="228" t="s">
        <v>101</v>
      </c>
      <c r="H543" s="228" t="s">
        <v>5450</v>
      </c>
      <c r="I543" s="228">
        <v>1</v>
      </c>
      <c r="J543" s="228" t="s">
        <v>5564</v>
      </c>
      <c r="K543" s="228">
        <v>30855000</v>
      </c>
      <c r="L543" s="229"/>
      <c r="M543" s="230">
        <v>44347</v>
      </c>
      <c r="N543" s="228">
        <v>0</v>
      </c>
      <c r="O543" s="228" t="s">
        <v>5450</v>
      </c>
      <c r="P543" s="228">
        <v>0</v>
      </c>
      <c r="Q543" s="229"/>
      <c r="R543" s="228" t="s">
        <v>5450</v>
      </c>
      <c r="S543" s="230">
        <v>1</v>
      </c>
      <c r="T543" s="228" t="s">
        <v>5602</v>
      </c>
    </row>
    <row r="544" spans="1:20" x14ac:dyDescent="0.25">
      <c r="A544" s="209">
        <v>534</v>
      </c>
      <c r="B544" s="210" t="s">
        <v>6468</v>
      </c>
      <c r="C544" s="228" t="s">
        <v>54</v>
      </c>
      <c r="D544" s="228"/>
      <c r="E544" s="226"/>
      <c r="F544" s="228" t="s">
        <v>6469</v>
      </c>
      <c r="G544" s="228" t="s">
        <v>94</v>
      </c>
      <c r="H544" s="228" t="s">
        <v>5755</v>
      </c>
      <c r="I544" s="228">
        <v>1</v>
      </c>
      <c r="J544" s="228" t="s">
        <v>5564</v>
      </c>
      <c r="K544" s="228">
        <v>39865000</v>
      </c>
      <c r="L544" s="229"/>
      <c r="M544" s="230">
        <v>44316</v>
      </c>
      <c r="N544" s="228">
        <v>1</v>
      </c>
      <c r="O544" s="228" t="s">
        <v>5564</v>
      </c>
      <c r="P544" s="228">
        <v>34170000</v>
      </c>
      <c r="Q544" s="229"/>
      <c r="R544" s="231">
        <v>7121</v>
      </c>
      <c r="S544" s="230">
        <v>44295</v>
      </c>
      <c r="T544" s="228" t="s">
        <v>5565</v>
      </c>
    </row>
    <row r="545" spans="1:20" x14ac:dyDescent="0.25">
      <c r="A545" s="209">
        <v>535</v>
      </c>
      <c r="B545" s="210" t="s">
        <v>6470</v>
      </c>
      <c r="C545" s="228" t="s">
        <v>54</v>
      </c>
      <c r="D545" s="228"/>
      <c r="E545" s="226"/>
      <c r="F545" s="228" t="s">
        <v>6255</v>
      </c>
      <c r="G545" s="228" t="s">
        <v>94</v>
      </c>
      <c r="H545" s="228" t="s">
        <v>5755</v>
      </c>
      <c r="I545" s="228">
        <v>1</v>
      </c>
      <c r="J545" s="228" t="s">
        <v>5564</v>
      </c>
      <c r="K545" s="228">
        <v>17080000</v>
      </c>
      <c r="L545" s="229"/>
      <c r="M545" s="230">
        <v>44316</v>
      </c>
      <c r="N545" s="228">
        <v>1</v>
      </c>
      <c r="O545" s="228" t="s">
        <v>5564</v>
      </c>
      <c r="P545" s="228">
        <v>12200000</v>
      </c>
      <c r="Q545" s="229"/>
      <c r="R545" s="231">
        <v>11521</v>
      </c>
      <c r="S545" s="230">
        <v>44309</v>
      </c>
      <c r="T545" s="228" t="s">
        <v>5565</v>
      </c>
    </row>
    <row r="546" spans="1:20" x14ac:dyDescent="0.25">
      <c r="A546" s="209">
        <v>536</v>
      </c>
      <c r="B546" s="210" t="s">
        <v>6471</v>
      </c>
      <c r="C546" s="228" t="s">
        <v>54</v>
      </c>
      <c r="D546" s="228"/>
      <c r="E546" s="226"/>
      <c r="F546" s="228" t="s">
        <v>6255</v>
      </c>
      <c r="G546" s="228" t="s">
        <v>94</v>
      </c>
      <c r="H546" s="228" t="s">
        <v>5755</v>
      </c>
      <c r="I546" s="228">
        <v>1</v>
      </c>
      <c r="J546" s="228" t="s">
        <v>5564</v>
      </c>
      <c r="K546" s="228">
        <v>17080000</v>
      </c>
      <c r="L546" s="229"/>
      <c r="M546" s="230">
        <v>44347</v>
      </c>
      <c r="N546" s="228">
        <v>1</v>
      </c>
      <c r="O546" s="228" t="s">
        <v>5564</v>
      </c>
      <c r="P546" s="228">
        <v>17568000</v>
      </c>
      <c r="Q546" s="229"/>
      <c r="R546" s="231">
        <v>11521</v>
      </c>
      <c r="S546" s="230">
        <v>44343</v>
      </c>
      <c r="T546" s="228" t="s">
        <v>5565</v>
      </c>
    </row>
    <row r="547" spans="1:20" x14ac:dyDescent="0.25">
      <c r="A547" s="209">
        <v>537</v>
      </c>
      <c r="B547" s="210" t="s">
        <v>6472</v>
      </c>
      <c r="C547" s="228" t="s">
        <v>54</v>
      </c>
      <c r="D547" s="228"/>
      <c r="E547" s="226"/>
      <c r="F547" s="228" t="s">
        <v>6276</v>
      </c>
      <c r="G547" s="228" t="s">
        <v>94</v>
      </c>
      <c r="H547" s="228" t="s">
        <v>5755</v>
      </c>
      <c r="I547" s="228">
        <v>1</v>
      </c>
      <c r="J547" s="228" t="s">
        <v>5564</v>
      </c>
      <c r="K547" s="228">
        <v>11956000</v>
      </c>
      <c r="L547" s="229"/>
      <c r="M547" s="230">
        <v>44316</v>
      </c>
      <c r="N547" s="228">
        <v>1</v>
      </c>
      <c r="O547" s="228" t="s">
        <v>5564</v>
      </c>
      <c r="P547" s="228">
        <v>8540000</v>
      </c>
      <c r="Q547" s="229"/>
      <c r="R547" s="231">
        <v>11521</v>
      </c>
      <c r="S547" s="230">
        <v>44295</v>
      </c>
      <c r="T547" s="228" t="s">
        <v>5565</v>
      </c>
    </row>
    <row r="548" spans="1:20" x14ac:dyDescent="0.25">
      <c r="A548" s="209">
        <v>538</v>
      </c>
      <c r="B548" s="210" t="s">
        <v>6473</v>
      </c>
      <c r="C548" s="228" t="s">
        <v>54</v>
      </c>
      <c r="D548" s="228"/>
      <c r="E548" s="226"/>
      <c r="F548" s="228" t="s">
        <v>6285</v>
      </c>
      <c r="G548" s="228" t="s">
        <v>94</v>
      </c>
      <c r="H548" s="228" t="s">
        <v>5755</v>
      </c>
      <c r="I548" s="228">
        <v>1</v>
      </c>
      <c r="J548" s="228" t="s">
        <v>5564</v>
      </c>
      <c r="K548" s="228">
        <v>11956000</v>
      </c>
      <c r="L548" s="229"/>
      <c r="M548" s="230">
        <v>44347</v>
      </c>
      <c r="N548" s="228">
        <v>1</v>
      </c>
      <c r="O548" s="228" t="s">
        <v>5564</v>
      </c>
      <c r="P548" s="228">
        <v>6832000</v>
      </c>
      <c r="Q548" s="229"/>
      <c r="R548" s="231">
        <v>11521</v>
      </c>
      <c r="S548" s="230">
        <v>44341</v>
      </c>
      <c r="T548" s="228" t="s">
        <v>5565</v>
      </c>
    </row>
    <row r="549" spans="1:20" x14ac:dyDescent="0.25">
      <c r="A549" s="209">
        <v>539</v>
      </c>
      <c r="B549" s="210" t="s">
        <v>6474</v>
      </c>
      <c r="C549" s="228" t="s">
        <v>54</v>
      </c>
      <c r="D549" s="228"/>
      <c r="E549" s="226"/>
      <c r="F549" s="228" t="s">
        <v>6475</v>
      </c>
      <c r="G549" s="228" t="s">
        <v>94</v>
      </c>
      <c r="H549" s="228" t="s">
        <v>5755</v>
      </c>
      <c r="I549" s="228">
        <v>1</v>
      </c>
      <c r="J549" s="228" t="s">
        <v>5564</v>
      </c>
      <c r="K549" s="228">
        <v>17248000</v>
      </c>
      <c r="L549" s="229"/>
      <c r="M549" s="230">
        <v>44316</v>
      </c>
      <c r="N549" s="228">
        <v>1</v>
      </c>
      <c r="O549" s="228" t="s">
        <v>5564</v>
      </c>
      <c r="P549" s="228">
        <v>7840000</v>
      </c>
      <c r="Q549" s="229"/>
      <c r="R549" s="231">
        <v>11521</v>
      </c>
      <c r="S549" s="230">
        <v>44314</v>
      </c>
      <c r="T549" s="228" t="s">
        <v>5565</v>
      </c>
    </row>
    <row r="550" spans="1:20" x14ac:dyDescent="0.25">
      <c r="A550" s="209">
        <v>540</v>
      </c>
      <c r="B550" s="210" t="s">
        <v>6476</v>
      </c>
      <c r="C550" s="228" t="s">
        <v>54</v>
      </c>
      <c r="D550" s="228"/>
      <c r="E550" s="226"/>
      <c r="F550" s="228" t="s">
        <v>6477</v>
      </c>
      <c r="G550" s="228" t="s">
        <v>94</v>
      </c>
      <c r="H550" s="228" t="s">
        <v>5743</v>
      </c>
      <c r="I550" s="228">
        <v>1</v>
      </c>
      <c r="J550" s="228" t="s">
        <v>5564</v>
      </c>
      <c r="K550" s="228">
        <v>59600000</v>
      </c>
      <c r="L550" s="229"/>
      <c r="M550" s="230">
        <v>44316</v>
      </c>
      <c r="N550" s="228">
        <v>1</v>
      </c>
      <c r="O550" s="228" t="s">
        <v>5564</v>
      </c>
      <c r="P550" s="228">
        <v>55875000</v>
      </c>
      <c r="Q550" s="229"/>
      <c r="R550" s="231">
        <v>7121</v>
      </c>
      <c r="S550" s="230">
        <v>44299</v>
      </c>
      <c r="T550" s="228" t="s">
        <v>5565</v>
      </c>
    </row>
    <row r="551" spans="1:20" x14ac:dyDescent="0.25">
      <c r="A551" s="209">
        <v>541</v>
      </c>
      <c r="B551" s="210" t="s">
        <v>6478</v>
      </c>
      <c r="C551" s="228" t="s">
        <v>54</v>
      </c>
      <c r="D551" s="228"/>
      <c r="E551" s="226"/>
      <c r="F551" s="228" t="s">
        <v>6479</v>
      </c>
      <c r="G551" s="228" t="s">
        <v>94</v>
      </c>
      <c r="H551" s="228" t="s">
        <v>5743</v>
      </c>
      <c r="I551" s="228">
        <v>1</v>
      </c>
      <c r="J551" s="228" t="s">
        <v>5564</v>
      </c>
      <c r="K551" s="228">
        <v>27557333</v>
      </c>
      <c r="L551" s="229"/>
      <c r="M551" s="230">
        <v>44316</v>
      </c>
      <c r="N551" s="228">
        <v>1</v>
      </c>
      <c r="O551" s="228" t="s">
        <v>5564</v>
      </c>
      <c r="P551" s="228">
        <v>25500000</v>
      </c>
      <c r="Q551" s="229"/>
      <c r="R551" s="231">
        <v>7121</v>
      </c>
      <c r="S551" s="230">
        <v>44300</v>
      </c>
      <c r="T551" s="228" t="s">
        <v>5565</v>
      </c>
    </row>
    <row r="552" spans="1:20" x14ac:dyDescent="0.25">
      <c r="A552" s="209">
        <v>542</v>
      </c>
      <c r="B552" s="210" t="s">
        <v>6480</v>
      </c>
      <c r="C552" s="228" t="s">
        <v>54</v>
      </c>
      <c r="D552" s="228"/>
      <c r="E552" s="226"/>
      <c r="F552" s="228" t="s">
        <v>6469</v>
      </c>
      <c r="G552" s="228" t="s">
        <v>101</v>
      </c>
      <c r="H552" s="228" t="s">
        <v>5450</v>
      </c>
      <c r="I552" s="228">
        <v>1</v>
      </c>
      <c r="J552" s="228" t="s">
        <v>5564</v>
      </c>
      <c r="K552" s="228">
        <v>36448000</v>
      </c>
      <c r="L552" s="229"/>
      <c r="M552" s="230">
        <v>44347</v>
      </c>
      <c r="N552" s="228">
        <v>0</v>
      </c>
      <c r="O552" s="228" t="s">
        <v>5450</v>
      </c>
      <c r="P552" s="228">
        <v>0</v>
      </c>
      <c r="Q552" s="229"/>
      <c r="R552" s="228" t="s">
        <v>5450</v>
      </c>
      <c r="S552" s="230">
        <v>1</v>
      </c>
      <c r="T552" s="228" t="s">
        <v>5602</v>
      </c>
    </row>
    <row r="553" spans="1:20" x14ac:dyDescent="0.25">
      <c r="A553" s="209">
        <v>543</v>
      </c>
      <c r="B553" s="210" t="s">
        <v>6481</v>
      </c>
      <c r="C553" s="228" t="s">
        <v>54</v>
      </c>
      <c r="D553" s="228"/>
      <c r="E553" s="226"/>
      <c r="F553" s="228" t="s">
        <v>6482</v>
      </c>
      <c r="G553" s="228" t="s">
        <v>94</v>
      </c>
      <c r="H553" s="228" t="s">
        <v>5791</v>
      </c>
      <c r="I553" s="228">
        <v>1</v>
      </c>
      <c r="J553" s="228" t="s">
        <v>5564</v>
      </c>
      <c r="K553" s="228">
        <v>75812600</v>
      </c>
      <c r="L553" s="229"/>
      <c r="M553" s="230">
        <v>44286</v>
      </c>
      <c r="N553" s="228">
        <v>1</v>
      </c>
      <c r="O553" s="228" t="s">
        <v>5564</v>
      </c>
      <c r="P553" s="228">
        <v>75812600</v>
      </c>
      <c r="Q553" s="229"/>
      <c r="R553" s="231">
        <v>8421</v>
      </c>
      <c r="S553" s="230">
        <v>44284</v>
      </c>
      <c r="T553" s="228" t="s">
        <v>5565</v>
      </c>
    </row>
    <row r="554" spans="1:20" x14ac:dyDescent="0.25">
      <c r="A554" s="209">
        <v>544</v>
      </c>
      <c r="B554" s="210" t="s">
        <v>6483</v>
      </c>
      <c r="C554" s="228" t="s">
        <v>54</v>
      </c>
      <c r="D554" s="228"/>
      <c r="E554" s="226"/>
      <c r="F554" s="228" t="s">
        <v>6484</v>
      </c>
      <c r="G554" s="228" t="s">
        <v>94</v>
      </c>
      <c r="H554" s="228" t="s">
        <v>5593</v>
      </c>
      <c r="I554" s="228">
        <v>1</v>
      </c>
      <c r="J554" s="228" t="s">
        <v>5564</v>
      </c>
      <c r="K554" s="228">
        <v>21960000</v>
      </c>
      <c r="L554" s="229"/>
      <c r="M554" s="230">
        <v>44316</v>
      </c>
      <c r="N554" s="228">
        <v>1</v>
      </c>
      <c r="O554" s="228" t="s">
        <v>5564</v>
      </c>
      <c r="P554" s="228">
        <v>21472000</v>
      </c>
      <c r="Q554" s="229"/>
      <c r="R554" s="231">
        <v>6221</v>
      </c>
      <c r="S554" s="230">
        <v>44301</v>
      </c>
      <c r="T554" s="228" t="s">
        <v>5565</v>
      </c>
    </row>
    <row r="555" spans="1:20" x14ac:dyDescent="0.25">
      <c r="A555" s="209">
        <v>545</v>
      </c>
      <c r="B555" s="210" t="s">
        <v>6485</v>
      </c>
      <c r="C555" s="228" t="s">
        <v>54</v>
      </c>
      <c r="D555" s="228"/>
      <c r="E555" s="226"/>
      <c r="F555" s="228" t="s">
        <v>6486</v>
      </c>
      <c r="G555" s="228" t="s">
        <v>101</v>
      </c>
      <c r="H555" s="228" t="s">
        <v>5450</v>
      </c>
      <c r="I555" s="228">
        <v>1</v>
      </c>
      <c r="J555" s="228" t="s">
        <v>5564</v>
      </c>
      <c r="K555" s="228">
        <v>12200000</v>
      </c>
      <c r="L555" s="229"/>
      <c r="M555" s="230">
        <v>44347</v>
      </c>
      <c r="N555" s="228">
        <v>0</v>
      </c>
      <c r="O555" s="228" t="s">
        <v>5450</v>
      </c>
      <c r="P555" s="228">
        <v>0</v>
      </c>
      <c r="Q555" s="229"/>
      <c r="R555" s="228" t="s">
        <v>5450</v>
      </c>
      <c r="S555" s="230">
        <v>1</v>
      </c>
      <c r="T555" s="228" t="s">
        <v>5602</v>
      </c>
    </row>
    <row r="556" spans="1:20" x14ac:dyDescent="0.25">
      <c r="A556" s="209">
        <v>546</v>
      </c>
      <c r="B556" s="210" t="s">
        <v>6487</v>
      </c>
      <c r="C556" s="228" t="s">
        <v>54</v>
      </c>
      <c r="D556" s="228"/>
      <c r="E556" s="226"/>
      <c r="F556" s="228" t="s">
        <v>6488</v>
      </c>
      <c r="G556" s="228" t="s">
        <v>94</v>
      </c>
      <c r="H556" s="228" t="s">
        <v>5593</v>
      </c>
      <c r="I556" s="228">
        <v>1</v>
      </c>
      <c r="J556" s="228" t="s">
        <v>5564</v>
      </c>
      <c r="K556" s="228">
        <v>21960000</v>
      </c>
      <c r="L556" s="229"/>
      <c r="M556" s="230">
        <v>44347</v>
      </c>
      <c r="N556" s="228">
        <v>1</v>
      </c>
      <c r="O556" s="228" t="s">
        <v>5564</v>
      </c>
      <c r="P556" s="228">
        <v>13852666</v>
      </c>
      <c r="Q556" s="229"/>
      <c r="R556" s="231">
        <v>6221</v>
      </c>
      <c r="S556" s="230">
        <v>44398</v>
      </c>
      <c r="T556" s="228" t="s">
        <v>5565</v>
      </c>
    </row>
    <row r="557" spans="1:20" x14ac:dyDescent="0.25">
      <c r="A557" s="209">
        <v>547</v>
      </c>
      <c r="B557" s="210" t="s">
        <v>6489</v>
      </c>
      <c r="C557" s="228" t="s">
        <v>54</v>
      </c>
      <c r="D557" s="228"/>
      <c r="E557" s="226"/>
      <c r="F557" s="228" t="s">
        <v>6490</v>
      </c>
      <c r="G557" s="228" t="s">
        <v>94</v>
      </c>
      <c r="H557" s="228" t="s">
        <v>5593</v>
      </c>
      <c r="I557" s="228">
        <v>1</v>
      </c>
      <c r="J557" s="228" t="s">
        <v>5564</v>
      </c>
      <c r="K557" s="228">
        <v>21960000</v>
      </c>
      <c r="L557" s="229"/>
      <c r="M557" s="230">
        <v>44347</v>
      </c>
      <c r="N557" s="228">
        <v>1</v>
      </c>
      <c r="O557" s="228" t="s">
        <v>5564</v>
      </c>
      <c r="P557" s="228">
        <v>13826666</v>
      </c>
      <c r="Q557" s="229"/>
      <c r="R557" s="231">
        <v>6221</v>
      </c>
      <c r="S557" s="230">
        <v>44390</v>
      </c>
      <c r="T557" s="228" t="s">
        <v>5565</v>
      </c>
    </row>
    <row r="558" spans="1:20" x14ac:dyDescent="0.25">
      <c r="A558" s="209">
        <v>548</v>
      </c>
      <c r="B558" s="210" t="s">
        <v>6491</v>
      </c>
      <c r="C558" s="228" t="s">
        <v>54</v>
      </c>
      <c r="D558" s="228"/>
      <c r="E558" s="226"/>
      <c r="F558" s="228" t="s">
        <v>6492</v>
      </c>
      <c r="G558" s="228" t="s">
        <v>94</v>
      </c>
      <c r="H558" s="228" t="s">
        <v>5593</v>
      </c>
      <c r="I558" s="228">
        <v>1</v>
      </c>
      <c r="J558" s="228" t="s">
        <v>5564</v>
      </c>
      <c r="K558" s="228">
        <v>21960000</v>
      </c>
      <c r="L558" s="229"/>
      <c r="M558" s="230">
        <v>44347</v>
      </c>
      <c r="N558" s="228">
        <v>1</v>
      </c>
      <c r="O558" s="228" t="s">
        <v>5564</v>
      </c>
      <c r="P558" s="228">
        <v>14640000</v>
      </c>
      <c r="Q558" s="229"/>
      <c r="R558" s="231">
        <v>6221</v>
      </c>
      <c r="S558" s="230">
        <v>44379</v>
      </c>
      <c r="T558" s="228" t="s">
        <v>5565</v>
      </c>
    </row>
    <row r="559" spans="1:20" x14ac:dyDescent="0.25">
      <c r="A559" s="209">
        <v>549</v>
      </c>
      <c r="B559" s="210" t="s">
        <v>6493</v>
      </c>
      <c r="C559" s="228" t="s">
        <v>54</v>
      </c>
      <c r="D559" s="228"/>
      <c r="E559" s="226"/>
      <c r="F559" s="228" t="s">
        <v>6494</v>
      </c>
      <c r="G559" s="228" t="s">
        <v>94</v>
      </c>
      <c r="H559" s="228" t="s">
        <v>5593</v>
      </c>
      <c r="I559" s="228">
        <v>1</v>
      </c>
      <c r="J559" s="228" t="s">
        <v>5564</v>
      </c>
      <c r="K559" s="228">
        <v>21960000</v>
      </c>
      <c r="L559" s="229"/>
      <c r="M559" s="230">
        <v>44347</v>
      </c>
      <c r="N559" s="228">
        <v>1</v>
      </c>
      <c r="O559" s="228" t="s">
        <v>5564</v>
      </c>
      <c r="P559" s="228">
        <v>13013333</v>
      </c>
      <c r="Q559" s="229"/>
      <c r="R559" s="231">
        <v>6221</v>
      </c>
      <c r="S559" s="230">
        <v>44399</v>
      </c>
      <c r="T559" s="228" t="s">
        <v>5565</v>
      </c>
    </row>
    <row r="560" spans="1:20" x14ac:dyDescent="0.25">
      <c r="A560" s="209">
        <v>550</v>
      </c>
      <c r="B560" s="210" t="s">
        <v>6495</v>
      </c>
      <c r="C560" s="228" t="s">
        <v>54</v>
      </c>
      <c r="D560" s="228"/>
      <c r="E560" s="226"/>
      <c r="F560" s="228" t="s">
        <v>6496</v>
      </c>
      <c r="G560" s="228" t="s">
        <v>94</v>
      </c>
      <c r="H560" s="228" t="s">
        <v>5731</v>
      </c>
      <c r="I560" s="228">
        <v>1</v>
      </c>
      <c r="J560" s="228" t="s">
        <v>5564</v>
      </c>
      <c r="K560" s="228">
        <v>21960000</v>
      </c>
      <c r="L560" s="229"/>
      <c r="M560" s="230">
        <v>44347</v>
      </c>
      <c r="N560" s="228">
        <v>1</v>
      </c>
      <c r="O560" s="228" t="s">
        <v>5564</v>
      </c>
      <c r="P560" s="228">
        <v>8784000</v>
      </c>
      <c r="Q560" s="229"/>
      <c r="R560" s="231">
        <v>6221</v>
      </c>
      <c r="S560" s="230">
        <v>44453</v>
      </c>
      <c r="T560" s="228" t="s">
        <v>5565</v>
      </c>
    </row>
    <row r="561" spans="1:20" x14ac:dyDescent="0.25">
      <c r="A561" s="209">
        <v>551</v>
      </c>
      <c r="B561" s="210" t="s">
        <v>6497</v>
      </c>
      <c r="C561" s="228" t="s">
        <v>54</v>
      </c>
      <c r="D561" s="228"/>
      <c r="E561" s="226"/>
      <c r="F561" s="228" t="s">
        <v>6496</v>
      </c>
      <c r="G561" s="228" t="s">
        <v>94</v>
      </c>
      <c r="H561" s="228" t="s">
        <v>5593</v>
      </c>
      <c r="I561" s="228">
        <v>1</v>
      </c>
      <c r="J561" s="228" t="s">
        <v>5564</v>
      </c>
      <c r="K561" s="228">
        <v>21960000</v>
      </c>
      <c r="L561" s="229"/>
      <c r="M561" s="230">
        <v>44347</v>
      </c>
      <c r="N561" s="228">
        <v>1</v>
      </c>
      <c r="O561" s="228" t="s">
        <v>5564</v>
      </c>
      <c r="P561" s="228">
        <v>7320000</v>
      </c>
      <c r="Q561" s="229"/>
      <c r="R561" s="231">
        <v>6221</v>
      </c>
      <c r="S561" s="230">
        <v>44477</v>
      </c>
      <c r="T561" s="228" t="s">
        <v>5565</v>
      </c>
    </row>
    <row r="562" spans="1:20" x14ac:dyDescent="0.25">
      <c r="A562" s="209">
        <v>552</v>
      </c>
      <c r="B562" s="210" t="s">
        <v>6498</v>
      </c>
      <c r="C562" s="228" t="s">
        <v>54</v>
      </c>
      <c r="D562" s="228"/>
      <c r="E562" s="226"/>
      <c r="F562" s="228" t="s">
        <v>6499</v>
      </c>
      <c r="G562" s="228" t="s">
        <v>94</v>
      </c>
      <c r="H562" s="228" t="s">
        <v>5593</v>
      </c>
      <c r="I562" s="228">
        <v>1</v>
      </c>
      <c r="J562" s="228" t="s">
        <v>5564</v>
      </c>
      <c r="K562" s="228">
        <v>21960000</v>
      </c>
      <c r="L562" s="229"/>
      <c r="M562" s="230">
        <v>44347</v>
      </c>
      <c r="N562" s="228">
        <v>1</v>
      </c>
      <c r="O562" s="228" t="s">
        <v>5564</v>
      </c>
      <c r="P562" s="228">
        <v>18381333</v>
      </c>
      <c r="Q562" s="229"/>
      <c r="R562" s="231">
        <v>6221</v>
      </c>
      <c r="S562" s="230">
        <v>44330</v>
      </c>
      <c r="T562" s="228" t="s">
        <v>5565</v>
      </c>
    </row>
    <row r="563" spans="1:20" x14ac:dyDescent="0.25">
      <c r="A563" s="209">
        <v>553</v>
      </c>
      <c r="B563" s="210" t="s">
        <v>6500</v>
      </c>
      <c r="C563" s="228" t="s">
        <v>54</v>
      </c>
      <c r="D563" s="228"/>
      <c r="E563" s="226"/>
      <c r="F563" s="228" t="s">
        <v>6501</v>
      </c>
      <c r="G563" s="228" t="s">
        <v>101</v>
      </c>
      <c r="H563" s="228" t="s">
        <v>5450</v>
      </c>
      <c r="I563" s="228">
        <v>1</v>
      </c>
      <c r="J563" s="228" t="s">
        <v>5564</v>
      </c>
      <c r="K563" s="228">
        <v>21960000</v>
      </c>
      <c r="L563" s="229"/>
      <c r="M563" s="230">
        <v>44347</v>
      </c>
      <c r="N563" s="228">
        <v>0</v>
      </c>
      <c r="O563" s="228" t="s">
        <v>5450</v>
      </c>
      <c r="P563" s="228">
        <v>0</v>
      </c>
      <c r="Q563" s="229"/>
      <c r="R563" s="228" t="s">
        <v>5450</v>
      </c>
      <c r="S563" s="230">
        <v>1</v>
      </c>
      <c r="T563" s="228" t="s">
        <v>5602</v>
      </c>
    </row>
    <row r="564" spans="1:20" x14ac:dyDescent="0.25">
      <c r="A564" s="209">
        <v>554</v>
      </c>
      <c r="B564" s="210" t="s">
        <v>6502</v>
      </c>
      <c r="C564" s="228" t="s">
        <v>54</v>
      </c>
      <c r="D564" s="228"/>
      <c r="E564" s="226"/>
      <c r="F564" s="228" t="s">
        <v>6503</v>
      </c>
      <c r="G564" s="228" t="s">
        <v>94</v>
      </c>
      <c r="H564" s="228" t="s">
        <v>5593</v>
      </c>
      <c r="I564" s="228">
        <v>1</v>
      </c>
      <c r="J564" s="228" t="s">
        <v>5564</v>
      </c>
      <c r="K564" s="228">
        <v>21960000</v>
      </c>
      <c r="L564" s="229"/>
      <c r="M564" s="230">
        <v>44347</v>
      </c>
      <c r="N564" s="228">
        <v>1</v>
      </c>
      <c r="O564" s="228" t="s">
        <v>5564</v>
      </c>
      <c r="P564" s="228">
        <v>18381333</v>
      </c>
      <c r="Q564" s="229"/>
      <c r="R564" s="231">
        <v>6221</v>
      </c>
      <c r="S564" s="230">
        <v>44330</v>
      </c>
      <c r="T564" s="228" t="s">
        <v>5565</v>
      </c>
    </row>
    <row r="565" spans="1:20" x14ac:dyDescent="0.25">
      <c r="A565" s="209">
        <v>555</v>
      </c>
      <c r="B565" s="210" t="s">
        <v>6504</v>
      </c>
      <c r="C565" s="228" t="s">
        <v>54</v>
      </c>
      <c r="D565" s="228"/>
      <c r="E565" s="226"/>
      <c r="F565" s="228" t="s">
        <v>6505</v>
      </c>
      <c r="G565" s="228" t="s">
        <v>94</v>
      </c>
      <c r="H565" s="228" t="s">
        <v>5593</v>
      </c>
      <c r="I565" s="228">
        <v>1</v>
      </c>
      <c r="J565" s="228" t="s">
        <v>5564</v>
      </c>
      <c r="K565" s="228">
        <v>222480000</v>
      </c>
      <c r="L565" s="229"/>
      <c r="M565" s="230">
        <v>44316</v>
      </c>
      <c r="N565" s="228">
        <v>1</v>
      </c>
      <c r="O565" s="228" t="s">
        <v>5564</v>
      </c>
      <c r="P565" s="228">
        <v>151120092</v>
      </c>
      <c r="Q565" s="229"/>
      <c r="R565" s="231">
        <v>6421</v>
      </c>
      <c r="S565" s="230">
        <v>44316</v>
      </c>
      <c r="T565" s="228" t="s">
        <v>5565</v>
      </c>
    </row>
    <row r="566" spans="1:20" x14ac:dyDescent="0.25">
      <c r="A566" s="209">
        <v>556</v>
      </c>
      <c r="B566" s="210" t="s">
        <v>6506</v>
      </c>
      <c r="C566" s="228" t="s">
        <v>54</v>
      </c>
      <c r="D566" s="228"/>
      <c r="E566" s="226"/>
      <c r="F566" s="228" t="s">
        <v>6507</v>
      </c>
      <c r="G566" s="228" t="s">
        <v>94</v>
      </c>
      <c r="H566" s="228" t="s">
        <v>5585</v>
      </c>
      <c r="I566" s="228">
        <v>1</v>
      </c>
      <c r="J566" s="228" t="s">
        <v>5564</v>
      </c>
      <c r="K566" s="228">
        <v>41310000</v>
      </c>
      <c r="L566" s="229"/>
      <c r="M566" s="230">
        <v>44316</v>
      </c>
      <c r="N566" s="228">
        <v>1</v>
      </c>
      <c r="O566" s="228" t="s">
        <v>5564</v>
      </c>
      <c r="P566" s="228">
        <v>39780000</v>
      </c>
      <c r="Q566" s="229"/>
      <c r="R566" s="231">
        <v>2221</v>
      </c>
      <c r="S566" s="230">
        <v>44295</v>
      </c>
      <c r="T566" s="228" t="s">
        <v>5565</v>
      </c>
    </row>
    <row r="567" spans="1:20" x14ac:dyDescent="0.25">
      <c r="A567" s="209">
        <v>557</v>
      </c>
      <c r="B567" s="210" t="s">
        <v>6508</v>
      </c>
      <c r="C567" s="228" t="s">
        <v>54</v>
      </c>
      <c r="D567" s="228"/>
      <c r="E567" s="226"/>
      <c r="F567" s="228" t="s">
        <v>6509</v>
      </c>
      <c r="G567" s="228" t="s">
        <v>94</v>
      </c>
      <c r="H567" s="228" t="s">
        <v>5585</v>
      </c>
      <c r="I567" s="228">
        <v>1</v>
      </c>
      <c r="J567" s="228" t="s">
        <v>5564</v>
      </c>
      <c r="K567" s="228">
        <v>50490000</v>
      </c>
      <c r="L567" s="229"/>
      <c r="M567" s="230">
        <v>44316</v>
      </c>
      <c r="N567" s="228">
        <v>1</v>
      </c>
      <c r="O567" s="228" t="s">
        <v>5564</v>
      </c>
      <c r="P567" s="228">
        <v>49555000</v>
      </c>
      <c r="Q567" s="229"/>
      <c r="R567" s="231">
        <v>2221</v>
      </c>
      <c r="S567" s="230">
        <v>44293</v>
      </c>
      <c r="T567" s="228" t="s">
        <v>5565</v>
      </c>
    </row>
    <row r="568" spans="1:20" x14ac:dyDescent="0.25">
      <c r="A568" s="209">
        <v>558</v>
      </c>
      <c r="B568" s="210" t="s">
        <v>6510</v>
      </c>
      <c r="C568" s="228" t="s">
        <v>54</v>
      </c>
      <c r="D568" s="228"/>
      <c r="E568" s="226"/>
      <c r="F568" s="228" t="s">
        <v>6511</v>
      </c>
      <c r="G568" s="228" t="s">
        <v>94</v>
      </c>
      <c r="H568" s="228" t="s">
        <v>5585</v>
      </c>
      <c r="I568" s="228">
        <v>1</v>
      </c>
      <c r="J568" s="228" t="s">
        <v>5564</v>
      </c>
      <c r="K568" s="228">
        <v>41310000</v>
      </c>
      <c r="L568" s="229"/>
      <c r="M568" s="230">
        <v>44316</v>
      </c>
      <c r="N568" s="228">
        <v>1</v>
      </c>
      <c r="O568" s="228" t="s">
        <v>5564</v>
      </c>
      <c r="P568" s="228">
        <v>39780000</v>
      </c>
      <c r="Q568" s="229"/>
      <c r="R568" s="231">
        <v>2221</v>
      </c>
      <c r="S568" s="230">
        <v>44295</v>
      </c>
      <c r="T568" s="228" t="s">
        <v>5565</v>
      </c>
    </row>
    <row r="569" spans="1:20" x14ac:dyDescent="0.25">
      <c r="A569" s="209">
        <v>559</v>
      </c>
      <c r="B569" s="210" t="s">
        <v>6512</v>
      </c>
      <c r="C569" s="228" t="s">
        <v>54</v>
      </c>
      <c r="D569" s="228"/>
      <c r="E569" s="226"/>
      <c r="F569" s="228" t="s">
        <v>6513</v>
      </c>
      <c r="G569" s="228" t="s">
        <v>94</v>
      </c>
      <c r="H569" s="228" t="s">
        <v>6013</v>
      </c>
      <c r="I569" s="228">
        <v>1</v>
      </c>
      <c r="J569" s="228" t="s">
        <v>5564</v>
      </c>
      <c r="K569" s="228">
        <v>61506000</v>
      </c>
      <c r="L569" s="229"/>
      <c r="M569" s="230">
        <v>44316</v>
      </c>
      <c r="N569" s="228">
        <v>1</v>
      </c>
      <c r="O569" s="228" t="s">
        <v>5564</v>
      </c>
      <c r="P569" s="228">
        <v>61506000</v>
      </c>
      <c r="Q569" s="229"/>
      <c r="R569" s="231">
        <v>11121</v>
      </c>
      <c r="S569" s="230">
        <v>44294</v>
      </c>
      <c r="T569" s="228" t="s">
        <v>5565</v>
      </c>
    </row>
    <row r="570" spans="1:20" x14ac:dyDescent="0.25">
      <c r="A570" s="209">
        <v>560</v>
      </c>
      <c r="B570" s="210" t="s">
        <v>6514</v>
      </c>
      <c r="C570" s="228" t="s">
        <v>54</v>
      </c>
      <c r="D570" s="228"/>
      <c r="E570" s="226"/>
      <c r="F570" s="228" t="s">
        <v>6515</v>
      </c>
      <c r="G570" s="228" t="s">
        <v>94</v>
      </c>
      <c r="H570" s="228" t="s">
        <v>5585</v>
      </c>
      <c r="I570" s="228">
        <v>1</v>
      </c>
      <c r="J570" s="228" t="s">
        <v>5564</v>
      </c>
      <c r="K570" s="228">
        <v>61506000</v>
      </c>
      <c r="L570" s="229"/>
      <c r="M570" s="230">
        <v>44316</v>
      </c>
      <c r="N570" s="228">
        <v>1</v>
      </c>
      <c r="O570" s="228" t="s">
        <v>5564</v>
      </c>
      <c r="P570" s="228">
        <v>60367000</v>
      </c>
      <c r="Q570" s="229"/>
      <c r="R570" s="231">
        <v>2221</v>
      </c>
      <c r="S570" s="230">
        <v>44295</v>
      </c>
      <c r="T570" s="228" t="s">
        <v>5565</v>
      </c>
    </row>
    <row r="571" spans="1:20" x14ac:dyDescent="0.25">
      <c r="A571" s="209">
        <v>561</v>
      </c>
      <c r="B571" s="210" t="s">
        <v>6516</v>
      </c>
      <c r="C571" s="228" t="s">
        <v>54</v>
      </c>
      <c r="D571" s="228"/>
      <c r="E571" s="226"/>
      <c r="F571" s="228" t="s">
        <v>6517</v>
      </c>
      <c r="G571" s="228" t="s">
        <v>94</v>
      </c>
      <c r="H571" s="228" t="s">
        <v>5585</v>
      </c>
      <c r="I571" s="228">
        <v>1</v>
      </c>
      <c r="J571" s="228" t="s">
        <v>5564</v>
      </c>
      <c r="K571" s="228">
        <v>61506000</v>
      </c>
      <c r="L571" s="229"/>
      <c r="M571" s="230">
        <v>44316</v>
      </c>
      <c r="N571" s="228">
        <v>1</v>
      </c>
      <c r="O571" s="228" t="s">
        <v>5564</v>
      </c>
      <c r="P571" s="228">
        <v>60367000</v>
      </c>
      <c r="Q571" s="229"/>
      <c r="R571" s="231">
        <v>2221</v>
      </c>
      <c r="S571" s="230">
        <v>44295</v>
      </c>
      <c r="T571" s="228" t="s">
        <v>5565</v>
      </c>
    </row>
    <row r="572" spans="1:20" x14ac:dyDescent="0.25">
      <c r="A572" s="209">
        <v>562</v>
      </c>
      <c r="B572" s="210" t="s">
        <v>6518</v>
      </c>
      <c r="C572" s="228" t="s">
        <v>54</v>
      </c>
      <c r="D572" s="228"/>
      <c r="E572" s="226"/>
      <c r="F572" s="228" t="s">
        <v>6519</v>
      </c>
      <c r="G572" s="228" t="s">
        <v>94</v>
      </c>
      <c r="H572" s="228" t="s">
        <v>5585</v>
      </c>
      <c r="I572" s="228">
        <v>1</v>
      </c>
      <c r="J572" s="228" t="s">
        <v>5564</v>
      </c>
      <c r="K572" s="228">
        <v>50490000</v>
      </c>
      <c r="L572" s="229"/>
      <c r="M572" s="230">
        <v>44316</v>
      </c>
      <c r="N572" s="228">
        <v>1</v>
      </c>
      <c r="O572" s="228" t="s">
        <v>5564</v>
      </c>
      <c r="P572" s="228">
        <v>50490000</v>
      </c>
      <c r="Q572" s="229"/>
      <c r="R572" s="231">
        <v>2221</v>
      </c>
      <c r="S572" s="230">
        <v>44295</v>
      </c>
      <c r="T572" s="228" t="s">
        <v>5565</v>
      </c>
    </row>
    <row r="573" spans="1:20" x14ac:dyDescent="0.25">
      <c r="A573" s="209">
        <v>563</v>
      </c>
      <c r="B573" s="210" t="s">
        <v>6520</v>
      </c>
      <c r="C573" s="228" t="s">
        <v>54</v>
      </c>
      <c r="D573" s="228"/>
      <c r="E573" s="226"/>
      <c r="F573" s="228" t="s">
        <v>6521</v>
      </c>
      <c r="G573" s="228" t="s">
        <v>94</v>
      </c>
      <c r="H573" s="228" t="s">
        <v>6522</v>
      </c>
      <c r="I573" s="228">
        <v>1</v>
      </c>
      <c r="J573" s="228" t="s">
        <v>5564</v>
      </c>
      <c r="K573" s="228">
        <v>74815000</v>
      </c>
      <c r="L573" s="229"/>
      <c r="M573" s="230">
        <v>44316</v>
      </c>
      <c r="N573" s="228">
        <v>1</v>
      </c>
      <c r="O573" s="228" t="s">
        <v>5564</v>
      </c>
      <c r="P573" s="228">
        <v>74815000</v>
      </c>
      <c r="Q573" s="229"/>
      <c r="R573" s="231">
        <v>11921</v>
      </c>
      <c r="S573" s="230">
        <v>44293</v>
      </c>
      <c r="T573" s="228" t="s">
        <v>5565</v>
      </c>
    </row>
    <row r="574" spans="1:20" x14ac:dyDescent="0.25">
      <c r="A574" s="209">
        <v>564</v>
      </c>
      <c r="B574" s="210" t="s">
        <v>6523</v>
      </c>
      <c r="C574" s="228" t="s">
        <v>54</v>
      </c>
      <c r="D574" s="228"/>
      <c r="E574" s="226"/>
      <c r="F574" s="228" t="s">
        <v>6524</v>
      </c>
      <c r="G574" s="228" t="s">
        <v>94</v>
      </c>
      <c r="H574" s="228" t="s">
        <v>5876</v>
      </c>
      <c r="I574" s="228">
        <v>1</v>
      </c>
      <c r="J574" s="228" t="s">
        <v>5564</v>
      </c>
      <c r="K574" s="228">
        <v>28050000</v>
      </c>
      <c r="L574" s="229"/>
      <c r="M574" s="230">
        <v>44316</v>
      </c>
      <c r="N574" s="228">
        <v>1</v>
      </c>
      <c r="O574" s="228" t="s">
        <v>5564</v>
      </c>
      <c r="P574" s="228">
        <v>22440000</v>
      </c>
      <c r="Q574" s="229"/>
      <c r="R574" s="231">
        <v>9321</v>
      </c>
      <c r="S574" s="230">
        <v>44319</v>
      </c>
      <c r="T574" s="228" t="s">
        <v>5565</v>
      </c>
    </row>
    <row r="575" spans="1:20" x14ac:dyDescent="0.25">
      <c r="A575" s="209">
        <v>565</v>
      </c>
      <c r="B575" s="210" t="s">
        <v>6525</v>
      </c>
      <c r="C575" s="228" t="s">
        <v>54</v>
      </c>
      <c r="D575" s="228"/>
      <c r="E575" s="226"/>
      <c r="F575" s="228" t="s">
        <v>6526</v>
      </c>
      <c r="G575" s="228" t="s">
        <v>94</v>
      </c>
      <c r="H575" s="228" t="s">
        <v>5876</v>
      </c>
      <c r="I575" s="228">
        <v>1</v>
      </c>
      <c r="J575" s="228" t="s">
        <v>5564</v>
      </c>
      <c r="K575" s="228">
        <v>28050000</v>
      </c>
      <c r="L575" s="229"/>
      <c r="M575" s="230">
        <v>44316</v>
      </c>
      <c r="N575" s="228">
        <v>1</v>
      </c>
      <c r="O575" s="228" t="s">
        <v>5564</v>
      </c>
      <c r="P575" s="228">
        <v>22440000</v>
      </c>
      <c r="Q575" s="229"/>
      <c r="R575" s="231">
        <v>9321</v>
      </c>
      <c r="S575" s="230">
        <v>44327</v>
      </c>
      <c r="T575" s="228" t="s">
        <v>5565</v>
      </c>
    </row>
    <row r="576" spans="1:20" x14ac:dyDescent="0.25">
      <c r="A576" s="209">
        <v>566</v>
      </c>
      <c r="B576" s="210" t="s">
        <v>6527</v>
      </c>
      <c r="C576" s="228" t="s">
        <v>54</v>
      </c>
      <c r="D576" s="228"/>
      <c r="E576" s="226"/>
      <c r="F576" s="228" t="s">
        <v>6528</v>
      </c>
      <c r="G576" s="228" t="s">
        <v>94</v>
      </c>
      <c r="H576" s="228" t="s">
        <v>5876</v>
      </c>
      <c r="I576" s="228">
        <v>1</v>
      </c>
      <c r="J576" s="228" t="s">
        <v>5564</v>
      </c>
      <c r="K576" s="228">
        <v>28050000</v>
      </c>
      <c r="L576" s="229"/>
      <c r="M576" s="230">
        <v>44347</v>
      </c>
      <c r="N576" s="228">
        <v>1</v>
      </c>
      <c r="O576" s="228" t="s">
        <v>5564</v>
      </c>
      <c r="P576" s="228">
        <v>22440000</v>
      </c>
      <c r="Q576" s="229"/>
      <c r="R576" s="231">
        <v>9321</v>
      </c>
      <c r="S576" s="230">
        <v>44329</v>
      </c>
      <c r="T576" s="228" t="s">
        <v>5565</v>
      </c>
    </row>
    <row r="577" spans="1:20" x14ac:dyDescent="0.25">
      <c r="A577" s="209">
        <v>567</v>
      </c>
      <c r="B577" s="210" t="s">
        <v>6529</v>
      </c>
      <c r="C577" s="228" t="s">
        <v>54</v>
      </c>
      <c r="D577" s="228"/>
      <c r="E577" s="226"/>
      <c r="F577" s="228" t="s">
        <v>6530</v>
      </c>
      <c r="G577" s="228" t="s">
        <v>94</v>
      </c>
      <c r="H577" s="228" t="s">
        <v>5876</v>
      </c>
      <c r="I577" s="228">
        <v>1</v>
      </c>
      <c r="J577" s="228" t="s">
        <v>5564</v>
      </c>
      <c r="K577" s="228">
        <v>28050000</v>
      </c>
      <c r="L577" s="229"/>
      <c r="M577" s="230">
        <v>44316</v>
      </c>
      <c r="N577" s="228">
        <v>1</v>
      </c>
      <c r="O577" s="228" t="s">
        <v>5564</v>
      </c>
      <c r="P577" s="228">
        <v>22440000</v>
      </c>
      <c r="Q577" s="229"/>
      <c r="R577" s="231">
        <v>9321</v>
      </c>
      <c r="S577" s="230">
        <v>44319</v>
      </c>
      <c r="T577" s="228" t="s">
        <v>5565</v>
      </c>
    </row>
    <row r="578" spans="1:20" x14ac:dyDescent="0.25">
      <c r="A578" s="209">
        <v>568</v>
      </c>
      <c r="B578" s="210" t="s">
        <v>6531</v>
      </c>
      <c r="C578" s="228" t="s">
        <v>54</v>
      </c>
      <c r="D578" s="228"/>
      <c r="E578" s="226"/>
      <c r="F578" s="228" t="s">
        <v>6532</v>
      </c>
      <c r="G578" s="228" t="s">
        <v>94</v>
      </c>
      <c r="H578" s="228" t="s">
        <v>5743</v>
      </c>
      <c r="I578" s="228">
        <v>1</v>
      </c>
      <c r="J578" s="228" t="s">
        <v>5564</v>
      </c>
      <c r="K578" s="228">
        <v>22134000</v>
      </c>
      <c r="L578" s="229"/>
      <c r="M578" s="230">
        <v>44316</v>
      </c>
      <c r="N578" s="228">
        <v>1</v>
      </c>
      <c r="O578" s="228" t="s">
        <v>5564</v>
      </c>
      <c r="P578" s="228">
        <v>21420000</v>
      </c>
      <c r="Q578" s="229"/>
      <c r="R578" s="231">
        <v>7121</v>
      </c>
      <c r="S578" s="230">
        <v>44300</v>
      </c>
      <c r="T578" s="228" t="s">
        <v>5565</v>
      </c>
    </row>
    <row r="579" spans="1:20" x14ac:dyDescent="0.25">
      <c r="A579" s="209">
        <v>569</v>
      </c>
      <c r="B579" s="210" t="s">
        <v>6533</v>
      </c>
      <c r="C579" s="228" t="s">
        <v>54</v>
      </c>
      <c r="D579" s="228"/>
      <c r="E579" s="226"/>
      <c r="F579" s="228" t="s">
        <v>6534</v>
      </c>
      <c r="G579" s="228" t="s">
        <v>94</v>
      </c>
      <c r="H579" s="228" t="s">
        <v>6291</v>
      </c>
      <c r="I579" s="228">
        <v>1</v>
      </c>
      <c r="J579" s="228" t="s">
        <v>5564</v>
      </c>
      <c r="K579" s="228">
        <v>44795000</v>
      </c>
      <c r="L579" s="229"/>
      <c r="M579" s="230">
        <v>44316</v>
      </c>
      <c r="N579" s="228">
        <v>1</v>
      </c>
      <c r="O579" s="228" t="s">
        <v>5564</v>
      </c>
      <c r="P579" s="228">
        <v>43350000</v>
      </c>
      <c r="Q579" s="229"/>
      <c r="R579" s="231">
        <v>7121</v>
      </c>
      <c r="S579" s="230">
        <v>44300</v>
      </c>
      <c r="T579" s="228" t="s">
        <v>5565</v>
      </c>
    </row>
    <row r="580" spans="1:20" x14ac:dyDescent="0.25">
      <c r="A580" s="209">
        <v>570</v>
      </c>
      <c r="B580" s="210" t="s">
        <v>6535</v>
      </c>
      <c r="C580" s="228" t="s">
        <v>54</v>
      </c>
      <c r="D580" s="228"/>
      <c r="E580" s="226"/>
      <c r="F580" s="228" t="s">
        <v>6536</v>
      </c>
      <c r="G580" s="228" t="s">
        <v>94</v>
      </c>
      <c r="H580" s="228" t="s">
        <v>6234</v>
      </c>
      <c r="I580" s="228">
        <v>1</v>
      </c>
      <c r="J580" s="228" t="s">
        <v>5564</v>
      </c>
      <c r="K580" s="228">
        <v>39525000</v>
      </c>
      <c r="L580" s="229"/>
      <c r="M580" s="230">
        <v>44316</v>
      </c>
      <c r="N580" s="228">
        <v>1</v>
      </c>
      <c r="O580" s="228" t="s">
        <v>5564</v>
      </c>
      <c r="P580" s="228">
        <v>38250000</v>
      </c>
      <c r="Q580" s="229"/>
      <c r="R580" s="231">
        <v>7121</v>
      </c>
      <c r="S580" s="230">
        <v>44301</v>
      </c>
      <c r="T580" s="228" t="s">
        <v>5565</v>
      </c>
    </row>
    <row r="581" spans="1:20" x14ac:dyDescent="0.25">
      <c r="A581" s="209">
        <v>571</v>
      </c>
      <c r="B581" s="210" t="s">
        <v>6537</v>
      </c>
      <c r="C581" s="228" t="s">
        <v>54</v>
      </c>
      <c r="D581" s="228"/>
      <c r="E581" s="226"/>
      <c r="F581" s="228" t="s">
        <v>6538</v>
      </c>
      <c r="G581" s="228" t="s">
        <v>94</v>
      </c>
      <c r="H581" s="228" t="s">
        <v>5571</v>
      </c>
      <c r="I581" s="228">
        <v>1</v>
      </c>
      <c r="J581" s="228" t="s">
        <v>5564</v>
      </c>
      <c r="K581" s="228">
        <v>39525000</v>
      </c>
      <c r="L581" s="229"/>
      <c r="M581" s="230">
        <v>44316</v>
      </c>
      <c r="N581" s="228">
        <v>1</v>
      </c>
      <c r="O581" s="228" t="s">
        <v>5564</v>
      </c>
      <c r="P581" s="228">
        <v>38250000</v>
      </c>
      <c r="Q581" s="229"/>
      <c r="R581" s="231">
        <v>7121</v>
      </c>
      <c r="S581" s="230">
        <v>44301</v>
      </c>
      <c r="T581" s="228" t="s">
        <v>5565</v>
      </c>
    </row>
    <row r="582" spans="1:20" x14ac:dyDescent="0.25">
      <c r="A582" s="209">
        <v>572</v>
      </c>
      <c r="B582" s="210" t="s">
        <v>6539</v>
      </c>
      <c r="C582" s="228" t="s">
        <v>54</v>
      </c>
      <c r="D582" s="228"/>
      <c r="E582" s="226"/>
      <c r="F582" s="228" t="s">
        <v>6540</v>
      </c>
      <c r="G582" s="228" t="s">
        <v>101</v>
      </c>
      <c r="H582" s="228" t="s">
        <v>5450</v>
      </c>
      <c r="I582" s="228">
        <v>1</v>
      </c>
      <c r="J582" s="228" t="s">
        <v>5564</v>
      </c>
      <c r="K582" s="228">
        <v>28050000</v>
      </c>
      <c r="L582" s="229"/>
      <c r="M582" s="230">
        <v>44347</v>
      </c>
      <c r="N582" s="228">
        <v>0</v>
      </c>
      <c r="O582" s="228" t="s">
        <v>5450</v>
      </c>
      <c r="P582" s="228">
        <v>0</v>
      </c>
      <c r="Q582" s="229"/>
      <c r="R582" s="228" t="s">
        <v>5450</v>
      </c>
      <c r="S582" s="230">
        <v>1</v>
      </c>
      <c r="T582" s="228" t="s">
        <v>5602</v>
      </c>
    </row>
    <row r="583" spans="1:20" x14ac:dyDescent="0.25">
      <c r="A583" s="209">
        <v>573</v>
      </c>
      <c r="B583" s="210" t="s">
        <v>6541</v>
      </c>
      <c r="C583" s="228" t="s">
        <v>54</v>
      </c>
      <c r="D583" s="228"/>
      <c r="E583" s="226"/>
      <c r="F583" s="228" t="s">
        <v>6542</v>
      </c>
      <c r="G583" s="228" t="s">
        <v>99</v>
      </c>
      <c r="H583" s="228" t="s">
        <v>6543</v>
      </c>
      <c r="I583" s="228">
        <v>1</v>
      </c>
      <c r="J583" s="228" t="s">
        <v>6544</v>
      </c>
      <c r="K583" s="228">
        <v>9700000</v>
      </c>
      <c r="L583" s="229"/>
      <c r="M583" s="230">
        <v>44347</v>
      </c>
      <c r="N583" s="228">
        <v>1</v>
      </c>
      <c r="O583" s="228" t="s">
        <v>6544</v>
      </c>
      <c r="P583" s="228">
        <v>6289536</v>
      </c>
      <c r="Q583" s="229"/>
      <c r="R583" s="231">
        <v>11821</v>
      </c>
      <c r="S583" s="230">
        <v>44334</v>
      </c>
      <c r="T583" s="228" t="s">
        <v>5565</v>
      </c>
    </row>
    <row r="584" spans="1:20" x14ac:dyDescent="0.25">
      <c r="A584" s="209">
        <v>574</v>
      </c>
      <c r="B584" s="210" t="s">
        <v>6545</v>
      </c>
      <c r="C584" s="228" t="s">
        <v>54</v>
      </c>
      <c r="D584" s="228"/>
      <c r="E584" s="226"/>
      <c r="F584" s="228" t="s">
        <v>6546</v>
      </c>
      <c r="G584" s="228" t="s">
        <v>94</v>
      </c>
      <c r="H584" s="228" t="s">
        <v>5563</v>
      </c>
      <c r="I584" s="228">
        <v>1</v>
      </c>
      <c r="J584" s="228" t="s">
        <v>5564</v>
      </c>
      <c r="K584" s="228">
        <v>34272000</v>
      </c>
      <c r="L584" s="229"/>
      <c r="M584" s="230">
        <v>44347</v>
      </c>
      <c r="N584" s="228">
        <v>1</v>
      </c>
      <c r="O584" s="228" t="s">
        <v>5564</v>
      </c>
      <c r="P584" s="228">
        <v>34272000</v>
      </c>
      <c r="Q584" s="229"/>
      <c r="R584" s="231">
        <v>4821</v>
      </c>
      <c r="S584" s="230">
        <v>44340</v>
      </c>
      <c r="T584" s="228" t="s">
        <v>5565</v>
      </c>
    </row>
    <row r="585" spans="1:20" x14ac:dyDescent="0.25">
      <c r="A585" s="209">
        <v>575</v>
      </c>
      <c r="B585" s="210" t="s">
        <v>6547</v>
      </c>
      <c r="C585" s="228" t="s">
        <v>54</v>
      </c>
      <c r="D585" s="228"/>
      <c r="E585" s="226"/>
      <c r="F585" s="228" t="s">
        <v>6548</v>
      </c>
      <c r="G585" s="228" t="s">
        <v>94</v>
      </c>
      <c r="H585" s="228" t="s">
        <v>5563</v>
      </c>
      <c r="I585" s="228">
        <v>1</v>
      </c>
      <c r="J585" s="228" t="s">
        <v>5564</v>
      </c>
      <c r="K585" s="228">
        <v>89400000</v>
      </c>
      <c r="L585" s="229"/>
      <c r="M585" s="230">
        <v>44316</v>
      </c>
      <c r="N585" s="228">
        <v>1</v>
      </c>
      <c r="O585" s="228" t="s">
        <v>5564</v>
      </c>
      <c r="P585" s="228">
        <v>89400000</v>
      </c>
      <c r="Q585" s="229"/>
      <c r="R585" s="231">
        <v>4721</v>
      </c>
      <c r="S585" s="230">
        <v>44326</v>
      </c>
      <c r="T585" s="228" t="s">
        <v>5565</v>
      </c>
    </row>
    <row r="586" spans="1:20" x14ac:dyDescent="0.25">
      <c r="A586" s="209">
        <v>576</v>
      </c>
      <c r="B586" s="210" t="s">
        <v>6549</v>
      </c>
      <c r="C586" s="228" t="s">
        <v>54</v>
      </c>
      <c r="D586" s="228"/>
      <c r="E586" s="226"/>
      <c r="F586" s="228" t="s">
        <v>6550</v>
      </c>
      <c r="G586" s="228" t="s">
        <v>94</v>
      </c>
      <c r="H586" s="228" t="s">
        <v>5563</v>
      </c>
      <c r="I586" s="228">
        <v>1</v>
      </c>
      <c r="J586" s="228" t="s">
        <v>5564</v>
      </c>
      <c r="K586" s="228">
        <v>38250000</v>
      </c>
      <c r="L586" s="229"/>
      <c r="M586" s="230">
        <v>44316</v>
      </c>
      <c r="N586" s="228">
        <v>1</v>
      </c>
      <c r="O586" s="228" t="s">
        <v>5564</v>
      </c>
      <c r="P586" s="228">
        <v>38250000</v>
      </c>
      <c r="Q586" s="229"/>
      <c r="R586" s="231">
        <v>4821</v>
      </c>
      <c r="S586" s="230">
        <v>44309</v>
      </c>
      <c r="T586" s="228" t="s">
        <v>5565</v>
      </c>
    </row>
    <row r="587" spans="1:20" x14ac:dyDescent="0.25">
      <c r="A587" s="209">
        <v>577</v>
      </c>
      <c r="B587" s="210" t="s">
        <v>6551</v>
      </c>
      <c r="C587" s="228" t="s">
        <v>54</v>
      </c>
      <c r="D587" s="228"/>
      <c r="E587" s="226"/>
      <c r="F587" s="228" t="s">
        <v>5643</v>
      </c>
      <c r="G587" s="228" t="s">
        <v>94</v>
      </c>
      <c r="H587" s="228" t="s">
        <v>5642</v>
      </c>
      <c r="I587" s="228">
        <v>1</v>
      </c>
      <c r="J587" s="228" t="s">
        <v>5564</v>
      </c>
      <c r="K587" s="228">
        <v>37536000</v>
      </c>
      <c r="L587" s="229"/>
      <c r="M587" s="230">
        <v>44316</v>
      </c>
      <c r="N587" s="228">
        <v>1</v>
      </c>
      <c r="O587" s="228" t="s">
        <v>5564</v>
      </c>
      <c r="P587" s="228">
        <v>37223200</v>
      </c>
      <c r="Q587" s="229"/>
      <c r="R587" s="231">
        <v>7521</v>
      </c>
      <c r="S587" s="230">
        <v>44319</v>
      </c>
      <c r="T587" s="228" t="s">
        <v>5565</v>
      </c>
    </row>
    <row r="588" spans="1:20" x14ac:dyDescent="0.25">
      <c r="A588" s="209">
        <v>578</v>
      </c>
      <c r="B588" s="210" t="s">
        <v>6552</v>
      </c>
      <c r="C588" s="228" t="s">
        <v>54</v>
      </c>
      <c r="D588" s="228"/>
      <c r="E588" s="226"/>
      <c r="F588" s="228" t="s">
        <v>6553</v>
      </c>
      <c r="G588" s="228" t="s">
        <v>94</v>
      </c>
      <c r="H588" s="228" t="s">
        <v>6554</v>
      </c>
      <c r="I588" s="228">
        <v>1</v>
      </c>
      <c r="J588" s="228" t="s">
        <v>5564</v>
      </c>
      <c r="K588" s="228">
        <v>15504000</v>
      </c>
      <c r="L588" s="229"/>
      <c r="M588" s="230">
        <v>44316</v>
      </c>
      <c r="N588" s="228">
        <v>1</v>
      </c>
      <c r="O588" s="228" t="s">
        <v>5564</v>
      </c>
      <c r="P588" s="228">
        <v>15374800</v>
      </c>
      <c r="Q588" s="229"/>
      <c r="R588" s="231">
        <v>12821</v>
      </c>
      <c r="S588" s="230">
        <v>44316</v>
      </c>
      <c r="T588" s="228" t="s">
        <v>5565</v>
      </c>
    </row>
    <row r="589" spans="1:20" x14ac:dyDescent="0.25">
      <c r="A589" s="209">
        <v>579</v>
      </c>
      <c r="B589" s="210" t="s">
        <v>6555</v>
      </c>
      <c r="C589" s="228" t="s">
        <v>54</v>
      </c>
      <c r="D589" s="228"/>
      <c r="E589" s="226"/>
      <c r="F589" s="228" t="s">
        <v>6556</v>
      </c>
      <c r="G589" s="228" t="s">
        <v>94</v>
      </c>
      <c r="H589" s="228" t="s">
        <v>6557</v>
      </c>
      <c r="I589" s="228">
        <v>1</v>
      </c>
      <c r="J589" s="228" t="s">
        <v>5564</v>
      </c>
      <c r="K589" s="228">
        <v>38250000</v>
      </c>
      <c r="L589" s="229"/>
      <c r="M589" s="230">
        <v>44347</v>
      </c>
      <c r="N589" s="228">
        <v>1</v>
      </c>
      <c r="O589" s="228" t="s">
        <v>5564</v>
      </c>
      <c r="P589" s="228">
        <v>16830000</v>
      </c>
      <c r="Q589" s="229"/>
      <c r="R589" s="231">
        <v>7121</v>
      </c>
      <c r="S589" s="230">
        <v>44362</v>
      </c>
      <c r="T589" s="228" t="s">
        <v>5565</v>
      </c>
    </row>
    <row r="590" spans="1:20" x14ac:dyDescent="0.25">
      <c r="A590" s="209">
        <v>580</v>
      </c>
      <c r="B590" s="210" t="s">
        <v>6558</v>
      </c>
      <c r="C590" s="228" t="s">
        <v>54</v>
      </c>
      <c r="D590" s="228"/>
      <c r="E590" s="226"/>
      <c r="F590" s="228" t="s">
        <v>6559</v>
      </c>
      <c r="G590" s="228" t="s">
        <v>94</v>
      </c>
      <c r="H590" s="228" t="s">
        <v>6291</v>
      </c>
      <c r="I590" s="228">
        <v>1</v>
      </c>
      <c r="J590" s="228" t="s">
        <v>5564</v>
      </c>
      <c r="K590" s="228">
        <v>38250000</v>
      </c>
      <c r="L590" s="229"/>
      <c r="M590" s="230">
        <v>44347</v>
      </c>
      <c r="N590" s="228">
        <v>1</v>
      </c>
      <c r="O590" s="228" t="s">
        <v>5564</v>
      </c>
      <c r="P590" s="228">
        <v>30600000</v>
      </c>
      <c r="Q590" s="229"/>
      <c r="R590" s="231">
        <v>7121</v>
      </c>
      <c r="S590" s="230">
        <v>44341</v>
      </c>
      <c r="T590" s="228" t="s">
        <v>5565</v>
      </c>
    </row>
    <row r="591" spans="1:20" x14ac:dyDescent="0.25">
      <c r="A591" s="209">
        <v>581</v>
      </c>
      <c r="B591" s="210" t="s">
        <v>6560</v>
      </c>
      <c r="C591" s="228" t="s">
        <v>54</v>
      </c>
      <c r="D591" s="228"/>
      <c r="E591" s="226"/>
      <c r="F591" s="228" t="s">
        <v>6561</v>
      </c>
      <c r="G591" s="228" t="s">
        <v>94</v>
      </c>
      <c r="H591" s="228" t="s">
        <v>5755</v>
      </c>
      <c r="I591" s="228">
        <v>1</v>
      </c>
      <c r="J591" s="228" t="s">
        <v>5564</v>
      </c>
      <c r="K591" s="228">
        <v>28050000</v>
      </c>
      <c r="L591" s="229"/>
      <c r="M591" s="230">
        <v>44316</v>
      </c>
      <c r="N591" s="228">
        <v>1</v>
      </c>
      <c r="O591" s="228" t="s">
        <v>5564</v>
      </c>
      <c r="P591" s="228">
        <v>22440000</v>
      </c>
      <c r="Q591" s="229"/>
      <c r="R591" s="231">
        <v>7121</v>
      </c>
      <c r="S591" s="230">
        <v>44319</v>
      </c>
      <c r="T591" s="228" t="s">
        <v>5565</v>
      </c>
    </row>
    <row r="592" spans="1:20" x14ac:dyDescent="0.25">
      <c r="A592" s="209">
        <v>582</v>
      </c>
      <c r="B592" s="210" t="s">
        <v>6562</v>
      </c>
      <c r="C592" s="228" t="s">
        <v>54</v>
      </c>
      <c r="D592" s="228"/>
      <c r="E592" s="226"/>
      <c r="F592" s="228" t="s">
        <v>6563</v>
      </c>
      <c r="G592" s="228" t="s">
        <v>94</v>
      </c>
      <c r="H592" s="228" t="s">
        <v>6564</v>
      </c>
      <c r="I592" s="228">
        <v>1</v>
      </c>
      <c r="J592" s="228" t="s">
        <v>5564</v>
      </c>
      <c r="K592" s="228">
        <v>34425000</v>
      </c>
      <c r="L592" s="229"/>
      <c r="M592" s="230">
        <v>44316</v>
      </c>
      <c r="N592" s="228">
        <v>1</v>
      </c>
      <c r="O592" s="228" t="s">
        <v>5564</v>
      </c>
      <c r="P592" s="228">
        <v>29386200</v>
      </c>
      <c r="Q592" s="229"/>
      <c r="R592" s="231">
        <v>7121</v>
      </c>
      <c r="S592" s="230">
        <v>44314</v>
      </c>
      <c r="T592" s="228" t="s">
        <v>5565</v>
      </c>
    </row>
    <row r="593" spans="1:20" x14ac:dyDescent="0.25">
      <c r="A593" s="209">
        <v>583</v>
      </c>
      <c r="B593" s="210" t="s">
        <v>6565</v>
      </c>
      <c r="C593" s="228" t="s">
        <v>54</v>
      </c>
      <c r="D593" s="228"/>
      <c r="E593" s="226"/>
      <c r="F593" s="228" t="s">
        <v>6566</v>
      </c>
      <c r="G593" s="228" t="s">
        <v>94</v>
      </c>
      <c r="H593" s="228" t="s">
        <v>6567</v>
      </c>
      <c r="I593" s="228">
        <v>1</v>
      </c>
      <c r="J593" s="228" t="s">
        <v>5564</v>
      </c>
      <c r="K593" s="228">
        <v>28050000</v>
      </c>
      <c r="L593" s="229"/>
      <c r="M593" s="230">
        <v>44316</v>
      </c>
      <c r="N593" s="228">
        <v>1</v>
      </c>
      <c r="O593" s="228" t="s">
        <v>5564</v>
      </c>
      <c r="P593" s="228">
        <v>22440000</v>
      </c>
      <c r="Q593" s="229"/>
      <c r="R593" s="231">
        <v>9321</v>
      </c>
      <c r="S593" s="230">
        <v>44321</v>
      </c>
      <c r="T593" s="228" t="s">
        <v>5565</v>
      </c>
    </row>
    <row r="594" spans="1:20" x14ac:dyDescent="0.25">
      <c r="A594" s="209">
        <v>584</v>
      </c>
      <c r="B594" s="210" t="s">
        <v>6568</v>
      </c>
      <c r="C594" s="228" t="s">
        <v>54</v>
      </c>
      <c r="D594" s="228"/>
      <c r="E594" s="226"/>
      <c r="F594" s="228" t="s">
        <v>6569</v>
      </c>
      <c r="G594" s="228" t="s">
        <v>101</v>
      </c>
      <c r="H594" s="228" t="s">
        <v>5450</v>
      </c>
      <c r="I594" s="228">
        <v>1</v>
      </c>
      <c r="J594" s="228" t="s">
        <v>5564</v>
      </c>
      <c r="K594" s="228">
        <v>22950000</v>
      </c>
      <c r="L594" s="229"/>
      <c r="M594" s="230">
        <v>44347</v>
      </c>
      <c r="N594" s="228">
        <v>0</v>
      </c>
      <c r="O594" s="228" t="s">
        <v>5450</v>
      </c>
      <c r="P594" s="228">
        <v>0</v>
      </c>
      <c r="Q594" s="229"/>
      <c r="R594" s="228" t="s">
        <v>5450</v>
      </c>
      <c r="S594" s="230">
        <v>1</v>
      </c>
      <c r="T594" s="228" t="s">
        <v>5602</v>
      </c>
    </row>
    <row r="595" spans="1:20" x14ac:dyDescent="0.25">
      <c r="A595" s="209">
        <v>585</v>
      </c>
      <c r="B595" s="210" t="s">
        <v>6570</v>
      </c>
      <c r="C595" s="228" t="s">
        <v>54</v>
      </c>
      <c r="D595" s="228"/>
      <c r="E595" s="226"/>
      <c r="F595" s="228" t="s">
        <v>6571</v>
      </c>
      <c r="G595" s="228" t="s">
        <v>94</v>
      </c>
      <c r="H595" s="228" t="s">
        <v>5784</v>
      </c>
      <c r="I595" s="228">
        <v>1</v>
      </c>
      <c r="J595" s="228" t="s">
        <v>5564</v>
      </c>
      <c r="K595" s="228">
        <v>46920000</v>
      </c>
      <c r="L595" s="229"/>
      <c r="M595" s="230">
        <v>44316</v>
      </c>
      <c r="N595" s="228">
        <v>1</v>
      </c>
      <c r="O595" s="228" t="s">
        <v>5564</v>
      </c>
      <c r="P595" s="228">
        <v>37536000</v>
      </c>
      <c r="Q595" s="229"/>
      <c r="R595" s="231">
        <v>4221</v>
      </c>
      <c r="S595" s="230">
        <v>44321</v>
      </c>
      <c r="T595" s="228" t="s">
        <v>5565</v>
      </c>
    </row>
    <row r="596" spans="1:20" x14ac:dyDescent="0.25">
      <c r="A596" s="209">
        <v>586</v>
      </c>
      <c r="B596" s="210" t="s">
        <v>6572</v>
      </c>
      <c r="C596" s="228" t="s">
        <v>54</v>
      </c>
      <c r="D596" s="228"/>
      <c r="E596" s="226"/>
      <c r="F596" s="228" t="s">
        <v>6573</v>
      </c>
      <c r="G596" s="228" t="s">
        <v>94</v>
      </c>
      <c r="H596" s="228" t="s">
        <v>5731</v>
      </c>
      <c r="I596" s="228">
        <v>1</v>
      </c>
      <c r="J596" s="228" t="s">
        <v>5564</v>
      </c>
      <c r="K596" s="228">
        <v>43355096</v>
      </c>
      <c r="L596" s="229"/>
      <c r="M596" s="230">
        <v>44316</v>
      </c>
      <c r="N596" s="228">
        <v>1</v>
      </c>
      <c r="O596" s="228" t="s">
        <v>5564</v>
      </c>
      <c r="P596" s="228">
        <v>34000000</v>
      </c>
      <c r="Q596" s="229"/>
      <c r="R596" s="231">
        <v>4221</v>
      </c>
      <c r="S596" s="230">
        <v>44321</v>
      </c>
      <c r="T596" s="228" t="s">
        <v>5565</v>
      </c>
    </row>
    <row r="597" spans="1:20" x14ac:dyDescent="0.25">
      <c r="A597" s="209">
        <v>587</v>
      </c>
      <c r="B597" s="210" t="s">
        <v>6574</v>
      </c>
      <c r="C597" s="228" t="s">
        <v>54</v>
      </c>
      <c r="D597" s="228"/>
      <c r="E597" s="226"/>
      <c r="F597" s="228" t="s">
        <v>6575</v>
      </c>
      <c r="G597" s="228" t="s">
        <v>94</v>
      </c>
      <c r="H597" s="228" t="s">
        <v>5731</v>
      </c>
      <c r="I597" s="228">
        <v>1</v>
      </c>
      <c r="J597" s="228" t="s">
        <v>5564</v>
      </c>
      <c r="K597" s="228">
        <v>43355096</v>
      </c>
      <c r="L597" s="229"/>
      <c r="M597" s="230">
        <v>44316</v>
      </c>
      <c r="N597" s="228">
        <v>1</v>
      </c>
      <c r="O597" s="228" t="s">
        <v>5564</v>
      </c>
      <c r="P597" s="228">
        <v>20400000</v>
      </c>
      <c r="Q597" s="229"/>
      <c r="R597" s="231">
        <v>4221</v>
      </c>
      <c r="S597" s="230">
        <v>44323</v>
      </c>
      <c r="T597" s="228" t="s">
        <v>5565</v>
      </c>
    </row>
    <row r="598" spans="1:20" x14ac:dyDescent="0.25">
      <c r="A598" s="209">
        <v>588</v>
      </c>
      <c r="B598" s="210" t="s">
        <v>6576</v>
      </c>
      <c r="C598" s="228" t="s">
        <v>54</v>
      </c>
      <c r="D598" s="228"/>
      <c r="E598" s="226"/>
      <c r="F598" s="228" t="s">
        <v>6577</v>
      </c>
      <c r="G598" s="228" t="s">
        <v>94</v>
      </c>
      <c r="H598" s="228" t="s">
        <v>5731</v>
      </c>
      <c r="I598" s="228">
        <v>1</v>
      </c>
      <c r="J598" s="228" t="s">
        <v>5564</v>
      </c>
      <c r="K598" s="228">
        <v>46920000</v>
      </c>
      <c r="L598" s="229"/>
      <c r="M598" s="230">
        <v>44316</v>
      </c>
      <c r="N598" s="228">
        <v>1</v>
      </c>
      <c r="O598" s="228" t="s">
        <v>5564</v>
      </c>
      <c r="P598" s="228">
        <v>36800000</v>
      </c>
      <c r="Q598" s="229"/>
      <c r="R598" s="231">
        <v>4221</v>
      </c>
      <c r="S598" s="230">
        <v>44326</v>
      </c>
      <c r="T598" s="228" t="s">
        <v>5565</v>
      </c>
    </row>
    <row r="599" spans="1:20" x14ac:dyDescent="0.25">
      <c r="A599" s="209">
        <v>589</v>
      </c>
      <c r="B599" s="210" t="s">
        <v>6578</v>
      </c>
      <c r="C599" s="228" t="s">
        <v>54</v>
      </c>
      <c r="D599" s="228"/>
      <c r="E599" s="226"/>
      <c r="F599" s="228" t="s">
        <v>6579</v>
      </c>
      <c r="G599" s="228" t="s">
        <v>94</v>
      </c>
      <c r="H599" s="228" t="s">
        <v>6580</v>
      </c>
      <c r="I599" s="228">
        <v>1</v>
      </c>
      <c r="J599" s="228" t="s">
        <v>6039</v>
      </c>
      <c r="K599" s="228">
        <v>350000000</v>
      </c>
      <c r="L599" s="229"/>
      <c r="M599" s="230">
        <v>44316</v>
      </c>
      <c r="N599" s="228">
        <v>1</v>
      </c>
      <c r="O599" s="228" t="s">
        <v>6039</v>
      </c>
      <c r="P599" s="228">
        <v>146002080</v>
      </c>
      <c r="Q599" s="229"/>
      <c r="R599" s="231">
        <v>17821</v>
      </c>
      <c r="S599" s="230">
        <v>44314</v>
      </c>
      <c r="T599" s="228" t="s">
        <v>5565</v>
      </c>
    </row>
    <row r="600" spans="1:20" x14ac:dyDescent="0.25">
      <c r="A600" s="209">
        <v>590</v>
      </c>
      <c r="B600" s="210" t="s">
        <v>6581</v>
      </c>
      <c r="C600" s="228" t="s">
        <v>54</v>
      </c>
      <c r="D600" s="228"/>
      <c r="E600" s="226"/>
      <c r="F600" s="228" t="s">
        <v>6582</v>
      </c>
      <c r="G600" s="228" t="s">
        <v>94</v>
      </c>
      <c r="H600" s="228" t="s">
        <v>5710</v>
      </c>
      <c r="I600" s="228">
        <v>1</v>
      </c>
      <c r="J600" s="228" t="s">
        <v>5564</v>
      </c>
      <c r="K600" s="228">
        <v>30600000</v>
      </c>
      <c r="L600" s="229"/>
      <c r="M600" s="230">
        <v>44347</v>
      </c>
      <c r="N600" s="228">
        <v>1</v>
      </c>
      <c r="O600" s="228" t="s">
        <v>5564</v>
      </c>
      <c r="P600" s="228">
        <v>30600000</v>
      </c>
      <c r="Q600" s="229"/>
      <c r="R600" s="231">
        <v>17021</v>
      </c>
      <c r="S600" s="230">
        <v>44334</v>
      </c>
      <c r="T600" s="228" t="s">
        <v>5565</v>
      </c>
    </row>
    <row r="601" spans="1:20" x14ac:dyDescent="0.25">
      <c r="A601" s="209">
        <v>591</v>
      </c>
      <c r="B601" s="210" t="s">
        <v>6583</v>
      </c>
      <c r="C601" s="228" t="s">
        <v>54</v>
      </c>
      <c r="D601" s="228"/>
      <c r="E601" s="226"/>
      <c r="F601" s="228" t="s">
        <v>6584</v>
      </c>
      <c r="G601" s="228" t="s">
        <v>94</v>
      </c>
      <c r="H601" s="228" t="s">
        <v>5642</v>
      </c>
      <c r="I601" s="228">
        <v>1</v>
      </c>
      <c r="J601" s="228" t="s">
        <v>5564</v>
      </c>
      <c r="K601" s="228">
        <v>30600000</v>
      </c>
      <c r="L601" s="229"/>
      <c r="M601" s="230">
        <v>44347</v>
      </c>
      <c r="N601" s="228">
        <v>1</v>
      </c>
      <c r="O601" s="228" t="s">
        <v>5564</v>
      </c>
      <c r="P601" s="228">
        <v>30600000</v>
      </c>
      <c r="Q601" s="229"/>
      <c r="R601" s="231">
        <v>16921</v>
      </c>
      <c r="S601" s="230">
        <v>44334</v>
      </c>
      <c r="T601" s="228" t="s">
        <v>5565</v>
      </c>
    </row>
    <row r="602" spans="1:20" x14ac:dyDescent="0.25">
      <c r="A602" s="209">
        <v>592</v>
      </c>
      <c r="B602" s="210" t="s">
        <v>6585</v>
      </c>
      <c r="C602" s="228" t="s">
        <v>54</v>
      </c>
      <c r="D602" s="228"/>
      <c r="E602" s="226"/>
      <c r="F602" s="228" t="s">
        <v>6586</v>
      </c>
      <c r="G602" s="228" t="s">
        <v>94</v>
      </c>
      <c r="H602" s="228" t="s">
        <v>5738</v>
      </c>
      <c r="I602" s="228">
        <v>1</v>
      </c>
      <c r="J602" s="228" t="s">
        <v>5564</v>
      </c>
      <c r="K602" s="228">
        <v>75072000</v>
      </c>
      <c r="L602" s="229"/>
      <c r="M602" s="230">
        <v>44347</v>
      </c>
      <c r="N602" s="228">
        <v>1</v>
      </c>
      <c r="O602" s="228" t="s">
        <v>5564</v>
      </c>
      <c r="P602" s="228">
        <v>72256800</v>
      </c>
      <c r="Q602" s="229"/>
      <c r="R602" s="231">
        <v>17621</v>
      </c>
      <c r="S602" s="230">
        <v>44328</v>
      </c>
      <c r="T602" s="228" t="s">
        <v>5565</v>
      </c>
    </row>
    <row r="603" spans="1:20" x14ac:dyDescent="0.25">
      <c r="A603" s="209">
        <v>593</v>
      </c>
      <c r="B603" s="210" t="s">
        <v>6587</v>
      </c>
      <c r="C603" s="228" t="s">
        <v>54</v>
      </c>
      <c r="D603" s="228"/>
      <c r="E603" s="226"/>
      <c r="F603" s="228" t="s">
        <v>6588</v>
      </c>
      <c r="G603" s="228" t="s">
        <v>94</v>
      </c>
      <c r="H603" s="228" t="s">
        <v>5563</v>
      </c>
      <c r="I603" s="228">
        <v>1</v>
      </c>
      <c r="J603" s="228" t="s">
        <v>5564</v>
      </c>
      <c r="K603" s="228">
        <v>32640000</v>
      </c>
      <c r="L603" s="229"/>
      <c r="M603" s="230">
        <v>44347</v>
      </c>
      <c r="N603" s="228">
        <v>1</v>
      </c>
      <c r="O603" s="228" t="s">
        <v>5564</v>
      </c>
      <c r="P603" s="228">
        <v>32640000</v>
      </c>
      <c r="Q603" s="229"/>
      <c r="R603" s="231">
        <v>4821</v>
      </c>
      <c r="S603" s="230">
        <v>44337</v>
      </c>
      <c r="T603" s="228" t="s">
        <v>5565</v>
      </c>
    </row>
    <row r="604" spans="1:20" x14ac:dyDescent="0.25">
      <c r="A604" s="209">
        <v>594</v>
      </c>
      <c r="B604" s="210" t="s">
        <v>6589</v>
      </c>
      <c r="C604" s="228" t="s">
        <v>54</v>
      </c>
      <c r="D604" s="228"/>
      <c r="E604" s="226"/>
      <c r="F604" s="228" t="s">
        <v>6590</v>
      </c>
      <c r="G604" s="228" t="s">
        <v>94</v>
      </c>
      <c r="H604" s="228" t="s">
        <v>5563</v>
      </c>
      <c r="I604" s="228">
        <v>1</v>
      </c>
      <c r="J604" s="228" t="s">
        <v>5564</v>
      </c>
      <c r="K604" s="228">
        <v>31008000</v>
      </c>
      <c r="L604" s="229"/>
      <c r="M604" s="230">
        <v>44347</v>
      </c>
      <c r="N604" s="228">
        <v>1</v>
      </c>
      <c r="O604" s="228" t="s">
        <v>5564</v>
      </c>
      <c r="P604" s="228">
        <v>29070000</v>
      </c>
      <c r="Q604" s="229"/>
      <c r="R604" s="231">
        <v>4821</v>
      </c>
      <c r="S604" s="230">
        <v>44341</v>
      </c>
      <c r="T604" s="228" t="s">
        <v>5565</v>
      </c>
    </row>
    <row r="605" spans="1:20" x14ac:dyDescent="0.25">
      <c r="A605" s="209">
        <v>595</v>
      </c>
      <c r="B605" s="210" t="s">
        <v>6591</v>
      </c>
      <c r="C605" s="228" t="s">
        <v>54</v>
      </c>
      <c r="D605" s="228"/>
      <c r="E605" s="226"/>
      <c r="F605" s="228" t="s">
        <v>6592</v>
      </c>
      <c r="G605" s="228" t="s">
        <v>94</v>
      </c>
      <c r="H605" s="228" t="s">
        <v>5563</v>
      </c>
      <c r="I605" s="228">
        <v>1</v>
      </c>
      <c r="J605" s="228" t="s">
        <v>5564</v>
      </c>
      <c r="K605" s="228">
        <v>32640000</v>
      </c>
      <c r="L605" s="229"/>
      <c r="M605" s="230">
        <v>44347</v>
      </c>
      <c r="N605" s="228">
        <v>1</v>
      </c>
      <c r="O605" s="228" t="s">
        <v>5564</v>
      </c>
      <c r="P605" s="228">
        <v>32640000</v>
      </c>
      <c r="Q605" s="229"/>
      <c r="R605" s="231">
        <v>4821</v>
      </c>
      <c r="S605" s="230">
        <v>44337</v>
      </c>
      <c r="T605" s="228" t="s">
        <v>5565</v>
      </c>
    </row>
    <row r="606" spans="1:20" x14ac:dyDescent="0.25">
      <c r="A606" s="209">
        <v>596</v>
      </c>
      <c r="B606" s="210" t="s">
        <v>6593</v>
      </c>
      <c r="C606" s="228" t="s">
        <v>54</v>
      </c>
      <c r="D606" s="228"/>
      <c r="E606" s="226"/>
      <c r="F606" s="228" t="s">
        <v>6594</v>
      </c>
      <c r="G606" s="228" t="s">
        <v>94</v>
      </c>
      <c r="H606" s="228" t="s">
        <v>5563</v>
      </c>
      <c r="I606" s="228">
        <v>1</v>
      </c>
      <c r="J606" s="228" t="s">
        <v>5564</v>
      </c>
      <c r="K606" s="228">
        <v>61200000</v>
      </c>
      <c r="L606" s="229"/>
      <c r="M606" s="230">
        <v>44347</v>
      </c>
      <c r="N606" s="228">
        <v>1</v>
      </c>
      <c r="O606" s="228" t="s">
        <v>5564</v>
      </c>
      <c r="P606" s="228">
        <v>57375000</v>
      </c>
      <c r="Q606" s="229"/>
      <c r="R606" s="231">
        <v>4721</v>
      </c>
      <c r="S606" s="230">
        <v>44340</v>
      </c>
      <c r="T606" s="228" t="s">
        <v>5565</v>
      </c>
    </row>
    <row r="607" spans="1:20" x14ac:dyDescent="0.25">
      <c r="A607" s="209">
        <v>597</v>
      </c>
      <c r="B607" s="210" t="s">
        <v>6595</v>
      </c>
      <c r="C607" s="228" t="s">
        <v>54</v>
      </c>
      <c r="D607" s="228"/>
      <c r="E607" s="226"/>
      <c r="F607" s="228" t="s">
        <v>6596</v>
      </c>
      <c r="G607" s="228" t="s">
        <v>94</v>
      </c>
      <c r="H607" s="228" t="s">
        <v>5666</v>
      </c>
      <c r="I607" s="228">
        <v>1</v>
      </c>
      <c r="J607" s="228" t="s">
        <v>5564</v>
      </c>
      <c r="K607" s="228">
        <v>61200000</v>
      </c>
      <c r="L607" s="229"/>
      <c r="M607" s="230">
        <v>44347</v>
      </c>
      <c r="N607" s="228">
        <v>1</v>
      </c>
      <c r="O607" s="228" t="s">
        <v>5564</v>
      </c>
      <c r="P607" s="228">
        <v>58905000</v>
      </c>
      <c r="Q607" s="229"/>
      <c r="R607" s="231">
        <v>4921</v>
      </c>
      <c r="S607" s="230">
        <v>44337</v>
      </c>
      <c r="T607" s="228" t="s">
        <v>5565</v>
      </c>
    </row>
    <row r="608" spans="1:20" x14ac:dyDescent="0.25">
      <c r="A608" s="209">
        <v>598</v>
      </c>
      <c r="B608" s="210" t="s">
        <v>6597</v>
      </c>
      <c r="C608" s="228" t="s">
        <v>54</v>
      </c>
      <c r="D608" s="228"/>
      <c r="E608" s="226"/>
      <c r="F608" s="228" t="s">
        <v>6598</v>
      </c>
      <c r="G608" s="228" t="s">
        <v>94</v>
      </c>
      <c r="H608" s="228" t="s">
        <v>5585</v>
      </c>
      <c r="I608" s="228">
        <v>1</v>
      </c>
      <c r="J608" s="228" t="s">
        <v>5564</v>
      </c>
      <c r="K608" s="228">
        <v>30400000</v>
      </c>
      <c r="L608" s="229"/>
      <c r="M608" s="230">
        <v>44347</v>
      </c>
      <c r="N608" s="228">
        <v>1</v>
      </c>
      <c r="O608" s="228" t="s">
        <v>5564</v>
      </c>
      <c r="P608" s="228">
        <v>31008000</v>
      </c>
      <c r="Q608" s="229"/>
      <c r="R608" s="231">
        <v>2221</v>
      </c>
      <c r="S608" s="230">
        <v>44328</v>
      </c>
      <c r="T608" s="228" t="s">
        <v>5565</v>
      </c>
    </row>
    <row r="609" spans="1:20" x14ac:dyDescent="0.25">
      <c r="A609" s="209">
        <v>599</v>
      </c>
      <c r="B609" s="210" t="s">
        <v>6599</v>
      </c>
      <c r="C609" s="228" t="s">
        <v>54</v>
      </c>
      <c r="D609" s="228"/>
      <c r="E609" s="226"/>
      <c r="F609" s="228" t="s">
        <v>6600</v>
      </c>
      <c r="G609" s="228" t="s">
        <v>94</v>
      </c>
      <c r="H609" s="228" t="s">
        <v>6291</v>
      </c>
      <c r="I609" s="228">
        <v>1</v>
      </c>
      <c r="J609" s="228" t="s">
        <v>5564</v>
      </c>
      <c r="K609" s="228">
        <v>44880000</v>
      </c>
      <c r="L609" s="229"/>
      <c r="M609" s="230">
        <v>44316</v>
      </c>
      <c r="N609" s="228">
        <v>1</v>
      </c>
      <c r="O609" s="228" t="s">
        <v>5564</v>
      </c>
      <c r="P609" s="228">
        <v>44880000</v>
      </c>
      <c r="Q609" s="229"/>
      <c r="R609" s="231">
        <v>14521</v>
      </c>
      <c r="S609" s="230">
        <v>44323</v>
      </c>
      <c r="T609" s="228" t="s">
        <v>5565</v>
      </c>
    </row>
    <row r="610" spans="1:20" x14ac:dyDescent="0.25">
      <c r="A610" s="209">
        <v>600</v>
      </c>
      <c r="B610" s="210" t="s">
        <v>6601</v>
      </c>
      <c r="C610" s="228" t="s">
        <v>54</v>
      </c>
      <c r="D610" s="228"/>
      <c r="E610" s="226"/>
      <c r="F610" s="228" t="s">
        <v>6540</v>
      </c>
      <c r="G610" s="228" t="s">
        <v>94</v>
      </c>
      <c r="H610" s="228" t="s">
        <v>5876</v>
      </c>
      <c r="I610" s="228">
        <v>1</v>
      </c>
      <c r="J610" s="228" t="s">
        <v>5564</v>
      </c>
      <c r="K610" s="228">
        <v>22440000</v>
      </c>
      <c r="L610" s="229"/>
      <c r="M610" s="230">
        <v>44316</v>
      </c>
      <c r="N610" s="228">
        <v>1</v>
      </c>
      <c r="O610" s="228" t="s">
        <v>5564</v>
      </c>
      <c r="P610" s="228">
        <v>22440000</v>
      </c>
      <c r="Q610" s="229"/>
      <c r="R610" s="231">
        <v>9321</v>
      </c>
      <c r="S610" s="230">
        <v>44319</v>
      </c>
      <c r="T610" s="228" t="s">
        <v>5565</v>
      </c>
    </row>
    <row r="611" spans="1:20" x14ac:dyDescent="0.25">
      <c r="A611" s="209">
        <v>601</v>
      </c>
      <c r="B611" s="210" t="s">
        <v>6602</v>
      </c>
      <c r="C611" s="228" t="s">
        <v>54</v>
      </c>
      <c r="D611" s="228"/>
      <c r="E611" s="226"/>
      <c r="F611" s="228" t="s">
        <v>6603</v>
      </c>
      <c r="G611" s="228" t="s">
        <v>94</v>
      </c>
      <c r="H611" s="228" t="s">
        <v>5876</v>
      </c>
      <c r="I611" s="228">
        <v>1</v>
      </c>
      <c r="J611" s="228" t="s">
        <v>5564</v>
      </c>
      <c r="K611" s="228">
        <v>22440000</v>
      </c>
      <c r="L611" s="229"/>
      <c r="M611" s="230">
        <v>44316</v>
      </c>
      <c r="N611" s="228">
        <v>1</v>
      </c>
      <c r="O611" s="228" t="s">
        <v>5564</v>
      </c>
      <c r="P611" s="228">
        <v>22440000</v>
      </c>
      <c r="Q611" s="229"/>
      <c r="R611" s="231">
        <v>9321</v>
      </c>
      <c r="S611" s="230">
        <v>44319</v>
      </c>
      <c r="T611" s="228" t="s">
        <v>5565</v>
      </c>
    </row>
    <row r="612" spans="1:20" x14ac:dyDescent="0.25">
      <c r="A612" s="209">
        <v>602</v>
      </c>
      <c r="B612" s="210" t="s">
        <v>6604</v>
      </c>
      <c r="C612" s="228" t="s">
        <v>54</v>
      </c>
      <c r="D612" s="228"/>
      <c r="E612" s="226"/>
      <c r="F612" s="228" t="s">
        <v>6605</v>
      </c>
      <c r="G612" s="228" t="s">
        <v>94</v>
      </c>
      <c r="H612" s="228" t="s">
        <v>6567</v>
      </c>
      <c r="I612" s="228">
        <v>1</v>
      </c>
      <c r="J612" s="228" t="s">
        <v>5564</v>
      </c>
      <c r="K612" s="228">
        <v>22440000</v>
      </c>
      <c r="L612" s="229"/>
      <c r="M612" s="230">
        <v>44347</v>
      </c>
      <c r="N612" s="228">
        <v>1</v>
      </c>
      <c r="O612" s="228" t="s">
        <v>5564</v>
      </c>
      <c r="P612" s="228">
        <v>16830000</v>
      </c>
      <c r="Q612" s="229"/>
      <c r="R612" s="231">
        <v>9321</v>
      </c>
      <c r="S612" s="230">
        <v>44356</v>
      </c>
      <c r="T612" s="228" t="s">
        <v>5565</v>
      </c>
    </row>
    <row r="613" spans="1:20" x14ac:dyDescent="0.25">
      <c r="A613" s="209">
        <v>603</v>
      </c>
      <c r="B613" s="210" t="s">
        <v>6606</v>
      </c>
      <c r="C613" s="228" t="s">
        <v>54</v>
      </c>
      <c r="D613" s="228"/>
      <c r="E613" s="226"/>
      <c r="F613" s="228" t="s">
        <v>6607</v>
      </c>
      <c r="G613" s="228" t="s">
        <v>94</v>
      </c>
      <c r="H613" s="228" t="s">
        <v>5876</v>
      </c>
      <c r="I613" s="228">
        <v>1</v>
      </c>
      <c r="J613" s="228" t="s">
        <v>5564</v>
      </c>
      <c r="K613" s="228">
        <v>22440000</v>
      </c>
      <c r="L613" s="229"/>
      <c r="M613" s="230">
        <v>44347</v>
      </c>
      <c r="N613" s="228">
        <v>1</v>
      </c>
      <c r="O613" s="228" t="s">
        <v>5564</v>
      </c>
      <c r="P613" s="228">
        <v>20400000</v>
      </c>
      <c r="Q613" s="229"/>
      <c r="R613" s="231">
        <v>9321</v>
      </c>
      <c r="S613" s="230">
        <v>44329</v>
      </c>
      <c r="T613" s="228" t="s">
        <v>5565</v>
      </c>
    </row>
    <row r="614" spans="1:20" x14ac:dyDescent="0.25">
      <c r="A614" s="209">
        <v>604</v>
      </c>
      <c r="B614" s="210" t="s">
        <v>6608</v>
      </c>
      <c r="C614" s="228" t="s">
        <v>54</v>
      </c>
      <c r="D614" s="228"/>
      <c r="E614" s="226"/>
      <c r="F614" s="228" t="s">
        <v>6609</v>
      </c>
      <c r="G614" s="228" t="s">
        <v>94</v>
      </c>
      <c r="H614" s="228" t="s">
        <v>5876</v>
      </c>
      <c r="I614" s="228">
        <v>1</v>
      </c>
      <c r="J614" s="228" t="s">
        <v>5564</v>
      </c>
      <c r="K614" s="228">
        <v>44880000</v>
      </c>
      <c r="L614" s="229"/>
      <c r="M614" s="230">
        <v>44316</v>
      </c>
      <c r="N614" s="228">
        <v>1</v>
      </c>
      <c r="O614" s="228" t="s">
        <v>5564</v>
      </c>
      <c r="P614" s="228">
        <v>44880000</v>
      </c>
      <c r="Q614" s="229"/>
      <c r="R614" s="231">
        <v>9321</v>
      </c>
      <c r="S614" s="230">
        <v>44319</v>
      </c>
      <c r="T614" s="228" t="s">
        <v>5565</v>
      </c>
    </row>
    <row r="615" spans="1:20" x14ac:dyDescent="0.25">
      <c r="A615" s="209">
        <v>605</v>
      </c>
      <c r="B615" s="210" t="s">
        <v>6610</v>
      </c>
      <c r="C615" s="228" t="s">
        <v>54</v>
      </c>
      <c r="D615" s="228"/>
      <c r="E615" s="226"/>
      <c r="F615" s="228" t="s">
        <v>6611</v>
      </c>
      <c r="G615" s="228" t="s">
        <v>94</v>
      </c>
      <c r="H615" s="228" t="s">
        <v>5876</v>
      </c>
      <c r="I615" s="228">
        <v>1</v>
      </c>
      <c r="J615" s="228" t="s">
        <v>5564</v>
      </c>
      <c r="K615" s="228">
        <v>44880000</v>
      </c>
      <c r="L615" s="229"/>
      <c r="M615" s="230">
        <v>44316</v>
      </c>
      <c r="N615" s="228">
        <v>1</v>
      </c>
      <c r="O615" s="228" t="s">
        <v>5564</v>
      </c>
      <c r="P615" s="228">
        <v>44880000</v>
      </c>
      <c r="Q615" s="229"/>
      <c r="R615" s="231">
        <v>9321</v>
      </c>
      <c r="S615" s="230">
        <v>44323</v>
      </c>
      <c r="T615" s="228" t="s">
        <v>5565</v>
      </c>
    </row>
    <row r="616" spans="1:20" x14ac:dyDescent="0.25">
      <c r="A616" s="209">
        <v>606</v>
      </c>
      <c r="B616" s="210" t="s">
        <v>6612</v>
      </c>
      <c r="C616" s="228" t="s">
        <v>54</v>
      </c>
      <c r="D616" s="228"/>
      <c r="E616" s="226"/>
      <c r="F616" s="228" t="s">
        <v>6613</v>
      </c>
      <c r="G616" s="228" t="s">
        <v>94</v>
      </c>
      <c r="H616" s="228" t="s">
        <v>5876</v>
      </c>
      <c r="I616" s="228">
        <v>1</v>
      </c>
      <c r="J616" s="228" t="s">
        <v>5564</v>
      </c>
      <c r="K616" s="228">
        <v>44880000</v>
      </c>
      <c r="L616" s="229"/>
      <c r="M616" s="230">
        <v>44316</v>
      </c>
      <c r="N616" s="228">
        <v>1</v>
      </c>
      <c r="O616" s="228" t="s">
        <v>5564</v>
      </c>
      <c r="P616" s="228">
        <v>44880000</v>
      </c>
      <c r="Q616" s="229"/>
      <c r="R616" s="231">
        <v>9321</v>
      </c>
      <c r="S616" s="230">
        <v>44319</v>
      </c>
      <c r="T616" s="228" t="s">
        <v>5565</v>
      </c>
    </row>
    <row r="617" spans="1:20" x14ac:dyDescent="0.25">
      <c r="A617" s="209">
        <v>607</v>
      </c>
      <c r="B617" s="210" t="s">
        <v>6614</v>
      </c>
      <c r="C617" s="228" t="s">
        <v>54</v>
      </c>
      <c r="D617" s="228"/>
      <c r="E617" s="226"/>
      <c r="F617" s="228" t="s">
        <v>5918</v>
      </c>
      <c r="G617" s="228" t="s">
        <v>94</v>
      </c>
      <c r="H617" s="228" t="s">
        <v>5876</v>
      </c>
      <c r="I617" s="228">
        <v>1</v>
      </c>
      <c r="J617" s="228" t="s">
        <v>5564</v>
      </c>
      <c r="K617" s="228">
        <v>44880000</v>
      </c>
      <c r="L617" s="229"/>
      <c r="M617" s="230">
        <v>44347</v>
      </c>
      <c r="N617" s="228">
        <v>1</v>
      </c>
      <c r="O617" s="228" t="s">
        <v>5564</v>
      </c>
      <c r="P617" s="228">
        <v>44880000</v>
      </c>
      <c r="Q617" s="229"/>
      <c r="R617" s="231">
        <v>9321</v>
      </c>
      <c r="S617" s="230">
        <v>44328</v>
      </c>
      <c r="T617" s="228" t="s">
        <v>5565</v>
      </c>
    </row>
    <row r="618" spans="1:20" x14ac:dyDescent="0.25">
      <c r="A618" s="209">
        <v>608</v>
      </c>
      <c r="B618" s="210" t="s">
        <v>6615</v>
      </c>
      <c r="C618" s="228" t="s">
        <v>54</v>
      </c>
      <c r="D618" s="228"/>
      <c r="E618" s="226"/>
      <c r="F618" s="228" t="s">
        <v>6616</v>
      </c>
      <c r="G618" s="228" t="s">
        <v>94</v>
      </c>
      <c r="H618" s="228" t="s">
        <v>5876</v>
      </c>
      <c r="I618" s="228">
        <v>1</v>
      </c>
      <c r="J618" s="228" t="s">
        <v>5564</v>
      </c>
      <c r="K618" s="228">
        <v>44880000</v>
      </c>
      <c r="L618" s="229"/>
      <c r="M618" s="230">
        <v>44316</v>
      </c>
      <c r="N618" s="228">
        <v>1</v>
      </c>
      <c r="O618" s="228" t="s">
        <v>5564</v>
      </c>
      <c r="P618" s="228">
        <v>44880000</v>
      </c>
      <c r="Q618" s="229"/>
      <c r="R618" s="231">
        <v>9321</v>
      </c>
      <c r="S618" s="230">
        <v>44319</v>
      </c>
      <c r="T618" s="228" t="s">
        <v>5565</v>
      </c>
    </row>
    <row r="619" spans="1:20" x14ac:dyDescent="0.25">
      <c r="A619" s="209">
        <v>609</v>
      </c>
      <c r="B619" s="210" t="s">
        <v>6617</v>
      </c>
      <c r="C619" s="228" t="s">
        <v>54</v>
      </c>
      <c r="D619" s="228"/>
      <c r="E619" s="226"/>
      <c r="F619" s="228" t="s">
        <v>6618</v>
      </c>
      <c r="G619" s="228" t="s">
        <v>94</v>
      </c>
      <c r="H619" s="228" t="s">
        <v>5876</v>
      </c>
      <c r="I619" s="228">
        <v>1</v>
      </c>
      <c r="J619" s="228" t="s">
        <v>5564</v>
      </c>
      <c r="K619" s="228">
        <v>44880000</v>
      </c>
      <c r="L619" s="229"/>
      <c r="M619" s="230">
        <v>44316</v>
      </c>
      <c r="N619" s="228">
        <v>1</v>
      </c>
      <c r="O619" s="228" t="s">
        <v>5564</v>
      </c>
      <c r="P619" s="228">
        <v>44880000</v>
      </c>
      <c r="Q619" s="229"/>
      <c r="R619" s="231">
        <v>9321</v>
      </c>
      <c r="S619" s="230">
        <v>44320</v>
      </c>
      <c r="T619" s="228" t="s">
        <v>5565</v>
      </c>
    </row>
    <row r="620" spans="1:20" x14ac:dyDescent="0.25">
      <c r="A620" s="209">
        <v>610</v>
      </c>
      <c r="B620" s="210" t="s">
        <v>6619</v>
      </c>
      <c r="C620" s="228" t="s">
        <v>54</v>
      </c>
      <c r="D620" s="228"/>
      <c r="E620" s="226"/>
      <c r="F620" s="228" t="s">
        <v>6620</v>
      </c>
      <c r="G620" s="228" t="s">
        <v>94</v>
      </c>
      <c r="H620" s="228" t="s">
        <v>5876</v>
      </c>
      <c r="I620" s="228">
        <v>1</v>
      </c>
      <c r="J620" s="228" t="s">
        <v>5564</v>
      </c>
      <c r="K620" s="228">
        <v>44880000</v>
      </c>
      <c r="L620" s="229"/>
      <c r="M620" s="230">
        <v>44316</v>
      </c>
      <c r="N620" s="228">
        <v>1</v>
      </c>
      <c r="O620" s="228" t="s">
        <v>5564</v>
      </c>
      <c r="P620" s="228">
        <v>44880000</v>
      </c>
      <c r="Q620" s="229"/>
      <c r="R620" s="231">
        <v>9321</v>
      </c>
      <c r="S620" s="230">
        <v>44321</v>
      </c>
      <c r="T620" s="228" t="s">
        <v>5565</v>
      </c>
    </row>
    <row r="621" spans="1:20" x14ac:dyDescent="0.25">
      <c r="A621" s="209">
        <v>611</v>
      </c>
      <c r="B621" s="210" t="s">
        <v>6621</v>
      </c>
      <c r="C621" s="228" t="s">
        <v>54</v>
      </c>
      <c r="D621" s="228"/>
      <c r="E621" s="226"/>
      <c r="F621" s="228" t="s">
        <v>6622</v>
      </c>
      <c r="G621" s="228" t="s">
        <v>101</v>
      </c>
      <c r="H621" s="228" t="s">
        <v>5450</v>
      </c>
      <c r="I621" s="228">
        <v>1</v>
      </c>
      <c r="J621" s="228" t="s">
        <v>5564</v>
      </c>
      <c r="K621" s="228">
        <v>30600000</v>
      </c>
      <c r="L621" s="229"/>
      <c r="M621" s="230">
        <v>44347</v>
      </c>
      <c r="N621" s="228">
        <v>0</v>
      </c>
      <c r="O621" s="228" t="s">
        <v>5450</v>
      </c>
      <c r="P621" s="228">
        <v>0</v>
      </c>
      <c r="Q621" s="229"/>
      <c r="R621" s="228" t="s">
        <v>5450</v>
      </c>
      <c r="S621" s="230">
        <v>1</v>
      </c>
      <c r="T621" s="228" t="s">
        <v>5602</v>
      </c>
    </row>
    <row r="622" spans="1:20" x14ac:dyDescent="0.25">
      <c r="A622" s="209">
        <v>612</v>
      </c>
      <c r="B622" s="210" t="s">
        <v>6623</v>
      </c>
      <c r="C622" s="228" t="s">
        <v>54</v>
      </c>
      <c r="D622" s="228"/>
      <c r="E622" s="226"/>
      <c r="F622" s="228" t="s">
        <v>6624</v>
      </c>
      <c r="G622" s="228" t="s">
        <v>94</v>
      </c>
      <c r="H622" s="228" t="s">
        <v>5755</v>
      </c>
      <c r="I622" s="228">
        <v>1</v>
      </c>
      <c r="J622" s="228" t="s">
        <v>5564</v>
      </c>
      <c r="K622" s="228">
        <v>11016000</v>
      </c>
      <c r="L622" s="229"/>
      <c r="M622" s="230">
        <v>44347</v>
      </c>
      <c r="N622" s="228">
        <v>1</v>
      </c>
      <c r="O622" s="228" t="s">
        <v>5564</v>
      </c>
      <c r="P622" s="228">
        <v>11016000</v>
      </c>
      <c r="Q622" s="229"/>
      <c r="R622" s="231">
        <v>11521</v>
      </c>
      <c r="S622" s="230">
        <v>44330</v>
      </c>
      <c r="T622" s="228" t="s">
        <v>5565</v>
      </c>
    </row>
    <row r="623" spans="1:20" x14ac:dyDescent="0.25">
      <c r="A623" s="209">
        <v>613</v>
      </c>
      <c r="B623" s="210" t="s">
        <v>6625</v>
      </c>
      <c r="C623" s="228" t="s">
        <v>54</v>
      </c>
      <c r="D623" s="228"/>
      <c r="E623" s="226"/>
      <c r="F623" s="228" t="s">
        <v>6626</v>
      </c>
      <c r="G623" s="228" t="s">
        <v>101</v>
      </c>
      <c r="H623" s="228" t="s">
        <v>5450</v>
      </c>
      <c r="I623" s="228">
        <v>1</v>
      </c>
      <c r="J623" s="228" t="s">
        <v>5564</v>
      </c>
      <c r="K623" s="228">
        <v>22440000</v>
      </c>
      <c r="L623" s="229"/>
      <c r="M623" s="230">
        <v>44347</v>
      </c>
      <c r="N623" s="228">
        <v>0</v>
      </c>
      <c r="O623" s="228" t="s">
        <v>5450</v>
      </c>
      <c r="P623" s="228">
        <v>0</v>
      </c>
      <c r="Q623" s="229"/>
      <c r="R623" s="228" t="s">
        <v>5450</v>
      </c>
      <c r="S623" s="230">
        <v>1</v>
      </c>
      <c r="T623" s="228" t="s">
        <v>5602</v>
      </c>
    </row>
    <row r="624" spans="1:20" x14ac:dyDescent="0.25">
      <c r="A624" s="209">
        <v>614</v>
      </c>
      <c r="B624" s="210" t="s">
        <v>6627</v>
      </c>
      <c r="C624" s="228" t="s">
        <v>54</v>
      </c>
      <c r="D624" s="228"/>
      <c r="E624" s="226"/>
      <c r="F624" s="228" t="s">
        <v>5944</v>
      </c>
      <c r="G624" s="228" t="s">
        <v>94</v>
      </c>
      <c r="H624" s="228" t="s">
        <v>5876</v>
      </c>
      <c r="I624" s="228">
        <v>1</v>
      </c>
      <c r="J624" s="228" t="s">
        <v>5564</v>
      </c>
      <c r="K624" s="228">
        <v>44880000</v>
      </c>
      <c r="L624" s="229"/>
      <c r="M624" s="230">
        <v>44316</v>
      </c>
      <c r="N624" s="228">
        <v>1</v>
      </c>
      <c r="O624" s="228" t="s">
        <v>5564</v>
      </c>
      <c r="P624" s="228">
        <v>44880000</v>
      </c>
      <c r="Q624" s="229"/>
      <c r="R624" s="231">
        <v>9321</v>
      </c>
      <c r="S624" s="230">
        <v>44327</v>
      </c>
      <c r="T624" s="228" t="s">
        <v>5565</v>
      </c>
    </row>
    <row r="625" spans="1:20" x14ac:dyDescent="0.25">
      <c r="A625" s="209">
        <v>615</v>
      </c>
      <c r="B625" s="210" t="s">
        <v>6628</v>
      </c>
      <c r="C625" s="228" t="s">
        <v>54</v>
      </c>
      <c r="D625" s="228"/>
      <c r="E625" s="226"/>
      <c r="F625" s="228" t="s">
        <v>6629</v>
      </c>
      <c r="G625" s="228" t="s">
        <v>94</v>
      </c>
      <c r="H625" s="228" t="s">
        <v>6394</v>
      </c>
      <c r="I625" s="228">
        <v>1</v>
      </c>
      <c r="J625" s="228" t="s">
        <v>5564</v>
      </c>
      <c r="K625" s="228">
        <v>44880000</v>
      </c>
      <c r="L625" s="229"/>
      <c r="M625" s="230">
        <v>44347</v>
      </c>
      <c r="N625" s="228">
        <v>1</v>
      </c>
      <c r="O625" s="228" t="s">
        <v>5564</v>
      </c>
      <c r="P625" s="228">
        <v>36720000</v>
      </c>
      <c r="Q625" s="229"/>
      <c r="R625" s="231">
        <v>9321</v>
      </c>
      <c r="S625" s="230">
        <v>44329</v>
      </c>
      <c r="T625" s="228" t="s">
        <v>5565</v>
      </c>
    </row>
    <row r="626" spans="1:20" x14ac:dyDescent="0.25">
      <c r="A626" s="209">
        <v>616</v>
      </c>
      <c r="B626" s="210" t="s">
        <v>6630</v>
      </c>
      <c r="C626" s="228" t="s">
        <v>54</v>
      </c>
      <c r="D626" s="228"/>
      <c r="E626" s="226"/>
      <c r="F626" s="228" t="s">
        <v>6631</v>
      </c>
      <c r="G626" s="228" t="s">
        <v>94</v>
      </c>
      <c r="H626" s="228" t="s">
        <v>5876</v>
      </c>
      <c r="I626" s="228">
        <v>1</v>
      </c>
      <c r="J626" s="228" t="s">
        <v>5564</v>
      </c>
      <c r="K626" s="228">
        <v>44880000</v>
      </c>
      <c r="L626" s="229"/>
      <c r="M626" s="230">
        <v>44347</v>
      </c>
      <c r="N626" s="228">
        <v>1</v>
      </c>
      <c r="O626" s="228" t="s">
        <v>5564</v>
      </c>
      <c r="P626" s="228">
        <v>44880000</v>
      </c>
      <c r="Q626" s="229"/>
      <c r="R626" s="231">
        <v>9321</v>
      </c>
      <c r="S626" s="230">
        <v>44328</v>
      </c>
      <c r="T626" s="228" t="s">
        <v>5565</v>
      </c>
    </row>
    <row r="627" spans="1:20" x14ac:dyDescent="0.25">
      <c r="A627" s="209">
        <v>617</v>
      </c>
      <c r="B627" s="210" t="s">
        <v>6632</v>
      </c>
      <c r="C627" s="228" t="s">
        <v>54</v>
      </c>
      <c r="D627" s="228"/>
      <c r="E627" s="226"/>
      <c r="F627" s="228" t="s">
        <v>6633</v>
      </c>
      <c r="G627" s="228" t="s">
        <v>94</v>
      </c>
      <c r="H627" s="228" t="s">
        <v>5876</v>
      </c>
      <c r="I627" s="228">
        <v>1</v>
      </c>
      <c r="J627" s="228" t="s">
        <v>5564</v>
      </c>
      <c r="K627" s="228">
        <v>44880000</v>
      </c>
      <c r="L627" s="229"/>
      <c r="M627" s="230">
        <v>44347</v>
      </c>
      <c r="N627" s="228">
        <v>1</v>
      </c>
      <c r="O627" s="228" t="s">
        <v>5564</v>
      </c>
      <c r="P627" s="228">
        <v>44880000</v>
      </c>
      <c r="Q627" s="229"/>
      <c r="R627" s="231">
        <v>9321</v>
      </c>
      <c r="S627" s="230">
        <v>44328</v>
      </c>
      <c r="T627" s="228" t="s">
        <v>5565</v>
      </c>
    </row>
    <row r="628" spans="1:20" x14ac:dyDescent="0.25">
      <c r="A628" s="209">
        <v>618</v>
      </c>
      <c r="B628" s="210" t="s">
        <v>6634</v>
      </c>
      <c r="C628" s="228" t="s">
        <v>54</v>
      </c>
      <c r="D628" s="228"/>
      <c r="E628" s="226"/>
      <c r="F628" s="228" t="s">
        <v>6635</v>
      </c>
      <c r="G628" s="228" t="s">
        <v>94</v>
      </c>
      <c r="H628" s="228" t="s">
        <v>6636</v>
      </c>
      <c r="I628" s="228">
        <v>1</v>
      </c>
      <c r="J628" s="228" t="s">
        <v>5564</v>
      </c>
      <c r="K628" s="228">
        <v>22440000</v>
      </c>
      <c r="L628" s="229"/>
      <c r="M628" s="230">
        <v>44347</v>
      </c>
      <c r="N628" s="228">
        <v>1</v>
      </c>
      <c r="O628" s="228" t="s">
        <v>5564</v>
      </c>
      <c r="P628" s="228">
        <v>29988000</v>
      </c>
      <c r="Q628" s="229"/>
      <c r="R628" s="231">
        <v>9321</v>
      </c>
      <c r="S628" s="230">
        <v>44349</v>
      </c>
      <c r="T628" s="228" t="s">
        <v>5565</v>
      </c>
    </row>
    <row r="629" spans="1:20" x14ac:dyDescent="0.25">
      <c r="A629" s="209">
        <v>619</v>
      </c>
      <c r="B629" s="210" t="s">
        <v>6637</v>
      </c>
      <c r="C629" s="228" t="s">
        <v>54</v>
      </c>
      <c r="D629" s="228"/>
      <c r="E629" s="226"/>
      <c r="F629" s="228" t="s">
        <v>6638</v>
      </c>
      <c r="G629" s="228" t="s">
        <v>94</v>
      </c>
      <c r="H629" s="228" t="s">
        <v>5791</v>
      </c>
      <c r="I629" s="228">
        <v>1</v>
      </c>
      <c r="J629" s="228" t="s">
        <v>5564</v>
      </c>
      <c r="K629" s="228">
        <v>89400000</v>
      </c>
      <c r="L629" s="229"/>
      <c r="M629" s="230">
        <v>44316</v>
      </c>
      <c r="N629" s="228">
        <v>1</v>
      </c>
      <c r="O629" s="228" t="s">
        <v>5564</v>
      </c>
      <c r="P629" s="228">
        <v>89400000</v>
      </c>
      <c r="Q629" s="229"/>
      <c r="R629" s="231">
        <v>8421</v>
      </c>
      <c r="S629" s="230">
        <v>44322</v>
      </c>
      <c r="T629" s="228" t="s">
        <v>5565</v>
      </c>
    </row>
    <row r="630" spans="1:20" x14ac:dyDescent="0.25">
      <c r="A630" s="209">
        <v>620</v>
      </c>
      <c r="B630" s="210" t="s">
        <v>6639</v>
      </c>
      <c r="C630" s="228" t="s">
        <v>54</v>
      </c>
      <c r="D630" s="228"/>
      <c r="E630" s="226"/>
      <c r="F630" s="228" t="s">
        <v>6640</v>
      </c>
      <c r="G630" s="228" t="s">
        <v>101</v>
      </c>
      <c r="H630" s="228" t="s">
        <v>5450</v>
      </c>
      <c r="I630" s="228">
        <v>1</v>
      </c>
      <c r="J630" s="228" t="s">
        <v>5564</v>
      </c>
      <c r="K630" s="228">
        <v>44880000</v>
      </c>
      <c r="L630" s="229"/>
      <c r="M630" s="230">
        <v>44347</v>
      </c>
      <c r="N630" s="228">
        <v>0</v>
      </c>
      <c r="O630" s="228" t="s">
        <v>5450</v>
      </c>
      <c r="P630" s="228">
        <v>0</v>
      </c>
      <c r="Q630" s="229"/>
      <c r="R630" s="228" t="s">
        <v>5450</v>
      </c>
      <c r="S630" s="230">
        <v>1</v>
      </c>
      <c r="T630" s="228" t="s">
        <v>5602</v>
      </c>
    </row>
    <row r="631" spans="1:20" x14ac:dyDescent="0.25">
      <c r="A631" s="209">
        <v>621</v>
      </c>
      <c r="B631" s="210" t="s">
        <v>6641</v>
      </c>
      <c r="C631" s="228" t="s">
        <v>54</v>
      </c>
      <c r="D631" s="228"/>
      <c r="E631" s="226"/>
      <c r="F631" s="228" t="s">
        <v>6642</v>
      </c>
      <c r="G631" s="228" t="s">
        <v>94</v>
      </c>
      <c r="H631" s="228" t="s">
        <v>5593</v>
      </c>
      <c r="I631" s="228">
        <v>1</v>
      </c>
      <c r="J631" s="228" t="s">
        <v>5564</v>
      </c>
      <c r="K631" s="228">
        <v>19520000</v>
      </c>
      <c r="L631" s="229"/>
      <c r="M631" s="230">
        <v>44347</v>
      </c>
      <c r="N631" s="228">
        <v>1</v>
      </c>
      <c r="O631" s="228" t="s">
        <v>5564</v>
      </c>
      <c r="P631" s="228">
        <v>18381333</v>
      </c>
      <c r="Q631" s="229"/>
      <c r="R631" s="231">
        <v>6221</v>
      </c>
      <c r="S631" s="230">
        <v>44330</v>
      </c>
      <c r="T631" s="228" t="s">
        <v>5565</v>
      </c>
    </row>
    <row r="632" spans="1:20" x14ac:dyDescent="0.25">
      <c r="A632" s="209">
        <v>622</v>
      </c>
      <c r="B632" s="210" t="s">
        <v>6643</v>
      </c>
      <c r="C632" s="228" t="s">
        <v>54</v>
      </c>
      <c r="D632" s="228"/>
      <c r="E632" s="226"/>
      <c r="F632" s="228" t="s">
        <v>6644</v>
      </c>
      <c r="G632" s="228" t="s">
        <v>101</v>
      </c>
      <c r="H632" s="228" t="s">
        <v>5450</v>
      </c>
      <c r="I632" s="228">
        <v>1</v>
      </c>
      <c r="J632" s="228" t="s">
        <v>6006</v>
      </c>
      <c r="K632" s="228">
        <v>35000000</v>
      </c>
      <c r="L632" s="229"/>
      <c r="M632" s="230">
        <v>44347</v>
      </c>
      <c r="N632" s="228">
        <v>0</v>
      </c>
      <c r="O632" s="228" t="s">
        <v>5450</v>
      </c>
      <c r="P632" s="228">
        <v>0</v>
      </c>
      <c r="Q632" s="229"/>
      <c r="R632" s="228" t="s">
        <v>5450</v>
      </c>
      <c r="S632" s="230">
        <v>1</v>
      </c>
      <c r="T632" s="228" t="s">
        <v>5602</v>
      </c>
    </row>
    <row r="633" spans="1:20" x14ac:dyDescent="0.25">
      <c r="A633" s="209">
        <v>623</v>
      </c>
      <c r="B633" s="210" t="s">
        <v>6645</v>
      </c>
      <c r="C633" s="228" t="s">
        <v>54</v>
      </c>
      <c r="D633" s="228"/>
      <c r="E633" s="226"/>
      <c r="F633" s="228" t="s">
        <v>6646</v>
      </c>
      <c r="G633" s="228" t="s">
        <v>94</v>
      </c>
      <c r="H633" s="228" t="s">
        <v>5593</v>
      </c>
      <c r="I633" s="228">
        <v>1</v>
      </c>
      <c r="J633" s="228" t="s">
        <v>5564</v>
      </c>
      <c r="K633" s="228">
        <v>309000000</v>
      </c>
      <c r="L633" s="229"/>
      <c r="M633" s="230">
        <v>44347</v>
      </c>
      <c r="N633" s="228">
        <v>1</v>
      </c>
      <c r="O633" s="228" t="s">
        <v>6039</v>
      </c>
      <c r="P633" s="228">
        <v>180250000</v>
      </c>
      <c r="Q633" s="229"/>
      <c r="R633" s="231">
        <v>6321</v>
      </c>
      <c r="S633" s="230">
        <v>44347</v>
      </c>
      <c r="T633" s="228" t="s">
        <v>5565</v>
      </c>
    </row>
    <row r="634" spans="1:20" x14ac:dyDescent="0.25">
      <c r="A634" s="209">
        <v>624</v>
      </c>
      <c r="B634" s="210" t="s">
        <v>6647</v>
      </c>
      <c r="C634" s="228" t="s">
        <v>54</v>
      </c>
      <c r="D634" s="228"/>
      <c r="E634" s="226"/>
      <c r="F634" s="228" t="s">
        <v>6648</v>
      </c>
      <c r="G634" s="228" t="s">
        <v>101</v>
      </c>
      <c r="H634" s="228" t="s">
        <v>5450</v>
      </c>
      <c r="I634" s="228">
        <v>1</v>
      </c>
      <c r="J634" s="228" t="s">
        <v>5564</v>
      </c>
      <c r="K634" s="228">
        <v>105000000</v>
      </c>
      <c r="L634" s="229"/>
      <c r="M634" s="230">
        <v>44347</v>
      </c>
      <c r="N634" s="228">
        <v>0</v>
      </c>
      <c r="O634" s="228" t="s">
        <v>5450</v>
      </c>
      <c r="P634" s="228">
        <v>0</v>
      </c>
      <c r="Q634" s="229"/>
      <c r="R634" s="228" t="s">
        <v>5450</v>
      </c>
      <c r="S634" s="230">
        <v>1</v>
      </c>
      <c r="T634" s="228" t="s">
        <v>5602</v>
      </c>
    </row>
    <row r="635" spans="1:20" x14ac:dyDescent="0.25">
      <c r="A635" s="209">
        <v>625</v>
      </c>
      <c r="B635" s="210" t="s">
        <v>6649</v>
      </c>
      <c r="C635" s="228" t="s">
        <v>54</v>
      </c>
      <c r="D635" s="228"/>
      <c r="E635" s="226"/>
      <c r="F635" s="228" t="s">
        <v>6650</v>
      </c>
      <c r="G635" s="228" t="s">
        <v>101</v>
      </c>
      <c r="H635" s="228" t="s">
        <v>5450</v>
      </c>
      <c r="I635" s="228">
        <v>1</v>
      </c>
      <c r="J635" s="228" t="s">
        <v>6014</v>
      </c>
      <c r="K635" s="228">
        <v>617207699</v>
      </c>
      <c r="L635" s="229"/>
      <c r="M635" s="230">
        <v>44347</v>
      </c>
      <c r="N635" s="228">
        <v>0</v>
      </c>
      <c r="O635" s="228" t="s">
        <v>5450</v>
      </c>
      <c r="P635" s="228">
        <v>0</v>
      </c>
      <c r="Q635" s="229"/>
      <c r="R635" s="228" t="s">
        <v>5450</v>
      </c>
      <c r="S635" s="230">
        <v>1</v>
      </c>
      <c r="T635" s="228" t="s">
        <v>5602</v>
      </c>
    </row>
    <row r="636" spans="1:20" x14ac:dyDescent="0.25">
      <c r="A636" s="209">
        <v>626</v>
      </c>
      <c r="B636" s="210" t="s">
        <v>6651</v>
      </c>
      <c r="C636" s="228" t="s">
        <v>54</v>
      </c>
      <c r="D636" s="228"/>
      <c r="E636" s="226"/>
      <c r="F636" s="228" t="s">
        <v>6652</v>
      </c>
      <c r="G636" s="228" t="s">
        <v>101</v>
      </c>
      <c r="H636" s="228" t="s">
        <v>5450</v>
      </c>
      <c r="I636" s="228">
        <v>1</v>
      </c>
      <c r="J636" s="228" t="s">
        <v>5825</v>
      </c>
      <c r="K636" s="228">
        <v>130134924</v>
      </c>
      <c r="L636" s="229"/>
      <c r="M636" s="230">
        <v>44347</v>
      </c>
      <c r="N636" s="228">
        <v>0</v>
      </c>
      <c r="O636" s="228" t="s">
        <v>5450</v>
      </c>
      <c r="P636" s="228">
        <v>0</v>
      </c>
      <c r="Q636" s="229"/>
      <c r="R636" s="228" t="s">
        <v>5450</v>
      </c>
      <c r="S636" s="230">
        <v>1</v>
      </c>
      <c r="T636" s="228" t="s">
        <v>5602</v>
      </c>
    </row>
    <row r="637" spans="1:20" x14ac:dyDescent="0.25">
      <c r="A637" s="209">
        <v>627</v>
      </c>
      <c r="B637" s="210" t="s">
        <v>6653</v>
      </c>
      <c r="C637" s="228" t="s">
        <v>54</v>
      </c>
      <c r="D637" s="228"/>
      <c r="E637" s="226"/>
      <c r="F637" s="228" t="s">
        <v>6654</v>
      </c>
      <c r="G637" s="228" t="s">
        <v>94</v>
      </c>
      <c r="H637" s="228" t="s">
        <v>5593</v>
      </c>
      <c r="I637" s="228">
        <v>1</v>
      </c>
      <c r="J637" s="228" t="s">
        <v>5564</v>
      </c>
      <c r="K637" s="228">
        <v>97008460</v>
      </c>
      <c r="L637" s="229"/>
      <c r="M637" s="230">
        <v>44347</v>
      </c>
      <c r="N637" s="228">
        <v>1</v>
      </c>
      <c r="O637" s="228" t="s">
        <v>5564</v>
      </c>
      <c r="P637" s="228">
        <v>96987900</v>
      </c>
      <c r="Q637" s="229"/>
      <c r="R637" s="231">
        <v>6521</v>
      </c>
      <c r="S637" s="230">
        <v>44383</v>
      </c>
      <c r="T637" s="228" t="s">
        <v>5565</v>
      </c>
    </row>
    <row r="638" spans="1:20" x14ac:dyDescent="0.25">
      <c r="A638" s="209">
        <v>628</v>
      </c>
      <c r="B638" s="210" t="s">
        <v>6655</v>
      </c>
      <c r="C638" s="228" t="s">
        <v>54</v>
      </c>
      <c r="D638" s="228"/>
      <c r="E638" s="226"/>
      <c r="F638" s="228" t="s">
        <v>6656</v>
      </c>
      <c r="G638" s="228" t="s">
        <v>94</v>
      </c>
      <c r="H638" s="228" t="s">
        <v>5593</v>
      </c>
      <c r="I638" s="228">
        <v>1</v>
      </c>
      <c r="J638" s="228" t="s">
        <v>5564</v>
      </c>
      <c r="K638" s="228">
        <v>97008460</v>
      </c>
      <c r="L638" s="229"/>
      <c r="M638" s="230">
        <v>44347</v>
      </c>
      <c r="N638" s="228">
        <v>1</v>
      </c>
      <c r="O638" s="228" t="s">
        <v>5564</v>
      </c>
      <c r="P638" s="228">
        <v>8160000</v>
      </c>
      <c r="Q638" s="229"/>
      <c r="R638" s="231">
        <v>6221</v>
      </c>
      <c r="S638" s="230">
        <v>44510</v>
      </c>
      <c r="T638" s="228" t="s">
        <v>5565</v>
      </c>
    </row>
    <row r="639" spans="1:20" x14ac:dyDescent="0.25">
      <c r="A639" s="209">
        <v>629</v>
      </c>
      <c r="B639" s="210" t="s">
        <v>6657</v>
      </c>
      <c r="C639" s="228" t="s">
        <v>54</v>
      </c>
      <c r="D639" s="228"/>
      <c r="E639" s="226"/>
      <c r="F639" s="228" t="s">
        <v>6658</v>
      </c>
      <c r="G639" s="228" t="s">
        <v>94</v>
      </c>
      <c r="H639" s="228" t="s">
        <v>5563</v>
      </c>
      <c r="I639" s="228">
        <v>1</v>
      </c>
      <c r="J639" s="228" t="s">
        <v>5564</v>
      </c>
      <c r="K639" s="228">
        <v>32640000</v>
      </c>
      <c r="L639" s="229"/>
      <c r="M639" s="230">
        <v>44347</v>
      </c>
      <c r="N639" s="228">
        <v>1</v>
      </c>
      <c r="O639" s="228" t="s">
        <v>5564</v>
      </c>
      <c r="P639" s="228">
        <v>32640000</v>
      </c>
      <c r="Q639" s="229"/>
      <c r="R639" s="231">
        <v>4821</v>
      </c>
      <c r="S639" s="230">
        <v>44341</v>
      </c>
      <c r="T639" s="228" t="s">
        <v>5565</v>
      </c>
    </row>
    <row r="640" spans="1:20" x14ac:dyDescent="0.25">
      <c r="A640" s="209">
        <v>630</v>
      </c>
      <c r="B640" s="210" t="s">
        <v>6659</v>
      </c>
      <c r="C640" s="228" t="s">
        <v>54</v>
      </c>
      <c r="D640" s="228"/>
      <c r="E640" s="226"/>
      <c r="F640" s="228" t="s">
        <v>6660</v>
      </c>
      <c r="G640" s="228" t="s">
        <v>94</v>
      </c>
      <c r="H640" s="228" t="s">
        <v>5563</v>
      </c>
      <c r="I640" s="228">
        <v>1</v>
      </c>
      <c r="J640" s="228" t="s">
        <v>5564</v>
      </c>
      <c r="K640" s="228">
        <v>32640000</v>
      </c>
      <c r="L640" s="229"/>
      <c r="M640" s="230">
        <v>44347</v>
      </c>
      <c r="N640" s="228">
        <v>1</v>
      </c>
      <c r="O640" s="228" t="s">
        <v>5564</v>
      </c>
      <c r="P640" s="228">
        <v>32640000</v>
      </c>
      <c r="Q640" s="229"/>
      <c r="R640" s="231">
        <v>4821</v>
      </c>
      <c r="S640" s="230">
        <v>44340</v>
      </c>
      <c r="T640" s="228" t="s">
        <v>5565</v>
      </c>
    </row>
    <row r="641" spans="1:20" x14ac:dyDescent="0.25">
      <c r="A641" s="209">
        <v>631</v>
      </c>
      <c r="B641" s="210" t="s">
        <v>6661</v>
      </c>
      <c r="C641" s="228" t="s">
        <v>54</v>
      </c>
      <c r="D641" s="228"/>
      <c r="E641" s="226"/>
      <c r="F641" s="228" t="s">
        <v>6662</v>
      </c>
      <c r="G641" s="228" t="s">
        <v>94</v>
      </c>
      <c r="H641" s="228" t="s">
        <v>5563</v>
      </c>
      <c r="I641" s="228">
        <v>1</v>
      </c>
      <c r="J641" s="228" t="s">
        <v>5564</v>
      </c>
      <c r="K641" s="228">
        <v>32640000</v>
      </c>
      <c r="L641" s="229"/>
      <c r="M641" s="230">
        <v>44347</v>
      </c>
      <c r="N641" s="228">
        <v>1</v>
      </c>
      <c r="O641" s="228" t="s">
        <v>5564</v>
      </c>
      <c r="P641" s="228">
        <v>28560000</v>
      </c>
      <c r="Q641" s="229"/>
      <c r="R641" s="231">
        <v>4821</v>
      </c>
      <c r="S641" s="230">
        <v>44362</v>
      </c>
      <c r="T641" s="228" t="s">
        <v>5565</v>
      </c>
    </row>
    <row r="642" spans="1:20" x14ac:dyDescent="0.25">
      <c r="A642" s="209">
        <v>632</v>
      </c>
      <c r="B642" s="210" t="s">
        <v>6663</v>
      </c>
      <c r="C642" s="228" t="s">
        <v>54</v>
      </c>
      <c r="D642" s="228"/>
      <c r="E642" s="226"/>
      <c r="F642" s="228" t="s">
        <v>6664</v>
      </c>
      <c r="G642" s="228" t="s">
        <v>94</v>
      </c>
      <c r="H642" s="228" t="s">
        <v>5563</v>
      </c>
      <c r="I642" s="228">
        <v>1</v>
      </c>
      <c r="J642" s="228" t="s">
        <v>5564</v>
      </c>
      <c r="K642" s="228">
        <v>32640000</v>
      </c>
      <c r="L642" s="229"/>
      <c r="M642" s="230">
        <v>44347</v>
      </c>
      <c r="N642" s="228">
        <v>1</v>
      </c>
      <c r="O642" s="228" t="s">
        <v>5564</v>
      </c>
      <c r="P642" s="228">
        <v>32640000</v>
      </c>
      <c r="Q642" s="229"/>
      <c r="R642" s="231">
        <v>4821</v>
      </c>
      <c r="S642" s="230">
        <v>44341</v>
      </c>
      <c r="T642" s="228" t="s">
        <v>5565</v>
      </c>
    </row>
    <row r="643" spans="1:20" x14ac:dyDescent="0.25">
      <c r="A643" s="209">
        <v>633</v>
      </c>
      <c r="B643" s="210" t="s">
        <v>6665</v>
      </c>
      <c r="C643" s="228" t="s">
        <v>54</v>
      </c>
      <c r="D643" s="228"/>
      <c r="E643" s="226"/>
      <c r="F643" s="228" t="s">
        <v>6666</v>
      </c>
      <c r="G643" s="228" t="s">
        <v>94</v>
      </c>
      <c r="H643" s="228" t="s">
        <v>5731</v>
      </c>
      <c r="I643" s="228">
        <v>1</v>
      </c>
      <c r="J643" s="228" t="s">
        <v>5564</v>
      </c>
      <c r="K643" s="228">
        <v>22442638</v>
      </c>
      <c r="L643" s="229"/>
      <c r="M643" s="230">
        <v>44347</v>
      </c>
      <c r="N643" s="228">
        <v>1</v>
      </c>
      <c r="O643" s="228" t="s">
        <v>5564</v>
      </c>
      <c r="P643" s="228">
        <v>22440000</v>
      </c>
      <c r="Q643" s="229"/>
      <c r="R643" s="231">
        <v>4221</v>
      </c>
      <c r="S643" s="230">
        <v>44336</v>
      </c>
      <c r="T643" s="228" t="s">
        <v>5565</v>
      </c>
    </row>
    <row r="644" spans="1:20" x14ac:dyDescent="0.25">
      <c r="A644" s="209">
        <v>634</v>
      </c>
      <c r="B644" s="210" t="s">
        <v>6667</v>
      </c>
      <c r="C644" s="228" t="s">
        <v>54</v>
      </c>
      <c r="D644" s="228"/>
      <c r="E644" s="226"/>
      <c r="F644" s="228" t="s">
        <v>6668</v>
      </c>
      <c r="G644" s="228" t="s">
        <v>94</v>
      </c>
      <c r="H644" s="228" t="s">
        <v>5731</v>
      </c>
      <c r="I644" s="228">
        <v>1</v>
      </c>
      <c r="J644" s="228" t="s">
        <v>5564</v>
      </c>
      <c r="K644" s="228">
        <v>22442638</v>
      </c>
      <c r="L644" s="229"/>
      <c r="M644" s="230">
        <v>44347</v>
      </c>
      <c r="N644" s="228">
        <v>1</v>
      </c>
      <c r="O644" s="228" t="s">
        <v>5564</v>
      </c>
      <c r="P644" s="228">
        <v>22440000</v>
      </c>
      <c r="Q644" s="229"/>
      <c r="R644" s="231">
        <v>4221</v>
      </c>
      <c r="S644" s="230">
        <v>44337</v>
      </c>
      <c r="T644" s="228" t="s">
        <v>5565</v>
      </c>
    </row>
    <row r="645" spans="1:20" x14ac:dyDescent="0.25">
      <c r="A645" s="209">
        <v>635</v>
      </c>
      <c r="B645" s="210" t="s">
        <v>6669</v>
      </c>
      <c r="C645" s="228" t="s">
        <v>54</v>
      </c>
      <c r="D645" s="228"/>
      <c r="E645" s="226"/>
      <c r="F645" s="228" t="s">
        <v>6670</v>
      </c>
      <c r="G645" s="228" t="s">
        <v>94</v>
      </c>
      <c r="H645" s="228" t="s">
        <v>5731</v>
      </c>
      <c r="I645" s="228">
        <v>1</v>
      </c>
      <c r="J645" s="228" t="s">
        <v>5564</v>
      </c>
      <c r="K645" s="228">
        <v>22442638</v>
      </c>
      <c r="L645" s="229"/>
      <c r="M645" s="230">
        <v>44347</v>
      </c>
      <c r="N645" s="228">
        <v>1</v>
      </c>
      <c r="O645" s="228" t="s">
        <v>5564</v>
      </c>
      <c r="P645" s="228">
        <v>16320000</v>
      </c>
      <c r="Q645" s="229"/>
      <c r="R645" s="231">
        <v>4221</v>
      </c>
      <c r="S645" s="230">
        <v>44341</v>
      </c>
      <c r="T645" s="228" t="s">
        <v>5565</v>
      </c>
    </row>
    <row r="646" spans="1:20" x14ac:dyDescent="0.25">
      <c r="A646" s="209">
        <v>636</v>
      </c>
      <c r="B646" s="210" t="s">
        <v>6671</v>
      </c>
      <c r="C646" s="228" t="s">
        <v>54</v>
      </c>
      <c r="D646" s="228"/>
      <c r="E646" s="226"/>
      <c r="F646" s="228" t="s">
        <v>6668</v>
      </c>
      <c r="G646" s="228" t="s">
        <v>94</v>
      </c>
      <c r="H646" s="228" t="s">
        <v>5731</v>
      </c>
      <c r="I646" s="228">
        <v>1</v>
      </c>
      <c r="J646" s="228" t="s">
        <v>5564</v>
      </c>
      <c r="K646" s="228">
        <v>22442638</v>
      </c>
      <c r="L646" s="229"/>
      <c r="M646" s="230">
        <v>44347</v>
      </c>
      <c r="N646" s="228">
        <v>1</v>
      </c>
      <c r="O646" s="228" t="s">
        <v>5564</v>
      </c>
      <c r="P646" s="228">
        <v>22440000</v>
      </c>
      <c r="Q646" s="229"/>
      <c r="R646" s="231">
        <v>4221</v>
      </c>
      <c r="S646" s="230">
        <v>44341</v>
      </c>
      <c r="T646" s="228" t="s">
        <v>5565</v>
      </c>
    </row>
    <row r="647" spans="1:20" x14ac:dyDescent="0.25">
      <c r="A647" s="209">
        <v>637</v>
      </c>
      <c r="B647" s="210" t="s">
        <v>6672</v>
      </c>
      <c r="C647" s="228" t="s">
        <v>54</v>
      </c>
      <c r="D647" s="228"/>
      <c r="E647" s="226"/>
      <c r="F647" s="228" t="s">
        <v>6673</v>
      </c>
      <c r="G647" s="228" t="s">
        <v>94</v>
      </c>
      <c r="H647" s="228" t="s">
        <v>5731</v>
      </c>
      <c r="I647" s="228">
        <v>1</v>
      </c>
      <c r="J647" s="228" t="s">
        <v>5564</v>
      </c>
      <c r="K647" s="228">
        <v>16321919</v>
      </c>
      <c r="L647" s="229"/>
      <c r="M647" s="230">
        <v>44347</v>
      </c>
      <c r="N647" s="228">
        <v>1</v>
      </c>
      <c r="O647" s="228" t="s">
        <v>5564</v>
      </c>
      <c r="P647" s="228">
        <v>16320000</v>
      </c>
      <c r="Q647" s="229"/>
      <c r="R647" s="231">
        <v>4221</v>
      </c>
      <c r="S647" s="230">
        <v>44340</v>
      </c>
      <c r="T647" s="228" t="s">
        <v>5565</v>
      </c>
    </row>
    <row r="648" spans="1:20" x14ac:dyDescent="0.25">
      <c r="A648" s="209">
        <v>638</v>
      </c>
      <c r="B648" s="210" t="s">
        <v>6674</v>
      </c>
      <c r="C648" s="228" t="s">
        <v>54</v>
      </c>
      <c r="D648" s="228"/>
      <c r="E648" s="226"/>
      <c r="F648" s="228" t="s">
        <v>6675</v>
      </c>
      <c r="G648" s="228" t="s">
        <v>94</v>
      </c>
      <c r="H648" s="228" t="s">
        <v>5731</v>
      </c>
      <c r="I648" s="228">
        <v>1</v>
      </c>
      <c r="J648" s="228" t="s">
        <v>5564</v>
      </c>
      <c r="K648" s="228">
        <v>16321919</v>
      </c>
      <c r="L648" s="229"/>
      <c r="M648" s="230">
        <v>44347</v>
      </c>
      <c r="N648" s="228">
        <v>1</v>
      </c>
      <c r="O648" s="228" t="s">
        <v>5564</v>
      </c>
      <c r="P648" s="228">
        <v>16320000</v>
      </c>
      <c r="Q648" s="229"/>
      <c r="R648" s="231">
        <v>4221</v>
      </c>
      <c r="S648" s="230">
        <v>44337</v>
      </c>
      <c r="T648" s="228" t="s">
        <v>5565</v>
      </c>
    </row>
    <row r="649" spans="1:20" x14ac:dyDescent="0.25">
      <c r="A649" s="209">
        <v>639</v>
      </c>
      <c r="B649" s="210" t="s">
        <v>6676</v>
      </c>
      <c r="C649" s="228" t="s">
        <v>54</v>
      </c>
      <c r="D649" s="228"/>
      <c r="E649" s="226"/>
      <c r="F649" s="228" t="s">
        <v>6677</v>
      </c>
      <c r="G649" s="228" t="s">
        <v>94</v>
      </c>
      <c r="H649" s="228" t="s">
        <v>5731</v>
      </c>
      <c r="I649" s="228">
        <v>1</v>
      </c>
      <c r="J649" s="228" t="s">
        <v>5564</v>
      </c>
      <c r="K649" s="228">
        <v>15505823</v>
      </c>
      <c r="L649" s="229"/>
      <c r="M649" s="230">
        <v>44347</v>
      </c>
      <c r="N649" s="228">
        <v>1</v>
      </c>
      <c r="O649" s="228" t="s">
        <v>5564</v>
      </c>
      <c r="P649" s="228">
        <v>15504000</v>
      </c>
      <c r="Q649" s="229"/>
      <c r="R649" s="231">
        <v>4221</v>
      </c>
      <c r="S649" s="230">
        <v>44335</v>
      </c>
      <c r="T649" s="228" t="s">
        <v>5565</v>
      </c>
    </row>
    <row r="650" spans="1:20" x14ac:dyDescent="0.25">
      <c r="A650" s="209">
        <v>640</v>
      </c>
      <c r="B650" s="210" t="s">
        <v>6678</v>
      </c>
      <c r="C650" s="228" t="s">
        <v>54</v>
      </c>
      <c r="D650" s="228"/>
      <c r="E650" s="226"/>
      <c r="F650" s="228" t="s">
        <v>6679</v>
      </c>
      <c r="G650" s="228" t="s">
        <v>94</v>
      </c>
      <c r="H650" s="228" t="s">
        <v>5791</v>
      </c>
      <c r="I650" s="228">
        <v>1</v>
      </c>
      <c r="J650" s="228" t="s">
        <v>5564</v>
      </c>
      <c r="K650" s="228">
        <v>75072000</v>
      </c>
      <c r="L650" s="229"/>
      <c r="M650" s="230">
        <v>44347</v>
      </c>
      <c r="N650" s="228">
        <v>1</v>
      </c>
      <c r="O650" s="228" t="s">
        <v>5564</v>
      </c>
      <c r="P650" s="228">
        <v>75072000</v>
      </c>
      <c r="Q650" s="229"/>
      <c r="R650" s="231">
        <v>8421</v>
      </c>
      <c r="S650" s="230">
        <v>44329</v>
      </c>
      <c r="T650" s="228" t="s">
        <v>5565</v>
      </c>
    </row>
    <row r="651" spans="1:20" x14ac:dyDescent="0.25">
      <c r="A651" s="209">
        <v>641</v>
      </c>
      <c r="B651" s="210" t="s">
        <v>6680</v>
      </c>
      <c r="C651" s="228" t="s">
        <v>54</v>
      </c>
      <c r="D651" s="228"/>
      <c r="E651" s="226"/>
      <c r="F651" s="228" t="s">
        <v>6681</v>
      </c>
      <c r="G651" s="228" t="s">
        <v>94</v>
      </c>
      <c r="H651" s="228" t="s">
        <v>6682</v>
      </c>
      <c r="I651" s="228">
        <v>1</v>
      </c>
      <c r="J651" s="228" t="s">
        <v>5564</v>
      </c>
      <c r="K651" s="228">
        <v>44880000</v>
      </c>
      <c r="L651" s="229"/>
      <c r="M651" s="230">
        <v>44347</v>
      </c>
      <c r="N651" s="228">
        <v>1</v>
      </c>
      <c r="O651" s="228" t="s">
        <v>5564</v>
      </c>
      <c r="P651" s="228">
        <v>44880000</v>
      </c>
      <c r="Q651" s="229"/>
      <c r="R651" s="231">
        <v>9321</v>
      </c>
      <c r="S651" s="230">
        <v>44337</v>
      </c>
      <c r="T651" s="228" t="s">
        <v>5565</v>
      </c>
    </row>
    <row r="652" spans="1:20" x14ac:dyDescent="0.25">
      <c r="A652" s="209">
        <v>642</v>
      </c>
      <c r="B652" s="210" t="s">
        <v>6683</v>
      </c>
      <c r="C652" s="228" t="s">
        <v>54</v>
      </c>
      <c r="D652" s="228"/>
      <c r="E652" s="226"/>
      <c r="F652" s="228" t="s">
        <v>6684</v>
      </c>
      <c r="G652" s="228" t="s">
        <v>94</v>
      </c>
      <c r="H652" s="228" t="s">
        <v>6636</v>
      </c>
      <c r="I652" s="228">
        <v>1</v>
      </c>
      <c r="J652" s="228" t="s">
        <v>5564</v>
      </c>
      <c r="K652" s="228">
        <v>44880000</v>
      </c>
      <c r="L652" s="229"/>
      <c r="M652" s="230">
        <v>44347</v>
      </c>
      <c r="N652" s="228">
        <v>1</v>
      </c>
      <c r="O652" s="228" t="s">
        <v>5564</v>
      </c>
      <c r="P652" s="228">
        <v>39270000</v>
      </c>
      <c r="Q652" s="229"/>
      <c r="R652" s="231">
        <v>9321</v>
      </c>
      <c r="S652" s="230">
        <v>44347</v>
      </c>
      <c r="T652" s="228" t="s">
        <v>5565</v>
      </c>
    </row>
    <row r="653" spans="1:20" x14ac:dyDescent="0.25">
      <c r="A653" s="209">
        <v>643</v>
      </c>
      <c r="B653" s="210" t="s">
        <v>6685</v>
      </c>
      <c r="C653" s="228" t="s">
        <v>54</v>
      </c>
      <c r="D653" s="228"/>
      <c r="E653" s="226"/>
      <c r="F653" s="228" t="s">
        <v>5821</v>
      </c>
      <c r="G653" s="228" t="s">
        <v>94</v>
      </c>
      <c r="H653" s="228" t="s">
        <v>6636</v>
      </c>
      <c r="I653" s="228">
        <v>1</v>
      </c>
      <c r="J653" s="228" t="s">
        <v>5564</v>
      </c>
      <c r="K653" s="228">
        <v>40800000</v>
      </c>
      <c r="L653" s="229"/>
      <c r="M653" s="230">
        <v>44347</v>
      </c>
      <c r="N653" s="228">
        <v>1</v>
      </c>
      <c r="O653" s="228" t="s">
        <v>5564</v>
      </c>
      <c r="P653" s="228">
        <v>35700000</v>
      </c>
      <c r="Q653" s="229"/>
      <c r="R653" s="231">
        <v>9321</v>
      </c>
      <c r="S653" s="230">
        <v>44348</v>
      </c>
      <c r="T653" s="228" t="s">
        <v>5565</v>
      </c>
    </row>
    <row r="654" spans="1:20" x14ac:dyDescent="0.25">
      <c r="A654" s="209">
        <v>644</v>
      </c>
      <c r="B654" s="210" t="s">
        <v>6686</v>
      </c>
      <c r="C654" s="228" t="s">
        <v>54</v>
      </c>
      <c r="D654" s="228"/>
      <c r="E654" s="226"/>
      <c r="F654" s="228" t="s">
        <v>6687</v>
      </c>
      <c r="G654" s="228" t="s">
        <v>94</v>
      </c>
      <c r="H654" s="228" t="s">
        <v>5769</v>
      </c>
      <c r="I654" s="228">
        <v>1</v>
      </c>
      <c r="J654" s="228" t="s">
        <v>5564</v>
      </c>
      <c r="K654" s="228">
        <v>44880000</v>
      </c>
      <c r="L654" s="229"/>
      <c r="M654" s="230">
        <v>44347</v>
      </c>
      <c r="N654" s="228">
        <v>1</v>
      </c>
      <c r="O654" s="228" t="s">
        <v>5564</v>
      </c>
      <c r="P654" s="228">
        <v>44880000</v>
      </c>
      <c r="Q654" s="229"/>
      <c r="R654" s="231">
        <v>7321</v>
      </c>
      <c r="S654" s="230">
        <v>44336</v>
      </c>
      <c r="T654" s="228" t="s">
        <v>5565</v>
      </c>
    </row>
    <row r="655" spans="1:20" x14ac:dyDescent="0.25">
      <c r="A655" s="209">
        <v>645</v>
      </c>
      <c r="B655" s="210" t="s">
        <v>6688</v>
      </c>
      <c r="C655" s="228" t="s">
        <v>54</v>
      </c>
      <c r="D655" s="228"/>
      <c r="E655" s="226"/>
      <c r="F655" s="228" t="s">
        <v>6689</v>
      </c>
      <c r="G655" s="228" t="s">
        <v>94</v>
      </c>
      <c r="H655" s="228" t="s">
        <v>5769</v>
      </c>
      <c r="I655" s="228">
        <v>1</v>
      </c>
      <c r="J655" s="228" t="s">
        <v>5564</v>
      </c>
      <c r="K655" s="228">
        <v>75072000</v>
      </c>
      <c r="L655" s="229"/>
      <c r="M655" s="230">
        <v>44347</v>
      </c>
      <c r="N655" s="228">
        <v>1</v>
      </c>
      <c r="O655" s="228" t="s">
        <v>5564</v>
      </c>
      <c r="P655" s="228">
        <v>37536000</v>
      </c>
      <c r="Q655" s="229"/>
      <c r="R655" s="231">
        <v>7321</v>
      </c>
      <c r="S655" s="230">
        <v>44335</v>
      </c>
      <c r="T655" s="228" t="s">
        <v>5565</v>
      </c>
    </row>
    <row r="656" spans="1:20" x14ac:dyDescent="0.25">
      <c r="A656" s="209">
        <v>646</v>
      </c>
      <c r="B656" s="210" t="s">
        <v>6690</v>
      </c>
      <c r="C656" s="228" t="s">
        <v>54</v>
      </c>
      <c r="D656" s="228"/>
      <c r="E656" s="226"/>
      <c r="F656" s="228" t="s">
        <v>6691</v>
      </c>
      <c r="G656" s="228" t="s">
        <v>94</v>
      </c>
      <c r="H656" s="228" t="s">
        <v>5769</v>
      </c>
      <c r="I656" s="228">
        <v>1</v>
      </c>
      <c r="J656" s="228" t="s">
        <v>5564</v>
      </c>
      <c r="K656" s="228">
        <v>75072000</v>
      </c>
      <c r="L656" s="229"/>
      <c r="M656" s="230">
        <v>44347</v>
      </c>
      <c r="N656" s="228">
        <v>1</v>
      </c>
      <c r="O656" s="228" t="s">
        <v>5564</v>
      </c>
      <c r="P656" s="228">
        <v>65688000</v>
      </c>
      <c r="Q656" s="229"/>
      <c r="R656" s="231">
        <v>7321</v>
      </c>
      <c r="S656" s="230">
        <v>44356</v>
      </c>
      <c r="T656" s="228" t="s">
        <v>5565</v>
      </c>
    </row>
    <row r="657" spans="1:20" x14ac:dyDescent="0.25">
      <c r="A657" s="209">
        <v>647</v>
      </c>
      <c r="B657" s="210" t="s">
        <v>6692</v>
      </c>
      <c r="C657" s="228" t="s">
        <v>54</v>
      </c>
      <c r="D657" s="228"/>
      <c r="E657" s="226"/>
      <c r="F657" s="228" t="s">
        <v>6693</v>
      </c>
      <c r="G657" s="228" t="s">
        <v>94</v>
      </c>
      <c r="H657" s="228" t="s">
        <v>5731</v>
      </c>
      <c r="I657" s="228">
        <v>1</v>
      </c>
      <c r="J657" s="228" t="s">
        <v>5564</v>
      </c>
      <c r="K657" s="228">
        <v>20400000</v>
      </c>
      <c r="L657" s="229"/>
      <c r="M657" s="230">
        <v>44347</v>
      </c>
      <c r="N657" s="228">
        <v>1</v>
      </c>
      <c r="O657" s="228" t="s">
        <v>5564</v>
      </c>
      <c r="P657" s="228">
        <v>22440000</v>
      </c>
      <c r="Q657" s="229"/>
      <c r="R657" s="231">
        <v>4221</v>
      </c>
      <c r="S657" s="230">
        <v>44341</v>
      </c>
      <c r="T657" s="228" t="s">
        <v>5565</v>
      </c>
    </row>
    <row r="658" spans="1:20" x14ac:dyDescent="0.25">
      <c r="A658" s="209">
        <v>648</v>
      </c>
      <c r="B658" s="210" t="s">
        <v>6694</v>
      </c>
      <c r="C658" s="228" t="s">
        <v>54</v>
      </c>
      <c r="D658" s="228"/>
      <c r="E658" s="226"/>
      <c r="F658" s="228" t="s">
        <v>6695</v>
      </c>
      <c r="G658" s="228" t="s">
        <v>94</v>
      </c>
      <c r="H658" s="228" t="s">
        <v>6682</v>
      </c>
      <c r="I658" s="228">
        <v>1</v>
      </c>
      <c r="J658" s="228" t="s">
        <v>5564</v>
      </c>
      <c r="K658" s="228">
        <v>44880000</v>
      </c>
      <c r="L658" s="229"/>
      <c r="M658" s="230">
        <v>44347</v>
      </c>
      <c r="N658" s="228">
        <v>1</v>
      </c>
      <c r="O658" s="228" t="s">
        <v>5564</v>
      </c>
      <c r="P658" s="228">
        <v>44880000</v>
      </c>
      <c r="Q658" s="229"/>
      <c r="R658" s="231">
        <v>9321</v>
      </c>
      <c r="S658" s="230">
        <v>44335</v>
      </c>
      <c r="T658" s="228" t="s">
        <v>5565</v>
      </c>
    </row>
    <row r="659" spans="1:20" x14ac:dyDescent="0.25">
      <c r="A659" s="209">
        <v>649</v>
      </c>
      <c r="B659" s="210" t="s">
        <v>6696</v>
      </c>
      <c r="C659" s="228" t="s">
        <v>54</v>
      </c>
      <c r="D659" s="228"/>
      <c r="E659" s="226"/>
      <c r="F659" s="228" t="s">
        <v>5918</v>
      </c>
      <c r="G659" s="228" t="s">
        <v>101</v>
      </c>
      <c r="H659" s="228" t="s">
        <v>5450</v>
      </c>
      <c r="I659" s="228">
        <v>1</v>
      </c>
      <c r="J659" s="228" t="s">
        <v>5564</v>
      </c>
      <c r="K659" s="228">
        <v>44880000</v>
      </c>
      <c r="L659" s="229"/>
      <c r="M659" s="230">
        <v>44347</v>
      </c>
      <c r="N659" s="228">
        <v>0</v>
      </c>
      <c r="O659" s="228" t="s">
        <v>5450</v>
      </c>
      <c r="P659" s="228">
        <v>0</v>
      </c>
      <c r="Q659" s="229"/>
      <c r="R659" s="228" t="s">
        <v>5450</v>
      </c>
      <c r="S659" s="230">
        <v>1</v>
      </c>
      <c r="T659" s="228" t="s">
        <v>5602</v>
      </c>
    </row>
    <row r="660" spans="1:20" x14ac:dyDescent="0.25">
      <c r="A660" s="209">
        <v>650</v>
      </c>
      <c r="B660" s="210" t="s">
        <v>6697</v>
      </c>
      <c r="C660" s="228" t="s">
        <v>54</v>
      </c>
      <c r="D660" s="228"/>
      <c r="E660" s="226"/>
      <c r="F660" s="228" t="s">
        <v>6698</v>
      </c>
      <c r="G660" s="228" t="s">
        <v>94</v>
      </c>
      <c r="H660" s="228" t="s">
        <v>5450</v>
      </c>
      <c r="I660" s="228">
        <v>1</v>
      </c>
      <c r="J660" s="228" t="s">
        <v>6039</v>
      </c>
      <c r="K660" s="228">
        <v>0</v>
      </c>
      <c r="L660" s="229"/>
      <c r="M660" s="230">
        <v>44347</v>
      </c>
      <c r="N660" s="228">
        <v>1</v>
      </c>
      <c r="O660" s="228" t="s">
        <v>6039</v>
      </c>
      <c r="P660" s="228">
        <v>0</v>
      </c>
      <c r="Q660" s="229"/>
      <c r="R660" s="228" t="s">
        <v>5450</v>
      </c>
      <c r="S660" s="230">
        <v>44336</v>
      </c>
      <c r="T660" s="228" t="s">
        <v>6699</v>
      </c>
    </row>
    <row r="661" spans="1:20" x14ac:dyDescent="0.25">
      <c r="A661" s="209">
        <v>651</v>
      </c>
      <c r="B661" s="210" t="s">
        <v>6700</v>
      </c>
      <c r="C661" s="228" t="s">
        <v>54</v>
      </c>
      <c r="D661" s="228"/>
      <c r="E661" s="226"/>
      <c r="F661" s="228" t="s">
        <v>6701</v>
      </c>
      <c r="G661" s="228" t="s">
        <v>94</v>
      </c>
      <c r="H661" s="228" t="s">
        <v>6151</v>
      </c>
      <c r="I661" s="228">
        <v>1</v>
      </c>
      <c r="J661" s="228" t="s">
        <v>5564</v>
      </c>
      <c r="K661" s="228">
        <v>26596000</v>
      </c>
      <c r="L661" s="229"/>
      <c r="M661" s="230">
        <v>44347</v>
      </c>
      <c r="N661" s="228">
        <v>1</v>
      </c>
      <c r="O661" s="228" t="s">
        <v>5564</v>
      </c>
      <c r="P661" s="228">
        <v>25620000</v>
      </c>
      <c r="Q661" s="229"/>
      <c r="R661" s="231">
        <v>11021</v>
      </c>
      <c r="S661" s="230">
        <v>44348</v>
      </c>
      <c r="T661" s="228" t="s">
        <v>5565</v>
      </c>
    </row>
    <row r="662" spans="1:20" x14ac:dyDescent="0.25">
      <c r="A662" s="209">
        <v>652</v>
      </c>
      <c r="B662" s="210" t="s">
        <v>6702</v>
      </c>
      <c r="C662" s="228" t="s">
        <v>54</v>
      </c>
      <c r="D662" s="228"/>
      <c r="E662" s="226"/>
      <c r="F662" s="228" t="s">
        <v>6703</v>
      </c>
      <c r="G662" s="228" t="s">
        <v>94</v>
      </c>
      <c r="H662" s="228" t="s">
        <v>5642</v>
      </c>
      <c r="I662" s="228">
        <v>1</v>
      </c>
      <c r="J662" s="228" t="s">
        <v>5564</v>
      </c>
      <c r="K662" s="228">
        <v>54672000</v>
      </c>
      <c r="L662" s="229"/>
      <c r="M662" s="230">
        <v>44377</v>
      </c>
      <c r="N662" s="228">
        <v>1</v>
      </c>
      <c r="O662" s="228" t="s">
        <v>5564</v>
      </c>
      <c r="P662" s="228">
        <v>47838000</v>
      </c>
      <c r="Q662" s="229"/>
      <c r="R662" s="231">
        <v>18321</v>
      </c>
      <c r="S662" s="230">
        <v>44350</v>
      </c>
      <c r="T662" s="228" t="s">
        <v>5565</v>
      </c>
    </row>
    <row r="663" spans="1:20" x14ac:dyDescent="0.25">
      <c r="A663" s="209">
        <v>653</v>
      </c>
      <c r="B663" s="210" t="s">
        <v>6704</v>
      </c>
      <c r="C663" s="228" t="s">
        <v>54</v>
      </c>
      <c r="D663" s="228"/>
      <c r="E663" s="226"/>
      <c r="F663" s="228" t="s">
        <v>6120</v>
      </c>
      <c r="G663" s="228" t="s">
        <v>94</v>
      </c>
      <c r="H663" s="228" t="s">
        <v>6636</v>
      </c>
      <c r="I663" s="228">
        <v>1</v>
      </c>
      <c r="J663" s="228" t="s">
        <v>5564</v>
      </c>
      <c r="K663" s="228">
        <v>35700000</v>
      </c>
      <c r="L663" s="229"/>
      <c r="M663" s="230">
        <v>44377</v>
      </c>
      <c r="N663" s="228">
        <v>1</v>
      </c>
      <c r="O663" s="228" t="s">
        <v>5564</v>
      </c>
      <c r="P663" s="228">
        <v>35700000</v>
      </c>
      <c r="Q663" s="229"/>
      <c r="R663" s="231">
        <v>9321</v>
      </c>
      <c r="S663" s="230">
        <v>44356</v>
      </c>
      <c r="T663" s="228" t="s">
        <v>5565</v>
      </c>
    </row>
    <row r="664" spans="1:20" x14ac:dyDescent="0.25">
      <c r="A664" s="209">
        <v>654</v>
      </c>
      <c r="B664" s="210" t="s">
        <v>6705</v>
      </c>
      <c r="C664" s="228" t="s">
        <v>54</v>
      </c>
      <c r="D664" s="228"/>
      <c r="E664" s="226"/>
      <c r="F664" s="228" t="s">
        <v>6706</v>
      </c>
      <c r="G664" s="228" t="s">
        <v>94</v>
      </c>
      <c r="H664" s="228" t="s">
        <v>5760</v>
      </c>
      <c r="I664" s="228">
        <v>1</v>
      </c>
      <c r="J664" s="228" t="s">
        <v>5564</v>
      </c>
      <c r="K664" s="228">
        <v>29988000</v>
      </c>
      <c r="L664" s="229"/>
      <c r="M664" s="230">
        <v>44377</v>
      </c>
      <c r="N664" s="228">
        <v>1</v>
      </c>
      <c r="O664" s="228" t="s">
        <v>5564</v>
      </c>
      <c r="P664" s="228">
        <v>27132000</v>
      </c>
      <c r="Q664" s="229"/>
      <c r="R664" s="231">
        <v>9821</v>
      </c>
      <c r="S664" s="230">
        <v>44357</v>
      </c>
      <c r="T664" s="228" t="s">
        <v>5565</v>
      </c>
    </row>
    <row r="665" spans="1:20" x14ac:dyDescent="0.25">
      <c r="A665" s="209">
        <v>655</v>
      </c>
      <c r="B665" s="210" t="s">
        <v>6707</v>
      </c>
      <c r="C665" s="228" t="s">
        <v>54</v>
      </c>
      <c r="D665" s="228"/>
      <c r="E665" s="226"/>
      <c r="F665" s="228" t="s">
        <v>6708</v>
      </c>
      <c r="G665" s="228" t="s">
        <v>101</v>
      </c>
      <c r="H665" s="228" t="s">
        <v>5450</v>
      </c>
      <c r="I665" s="228">
        <v>1</v>
      </c>
      <c r="J665" s="228" t="s">
        <v>5564</v>
      </c>
      <c r="K665" s="228">
        <v>75072000</v>
      </c>
      <c r="L665" s="229"/>
      <c r="M665" s="230">
        <v>44347</v>
      </c>
      <c r="N665" s="228">
        <v>0</v>
      </c>
      <c r="O665" s="228" t="s">
        <v>5450</v>
      </c>
      <c r="P665" s="228">
        <v>0</v>
      </c>
      <c r="Q665" s="229"/>
      <c r="R665" s="228" t="s">
        <v>5450</v>
      </c>
      <c r="S665" s="230">
        <v>1</v>
      </c>
      <c r="T665" s="228" t="s">
        <v>5602</v>
      </c>
    </row>
    <row r="666" spans="1:20" x14ac:dyDescent="0.25">
      <c r="A666" s="209">
        <v>656</v>
      </c>
      <c r="B666" s="210" t="s">
        <v>6709</v>
      </c>
      <c r="C666" s="228" t="s">
        <v>54</v>
      </c>
      <c r="D666" s="228"/>
      <c r="E666" s="226"/>
      <c r="F666" s="228" t="s">
        <v>6710</v>
      </c>
      <c r="G666" s="228" t="s">
        <v>101</v>
      </c>
      <c r="H666" s="228" t="s">
        <v>5450</v>
      </c>
      <c r="I666" s="228">
        <v>1</v>
      </c>
      <c r="J666" s="228" t="s">
        <v>5564</v>
      </c>
      <c r="K666" s="228">
        <v>41004000</v>
      </c>
      <c r="L666" s="229"/>
      <c r="M666" s="230">
        <v>44286</v>
      </c>
      <c r="N666" s="228">
        <v>0</v>
      </c>
      <c r="O666" s="228" t="s">
        <v>5450</v>
      </c>
      <c r="P666" s="228">
        <v>0</v>
      </c>
      <c r="Q666" s="229"/>
      <c r="R666" s="228" t="s">
        <v>5450</v>
      </c>
      <c r="S666" s="230">
        <v>1</v>
      </c>
      <c r="T666" s="228" t="s">
        <v>5602</v>
      </c>
    </row>
    <row r="667" spans="1:20" x14ac:dyDescent="0.25">
      <c r="A667" s="209">
        <v>657</v>
      </c>
      <c r="B667" s="210" t="s">
        <v>6711</v>
      </c>
      <c r="C667" s="228" t="s">
        <v>54</v>
      </c>
      <c r="D667" s="228"/>
      <c r="E667" s="226"/>
      <c r="F667" s="228" t="s">
        <v>6712</v>
      </c>
      <c r="G667" s="228" t="s">
        <v>94</v>
      </c>
      <c r="H667" s="228" t="s">
        <v>5738</v>
      </c>
      <c r="I667" s="228">
        <v>1</v>
      </c>
      <c r="J667" s="228" t="s">
        <v>5564</v>
      </c>
      <c r="K667" s="228">
        <v>78225000</v>
      </c>
      <c r="L667" s="229"/>
      <c r="M667" s="230">
        <v>44377</v>
      </c>
      <c r="N667" s="228">
        <v>1</v>
      </c>
      <c r="O667" s="228" t="s">
        <v>5564</v>
      </c>
      <c r="P667" s="228">
        <v>78225000</v>
      </c>
      <c r="Q667" s="229"/>
      <c r="R667" s="231">
        <v>3721</v>
      </c>
      <c r="S667" s="230">
        <v>44357</v>
      </c>
      <c r="T667" s="228" t="s">
        <v>5565</v>
      </c>
    </row>
    <row r="668" spans="1:20" x14ac:dyDescent="0.25">
      <c r="A668" s="209">
        <v>658</v>
      </c>
      <c r="B668" s="210" t="s">
        <v>6713</v>
      </c>
      <c r="C668" s="228" t="s">
        <v>54</v>
      </c>
      <c r="D668" s="228"/>
      <c r="E668" s="226"/>
      <c r="F668" s="228" t="s">
        <v>6714</v>
      </c>
      <c r="G668" s="228" t="s">
        <v>94</v>
      </c>
      <c r="H668" s="228" t="s">
        <v>6682</v>
      </c>
      <c r="I668" s="228">
        <v>1</v>
      </c>
      <c r="J668" s="228" t="s">
        <v>5564</v>
      </c>
      <c r="K668" s="228">
        <v>41140000</v>
      </c>
      <c r="L668" s="229"/>
      <c r="M668" s="230">
        <v>44377</v>
      </c>
      <c r="N668" s="228">
        <v>1</v>
      </c>
      <c r="O668" s="228" t="s">
        <v>5564</v>
      </c>
      <c r="P668" s="228">
        <v>39270000</v>
      </c>
      <c r="Q668" s="229"/>
      <c r="R668" s="231">
        <v>9321</v>
      </c>
      <c r="S668" s="230">
        <v>44362</v>
      </c>
      <c r="T668" s="228" t="s">
        <v>5565</v>
      </c>
    </row>
    <row r="669" spans="1:20" x14ac:dyDescent="0.25">
      <c r="A669" s="209">
        <v>659</v>
      </c>
      <c r="B669" s="210" t="s">
        <v>6715</v>
      </c>
      <c r="C669" s="228" t="s">
        <v>54</v>
      </c>
      <c r="D669" s="228"/>
      <c r="E669" s="226"/>
      <c r="F669" s="228" t="s">
        <v>6716</v>
      </c>
      <c r="G669" s="228" t="s">
        <v>94</v>
      </c>
      <c r="H669" s="228" t="s">
        <v>5569</v>
      </c>
      <c r="I669" s="228">
        <v>1</v>
      </c>
      <c r="J669" s="228" t="s">
        <v>5564</v>
      </c>
      <c r="K669" s="228">
        <v>41140000</v>
      </c>
      <c r="L669" s="229"/>
      <c r="M669" s="230">
        <v>44377</v>
      </c>
      <c r="N669" s="228">
        <v>1</v>
      </c>
      <c r="O669" s="228" t="s">
        <v>5564</v>
      </c>
      <c r="P669" s="228">
        <v>39270000</v>
      </c>
      <c r="Q669" s="229"/>
      <c r="R669" s="231">
        <v>9321</v>
      </c>
      <c r="S669" s="230">
        <v>44363</v>
      </c>
      <c r="T669" s="228" t="s">
        <v>5565</v>
      </c>
    </row>
    <row r="670" spans="1:20" x14ac:dyDescent="0.25">
      <c r="A670" s="209">
        <v>660</v>
      </c>
      <c r="B670" s="210" t="s">
        <v>6717</v>
      </c>
      <c r="C670" s="228" t="s">
        <v>54</v>
      </c>
      <c r="D670" s="228"/>
      <c r="E670" s="226"/>
      <c r="F670" s="228" t="s">
        <v>6718</v>
      </c>
      <c r="G670" s="228" t="s">
        <v>94</v>
      </c>
      <c r="H670" s="228" t="s">
        <v>5755</v>
      </c>
      <c r="I670" s="228">
        <v>1</v>
      </c>
      <c r="J670" s="228" t="s">
        <v>5564</v>
      </c>
      <c r="K670" s="228">
        <v>10976000</v>
      </c>
      <c r="L670" s="229"/>
      <c r="M670" s="230">
        <v>44377</v>
      </c>
      <c r="N670" s="228">
        <v>1</v>
      </c>
      <c r="O670" s="228" t="s">
        <v>5564</v>
      </c>
      <c r="P670" s="228">
        <v>10976000</v>
      </c>
      <c r="Q670" s="229"/>
      <c r="R670" s="231">
        <v>11521</v>
      </c>
      <c r="S670" s="230">
        <v>44363</v>
      </c>
      <c r="T670" s="228" t="s">
        <v>5565</v>
      </c>
    </row>
    <row r="671" spans="1:20" x14ac:dyDescent="0.25">
      <c r="A671" s="209">
        <v>661</v>
      </c>
      <c r="B671" s="210" t="s">
        <v>6719</v>
      </c>
      <c r="C671" s="228" t="s">
        <v>54</v>
      </c>
      <c r="D671" s="228"/>
      <c r="E671" s="226"/>
      <c r="F671" s="228" t="s">
        <v>6720</v>
      </c>
      <c r="G671" s="228" t="s">
        <v>94</v>
      </c>
      <c r="H671" s="228" t="s">
        <v>5569</v>
      </c>
      <c r="I671" s="228">
        <v>1</v>
      </c>
      <c r="J671" s="228" t="s">
        <v>5564</v>
      </c>
      <c r="K671" s="228">
        <v>41140000</v>
      </c>
      <c r="L671" s="229"/>
      <c r="M671" s="230">
        <v>44377</v>
      </c>
      <c r="N671" s="228">
        <v>1</v>
      </c>
      <c r="O671" s="228" t="s">
        <v>5564</v>
      </c>
      <c r="P671" s="228">
        <v>39270000</v>
      </c>
      <c r="Q671" s="229"/>
      <c r="R671" s="231">
        <v>9321</v>
      </c>
      <c r="S671" s="230">
        <v>44364</v>
      </c>
      <c r="T671" s="228" t="s">
        <v>5565</v>
      </c>
    </row>
    <row r="672" spans="1:20" x14ac:dyDescent="0.25">
      <c r="A672" s="209">
        <v>662</v>
      </c>
      <c r="B672" s="210" t="s">
        <v>6721</v>
      </c>
      <c r="C672" s="228" t="s">
        <v>54</v>
      </c>
      <c r="D672" s="228"/>
      <c r="E672" s="226"/>
      <c r="F672" s="228" t="s">
        <v>6722</v>
      </c>
      <c r="G672" s="228" t="s">
        <v>94</v>
      </c>
      <c r="H672" s="228" t="s">
        <v>5666</v>
      </c>
      <c r="I672" s="228">
        <v>1</v>
      </c>
      <c r="J672" s="228" t="s">
        <v>5564</v>
      </c>
      <c r="K672" s="228">
        <v>39270000</v>
      </c>
      <c r="L672" s="229"/>
      <c r="M672" s="230">
        <v>44377</v>
      </c>
      <c r="N672" s="228">
        <v>1</v>
      </c>
      <c r="O672" s="228" t="s">
        <v>5564</v>
      </c>
      <c r="P672" s="228">
        <v>39270000</v>
      </c>
      <c r="Q672" s="229"/>
      <c r="R672" s="231">
        <v>4921</v>
      </c>
      <c r="S672" s="230">
        <v>44364</v>
      </c>
      <c r="T672" s="228" t="s">
        <v>5565</v>
      </c>
    </row>
    <row r="673" spans="1:20" x14ac:dyDescent="0.25">
      <c r="A673" s="209">
        <v>663</v>
      </c>
      <c r="B673" s="210" t="s">
        <v>6723</v>
      </c>
      <c r="C673" s="228" t="s">
        <v>54</v>
      </c>
      <c r="D673" s="228"/>
      <c r="E673" s="226"/>
      <c r="F673" s="228" t="s">
        <v>6724</v>
      </c>
      <c r="G673" s="228" t="s">
        <v>94</v>
      </c>
      <c r="H673" s="228" t="s">
        <v>6360</v>
      </c>
      <c r="I673" s="228">
        <v>1</v>
      </c>
      <c r="J673" s="228" t="s">
        <v>5564</v>
      </c>
      <c r="K673" s="228">
        <v>39270000</v>
      </c>
      <c r="L673" s="229"/>
      <c r="M673" s="230">
        <v>44377</v>
      </c>
      <c r="N673" s="228">
        <v>1</v>
      </c>
      <c r="O673" s="228" t="s">
        <v>5564</v>
      </c>
      <c r="P673" s="228">
        <v>36465000</v>
      </c>
      <c r="Q673" s="229"/>
      <c r="R673" s="231">
        <v>4921</v>
      </c>
      <c r="S673" s="230">
        <v>44365</v>
      </c>
      <c r="T673" s="228" t="s">
        <v>5565</v>
      </c>
    </row>
    <row r="674" spans="1:20" x14ac:dyDescent="0.25">
      <c r="A674" s="209">
        <v>664</v>
      </c>
      <c r="B674" s="210" t="s">
        <v>6725</v>
      </c>
      <c r="C674" s="228" t="s">
        <v>54</v>
      </c>
      <c r="D674" s="228"/>
      <c r="E674" s="226"/>
      <c r="F674" s="228" t="s">
        <v>6726</v>
      </c>
      <c r="G674" s="228" t="s">
        <v>94</v>
      </c>
      <c r="H674" s="228" t="s">
        <v>5569</v>
      </c>
      <c r="I674" s="228">
        <v>1</v>
      </c>
      <c r="J674" s="228" t="s">
        <v>5564</v>
      </c>
      <c r="K674" s="228">
        <v>37400000</v>
      </c>
      <c r="L674" s="229"/>
      <c r="M674" s="230">
        <v>44377</v>
      </c>
      <c r="N674" s="228">
        <v>1</v>
      </c>
      <c r="O674" s="228" t="s">
        <v>5564</v>
      </c>
      <c r="P674" s="228">
        <v>35530000</v>
      </c>
      <c r="Q674" s="229"/>
      <c r="R674" s="231">
        <v>9321</v>
      </c>
      <c r="S674" s="230">
        <v>44365</v>
      </c>
      <c r="T674" s="228" t="s">
        <v>5565</v>
      </c>
    </row>
    <row r="675" spans="1:20" x14ac:dyDescent="0.25">
      <c r="A675" s="209">
        <v>665</v>
      </c>
      <c r="B675" s="210" t="s">
        <v>6727</v>
      </c>
      <c r="C675" s="228" t="s">
        <v>54</v>
      </c>
      <c r="D675" s="228"/>
      <c r="E675" s="226"/>
      <c r="F675" s="228" t="s">
        <v>6728</v>
      </c>
      <c r="G675" s="228" t="s">
        <v>94</v>
      </c>
      <c r="H675" s="228" t="s">
        <v>5563</v>
      </c>
      <c r="I675" s="228">
        <v>1</v>
      </c>
      <c r="J675" s="228" t="s">
        <v>5564</v>
      </c>
      <c r="K675" s="228">
        <v>28560000</v>
      </c>
      <c r="L675" s="229"/>
      <c r="M675" s="230">
        <v>44377</v>
      </c>
      <c r="N675" s="228">
        <v>1</v>
      </c>
      <c r="O675" s="228" t="s">
        <v>5564</v>
      </c>
      <c r="P675" s="228">
        <v>28560000</v>
      </c>
      <c r="Q675" s="229"/>
      <c r="R675" s="231">
        <v>4821</v>
      </c>
      <c r="S675" s="230">
        <v>44365</v>
      </c>
      <c r="T675" s="228" t="s">
        <v>5565</v>
      </c>
    </row>
    <row r="676" spans="1:20" x14ac:dyDescent="0.25">
      <c r="A676" s="209">
        <v>666</v>
      </c>
      <c r="B676" s="210" t="s">
        <v>6729</v>
      </c>
      <c r="C676" s="228" t="s">
        <v>54</v>
      </c>
      <c r="D676" s="228"/>
      <c r="E676" s="226"/>
      <c r="F676" s="228" t="s">
        <v>6730</v>
      </c>
      <c r="G676" s="228" t="s">
        <v>94</v>
      </c>
      <c r="H676" s="228" t="s">
        <v>5585</v>
      </c>
      <c r="I676" s="228">
        <v>1</v>
      </c>
      <c r="J676" s="228" t="s">
        <v>5564</v>
      </c>
      <c r="K676" s="228">
        <v>33000000</v>
      </c>
      <c r="L676" s="229"/>
      <c r="M676" s="230">
        <v>44377</v>
      </c>
      <c r="N676" s="228">
        <v>1</v>
      </c>
      <c r="O676" s="228" t="s">
        <v>5564</v>
      </c>
      <c r="P676" s="228">
        <v>32810000</v>
      </c>
      <c r="Q676" s="229"/>
      <c r="R676" s="231">
        <v>2221</v>
      </c>
      <c r="S676" s="230">
        <v>44369</v>
      </c>
      <c r="T676" s="228" t="s">
        <v>5565</v>
      </c>
    </row>
    <row r="677" spans="1:20" x14ac:dyDescent="0.25">
      <c r="A677" s="209">
        <v>667</v>
      </c>
      <c r="B677" s="210" t="s">
        <v>6731</v>
      </c>
      <c r="C677" s="228" t="s">
        <v>54</v>
      </c>
      <c r="D677" s="228"/>
      <c r="E677" s="226"/>
      <c r="F677" s="228" t="s">
        <v>6732</v>
      </c>
      <c r="G677" s="228" t="s">
        <v>94</v>
      </c>
      <c r="H677" s="228" t="s">
        <v>6636</v>
      </c>
      <c r="I677" s="228">
        <v>1</v>
      </c>
      <c r="J677" s="228" t="s">
        <v>5564</v>
      </c>
      <c r="K677" s="228">
        <v>39270000</v>
      </c>
      <c r="L677" s="229"/>
      <c r="M677" s="230">
        <v>44377</v>
      </c>
      <c r="N677" s="228">
        <v>1</v>
      </c>
      <c r="O677" s="228" t="s">
        <v>5564</v>
      </c>
      <c r="P677" s="228">
        <v>39270000</v>
      </c>
      <c r="Q677" s="229"/>
      <c r="R677" s="231">
        <v>9321</v>
      </c>
      <c r="S677" s="230">
        <v>44370</v>
      </c>
      <c r="T677" s="228" t="s">
        <v>5565</v>
      </c>
    </row>
    <row r="678" spans="1:20" x14ac:dyDescent="0.25">
      <c r="A678" s="209">
        <v>668</v>
      </c>
      <c r="B678" s="210" t="s">
        <v>6733</v>
      </c>
      <c r="C678" s="228" t="s">
        <v>54</v>
      </c>
      <c r="D678" s="228"/>
      <c r="E678" s="226"/>
      <c r="F678" s="228" t="s">
        <v>6734</v>
      </c>
      <c r="G678" s="228" t="s">
        <v>94</v>
      </c>
      <c r="H678" s="228" t="s">
        <v>6636</v>
      </c>
      <c r="I678" s="228">
        <v>1</v>
      </c>
      <c r="J678" s="228" t="s">
        <v>5564</v>
      </c>
      <c r="K678" s="228">
        <v>37400000</v>
      </c>
      <c r="L678" s="229"/>
      <c r="M678" s="230">
        <v>44377</v>
      </c>
      <c r="N678" s="228">
        <v>1</v>
      </c>
      <c r="O678" s="228" t="s">
        <v>5564</v>
      </c>
      <c r="P678" s="228">
        <v>35530000</v>
      </c>
      <c r="Q678" s="229"/>
      <c r="R678" s="231">
        <v>9321</v>
      </c>
      <c r="S678" s="230">
        <v>44371</v>
      </c>
      <c r="T678" s="228" t="s">
        <v>5565</v>
      </c>
    </row>
    <row r="679" spans="1:20" x14ac:dyDescent="0.25">
      <c r="A679" s="209">
        <v>669</v>
      </c>
      <c r="B679" s="210" t="s">
        <v>6735</v>
      </c>
      <c r="C679" s="228" t="s">
        <v>54</v>
      </c>
      <c r="D679" s="228"/>
      <c r="E679" s="226"/>
      <c r="F679" s="228" t="s">
        <v>6736</v>
      </c>
      <c r="G679" s="228" t="s">
        <v>94</v>
      </c>
      <c r="H679" s="228" t="s">
        <v>5563</v>
      </c>
      <c r="I679" s="228">
        <v>1</v>
      </c>
      <c r="J679" s="228" t="s">
        <v>5564</v>
      </c>
      <c r="K679" s="228">
        <v>32130000</v>
      </c>
      <c r="L679" s="229"/>
      <c r="M679" s="230">
        <v>44377</v>
      </c>
      <c r="N679" s="228">
        <v>1</v>
      </c>
      <c r="O679" s="228" t="s">
        <v>5564</v>
      </c>
      <c r="P679" s="228">
        <v>32130000</v>
      </c>
      <c r="Q679" s="229"/>
      <c r="R679" s="231">
        <v>4721</v>
      </c>
      <c r="S679" s="230">
        <v>44375</v>
      </c>
      <c r="T679" s="228" t="s">
        <v>5565</v>
      </c>
    </row>
    <row r="680" spans="1:20" x14ac:dyDescent="0.25">
      <c r="A680" s="209">
        <v>670</v>
      </c>
      <c r="B680" s="210" t="s">
        <v>6737</v>
      </c>
      <c r="C680" s="228" t="s">
        <v>54</v>
      </c>
      <c r="D680" s="228"/>
      <c r="E680" s="226"/>
      <c r="F680" s="228" t="s">
        <v>6738</v>
      </c>
      <c r="G680" s="228" t="s">
        <v>94</v>
      </c>
      <c r="H680" s="228" t="s">
        <v>5791</v>
      </c>
      <c r="I680" s="228">
        <v>1</v>
      </c>
      <c r="J680" s="228" t="s">
        <v>5564</v>
      </c>
      <c r="K680" s="228">
        <v>210000000</v>
      </c>
      <c r="L680" s="229"/>
      <c r="M680" s="230">
        <v>44377</v>
      </c>
      <c r="N680" s="228">
        <v>1</v>
      </c>
      <c r="O680" s="228" t="s">
        <v>6068</v>
      </c>
      <c r="P680" s="228">
        <v>420000000</v>
      </c>
      <c r="Q680" s="229"/>
      <c r="R680" s="231">
        <v>18821</v>
      </c>
      <c r="S680" s="230">
        <v>44376</v>
      </c>
      <c r="T680" s="228" t="s">
        <v>5565</v>
      </c>
    </row>
    <row r="681" spans="1:20" x14ac:dyDescent="0.25">
      <c r="A681" s="209">
        <v>671</v>
      </c>
      <c r="B681" s="210" t="s">
        <v>6739</v>
      </c>
      <c r="C681" s="228" t="s">
        <v>54</v>
      </c>
      <c r="D681" s="228"/>
      <c r="E681" s="226"/>
      <c r="F681" s="228" t="s">
        <v>6740</v>
      </c>
      <c r="G681" s="228" t="s">
        <v>94</v>
      </c>
      <c r="H681" s="228" t="s">
        <v>5585</v>
      </c>
      <c r="I681" s="228">
        <v>1</v>
      </c>
      <c r="J681" s="228" t="s">
        <v>5564</v>
      </c>
      <c r="K681" s="228">
        <v>25620000</v>
      </c>
      <c r="L681" s="229"/>
      <c r="M681" s="230">
        <v>44377</v>
      </c>
      <c r="N681" s="228">
        <v>1</v>
      </c>
      <c r="O681" s="228" t="s">
        <v>5564</v>
      </c>
      <c r="P681" s="228">
        <v>21960000</v>
      </c>
      <c r="Q681" s="229"/>
      <c r="R681" s="231">
        <v>2221</v>
      </c>
      <c r="S681" s="230">
        <v>44377</v>
      </c>
      <c r="T681" s="228" t="s">
        <v>5565</v>
      </c>
    </row>
    <row r="682" spans="1:20" x14ac:dyDescent="0.25">
      <c r="A682" s="209">
        <v>672</v>
      </c>
      <c r="B682" s="210" t="s">
        <v>6741</v>
      </c>
      <c r="C682" s="228" t="s">
        <v>54</v>
      </c>
      <c r="D682" s="228"/>
      <c r="E682" s="226"/>
      <c r="F682" s="228" t="s">
        <v>6742</v>
      </c>
      <c r="G682" s="228" t="s">
        <v>94</v>
      </c>
      <c r="H682" s="228" t="s">
        <v>5666</v>
      </c>
      <c r="I682" s="228">
        <v>1</v>
      </c>
      <c r="J682" s="228" t="s">
        <v>5564</v>
      </c>
      <c r="K682" s="228">
        <v>65688000</v>
      </c>
      <c r="L682" s="229"/>
      <c r="M682" s="230">
        <v>44377</v>
      </c>
      <c r="N682" s="228">
        <v>1</v>
      </c>
      <c r="O682" s="228" t="s">
        <v>5564</v>
      </c>
      <c r="P682" s="228">
        <v>56304000</v>
      </c>
      <c r="Q682" s="229"/>
      <c r="R682" s="231">
        <v>4921</v>
      </c>
      <c r="S682" s="230">
        <v>44378</v>
      </c>
      <c r="T682" s="228" t="s">
        <v>5565</v>
      </c>
    </row>
    <row r="683" spans="1:20" x14ac:dyDescent="0.25">
      <c r="A683" s="209">
        <v>673</v>
      </c>
      <c r="B683" s="210" t="s">
        <v>6743</v>
      </c>
      <c r="C683" s="228" t="s">
        <v>54</v>
      </c>
      <c r="D683" s="228"/>
      <c r="E683" s="226"/>
      <c r="F683" s="228" t="s">
        <v>6744</v>
      </c>
      <c r="G683" s="228" t="s">
        <v>94</v>
      </c>
      <c r="H683" s="228" t="s">
        <v>5810</v>
      </c>
      <c r="I683" s="228">
        <v>1</v>
      </c>
      <c r="J683" s="228" t="s">
        <v>5564</v>
      </c>
      <c r="K683" s="228">
        <v>57375000</v>
      </c>
      <c r="L683" s="229"/>
      <c r="M683" s="230">
        <v>44377</v>
      </c>
      <c r="N683" s="228">
        <v>1</v>
      </c>
      <c r="O683" s="228" t="s">
        <v>5564</v>
      </c>
      <c r="P683" s="228">
        <v>45900000</v>
      </c>
      <c r="Q683" s="229"/>
      <c r="R683" s="231">
        <v>7121</v>
      </c>
      <c r="S683" s="230">
        <v>44378</v>
      </c>
      <c r="T683" s="228" t="s">
        <v>5565</v>
      </c>
    </row>
    <row r="684" spans="1:20" x14ac:dyDescent="0.25">
      <c r="A684" s="209">
        <v>674</v>
      </c>
      <c r="B684" s="210" t="s">
        <v>6745</v>
      </c>
      <c r="C684" s="228" t="s">
        <v>54</v>
      </c>
      <c r="D684" s="228"/>
      <c r="E684" s="226"/>
      <c r="F684" s="228" t="s">
        <v>6746</v>
      </c>
      <c r="G684" s="228" t="s">
        <v>94</v>
      </c>
      <c r="H684" s="228" t="s">
        <v>5563</v>
      </c>
      <c r="I684" s="228">
        <v>1</v>
      </c>
      <c r="J684" s="228" t="s">
        <v>5564</v>
      </c>
      <c r="K684" s="228">
        <v>60996000</v>
      </c>
      <c r="L684" s="229"/>
      <c r="M684" s="230">
        <v>44377</v>
      </c>
      <c r="N684" s="228">
        <v>1</v>
      </c>
      <c r="O684" s="228" t="s">
        <v>5564</v>
      </c>
      <c r="P684" s="228">
        <v>56304000</v>
      </c>
      <c r="Q684" s="229"/>
      <c r="R684" s="231">
        <v>4721</v>
      </c>
      <c r="S684" s="230">
        <v>44378</v>
      </c>
      <c r="T684" s="228" t="s">
        <v>5565</v>
      </c>
    </row>
    <row r="685" spans="1:20" x14ac:dyDescent="0.25">
      <c r="A685" s="209">
        <v>675</v>
      </c>
      <c r="B685" s="210" t="s">
        <v>6747</v>
      </c>
      <c r="C685" s="228" t="s">
        <v>54</v>
      </c>
      <c r="D685" s="228"/>
      <c r="E685" s="226"/>
      <c r="F685" s="228" t="s">
        <v>6748</v>
      </c>
      <c r="G685" s="228" t="s">
        <v>94</v>
      </c>
      <c r="H685" s="228" t="s">
        <v>5563</v>
      </c>
      <c r="I685" s="228">
        <v>1</v>
      </c>
      <c r="J685" s="228" t="s">
        <v>5564</v>
      </c>
      <c r="K685" s="228">
        <v>45900000</v>
      </c>
      <c r="L685" s="229"/>
      <c r="M685" s="230">
        <v>44408</v>
      </c>
      <c r="N685" s="228">
        <v>1</v>
      </c>
      <c r="O685" s="228" t="s">
        <v>5564</v>
      </c>
      <c r="P685" s="228">
        <v>45900000</v>
      </c>
      <c r="Q685" s="229"/>
      <c r="R685" s="231">
        <v>4821</v>
      </c>
      <c r="S685" s="230">
        <v>44384</v>
      </c>
      <c r="T685" s="228" t="s">
        <v>5565</v>
      </c>
    </row>
    <row r="686" spans="1:20" x14ac:dyDescent="0.25">
      <c r="A686" s="209">
        <v>676</v>
      </c>
      <c r="B686" s="210" t="s">
        <v>6749</v>
      </c>
      <c r="C686" s="228" t="s">
        <v>54</v>
      </c>
      <c r="D686" s="228"/>
      <c r="E686" s="226"/>
      <c r="F686" s="228" t="s">
        <v>6750</v>
      </c>
      <c r="G686" s="228" t="s">
        <v>94</v>
      </c>
      <c r="H686" s="228" t="s">
        <v>5563</v>
      </c>
      <c r="I686" s="228">
        <v>1</v>
      </c>
      <c r="J686" s="228" t="s">
        <v>5564</v>
      </c>
      <c r="K686" s="228">
        <v>45900000</v>
      </c>
      <c r="L686" s="229"/>
      <c r="M686" s="230">
        <v>44408</v>
      </c>
      <c r="N686" s="228">
        <v>1</v>
      </c>
      <c r="O686" s="228" t="s">
        <v>5564</v>
      </c>
      <c r="P686" s="228">
        <v>45900000</v>
      </c>
      <c r="Q686" s="229"/>
      <c r="R686" s="231">
        <v>4721</v>
      </c>
      <c r="S686" s="230">
        <v>44384</v>
      </c>
      <c r="T686" s="228" t="s">
        <v>5565</v>
      </c>
    </row>
    <row r="687" spans="1:20" x14ac:dyDescent="0.25">
      <c r="A687" s="209">
        <v>677</v>
      </c>
      <c r="B687" s="210" t="s">
        <v>6751</v>
      </c>
      <c r="C687" s="228" t="s">
        <v>54</v>
      </c>
      <c r="D687" s="228"/>
      <c r="E687" s="226"/>
      <c r="F687" s="228" t="s">
        <v>6752</v>
      </c>
      <c r="G687" s="228" t="s">
        <v>94</v>
      </c>
      <c r="H687" s="228" t="s">
        <v>5731</v>
      </c>
      <c r="I687" s="228">
        <v>1</v>
      </c>
      <c r="J687" s="228" t="s">
        <v>5564</v>
      </c>
      <c r="K687" s="228">
        <v>65688000</v>
      </c>
      <c r="L687" s="229"/>
      <c r="M687" s="230">
        <v>44408</v>
      </c>
      <c r="N687" s="228">
        <v>1</v>
      </c>
      <c r="O687" s="228" t="s">
        <v>5564</v>
      </c>
      <c r="P687" s="228">
        <v>56304000</v>
      </c>
      <c r="Q687" s="229"/>
      <c r="R687" s="231">
        <v>11921</v>
      </c>
      <c r="S687" s="230">
        <v>44385</v>
      </c>
      <c r="T687" s="228" t="s">
        <v>5565</v>
      </c>
    </row>
    <row r="688" spans="1:20" x14ac:dyDescent="0.25">
      <c r="A688" s="209">
        <v>678</v>
      </c>
      <c r="B688" s="210" t="s">
        <v>6753</v>
      </c>
      <c r="C688" s="228" t="s">
        <v>54</v>
      </c>
      <c r="D688" s="228"/>
      <c r="E688" s="226"/>
      <c r="F688" s="228" t="s">
        <v>6754</v>
      </c>
      <c r="G688" s="228" t="s">
        <v>94</v>
      </c>
      <c r="H688" s="228" t="s">
        <v>5563</v>
      </c>
      <c r="I688" s="228">
        <v>1</v>
      </c>
      <c r="J688" s="228" t="s">
        <v>5564</v>
      </c>
      <c r="K688" s="228">
        <v>26520000</v>
      </c>
      <c r="L688" s="229"/>
      <c r="M688" s="230">
        <v>44408</v>
      </c>
      <c r="N688" s="228">
        <v>1</v>
      </c>
      <c r="O688" s="228" t="s">
        <v>5564</v>
      </c>
      <c r="P688" s="228">
        <v>24480000</v>
      </c>
      <c r="Q688" s="229"/>
      <c r="R688" s="231">
        <v>4821</v>
      </c>
      <c r="S688" s="230">
        <v>44385</v>
      </c>
      <c r="T688" s="228" t="s">
        <v>5565</v>
      </c>
    </row>
    <row r="689" spans="1:20" x14ac:dyDescent="0.25">
      <c r="A689" s="209">
        <v>679</v>
      </c>
      <c r="B689" s="210" t="s">
        <v>6755</v>
      </c>
      <c r="C689" s="228" t="s">
        <v>54</v>
      </c>
      <c r="D689" s="228"/>
      <c r="E689" s="226"/>
      <c r="F689" s="228" t="s">
        <v>6756</v>
      </c>
      <c r="G689" s="228" t="s">
        <v>94</v>
      </c>
      <c r="H689" s="228" t="s">
        <v>5731</v>
      </c>
      <c r="I689" s="228">
        <v>1</v>
      </c>
      <c r="J689" s="228" t="s">
        <v>5564</v>
      </c>
      <c r="K689" s="228">
        <v>45000000</v>
      </c>
      <c r="L689" s="229"/>
      <c r="M689" s="230">
        <v>44408</v>
      </c>
      <c r="N689" s="228">
        <v>1</v>
      </c>
      <c r="O689" s="228" t="s">
        <v>5564</v>
      </c>
      <c r="P689" s="228">
        <v>45000000</v>
      </c>
      <c r="Q689" s="229"/>
      <c r="R689" s="231">
        <v>4221</v>
      </c>
      <c r="S689" s="230">
        <v>44386</v>
      </c>
      <c r="T689" s="228" t="s">
        <v>5565</v>
      </c>
    </row>
    <row r="690" spans="1:20" x14ac:dyDescent="0.25">
      <c r="A690" s="209">
        <v>680</v>
      </c>
      <c r="B690" s="210" t="s">
        <v>6757</v>
      </c>
      <c r="C690" s="228" t="s">
        <v>54</v>
      </c>
      <c r="D690" s="228"/>
      <c r="E690" s="226"/>
      <c r="F690" s="228" t="s">
        <v>6758</v>
      </c>
      <c r="G690" s="228" t="s">
        <v>94</v>
      </c>
      <c r="H690" s="228" t="s">
        <v>6005</v>
      </c>
      <c r="I690" s="228">
        <v>1</v>
      </c>
      <c r="J690" s="228" t="s">
        <v>5564</v>
      </c>
      <c r="K690" s="228">
        <v>2451200000</v>
      </c>
      <c r="L690" s="229"/>
      <c r="M690" s="230">
        <v>44408</v>
      </c>
      <c r="N690" s="228">
        <v>1</v>
      </c>
      <c r="O690" s="228" t="s">
        <v>5564</v>
      </c>
      <c r="P690" s="228">
        <v>2451420000</v>
      </c>
      <c r="Q690" s="229"/>
      <c r="R690" s="228" t="s">
        <v>6759</v>
      </c>
      <c r="S690" s="230">
        <v>44386</v>
      </c>
      <c r="T690" s="228" t="s">
        <v>5565</v>
      </c>
    </row>
    <row r="691" spans="1:20" x14ac:dyDescent="0.25">
      <c r="A691" s="209">
        <v>681</v>
      </c>
      <c r="B691" s="210" t="s">
        <v>6760</v>
      </c>
      <c r="C691" s="228" t="s">
        <v>54</v>
      </c>
      <c r="D691" s="228"/>
      <c r="E691" s="226"/>
      <c r="F691" s="228" t="s">
        <v>6761</v>
      </c>
      <c r="G691" s="228" t="s">
        <v>94</v>
      </c>
      <c r="H691" s="228" t="s">
        <v>5563</v>
      </c>
      <c r="I691" s="228">
        <v>1</v>
      </c>
      <c r="J691" s="228" t="s">
        <v>5564</v>
      </c>
      <c r="K691" s="228">
        <v>45900000</v>
      </c>
      <c r="L691" s="229"/>
      <c r="M691" s="230">
        <v>44408</v>
      </c>
      <c r="N691" s="228">
        <v>1</v>
      </c>
      <c r="O691" s="228" t="s">
        <v>5564</v>
      </c>
      <c r="P691" s="228">
        <v>45900000</v>
      </c>
      <c r="Q691" s="229"/>
      <c r="R691" s="231">
        <v>4821</v>
      </c>
      <c r="S691" s="230">
        <v>44390</v>
      </c>
      <c r="T691" s="228" t="s">
        <v>5565</v>
      </c>
    </row>
    <row r="692" spans="1:20" x14ac:dyDescent="0.25">
      <c r="A692" s="209">
        <v>682</v>
      </c>
      <c r="B692" s="210" t="s">
        <v>6762</v>
      </c>
      <c r="C692" s="228" t="s">
        <v>54</v>
      </c>
      <c r="D692" s="228"/>
      <c r="E692" s="226"/>
      <c r="F692" s="228" t="s">
        <v>6763</v>
      </c>
      <c r="G692" s="228" t="s">
        <v>94</v>
      </c>
      <c r="H692" s="228" t="s">
        <v>5567</v>
      </c>
      <c r="I692" s="228">
        <v>1</v>
      </c>
      <c r="J692" s="228" t="s">
        <v>5564</v>
      </c>
      <c r="K692" s="228">
        <v>33660000</v>
      </c>
      <c r="L692" s="229"/>
      <c r="M692" s="230">
        <v>44408</v>
      </c>
      <c r="N692" s="228">
        <v>1</v>
      </c>
      <c r="O692" s="228" t="s">
        <v>5564</v>
      </c>
      <c r="P692" s="228">
        <v>33660000</v>
      </c>
      <c r="Q692" s="229"/>
      <c r="R692" s="231">
        <v>9321</v>
      </c>
      <c r="S692" s="230">
        <v>44390</v>
      </c>
      <c r="T692" s="228" t="s">
        <v>5565</v>
      </c>
    </row>
    <row r="693" spans="1:20" x14ac:dyDescent="0.25">
      <c r="A693" s="209">
        <v>683</v>
      </c>
      <c r="B693" s="210" t="s">
        <v>6764</v>
      </c>
      <c r="C693" s="228" t="s">
        <v>54</v>
      </c>
      <c r="D693" s="228"/>
      <c r="E693" s="226"/>
      <c r="F693" s="228" t="s">
        <v>6765</v>
      </c>
      <c r="G693" s="228" t="s">
        <v>94</v>
      </c>
      <c r="H693" s="228" t="s">
        <v>6766</v>
      </c>
      <c r="I693" s="228">
        <v>1</v>
      </c>
      <c r="J693" s="228" t="s">
        <v>5564</v>
      </c>
      <c r="K693" s="228">
        <v>33660000</v>
      </c>
      <c r="L693" s="229"/>
      <c r="M693" s="230">
        <v>44408</v>
      </c>
      <c r="N693" s="228">
        <v>1</v>
      </c>
      <c r="O693" s="228" t="s">
        <v>5564</v>
      </c>
      <c r="P693" s="228">
        <v>33660000</v>
      </c>
      <c r="Q693" s="229"/>
      <c r="R693" s="231">
        <v>9321</v>
      </c>
      <c r="S693" s="230">
        <v>44390</v>
      </c>
      <c r="T693" s="228" t="s">
        <v>5565</v>
      </c>
    </row>
    <row r="694" spans="1:20" x14ac:dyDescent="0.25">
      <c r="A694" s="209">
        <v>684</v>
      </c>
      <c r="B694" s="210" t="s">
        <v>6767</v>
      </c>
      <c r="C694" s="228" t="s">
        <v>54</v>
      </c>
      <c r="D694" s="228"/>
      <c r="E694" s="226"/>
      <c r="F694" s="228" t="s">
        <v>6768</v>
      </c>
      <c r="G694" s="228" t="s">
        <v>94</v>
      </c>
      <c r="H694" s="228" t="s">
        <v>5593</v>
      </c>
      <c r="I694" s="228">
        <v>1</v>
      </c>
      <c r="J694" s="228" t="s">
        <v>5564</v>
      </c>
      <c r="K694" s="228">
        <v>14640000</v>
      </c>
      <c r="L694" s="229"/>
      <c r="M694" s="230">
        <v>44408</v>
      </c>
      <c r="N694" s="228">
        <v>1</v>
      </c>
      <c r="O694" s="228" t="s">
        <v>5564</v>
      </c>
      <c r="P694" s="228">
        <v>13826666</v>
      </c>
      <c r="Q694" s="229"/>
      <c r="R694" s="231">
        <v>6221</v>
      </c>
      <c r="S694" s="230">
        <v>44390</v>
      </c>
      <c r="T694" s="228" t="s">
        <v>5565</v>
      </c>
    </row>
    <row r="695" spans="1:20" x14ac:dyDescent="0.25">
      <c r="A695" s="209">
        <v>685</v>
      </c>
      <c r="B695" s="210" t="s">
        <v>6769</v>
      </c>
      <c r="C695" s="228" t="s">
        <v>54</v>
      </c>
      <c r="D695" s="228"/>
      <c r="E695" s="226"/>
      <c r="F695" s="228" t="s">
        <v>6770</v>
      </c>
      <c r="G695" s="228" t="s">
        <v>94</v>
      </c>
      <c r="H695" s="228" t="s">
        <v>5563</v>
      </c>
      <c r="I695" s="228">
        <v>1</v>
      </c>
      <c r="J695" s="228" t="s">
        <v>5564</v>
      </c>
      <c r="K695" s="228">
        <v>29835000</v>
      </c>
      <c r="L695" s="229"/>
      <c r="M695" s="230">
        <v>44408</v>
      </c>
      <c r="N695" s="228">
        <v>1</v>
      </c>
      <c r="O695" s="228" t="s">
        <v>5564</v>
      </c>
      <c r="P695" s="228">
        <v>27540000</v>
      </c>
      <c r="Q695" s="229"/>
      <c r="R695" s="231">
        <v>4721</v>
      </c>
      <c r="S695" s="230">
        <v>44391</v>
      </c>
      <c r="T695" s="228" t="s">
        <v>5565</v>
      </c>
    </row>
    <row r="696" spans="1:20" x14ac:dyDescent="0.25">
      <c r="A696" s="209">
        <v>686</v>
      </c>
      <c r="B696" s="210" t="s">
        <v>6771</v>
      </c>
      <c r="C696" s="228" t="s">
        <v>54</v>
      </c>
      <c r="D696" s="228"/>
      <c r="E696" s="226"/>
      <c r="F696" s="228" t="s">
        <v>6772</v>
      </c>
      <c r="G696" s="228" t="s">
        <v>94</v>
      </c>
      <c r="H696" s="228" t="s">
        <v>5567</v>
      </c>
      <c r="I696" s="228">
        <v>1</v>
      </c>
      <c r="J696" s="228" t="s">
        <v>5564</v>
      </c>
      <c r="K696" s="228">
        <v>33660000</v>
      </c>
      <c r="L696" s="229"/>
      <c r="M696" s="230">
        <v>44408</v>
      </c>
      <c r="N696" s="228">
        <v>1</v>
      </c>
      <c r="O696" s="228" t="s">
        <v>5564</v>
      </c>
      <c r="P696" s="228">
        <v>33660000</v>
      </c>
      <c r="Q696" s="229"/>
      <c r="R696" s="231">
        <v>9321</v>
      </c>
      <c r="S696" s="230">
        <v>44392</v>
      </c>
      <c r="T696" s="228" t="s">
        <v>5565</v>
      </c>
    </row>
    <row r="697" spans="1:20" x14ac:dyDescent="0.25">
      <c r="A697" s="209">
        <v>687</v>
      </c>
      <c r="B697" s="210" t="s">
        <v>6773</v>
      </c>
      <c r="C697" s="228" t="s">
        <v>54</v>
      </c>
      <c r="D697" s="228"/>
      <c r="E697" s="226"/>
      <c r="F697" s="228" t="s">
        <v>6774</v>
      </c>
      <c r="G697" s="228" t="s">
        <v>94</v>
      </c>
      <c r="H697" s="228" t="s">
        <v>5755</v>
      </c>
      <c r="I697" s="228">
        <v>1</v>
      </c>
      <c r="J697" s="228" t="s">
        <v>6068</v>
      </c>
      <c r="K697" s="228">
        <v>740000000</v>
      </c>
      <c r="L697" s="229"/>
      <c r="M697" s="230">
        <v>44408</v>
      </c>
      <c r="N697" s="228">
        <v>1</v>
      </c>
      <c r="O697" s="228" t="s">
        <v>6068</v>
      </c>
      <c r="P697" s="228">
        <v>739957107</v>
      </c>
      <c r="Q697" s="229"/>
      <c r="R697" s="231">
        <v>21921</v>
      </c>
      <c r="S697" s="230">
        <v>44392</v>
      </c>
      <c r="T697" s="228" t="s">
        <v>5565</v>
      </c>
    </row>
    <row r="698" spans="1:20" x14ac:dyDescent="0.25">
      <c r="A698" s="209">
        <v>688</v>
      </c>
      <c r="B698" s="210" t="s">
        <v>6775</v>
      </c>
      <c r="C698" s="228" t="s">
        <v>54</v>
      </c>
      <c r="D698" s="228"/>
      <c r="E698" s="226"/>
      <c r="F698" s="228" t="s">
        <v>6776</v>
      </c>
      <c r="G698" s="228" t="s">
        <v>94</v>
      </c>
      <c r="H698" s="228" t="s">
        <v>5731</v>
      </c>
      <c r="I698" s="228">
        <v>1</v>
      </c>
      <c r="J698" s="228" t="s">
        <v>5564</v>
      </c>
      <c r="K698" s="228">
        <v>56304000</v>
      </c>
      <c r="L698" s="229"/>
      <c r="M698" s="230">
        <v>44408</v>
      </c>
      <c r="N698" s="228">
        <v>1</v>
      </c>
      <c r="O698" s="228" t="s">
        <v>5564</v>
      </c>
      <c r="P698" s="228">
        <v>56304000</v>
      </c>
      <c r="Q698" s="229"/>
      <c r="R698" s="231">
        <v>4221</v>
      </c>
      <c r="S698" s="230">
        <v>44392</v>
      </c>
      <c r="T698" s="228" t="s">
        <v>5565</v>
      </c>
    </row>
    <row r="699" spans="1:20" x14ac:dyDescent="0.25">
      <c r="A699" s="209">
        <v>689</v>
      </c>
      <c r="B699" s="210" t="s">
        <v>6777</v>
      </c>
      <c r="C699" s="228" t="s">
        <v>54</v>
      </c>
      <c r="D699" s="228"/>
      <c r="E699" s="226"/>
      <c r="F699" s="228" t="s">
        <v>6778</v>
      </c>
      <c r="G699" s="228" t="s">
        <v>94</v>
      </c>
      <c r="H699" s="228" t="s">
        <v>5585</v>
      </c>
      <c r="I699" s="228">
        <v>1</v>
      </c>
      <c r="J699" s="228" t="s">
        <v>5564</v>
      </c>
      <c r="K699" s="228">
        <v>21960000</v>
      </c>
      <c r="L699" s="229"/>
      <c r="M699" s="230">
        <v>44408</v>
      </c>
      <c r="N699" s="228">
        <v>1</v>
      </c>
      <c r="O699" s="228" t="s">
        <v>5564</v>
      </c>
      <c r="P699" s="228">
        <v>20252000</v>
      </c>
      <c r="Q699" s="229"/>
      <c r="R699" s="231">
        <v>2221</v>
      </c>
      <c r="S699" s="230">
        <v>44396</v>
      </c>
      <c r="T699" s="228" t="s">
        <v>5565</v>
      </c>
    </row>
    <row r="700" spans="1:20" x14ac:dyDescent="0.25">
      <c r="A700" s="209">
        <v>690</v>
      </c>
      <c r="B700" s="210" t="s">
        <v>6779</v>
      </c>
      <c r="C700" s="228" t="s">
        <v>54</v>
      </c>
      <c r="D700" s="228"/>
      <c r="E700" s="226"/>
      <c r="F700" s="228" t="s">
        <v>6780</v>
      </c>
      <c r="G700" s="228" t="s">
        <v>94</v>
      </c>
      <c r="H700" s="228" t="s">
        <v>6781</v>
      </c>
      <c r="I700" s="228">
        <v>1</v>
      </c>
      <c r="J700" s="228" t="s">
        <v>5564</v>
      </c>
      <c r="K700" s="228">
        <v>19278000</v>
      </c>
      <c r="L700" s="229"/>
      <c r="M700" s="230">
        <v>44408</v>
      </c>
      <c r="N700" s="228">
        <v>1</v>
      </c>
      <c r="O700" s="228" t="s">
        <v>5564</v>
      </c>
      <c r="P700" s="228">
        <v>16524000</v>
      </c>
      <c r="Q700" s="229"/>
      <c r="R700" s="231">
        <v>7121</v>
      </c>
      <c r="S700" s="230">
        <v>44399</v>
      </c>
      <c r="T700" s="228" t="s">
        <v>5565</v>
      </c>
    </row>
    <row r="701" spans="1:20" x14ac:dyDescent="0.25">
      <c r="A701" s="209">
        <v>691</v>
      </c>
      <c r="B701" s="210" t="s">
        <v>6782</v>
      </c>
      <c r="C701" s="228" t="s">
        <v>54</v>
      </c>
      <c r="D701" s="228"/>
      <c r="E701" s="226"/>
      <c r="F701" s="228" t="s">
        <v>6783</v>
      </c>
      <c r="G701" s="228" t="s">
        <v>94</v>
      </c>
      <c r="H701" s="228" t="s">
        <v>6784</v>
      </c>
      <c r="I701" s="228">
        <v>1</v>
      </c>
      <c r="J701" s="228" t="s">
        <v>5564</v>
      </c>
      <c r="K701" s="228">
        <v>33660000</v>
      </c>
      <c r="L701" s="229"/>
      <c r="M701" s="230">
        <v>44408</v>
      </c>
      <c r="N701" s="228">
        <v>1</v>
      </c>
      <c r="O701" s="228" t="s">
        <v>5564</v>
      </c>
      <c r="P701" s="228">
        <v>16524000</v>
      </c>
      <c r="Q701" s="229"/>
      <c r="R701" s="231">
        <v>9321</v>
      </c>
      <c r="S701" s="230">
        <v>44399</v>
      </c>
      <c r="T701" s="228" t="s">
        <v>5565</v>
      </c>
    </row>
    <row r="702" spans="1:20" x14ac:dyDescent="0.25">
      <c r="A702" s="209">
        <v>692</v>
      </c>
      <c r="B702" s="210" t="s">
        <v>6785</v>
      </c>
      <c r="C702" s="228" t="s">
        <v>54</v>
      </c>
      <c r="D702" s="228"/>
      <c r="E702" s="226"/>
      <c r="F702" s="228" t="s">
        <v>6786</v>
      </c>
      <c r="G702" s="228" t="s">
        <v>95</v>
      </c>
      <c r="H702" s="228" t="s">
        <v>5861</v>
      </c>
      <c r="I702" s="228">
        <v>293</v>
      </c>
      <c r="J702" s="228" t="s">
        <v>6453</v>
      </c>
      <c r="K702" s="228">
        <v>52077.784982935198</v>
      </c>
      <c r="L702" s="229"/>
      <c r="M702" s="230">
        <v>44408</v>
      </c>
      <c r="N702" s="228">
        <v>293</v>
      </c>
      <c r="O702" s="228" t="s">
        <v>6453</v>
      </c>
      <c r="P702" s="228">
        <v>27199.419795221798</v>
      </c>
      <c r="Q702" s="229"/>
      <c r="R702" s="231">
        <v>19021</v>
      </c>
      <c r="S702" s="230">
        <v>44400</v>
      </c>
      <c r="T702" s="228" t="s">
        <v>5565</v>
      </c>
    </row>
    <row r="703" spans="1:20" x14ac:dyDescent="0.25">
      <c r="A703" s="209">
        <v>693</v>
      </c>
      <c r="B703" s="210" t="s">
        <v>6787</v>
      </c>
      <c r="C703" s="228" t="s">
        <v>54</v>
      </c>
      <c r="D703" s="228"/>
      <c r="E703" s="226"/>
      <c r="F703" s="228" t="s">
        <v>6788</v>
      </c>
      <c r="G703" s="228" t="s">
        <v>94</v>
      </c>
      <c r="H703" s="228" t="s">
        <v>5563</v>
      </c>
      <c r="I703" s="228">
        <v>1</v>
      </c>
      <c r="J703" s="228" t="s">
        <v>5564</v>
      </c>
      <c r="K703" s="228">
        <v>56304000</v>
      </c>
      <c r="L703" s="229"/>
      <c r="M703" s="230">
        <v>44408</v>
      </c>
      <c r="N703" s="228">
        <v>1</v>
      </c>
      <c r="O703" s="228" t="s">
        <v>5564</v>
      </c>
      <c r="P703" s="228">
        <v>51612000</v>
      </c>
      <c r="Q703" s="229"/>
      <c r="R703" s="231">
        <v>4821</v>
      </c>
      <c r="S703" s="230">
        <v>44400</v>
      </c>
      <c r="T703" s="228" t="s">
        <v>5565</v>
      </c>
    </row>
    <row r="704" spans="1:20" x14ac:dyDescent="0.25">
      <c r="A704" s="209">
        <v>694</v>
      </c>
      <c r="B704" s="210" t="s">
        <v>6789</v>
      </c>
      <c r="C704" s="228" t="s">
        <v>54</v>
      </c>
      <c r="D704" s="228"/>
      <c r="E704" s="226"/>
      <c r="F704" s="228" t="s">
        <v>6790</v>
      </c>
      <c r="G704" s="228" t="s">
        <v>94</v>
      </c>
      <c r="H704" s="228" t="s">
        <v>6781</v>
      </c>
      <c r="I704" s="228">
        <v>1</v>
      </c>
      <c r="J704" s="228" t="s">
        <v>5564</v>
      </c>
      <c r="K704" s="228">
        <v>20706000</v>
      </c>
      <c r="L704" s="229"/>
      <c r="M704" s="230">
        <v>44408</v>
      </c>
      <c r="N704" s="228">
        <v>1</v>
      </c>
      <c r="O704" s="228" t="s">
        <v>5564</v>
      </c>
      <c r="P704" s="228">
        <v>17748000</v>
      </c>
      <c r="Q704" s="229"/>
      <c r="R704" s="231">
        <v>7121</v>
      </c>
      <c r="S704" s="230">
        <v>44403</v>
      </c>
      <c r="T704" s="228" t="s">
        <v>5565</v>
      </c>
    </row>
    <row r="705" spans="1:20" x14ac:dyDescent="0.25">
      <c r="A705" s="209">
        <v>695</v>
      </c>
      <c r="B705" s="210" t="s">
        <v>6791</v>
      </c>
      <c r="C705" s="228" t="s">
        <v>54</v>
      </c>
      <c r="D705" s="228"/>
      <c r="E705" s="226"/>
      <c r="F705" s="228" t="s">
        <v>6792</v>
      </c>
      <c r="G705" s="228" t="s">
        <v>94</v>
      </c>
      <c r="H705" s="228" t="s">
        <v>5585</v>
      </c>
      <c r="I705" s="228">
        <v>1</v>
      </c>
      <c r="J705" s="228" t="s">
        <v>5564</v>
      </c>
      <c r="K705" s="228">
        <v>30600000</v>
      </c>
      <c r="L705" s="229"/>
      <c r="M705" s="230">
        <v>44408</v>
      </c>
      <c r="N705" s="228">
        <v>1</v>
      </c>
      <c r="O705" s="228" t="s">
        <v>5564</v>
      </c>
      <c r="P705" s="228">
        <v>27710000</v>
      </c>
      <c r="Q705" s="229"/>
      <c r="R705" s="231">
        <v>2221</v>
      </c>
      <c r="S705" s="230">
        <v>44404</v>
      </c>
      <c r="T705" s="228" t="s">
        <v>5565</v>
      </c>
    </row>
    <row r="706" spans="1:20" x14ac:dyDescent="0.25">
      <c r="A706" s="209">
        <v>696</v>
      </c>
      <c r="B706" s="210" t="s">
        <v>6793</v>
      </c>
      <c r="C706" s="228" t="s">
        <v>54</v>
      </c>
      <c r="D706" s="228"/>
      <c r="E706" s="226"/>
      <c r="F706" s="228" t="s">
        <v>6794</v>
      </c>
      <c r="G706" s="228" t="s">
        <v>94</v>
      </c>
      <c r="H706" s="228" t="s">
        <v>6682</v>
      </c>
      <c r="I706" s="228">
        <v>1</v>
      </c>
      <c r="J706" s="228" t="s">
        <v>5564</v>
      </c>
      <c r="K706" s="228">
        <v>33660000</v>
      </c>
      <c r="L706" s="229"/>
      <c r="M706" s="230">
        <v>44408</v>
      </c>
      <c r="N706" s="228">
        <v>1</v>
      </c>
      <c r="O706" s="228" t="s">
        <v>5564</v>
      </c>
      <c r="P706" s="228">
        <v>28050000</v>
      </c>
      <c r="Q706" s="229"/>
      <c r="R706" s="231">
        <v>9321</v>
      </c>
      <c r="S706" s="230">
        <v>44407</v>
      </c>
      <c r="T706" s="228" t="s">
        <v>5565</v>
      </c>
    </row>
    <row r="707" spans="1:20" x14ac:dyDescent="0.25">
      <c r="A707" s="209">
        <v>697</v>
      </c>
      <c r="B707" s="210" t="s">
        <v>6795</v>
      </c>
      <c r="C707" s="228" t="s">
        <v>54</v>
      </c>
      <c r="D707" s="228"/>
      <c r="E707" s="226"/>
      <c r="F707" s="228" t="s">
        <v>6796</v>
      </c>
      <c r="G707" s="228" t="s">
        <v>94</v>
      </c>
      <c r="H707" s="228" t="s">
        <v>5625</v>
      </c>
      <c r="I707" s="228">
        <v>1</v>
      </c>
      <c r="J707" s="228" t="s">
        <v>5564</v>
      </c>
      <c r="K707" s="228">
        <v>38250000</v>
      </c>
      <c r="L707" s="229"/>
      <c r="M707" s="230">
        <v>44408</v>
      </c>
      <c r="N707" s="228">
        <v>1</v>
      </c>
      <c r="O707" s="228" t="s">
        <v>5564</v>
      </c>
      <c r="P707" s="228">
        <v>38250000</v>
      </c>
      <c r="Q707" s="229"/>
      <c r="R707" s="231">
        <v>11921</v>
      </c>
      <c r="S707" s="230">
        <v>44410</v>
      </c>
      <c r="T707" s="228" t="s">
        <v>5565</v>
      </c>
    </row>
    <row r="708" spans="1:20" x14ac:dyDescent="0.25">
      <c r="A708" s="209">
        <v>698</v>
      </c>
      <c r="B708" s="210" t="s">
        <v>6797</v>
      </c>
      <c r="C708" s="228" t="s">
        <v>54</v>
      </c>
      <c r="D708" s="228"/>
      <c r="E708" s="226"/>
      <c r="F708" s="228" t="s">
        <v>6798</v>
      </c>
      <c r="G708" s="228" t="s">
        <v>94</v>
      </c>
      <c r="H708" s="228" t="s">
        <v>5987</v>
      </c>
      <c r="I708" s="228">
        <v>1</v>
      </c>
      <c r="J708" s="228" t="s">
        <v>5564</v>
      </c>
      <c r="K708" s="228">
        <v>139000000</v>
      </c>
      <c r="L708" s="229"/>
      <c r="M708" s="230">
        <v>44408</v>
      </c>
      <c r="N708" s="228">
        <v>1</v>
      </c>
      <c r="O708" s="228" t="s">
        <v>5564</v>
      </c>
      <c r="P708" s="228">
        <v>138729305</v>
      </c>
      <c r="Q708" s="229"/>
      <c r="R708" s="231">
        <v>22421</v>
      </c>
      <c r="S708" s="230">
        <v>44410</v>
      </c>
      <c r="T708" s="228" t="s">
        <v>5565</v>
      </c>
    </row>
    <row r="709" spans="1:20" x14ac:dyDescent="0.25">
      <c r="A709" s="209">
        <v>699</v>
      </c>
      <c r="B709" s="210" t="s">
        <v>6799</v>
      </c>
      <c r="C709" s="228" t="s">
        <v>54</v>
      </c>
      <c r="D709" s="228"/>
      <c r="E709" s="226"/>
      <c r="F709" s="228" t="s">
        <v>6800</v>
      </c>
      <c r="G709" s="228" t="s">
        <v>94</v>
      </c>
      <c r="H709" s="228" t="s">
        <v>6801</v>
      </c>
      <c r="I709" s="228">
        <v>1</v>
      </c>
      <c r="J709" s="228" t="s">
        <v>5564</v>
      </c>
      <c r="K709" s="228">
        <v>60000000</v>
      </c>
      <c r="L709" s="229"/>
      <c r="M709" s="230">
        <v>44408</v>
      </c>
      <c r="N709" s="228">
        <v>1</v>
      </c>
      <c r="O709" s="228" t="s">
        <v>5564</v>
      </c>
      <c r="P709" s="228">
        <v>59600000</v>
      </c>
      <c r="Q709" s="229"/>
      <c r="R709" s="231">
        <v>12621</v>
      </c>
      <c r="S709" s="230">
        <v>44410</v>
      </c>
      <c r="T709" s="228" t="s">
        <v>5565</v>
      </c>
    </row>
    <row r="710" spans="1:20" x14ac:dyDescent="0.25">
      <c r="A710" s="209">
        <v>700</v>
      </c>
      <c r="B710" s="210" t="s">
        <v>6802</v>
      </c>
      <c r="C710" s="228" t="s">
        <v>54</v>
      </c>
      <c r="D710" s="228"/>
      <c r="E710" s="226"/>
      <c r="F710" s="228" t="s">
        <v>6803</v>
      </c>
      <c r="G710" s="228" t="s">
        <v>94</v>
      </c>
      <c r="H710" s="228" t="s">
        <v>6804</v>
      </c>
      <c r="I710" s="228">
        <v>1</v>
      </c>
      <c r="J710" s="228" t="s">
        <v>5564</v>
      </c>
      <c r="K710" s="228">
        <v>78500000</v>
      </c>
      <c r="L710" s="229"/>
      <c r="M710" s="230">
        <v>44408</v>
      </c>
      <c r="N710" s="228">
        <v>1</v>
      </c>
      <c r="O710" s="228" t="s">
        <v>5564</v>
      </c>
      <c r="P710" s="228">
        <v>77976667</v>
      </c>
      <c r="Q710" s="229"/>
      <c r="R710" s="231">
        <v>12621</v>
      </c>
      <c r="S710" s="230">
        <v>44410</v>
      </c>
      <c r="T710" s="228" t="s">
        <v>5565</v>
      </c>
    </row>
    <row r="711" spans="1:20" x14ac:dyDescent="0.25">
      <c r="A711" s="209">
        <v>701</v>
      </c>
      <c r="B711" s="210" t="s">
        <v>6805</v>
      </c>
      <c r="C711" s="228" t="s">
        <v>54</v>
      </c>
      <c r="D711" s="228"/>
      <c r="E711" s="226"/>
      <c r="F711" s="228" t="s">
        <v>6806</v>
      </c>
      <c r="G711" s="228" t="s">
        <v>94</v>
      </c>
      <c r="H711" s="228" t="s">
        <v>6807</v>
      </c>
      <c r="I711" s="228">
        <v>1</v>
      </c>
      <c r="J711" s="228" t="s">
        <v>5564</v>
      </c>
      <c r="K711" s="228">
        <v>66925000</v>
      </c>
      <c r="L711" s="229"/>
      <c r="M711" s="230">
        <v>44408</v>
      </c>
      <c r="N711" s="228">
        <v>1</v>
      </c>
      <c r="O711" s="228" t="s">
        <v>5564</v>
      </c>
      <c r="P711" s="228">
        <v>66478333</v>
      </c>
      <c r="Q711" s="229"/>
      <c r="R711" s="231">
        <v>12621</v>
      </c>
      <c r="S711" s="230">
        <v>44410</v>
      </c>
      <c r="T711" s="228" t="s">
        <v>5565</v>
      </c>
    </row>
    <row r="712" spans="1:20" x14ac:dyDescent="0.25">
      <c r="A712" s="209">
        <v>702</v>
      </c>
      <c r="B712" s="210" t="s">
        <v>6808</v>
      </c>
      <c r="C712" s="228" t="s">
        <v>54</v>
      </c>
      <c r="D712" s="228"/>
      <c r="E712" s="226"/>
      <c r="F712" s="228" t="s">
        <v>6809</v>
      </c>
      <c r="G712" s="228" t="s">
        <v>94</v>
      </c>
      <c r="H712" s="228" t="s">
        <v>6810</v>
      </c>
      <c r="I712" s="228">
        <v>1</v>
      </c>
      <c r="J712" s="228" t="s">
        <v>5564</v>
      </c>
      <c r="K712" s="228">
        <v>55875000</v>
      </c>
      <c r="L712" s="229"/>
      <c r="M712" s="230">
        <v>44408</v>
      </c>
      <c r="N712" s="228">
        <v>1</v>
      </c>
      <c r="O712" s="228" t="s">
        <v>5564</v>
      </c>
      <c r="P712" s="228">
        <v>55502500</v>
      </c>
      <c r="Q712" s="229"/>
      <c r="R712" s="231">
        <v>12621</v>
      </c>
      <c r="S712" s="230">
        <v>44410</v>
      </c>
      <c r="T712" s="228" t="s">
        <v>5565</v>
      </c>
    </row>
    <row r="713" spans="1:20" x14ac:dyDescent="0.25">
      <c r="A713" s="209">
        <v>703</v>
      </c>
      <c r="B713" s="210" t="s">
        <v>6811</v>
      </c>
      <c r="C713" s="228" t="s">
        <v>54</v>
      </c>
      <c r="D713" s="228"/>
      <c r="E713" s="226"/>
      <c r="F713" s="228" t="s">
        <v>6812</v>
      </c>
      <c r="G713" s="228" t="s">
        <v>94</v>
      </c>
      <c r="H713" s="228" t="s">
        <v>6567</v>
      </c>
      <c r="I713" s="228">
        <v>1</v>
      </c>
      <c r="J713" s="228" t="s">
        <v>5564</v>
      </c>
      <c r="K713" s="228">
        <v>55875000</v>
      </c>
      <c r="L713" s="229"/>
      <c r="M713" s="230">
        <v>44408</v>
      </c>
      <c r="N713" s="228">
        <v>1</v>
      </c>
      <c r="O713" s="228" t="s">
        <v>5564</v>
      </c>
      <c r="P713" s="228">
        <v>55502500</v>
      </c>
      <c r="Q713" s="229"/>
      <c r="R713" s="231">
        <v>12621</v>
      </c>
      <c r="S713" s="230">
        <v>44410</v>
      </c>
      <c r="T713" s="228" t="s">
        <v>5565</v>
      </c>
    </row>
    <row r="714" spans="1:20" x14ac:dyDescent="0.25">
      <c r="A714" s="209">
        <v>704</v>
      </c>
      <c r="B714" s="210" t="s">
        <v>6813</v>
      </c>
      <c r="C714" s="228" t="s">
        <v>54</v>
      </c>
      <c r="D714" s="228"/>
      <c r="E714" s="226"/>
      <c r="F714" s="228" t="s">
        <v>6814</v>
      </c>
      <c r="G714" s="228" t="s">
        <v>94</v>
      </c>
      <c r="H714" s="228" t="s">
        <v>6567</v>
      </c>
      <c r="I714" s="228">
        <v>1</v>
      </c>
      <c r="J714" s="228" t="s">
        <v>5564</v>
      </c>
      <c r="K714" s="228">
        <v>55875000</v>
      </c>
      <c r="L714" s="229"/>
      <c r="M714" s="230">
        <v>44408</v>
      </c>
      <c r="N714" s="228">
        <v>1</v>
      </c>
      <c r="O714" s="228" t="s">
        <v>5564</v>
      </c>
      <c r="P714" s="228">
        <v>55502500</v>
      </c>
      <c r="Q714" s="229"/>
      <c r="R714" s="231">
        <v>12621</v>
      </c>
      <c r="S714" s="230">
        <v>44410</v>
      </c>
      <c r="T714" s="228" t="s">
        <v>5565</v>
      </c>
    </row>
    <row r="715" spans="1:20" x14ac:dyDescent="0.25">
      <c r="A715" s="209">
        <v>705</v>
      </c>
      <c r="B715" s="210" t="s">
        <v>6815</v>
      </c>
      <c r="C715" s="228" t="s">
        <v>54</v>
      </c>
      <c r="D715" s="228"/>
      <c r="E715" s="226"/>
      <c r="F715" s="228" t="s">
        <v>6816</v>
      </c>
      <c r="G715" s="228" t="s">
        <v>94</v>
      </c>
      <c r="H715" s="228" t="s">
        <v>6817</v>
      </c>
      <c r="I715" s="228">
        <v>1</v>
      </c>
      <c r="J715" s="228" t="s">
        <v>5564</v>
      </c>
      <c r="K715" s="228">
        <v>46920000</v>
      </c>
      <c r="L715" s="229"/>
      <c r="M715" s="230">
        <v>44408</v>
      </c>
      <c r="N715" s="228">
        <v>1</v>
      </c>
      <c r="O715" s="228" t="s">
        <v>5564</v>
      </c>
      <c r="P715" s="228">
        <v>46607200</v>
      </c>
      <c r="Q715" s="229"/>
      <c r="R715" s="231">
        <v>12621</v>
      </c>
      <c r="S715" s="230">
        <v>44410</v>
      </c>
      <c r="T715" s="228" t="s">
        <v>5565</v>
      </c>
    </row>
    <row r="716" spans="1:20" x14ac:dyDescent="0.25">
      <c r="A716" s="209">
        <v>706</v>
      </c>
      <c r="B716" s="210" t="s">
        <v>6818</v>
      </c>
      <c r="C716" s="228" t="s">
        <v>54</v>
      </c>
      <c r="D716" s="228"/>
      <c r="E716" s="226"/>
      <c r="F716" s="228" t="s">
        <v>6819</v>
      </c>
      <c r="G716" s="228" t="s">
        <v>94</v>
      </c>
      <c r="H716" s="228" t="s">
        <v>6817</v>
      </c>
      <c r="I716" s="228">
        <v>1</v>
      </c>
      <c r="J716" s="228" t="s">
        <v>5564</v>
      </c>
      <c r="K716" s="228">
        <v>46920000</v>
      </c>
      <c r="L716" s="229"/>
      <c r="M716" s="230">
        <v>44408</v>
      </c>
      <c r="N716" s="228">
        <v>1</v>
      </c>
      <c r="O716" s="228" t="s">
        <v>5564</v>
      </c>
      <c r="P716" s="228">
        <v>46607200</v>
      </c>
      <c r="Q716" s="229"/>
      <c r="R716" s="231">
        <v>12621</v>
      </c>
      <c r="S716" s="230">
        <v>44410</v>
      </c>
      <c r="T716" s="228" t="s">
        <v>5565</v>
      </c>
    </row>
    <row r="717" spans="1:20" x14ac:dyDescent="0.25">
      <c r="A717" s="209">
        <v>707</v>
      </c>
      <c r="B717" s="210" t="s">
        <v>6820</v>
      </c>
      <c r="C717" s="228" t="s">
        <v>54</v>
      </c>
      <c r="D717" s="228"/>
      <c r="E717" s="226"/>
      <c r="F717" s="228" t="s">
        <v>6821</v>
      </c>
      <c r="G717" s="228" t="s">
        <v>94</v>
      </c>
      <c r="H717" s="228" t="s">
        <v>6817</v>
      </c>
      <c r="I717" s="228">
        <v>1</v>
      </c>
      <c r="J717" s="228" t="s">
        <v>5564</v>
      </c>
      <c r="K717" s="228">
        <v>46920000</v>
      </c>
      <c r="L717" s="229"/>
      <c r="M717" s="230">
        <v>44408</v>
      </c>
      <c r="N717" s="228">
        <v>1</v>
      </c>
      <c r="O717" s="228" t="s">
        <v>5564</v>
      </c>
      <c r="P717" s="228">
        <v>46607200</v>
      </c>
      <c r="Q717" s="229"/>
      <c r="R717" s="231">
        <v>12621</v>
      </c>
      <c r="S717" s="230">
        <v>44410</v>
      </c>
      <c r="T717" s="228" t="s">
        <v>5565</v>
      </c>
    </row>
    <row r="718" spans="1:20" x14ac:dyDescent="0.25">
      <c r="A718" s="209">
        <v>708</v>
      </c>
      <c r="B718" s="210" t="s">
        <v>6822</v>
      </c>
      <c r="C718" s="228" t="s">
        <v>54</v>
      </c>
      <c r="D718" s="228"/>
      <c r="E718" s="226"/>
      <c r="F718" s="228" t="s">
        <v>6823</v>
      </c>
      <c r="G718" s="228" t="s">
        <v>94</v>
      </c>
      <c r="H718" s="228" t="s">
        <v>5731</v>
      </c>
      <c r="I718" s="228">
        <v>1</v>
      </c>
      <c r="J718" s="228" t="s">
        <v>5564</v>
      </c>
      <c r="K718" s="228">
        <v>43350000</v>
      </c>
      <c r="L718" s="229"/>
      <c r="M718" s="230">
        <v>44408</v>
      </c>
      <c r="N718" s="228">
        <v>1</v>
      </c>
      <c r="O718" s="228" t="s">
        <v>5564</v>
      </c>
      <c r="P718" s="228">
        <v>43061000</v>
      </c>
      <c r="Q718" s="229"/>
      <c r="R718" s="231">
        <v>12621</v>
      </c>
      <c r="S718" s="230">
        <v>44410</v>
      </c>
      <c r="T718" s="228" t="s">
        <v>5565</v>
      </c>
    </row>
    <row r="719" spans="1:20" x14ac:dyDescent="0.25">
      <c r="A719" s="209">
        <v>709</v>
      </c>
      <c r="B719" s="210" t="s">
        <v>6824</v>
      </c>
      <c r="C719" s="228" t="s">
        <v>54</v>
      </c>
      <c r="D719" s="228"/>
      <c r="E719" s="226"/>
      <c r="F719" s="228" t="s">
        <v>6825</v>
      </c>
      <c r="G719" s="228" t="s">
        <v>94</v>
      </c>
      <c r="H719" s="228" t="s">
        <v>5731</v>
      </c>
      <c r="I719" s="228">
        <v>1</v>
      </c>
      <c r="J719" s="228" t="s">
        <v>5564</v>
      </c>
      <c r="K719" s="228">
        <v>43350000</v>
      </c>
      <c r="L719" s="229"/>
      <c r="M719" s="230">
        <v>44408</v>
      </c>
      <c r="N719" s="228">
        <v>1</v>
      </c>
      <c r="O719" s="228" t="s">
        <v>5564</v>
      </c>
      <c r="P719" s="228">
        <v>43061000</v>
      </c>
      <c r="Q719" s="229"/>
      <c r="R719" s="231">
        <v>12621</v>
      </c>
      <c r="S719" s="230">
        <v>44410</v>
      </c>
      <c r="T719" s="228" t="s">
        <v>5565</v>
      </c>
    </row>
    <row r="720" spans="1:20" x14ac:dyDescent="0.25">
      <c r="A720" s="209">
        <v>710</v>
      </c>
      <c r="B720" s="210" t="s">
        <v>6826</v>
      </c>
      <c r="C720" s="228" t="s">
        <v>54</v>
      </c>
      <c r="D720" s="228"/>
      <c r="E720" s="226"/>
      <c r="F720" s="228" t="s">
        <v>6827</v>
      </c>
      <c r="G720" s="228" t="s">
        <v>94</v>
      </c>
      <c r="H720" s="228" t="s">
        <v>6817</v>
      </c>
      <c r="I720" s="228">
        <v>1</v>
      </c>
      <c r="J720" s="228" t="s">
        <v>5564</v>
      </c>
      <c r="K720" s="228">
        <v>34170000</v>
      </c>
      <c r="L720" s="229"/>
      <c r="M720" s="230">
        <v>44408</v>
      </c>
      <c r="N720" s="228">
        <v>1</v>
      </c>
      <c r="O720" s="228" t="s">
        <v>5564</v>
      </c>
      <c r="P720" s="228">
        <v>33942200</v>
      </c>
      <c r="Q720" s="229"/>
      <c r="R720" s="231">
        <v>12621</v>
      </c>
      <c r="S720" s="230">
        <v>44410</v>
      </c>
      <c r="T720" s="228" t="s">
        <v>5565</v>
      </c>
    </row>
    <row r="721" spans="1:20" x14ac:dyDescent="0.25">
      <c r="A721" s="209">
        <v>711</v>
      </c>
      <c r="B721" s="210" t="s">
        <v>6828</v>
      </c>
      <c r="C721" s="228" t="s">
        <v>54</v>
      </c>
      <c r="D721" s="228"/>
      <c r="E721" s="226"/>
      <c r="F721" s="228" t="s">
        <v>6829</v>
      </c>
      <c r="G721" s="228" t="s">
        <v>94</v>
      </c>
      <c r="H721" s="228" t="s">
        <v>5731</v>
      </c>
      <c r="I721" s="228">
        <v>1</v>
      </c>
      <c r="J721" s="228" t="s">
        <v>5564</v>
      </c>
      <c r="K721" s="228">
        <v>21420000</v>
      </c>
      <c r="L721" s="229"/>
      <c r="M721" s="230">
        <v>44408</v>
      </c>
      <c r="N721" s="228">
        <v>1</v>
      </c>
      <c r="O721" s="228" t="s">
        <v>5564</v>
      </c>
      <c r="P721" s="228">
        <v>21277200</v>
      </c>
      <c r="Q721" s="229"/>
      <c r="R721" s="231">
        <v>12621</v>
      </c>
      <c r="S721" s="230">
        <v>44410</v>
      </c>
      <c r="T721" s="228" t="s">
        <v>5565</v>
      </c>
    </row>
    <row r="722" spans="1:20" x14ac:dyDescent="0.25">
      <c r="A722" s="209">
        <v>712</v>
      </c>
      <c r="B722" s="210" t="s">
        <v>6830</v>
      </c>
      <c r="C722" s="228" t="s">
        <v>54</v>
      </c>
      <c r="D722" s="228"/>
      <c r="E722" s="226"/>
      <c r="F722" s="228" t="s">
        <v>6831</v>
      </c>
      <c r="G722" s="228" t="s">
        <v>94</v>
      </c>
      <c r="H722" s="228" t="s">
        <v>5731</v>
      </c>
      <c r="I722" s="228">
        <v>1</v>
      </c>
      <c r="J722" s="228" t="s">
        <v>5564</v>
      </c>
      <c r="K722" s="228">
        <v>21420000</v>
      </c>
      <c r="L722" s="229"/>
      <c r="M722" s="230">
        <v>44408</v>
      </c>
      <c r="N722" s="228">
        <v>1</v>
      </c>
      <c r="O722" s="228" t="s">
        <v>5564</v>
      </c>
      <c r="P722" s="228">
        <v>21277200</v>
      </c>
      <c r="Q722" s="229"/>
      <c r="R722" s="231">
        <v>12621</v>
      </c>
      <c r="S722" s="230">
        <v>44410</v>
      </c>
      <c r="T722" s="228" t="s">
        <v>5565</v>
      </c>
    </row>
    <row r="723" spans="1:20" x14ac:dyDescent="0.25">
      <c r="A723" s="209">
        <v>713</v>
      </c>
      <c r="B723" s="210" t="s">
        <v>6832</v>
      </c>
      <c r="C723" s="228" t="s">
        <v>54</v>
      </c>
      <c r="D723" s="228"/>
      <c r="E723" s="226"/>
      <c r="F723" s="228" t="s">
        <v>6833</v>
      </c>
      <c r="G723" s="228" t="s">
        <v>94</v>
      </c>
      <c r="H723" s="228" t="s">
        <v>5731</v>
      </c>
      <c r="I723" s="228">
        <v>1</v>
      </c>
      <c r="J723" s="228" t="s">
        <v>5564</v>
      </c>
      <c r="K723" s="228">
        <v>19380000</v>
      </c>
      <c r="L723" s="229"/>
      <c r="M723" s="230">
        <v>44408</v>
      </c>
      <c r="N723" s="228">
        <v>1</v>
      </c>
      <c r="O723" s="228" t="s">
        <v>5564</v>
      </c>
      <c r="P723" s="228">
        <v>19250800</v>
      </c>
      <c r="Q723" s="229"/>
      <c r="R723" s="231">
        <v>12621</v>
      </c>
      <c r="S723" s="230">
        <v>44410</v>
      </c>
      <c r="T723" s="228" t="s">
        <v>5565</v>
      </c>
    </row>
    <row r="724" spans="1:20" x14ac:dyDescent="0.25">
      <c r="A724" s="209">
        <v>714</v>
      </c>
      <c r="B724" s="210" t="s">
        <v>6834</v>
      </c>
      <c r="C724" s="228" t="s">
        <v>54</v>
      </c>
      <c r="D724" s="228"/>
      <c r="E724" s="226"/>
      <c r="F724" s="228" t="s">
        <v>6835</v>
      </c>
      <c r="G724" s="228" t="s">
        <v>94</v>
      </c>
      <c r="H724" s="228" t="s">
        <v>5563</v>
      </c>
      <c r="I724" s="228">
        <v>1</v>
      </c>
      <c r="J724" s="228" t="s">
        <v>5564</v>
      </c>
      <c r="K724" s="228">
        <v>18300000</v>
      </c>
      <c r="L724" s="229"/>
      <c r="M724" s="230">
        <v>44408</v>
      </c>
      <c r="N724" s="228">
        <v>1</v>
      </c>
      <c r="O724" s="228" t="s">
        <v>5564</v>
      </c>
      <c r="P724" s="228">
        <v>18178000</v>
      </c>
      <c r="Q724" s="229"/>
      <c r="R724" s="231">
        <v>12621</v>
      </c>
      <c r="S724" s="230">
        <v>44410</v>
      </c>
      <c r="T724" s="228" t="s">
        <v>5565</v>
      </c>
    </row>
    <row r="725" spans="1:20" x14ac:dyDescent="0.25">
      <c r="A725" s="209">
        <v>715</v>
      </c>
      <c r="B725" s="210" t="s">
        <v>6836</v>
      </c>
      <c r="C725" s="228" t="s">
        <v>54</v>
      </c>
      <c r="D725" s="228"/>
      <c r="E725" s="226"/>
      <c r="F725" s="228" t="s">
        <v>6837</v>
      </c>
      <c r="G725" s="228" t="s">
        <v>94</v>
      </c>
      <c r="H725" s="228" t="s">
        <v>5563</v>
      </c>
      <c r="I725" s="228">
        <v>1</v>
      </c>
      <c r="J725" s="228" t="s">
        <v>5564</v>
      </c>
      <c r="K725" s="228">
        <v>12200000</v>
      </c>
      <c r="L725" s="229"/>
      <c r="M725" s="230">
        <v>44408</v>
      </c>
      <c r="N725" s="228">
        <v>1</v>
      </c>
      <c r="O725" s="228" t="s">
        <v>5564</v>
      </c>
      <c r="P725" s="228">
        <v>12118667</v>
      </c>
      <c r="Q725" s="229"/>
      <c r="R725" s="231">
        <v>10021</v>
      </c>
      <c r="S725" s="230">
        <v>44410</v>
      </c>
      <c r="T725" s="228" t="s">
        <v>5565</v>
      </c>
    </row>
    <row r="726" spans="1:20" x14ac:dyDescent="0.25">
      <c r="A726" s="209">
        <v>716</v>
      </c>
      <c r="B726" s="210" t="s">
        <v>6838</v>
      </c>
      <c r="C726" s="228" t="s">
        <v>54</v>
      </c>
      <c r="D726" s="228"/>
      <c r="E726" s="226"/>
      <c r="F726" s="228" t="s">
        <v>6839</v>
      </c>
      <c r="G726" s="228" t="s">
        <v>94</v>
      </c>
      <c r="H726" s="228" t="s">
        <v>5563</v>
      </c>
      <c r="I726" s="228">
        <v>1</v>
      </c>
      <c r="J726" s="228" t="s">
        <v>5564</v>
      </c>
      <c r="K726" s="228">
        <v>14790000</v>
      </c>
      <c r="L726" s="229"/>
      <c r="M726" s="230">
        <v>44408</v>
      </c>
      <c r="N726" s="228">
        <v>1</v>
      </c>
      <c r="O726" s="228" t="s">
        <v>5564</v>
      </c>
      <c r="P726" s="228">
        <v>14691400</v>
      </c>
      <c r="Q726" s="229"/>
      <c r="R726" s="231">
        <v>10021</v>
      </c>
      <c r="S726" s="230">
        <v>44410</v>
      </c>
      <c r="T726" s="228" t="s">
        <v>5565</v>
      </c>
    </row>
    <row r="727" spans="1:20" x14ac:dyDescent="0.25">
      <c r="A727" s="209">
        <v>717</v>
      </c>
      <c r="B727" s="210" t="s">
        <v>6840</v>
      </c>
      <c r="C727" s="228" t="s">
        <v>54</v>
      </c>
      <c r="D727" s="228"/>
      <c r="E727" s="226"/>
      <c r="F727" s="228" t="s">
        <v>6841</v>
      </c>
      <c r="G727" s="228" t="s">
        <v>94</v>
      </c>
      <c r="H727" s="228" t="s">
        <v>5563</v>
      </c>
      <c r="I727" s="228">
        <v>1</v>
      </c>
      <c r="J727" s="228" t="s">
        <v>5564</v>
      </c>
      <c r="K727" s="228">
        <v>14790000</v>
      </c>
      <c r="L727" s="229"/>
      <c r="M727" s="230">
        <v>44408</v>
      </c>
      <c r="N727" s="228">
        <v>1</v>
      </c>
      <c r="O727" s="228" t="s">
        <v>5564</v>
      </c>
      <c r="P727" s="228">
        <v>14691400</v>
      </c>
      <c r="Q727" s="229"/>
      <c r="R727" s="231">
        <v>10021</v>
      </c>
      <c r="S727" s="230">
        <v>44410</v>
      </c>
      <c r="T727" s="228" t="s">
        <v>5565</v>
      </c>
    </row>
    <row r="728" spans="1:20" x14ac:dyDescent="0.25">
      <c r="A728" s="209">
        <v>718</v>
      </c>
      <c r="B728" s="210" t="s">
        <v>6842</v>
      </c>
      <c r="C728" s="228" t="s">
        <v>54</v>
      </c>
      <c r="D728" s="228"/>
      <c r="E728" s="226"/>
      <c r="F728" s="228" t="s">
        <v>6843</v>
      </c>
      <c r="G728" s="228" t="s">
        <v>94</v>
      </c>
      <c r="H728" s="228" t="s">
        <v>5642</v>
      </c>
      <c r="I728" s="228">
        <v>1</v>
      </c>
      <c r="J728" s="228" t="s">
        <v>5564</v>
      </c>
      <c r="K728" s="228">
        <v>34170000</v>
      </c>
      <c r="L728" s="229"/>
      <c r="M728" s="230">
        <v>44408</v>
      </c>
      <c r="N728" s="228">
        <v>1</v>
      </c>
      <c r="O728" s="228" t="s">
        <v>5564</v>
      </c>
      <c r="P728" s="228">
        <v>33942200</v>
      </c>
      <c r="Q728" s="229"/>
      <c r="R728" s="231">
        <v>22921</v>
      </c>
      <c r="S728" s="230">
        <v>44410</v>
      </c>
      <c r="T728" s="228" t="s">
        <v>5565</v>
      </c>
    </row>
    <row r="729" spans="1:20" x14ac:dyDescent="0.25">
      <c r="A729" s="209">
        <v>719</v>
      </c>
      <c r="B729" s="210" t="s">
        <v>6844</v>
      </c>
      <c r="C729" s="228" t="s">
        <v>54</v>
      </c>
      <c r="D729" s="228"/>
      <c r="E729" s="226"/>
      <c r="F729" s="228" t="s">
        <v>6845</v>
      </c>
      <c r="G729" s="228" t="s">
        <v>94</v>
      </c>
      <c r="H729" s="228" t="s">
        <v>5642</v>
      </c>
      <c r="I729" s="228">
        <v>1</v>
      </c>
      <c r="J729" s="228" t="s">
        <v>5564</v>
      </c>
      <c r="K729" s="228">
        <v>43350000</v>
      </c>
      <c r="L729" s="229"/>
      <c r="M729" s="230">
        <v>44408</v>
      </c>
      <c r="N729" s="228">
        <v>1</v>
      </c>
      <c r="O729" s="228" t="s">
        <v>5564</v>
      </c>
      <c r="P729" s="228">
        <v>43061000</v>
      </c>
      <c r="Q729" s="229"/>
      <c r="R729" s="231">
        <v>22921</v>
      </c>
      <c r="S729" s="230">
        <v>44410</v>
      </c>
      <c r="T729" s="228" t="s">
        <v>5565</v>
      </c>
    </row>
    <row r="730" spans="1:20" x14ac:dyDescent="0.25">
      <c r="A730" s="209">
        <v>720</v>
      </c>
      <c r="B730" s="210" t="s">
        <v>6846</v>
      </c>
      <c r="C730" s="228" t="s">
        <v>54</v>
      </c>
      <c r="D730" s="228"/>
      <c r="E730" s="226"/>
      <c r="F730" s="228" t="s">
        <v>6847</v>
      </c>
      <c r="G730" s="228" t="s">
        <v>94</v>
      </c>
      <c r="H730" s="228" t="s">
        <v>5642</v>
      </c>
      <c r="I730" s="228">
        <v>1</v>
      </c>
      <c r="J730" s="228" t="s">
        <v>5564</v>
      </c>
      <c r="K730" s="228">
        <v>46920000</v>
      </c>
      <c r="L730" s="229"/>
      <c r="M730" s="230">
        <v>44408</v>
      </c>
      <c r="N730" s="228">
        <v>1</v>
      </c>
      <c r="O730" s="228" t="s">
        <v>5564</v>
      </c>
      <c r="P730" s="228">
        <v>46607200</v>
      </c>
      <c r="Q730" s="229"/>
      <c r="R730" s="231">
        <v>22921</v>
      </c>
      <c r="S730" s="230">
        <v>44410</v>
      </c>
      <c r="T730" s="228" t="s">
        <v>5565</v>
      </c>
    </row>
    <row r="731" spans="1:20" x14ac:dyDescent="0.25">
      <c r="A731" s="209">
        <v>721</v>
      </c>
      <c r="B731" s="210" t="s">
        <v>6848</v>
      </c>
      <c r="C731" s="228" t="s">
        <v>54</v>
      </c>
      <c r="D731" s="228"/>
      <c r="E731" s="226"/>
      <c r="F731" s="228" t="s">
        <v>6849</v>
      </c>
      <c r="G731" s="228" t="s">
        <v>94</v>
      </c>
      <c r="H731" s="228" t="s">
        <v>5585</v>
      </c>
      <c r="I731" s="228">
        <v>1</v>
      </c>
      <c r="J731" s="228" t="s">
        <v>5564</v>
      </c>
      <c r="K731" s="228">
        <v>34170000</v>
      </c>
      <c r="L731" s="229"/>
      <c r="M731" s="230">
        <v>44408</v>
      </c>
      <c r="N731" s="228">
        <v>1</v>
      </c>
      <c r="O731" s="228" t="s">
        <v>5564</v>
      </c>
      <c r="P731" s="228">
        <v>34170000</v>
      </c>
      <c r="Q731" s="229"/>
      <c r="R731" s="231">
        <v>2221</v>
      </c>
      <c r="S731" s="230">
        <v>44410</v>
      </c>
      <c r="T731" s="228" t="s">
        <v>5565</v>
      </c>
    </row>
    <row r="732" spans="1:20" x14ac:dyDescent="0.25">
      <c r="A732" s="209">
        <v>722</v>
      </c>
      <c r="B732" s="210" t="s">
        <v>6850</v>
      </c>
      <c r="C732" s="228" t="s">
        <v>54</v>
      </c>
      <c r="D732" s="228"/>
      <c r="E732" s="226"/>
      <c r="F732" s="228" t="s">
        <v>6851</v>
      </c>
      <c r="G732" s="228" t="s">
        <v>94</v>
      </c>
      <c r="H732" s="228" t="s">
        <v>6852</v>
      </c>
      <c r="I732" s="228">
        <v>1</v>
      </c>
      <c r="J732" s="228" t="s">
        <v>5564</v>
      </c>
      <c r="K732" s="228">
        <v>36000000</v>
      </c>
      <c r="L732" s="229"/>
      <c r="M732" s="230">
        <v>44408</v>
      </c>
      <c r="N732" s="228">
        <v>1</v>
      </c>
      <c r="O732" s="228" t="s">
        <v>5564</v>
      </c>
      <c r="P732" s="228">
        <v>34170000</v>
      </c>
      <c r="Q732" s="229"/>
      <c r="R732" s="228">
        <v>2221</v>
      </c>
      <c r="S732" s="230">
        <v>44411</v>
      </c>
      <c r="T732" s="228" t="s">
        <v>5565</v>
      </c>
    </row>
    <row r="733" spans="1:20" x14ac:dyDescent="0.25">
      <c r="A733" s="209">
        <v>723</v>
      </c>
      <c r="B733" s="210" t="s">
        <v>6853</v>
      </c>
      <c r="C733" s="228" t="s">
        <v>54</v>
      </c>
      <c r="D733" s="228"/>
      <c r="E733" s="226"/>
      <c r="F733" s="228" t="s">
        <v>6854</v>
      </c>
      <c r="G733" s="228" t="s">
        <v>94</v>
      </c>
      <c r="H733" s="228" t="s">
        <v>5585</v>
      </c>
      <c r="I733" s="228">
        <v>1</v>
      </c>
      <c r="J733" s="228" t="s">
        <v>5564</v>
      </c>
      <c r="K733" s="228">
        <v>28050000</v>
      </c>
      <c r="L733" s="229"/>
      <c r="M733" s="230">
        <v>44408</v>
      </c>
      <c r="N733" s="228">
        <v>1</v>
      </c>
      <c r="O733" s="228" t="s">
        <v>5564</v>
      </c>
      <c r="P733" s="228">
        <v>28050000</v>
      </c>
      <c r="Q733" s="229"/>
      <c r="R733" s="231">
        <v>2221</v>
      </c>
      <c r="S733" s="230">
        <v>44411</v>
      </c>
      <c r="T733" s="228" t="s">
        <v>5565</v>
      </c>
    </row>
    <row r="734" spans="1:20" x14ac:dyDescent="0.25">
      <c r="A734" s="209">
        <v>724</v>
      </c>
      <c r="B734" s="210" t="s">
        <v>6855</v>
      </c>
      <c r="C734" s="228" t="s">
        <v>54</v>
      </c>
      <c r="D734" s="228"/>
      <c r="E734" s="226"/>
      <c r="F734" s="228" t="s">
        <v>6856</v>
      </c>
      <c r="G734" s="228" t="s">
        <v>94</v>
      </c>
      <c r="H734" s="228" t="s">
        <v>5593</v>
      </c>
      <c r="I734" s="228">
        <v>1</v>
      </c>
      <c r="J734" s="228" t="s">
        <v>5564</v>
      </c>
      <c r="K734" s="228">
        <v>8540000</v>
      </c>
      <c r="L734" s="229"/>
      <c r="M734" s="230">
        <v>44439</v>
      </c>
      <c r="N734" s="228">
        <v>1</v>
      </c>
      <c r="O734" s="228" t="s">
        <v>5564</v>
      </c>
      <c r="P734" s="228">
        <v>8540000</v>
      </c>
      <c r="Q734" s="229"/>
      <c r="R734" s="231">
        <v>6221</v>
      </c>
      <c r="S734" s="230">
        <v>44420</v>
      </c>
      <c r="T734" s="228" t="s">
        <v>5565</v>
      </c>
    </row>
    <row r="735" spans="1:20" x14ac:dyDescent="0.25">
      <c r="A735" s="209">
        <v>725</v>
      </c>
      <c r="B735" s="210" t="s">
        <v>6857</v>
      </c>
      <c r="C735" s="228" t="s">
        <v>54</v>
      </c>
      <c r="D735" s="228"/>
      <c r="E735" s="226"/>
      <c r="F735" s="228" t="s">
        <v>6858</v>
      </c>
      <c r="G735" s="228" t="s">
        <v>94</v>
      </c>
      <c r="H735" s="228" t="s">
        <v>6859</v>
      </c>
      <c r="I735" s="228">
        <v>1</v>
      </c>
      <c r="J735" s="228" t="s">
        <v>5564</v>
      </c>
      <c r="K735" s="228">
        <v>88555058</v>
      </c>
      <c r="L735" s="229"/>
      <c r="M735" s="230">
        <v>44439</v>
      </c>
      <c r="N735" s="228">
        <v>1</v>
      </c>
      <c r="O735" s="228" t="s">
        <v>5564</v>
      </c>
      <c r="P735" s="228">
        <v>88555058</v>
      </c>
      <c r="Q735" s="229"/>
      <c r="R735" s="231">
        <v>18921</v>
      </c>
      <c r="S735" s="230">
        <v>44417</v>
      </c>
      <c r="T735" s="228" t="s">
        <v>5565</v>
      </c>
    </row>
    <row r="736" spans="1:20" x14ac:dyDescent="0.25">
      <c r="A736" s="209">
        <v>726</v>
      </c>
      <c r="B736" s="210" t="s">
        <v>6860</v>
      </c>
      <c r="C736" s="228" t="s">
        <v>54</v>
      </c>
      <c r="D736" s="228"/>
      <c r="E736" s="226"/>
      <c r="F736" s="228" t="s">
        <v>5584</v>
      </c>
      <c r="G736" s="228" t="s">
        <v>94</v>
      </c>
      <c r="H736" s="228" t="s">
        <v>5585</v>
      </c>
      <c r="I736" s="228">
        <v>1</v>
      </c>
      <c r="J736" s="228" t="s">
        <v>5564</v>
      </c>
      <c r="K736" s="228">
        <v>63140000</v>
      </c>
      <c r="L736" s="229"/>
      <c r="M736" s="230">
        <v>44439</v>
      </c>
      <c r="N736" s="228">
        <v>1</v>
      </c>
      <c r="O736" s="228" t="s">
        <v>5564</v>
      </c>
      <c r="P736" s="228">
        <v>59772553</v>
      </c>
      <c r="Q736" s="229"/>
      <c r="R736" s="231">
        <v>2221</v>
      </c>
      <c r="S736" s="230">
        <v>44418</v>
      </c>
      <c r="T736" s="228" t="s">
        <v>5565</v>
      </c>
    </row>
    <row r="737" spans="1:20" x14ac:dyDescent="0.25">
      <c r="A737" s="209">
        <v>727</v>
      </c>
      <c r="B737" s="210" t="s">
        <v>6861</v>
      </c>
      <c r="C737" s="228" t="s">
        <v>54</v>
      </c>
      <c r="D737" s="228"/>
      <c r="E737" s="226"/>
      <c r="F737" s="228" t="s">
        <v>6862</v>
      </c>
      <c r="G737" s="228" t="s">
        <v>94</v>
      </c>
      <c r="H737" s="228" t="s">
        <v>6013</v>
      </c>
      <c r="I737" s="228">
        <v>1</v>
      </c>
      <c r="J737" s="228" t="s">
        <v>5564</v>
      </c>
      <c r="K737" s="228">
        <v>28050000</v>
      </c>
      <c r="L737" s="229"/>
      <c r="M737" s="230">
        <v>44439</v>
      </c>
      <c r="N737" s="228">
        <v>1</v>
      </c>
      <c r="O737" s="228" t="s">
        <v>5564</v>
      </c>
      <c r="P737" s="228">
        <v>26554000</v>
      </c>
      <c r="Q737" s="229"/>
      <c r="R737" s="231">
        <v>11121</v>
      </c>
      <c r="S737" s="230">
        <v>44419</v>
      </c>
      <c r="T737" s="228" t="s">
        <v>5565</v>
      </c>
    </row>
    <row r="738" spans="1:20" x14ac:dyDescent="0.25">
      <c r="A738" s="209">
        <v>728</v>
      </c>
      <c r="B738" s="210" t="s">
        <v>6863</v>
      </c>
      <c r="C738" s="228" t="s">
        <v>54</v>
      </c>
      <c r="D738" s="228"/>
      <c r="E738" s="226"/>
      <c r="F738" s="228" t="s">
        <v>6864</v>
      </c>
      <c r="G738" s="228" t="s">
        <v>94</v>
      </c>
      <c r="H738" s="228" t="s">
        <v>6013</v>
      </c>
      <c r="I738" s="228">
        <v>1</v>
      </c>
      <c r="J738" s="228" t="s">
        <v>5564</v>
      </c>
      <c r="K738" s="228">
        <v>28050000</v>
      </c>
      <c r="L738" s="229"/>
      <c r="M738" s="230">
        <v>44439</v>
      </c>
      <c r="N738" s="228">
        <v>1</v>
      </c>
      <c r="O738" s="228" t="s">
        <v>5564</v>
      </c>
      <c r="P738" s="228">
        <v>26554000</v>
      </c>
      <c r="Q738" s="229"/>
      <c r="R738" s="231">
        <v>11121</v>
      </c>
      <c r="S738" s="230">
        <v>44419</v>
      </c>
      <c r="T738" s="228" t="s">
        <v>5565</v>
      </c>
    </row>
    <row r="739" spans="1:20" x14ac:dyDescent="0.25">
      <c r="A739" s="209">
        <v>729</v>
      </c>
      <c r="B739" s="210" t="s">
        <v>6865</v>
      </c>
      <c r="C739" s="228" t="s">
        <v>54</v>
      </c>
      <c r="D739" s="228"/>
      <c r="E739" s="226"/>
      <c r="F739" s="228" t="s">
        <v>6866</v>
      </c>
      <c r="G739" s="228" t="s">
        <v>94</v>
      </c>
      <c r="H739" s="228" t="s">
        <v>5593</v>
      </c>
      <c r="I739" s="228">
        <v>1</v>
      </c>
      <c r="J739" s="228" t="s">
        <v>5564</v>
      </c>
      <c r="K739" s="228">
        <v>12200000</v>
      </c>
      <c r="L739" s="229"/>
      <c r="M739" s="230">
        <v>44439</v>
      </c>
      <c r="N739" s="228">
        <v>1</v>
      </c>
      <c r="O739" s="228" t="s">
        <v>5564</v>
      </c>
      <c r="P739" s="228">
        <v>11793333</v>
      </c>
      <c r="Q739" s="229"/>
      <c r="R739" s="231">
        <v>6221</v>
      </c>
      <c r="S739" s="230">
        <v>44414</v>
      </c>
      <c r="T739" s="228" t="s">
        <v>5565</v>
      </c>
    </row>
    <row r="740" spans="1:20" x14ac:dyDescent="0.25">
      <c r="A740" s="209">
        <v>730</v>
      </c>
      <c r="B740" s="210" t="s">
        <v>6867</v>
      </c>
      <c r="C740" s="228" t="s">
        <v>54</v>
      </c>
      <c r="D740" s="228"/>
      <c r="E740" s="226"/>
      <c r="F740" s="228" t="s">
        <v>6868</v>
      </c>
      <c r="G740" s="228" t="s">
        <v>94</v>
      </c>
      <c r="H740" s="228" t="s">
        <v>5593</v>
      </c>
      <c r="I740" s="228">
        <v>1</v>
      </c>
      <c r="J740" s="228" t="s">
        <v>5564</v>
      </c>
      <c r="K740" s="228">
        <v>12200000</v>
      </c>
      <c r="L740" s="229"/>
      <c r="M740" s="230">
        <v>44439</v>
      </c>
      <c r="N740" s="228">
        <v>1</v>
      </c>
      <c r="O740" s="228" t="s">
        <v>5564</v>
      </c>
      <c r="P740" s="228">
        <v>11793333</v>
      </c>
      <c r="Q740" s="229"/>
      <c r="R740" s="231">
        <v>6221</v>
      </c>
      <c r="S740" s="230">
        <v>44414</v>
      </c>
      <c r="T740" s="228" t="s">
        <v>5565</v>
      </c>
    </row>
    <row r="741" spans="1:20" x14ac:dyDescent="0.25">
      <c r="A741" s="209">
        <v>731</v>
      </c>
      <c r="B741" s="210" t="s">
        <v>6869</v>
      </c>
      <c r="C741" s="228" t="s">
        <v>54</v>
      </c>
      <c r="D741" s="228"/>
      <c r="E741" s="226"/>
      <c r="F741" s="228" t="s">
        <v>6870</v>
      </c>
      <c r="G741" s="228" t="s">
        <v>94</v>
      </c>
      <c r="H741" s="228" t="s">
        <v>5774</v>
      </c>
      <c r="I741" s="228">
        <v>1</v>
      </c>
      <c r="J741" s="228" t="s">
        <v>5564</v>
      </c>
      <c r="K741" s="228">
        <v>28050000</v>
      </c>
      <c r="L741" s="229"/>
      <c r="M741" s="230">
        <v>44439</v>
      </c>
      <c r="N741" s="228">
        <v>1</v>
      </c>
      <c r="O741" s="228" t="s">
        <v>5564</v>
      </c>
      <c r="P741" s="228">
        <v>28050000</v>
      </c>
      <c r="Q741" s="229"/>
      <c r="R741" s="231">
        <v>7321</v>
      </c>
      <c r="S741" s="230">
        <v>44418</v>
      </c>
      <c r="T741" s="228" t="s">
        <v>5565</v>
      </c>
    </row>
    <row r="742" spans="1:20" x14ac:dyDescent="0.25">
      <c r="A742" s="209">
        <v>732</v>
      </c>
      <c r="B742" s="210" t="s">
        <v>6871</v>
      </c>
      <c r="C742" s="228" t="s">
        <v>54</v>
      </c>
      <c r="D742" s="228"/>
      <c r="E742" s="226"/>
      <c r="F742" s="228" t="s">
        <v>6872</v>
      </c>
      <c r="G742" s="228" t="s">
        <v>94</v>
      </c>
      <c r="H742" s="228" t="s">
        <v>6873</v>
      </c>
      <c r="I742" s="228">
        <v>1</v>
      </c>
      <c r="J742" s="228" t="s">
        <v>5564</v>
      </c>
      <c r="K742" s="228">
        <v>28050000</v>
      </c>
      <c r="L742" s="229"/>
      <c r="M742" s="230">
        <v>44439</v>
      </c>
      <c r="N742" s="228">
        <v>1</v>
      </c>
      <c r="O742" s="228" t="s">
        <v>5564</v>
      </c>
      <c r="P742" s="228">
        <v>28050000</v>
      </c>
      <c r="Q742" s="229"/>
      <c r="R742" s="231">
        <v>9321</v>
      </c>
      <c r="S742" s="230">
        <v>44419</v>
      </c>
      <c r="T742" s="228" t="s">
        <v>5565</v>
      </c>
    </row>
    <row r="743" spans="1:20" x14ac:dyDescent="0.25">
      <c r="A743" s="209">
        <v>733</v>
      </c>
      <c r="B743" s="210" t="s">
        <v>6874</v>
      </c>
      <c r="C743" s="228" t="s">
        <v>54</v>
      </c>
      <c r="D743" s="228"/>
      <c r="E743" s="226"/>
      <c r="F743" s="228" t="s">
        <v>6875</v>
      </c>
      <c r="G743" s="228" t="s">
        <v>94</v>
      </c>
      <c r="H743" s="228" t="s">
        <v>5625</v>
      </c>
      <c r="I743" s="228">
        <v>1</v>
      </c>
      <c r="J743" s="228" t="s">
        <v>5564</v>
      </c>
      <c r="K743" s="228">
        <v>65688000</v>
      </c>
      <c r="L743" s="229"/>
      <c r="M743" s="230">
        <v>44439</v>
      </c>
      <c r="N743" s="228">
        <v>1</v>
      </c>
      <c r="O743" s="228" t="s">
        <v>5564</v>
      </c>
      <c r="P743" s="228">
        <v>46920000</v>
      </c>
      <c r="Q743" s="229"/>
      <c r="R743" s="231">
        <v>11921</v>
      </c>
      <c r="S743" s="230">
        <v>44419</v>
      </c>
      <c r="T743" s="228" t="s">
        <v>5565</v>
      </c>
    </row>
    <row r="744" spans="1:20" x14ac:dyDescent="0.25">
      <c r="A744" s="209">
        <v>734</v>
      </c>
      <c r="B744" s="210" t="s">
        <v>6876</v>
      </c>
      <c r="C744" s="228" t="s">
        <v>54</v>
      </c>
      <c r="D744" s="228"/>
      <c r="E744" s="226"/>
      <c r="F744" s="228" t="s">
        <v>6877</v>
      </c>
      <c r="G744" s="228" t="s">
        <v>94</v>
      </c>
      <c r="H744" s="228" t="s">
        <v>5585</v>
      </c>
      <c r="I744" s="228">
        <v>1</v>
      </c>
      <c r="J744" s="228" t="s">
        <v>5564</v>
      </c>
      <c r="K744" s="228">
        <v>19380000</v>
      </c>
      <c r="L744" s="229"/>
      <c r="M744" s="230">
        <v>44408</v>
      </c>
      <c r="N744" s="228">
        <v>1</v>
      </c>
      <c r="O744" s="228" t="s">
        <v>5564</v>
      </c>
      <c r="P744" s="228">
        <v>19380000</v>
      </c>
      <c r="Q744" s="229"/>
      <c r="R744" s="231">
        <v>2221</v>
      </c>
      <c r="S744" s="230">
        <v>44413</v>
      </c>
      <c r="T744" s="228" t="s">
        <v>5565</v>
      </c>
    </row>
    <row r="745" spans="1:20" x14ac:dyDescent="0.25">
      <c r="A745" s="209">
        <v>735</v>
      </c>
      <c r="B745" s="210" t="s">
        <v>6878</v>
      </c>
      <c r="C745" s="228" t="s">
        <v>54</v>
      </c>
      <c r="D745" s="228"/>
      <c r="E745" s="226"/>
      <c r="F745" s="228" t="s">
        <v>6879</v>
      </c>
      <c r="G745" s="228" t="s">
        <v>94</v>
      </c>
      <c r="H745" s="228" t="s">
        <v>5593</v>
      </c>
      <c r="I745" s="228">
        <v>1</v>
      </c>
      <c r="J745" s="228" t="s">
        <v>5564</v>
      </c>
      <c r="K745" s="228">
        <v>20400000</v>
      </c>
      <c r="L745" s="229"/>
      <c r="M745" s="230">
        <v>44408</v>
      </c>
      <c r="N745" s="228">
        <v>1</v>
      </c>
      <c r="O745" s="228" t="s">
        <v>5564</v>
      </c>
      <c r="P745" s="228">
        <v>20400000</v>
      </c>
      <c r="Q745" s="229"/>
      <c r="R745" s="231">
        <v>6221</v>
      </c>
      <c r="S745" s="230">
        <v>44410</v>
      </c>
      <c r="T745" s="228" t="s">
        <v>5565</v>
      </c>
    </row>
    <row r="746" spans="1:20" x14ac:dyDescent="0.25">
      <c r="A746" s="209">
        <v>736</v>
      </c>
      <c r="B746" s="210" t="s">
        <v>6880</v>
      </c>
      <c r="C746" s="228" t="s">
        <v>54</v>
      </c>
      <c r="D746" s="228"/>
      <c r="E746" s="226"/>
      <c r="F746" s="228" t="s">
        <v>6881</v>
      </c>
      <c r="G746" s="228" t="s">
        <v>94</v>
      </c>
      <c r="H746" s="228" t="s">
        <v>5585</v>
      </c>
      <c r="I746" s="228">
        <v>1</v>
      </c>
      <c r="J746" s="228" t="s">
        <v>5564</v>
      </c>
      <c r="K746" s="228">
        <v>21420000</v>
      </c>
      <c r="L746" s="229"/>
      <c r="M746" s="230">
        <v>44408</v>
      </c>
      <c r="N746" s="228">
        <v>1</v>
      </c>
      <c r="O746" s="228" t="s">
        <v>5564</v>
      </c>
      <c r="P746" s="228">
        <v>21420000</v>
      </c>
      <c r="Q746" s="229"/>
      <c r="R746" s="231">
        <v>2221</v>
      </c>
      <c r="S746" s="230">
        <v>44413</v>
      </c>
      <c r="T746" s="228" t="s">
        <v>5565</v>
      </c>
    </row>
    <row r="747" spans="1:20" x14ac:dyDescent="0.25">
      <c r="A747" s="209">
        <v>737</v>
      </c>
      <c r="B747" s="210" t="s">
        <v>6882</v>
      </c>
      <c r="C747" s="228" t="s">
        <v>54</v>
      </c>
      <c r="D747" s="228"/>
      <c r="E747" s="226"/>
      <c r="F747" s="228" t="s">
        <v>6883</v>
      </c>
      <c r="G747" s="228" t="s">
        <v>94</v>
      </c>
      <c r="H747" s="228" t="s">
        <v>5642</v>
      </c>
      <c r="I747" s="228">
        <v>1</v>
      </c>
      <c r="J747" s="228" t="s">
        <v>5564</v>
      </c>
      <c r="K747" s="228">
        <v>18300000</v>
      </c>
      <c r="L747" s="229"/>
      <c r="M747" s="230">
        <v>44408</v>
      </c>
      <c r="N747" s="228">
        <v>1</v>
      </c>
      <c r="O747" s="228" t="s">
        <v>5564</v>
      </c>
      <c r="P747" s="228">
        <v>18300000</v>
      </c>
      <c r="Q747" s="229"/>
      <c r="R747" s="231">
        <v>18321</v>
      </c>
      <c r="S747" s="230">
        <v>44414</v>
      </c>
      <c r="T747" s="228" t="s">
        <v>5565</v>
      </c>
    </row>
    <row r="748" spans="1:20" x14ac:dyDescent="0.25">
      <c r="A748" s="209">
        <v>738</v>
      </c>
      <c r="B748" s="210" t="s">
        <v>6884</v>
      </c>
      <c r="C748" s="228" t="s">
        <v>54</v>
      </c>
      <c r="D748" s="228"/>
      <c r="E748" s="226"/>
      <c r="F748" s="228" t="s">
        <v>6885</v>
      </c>
      <c r="G748" s="228" t="s">
        <v>94</v>
      </c>
      <c r="H748" s="228" t="s">
        <v>5585</v>
      </c>
      <c r="I748" s="228">
        <v>1</v>
      </c>
      <c r="J748" s="228" t="s">
        <v>5564</v>
      </c>
      <c r="K748" s="228">
        <v>38250000</v>
      </c>
      <c r="L748" s="229"/>
      <c r="M748" s="230">
        <v>44408</v>
      </c>
      <c r="N748" s="228">
        <v>1</v>
      </c>
      <c r="O748" s="228" t="s">
        <v>5564</v>
      </c>
      <c r="P748" s="228">
        <v>38250000</v>
      </c>
      <c r="Q748" s="229"/>
      <c r="R748" s="231">
        <v>2221</v>
      </c>
      <c r="S748" s="230">
        <v>44410</v>
      </c>
      <c r="T748" s="228" t="s">
        <v>5565</v>
      </c>
    </row>
    <row r="749" spans="1:20" x14ac:dyDescent="0.25">
      <c r="A749" s="209">
        <v>739</v>
      </c>
      <c r="B749" s="210" t="s">
        <v>6886</v>
      </c>
      <c r="C749" s="228" t="s">
        <v>54</v>
      </c>
      <c r="D749" s="228"/>
      <c r="E749" s="226"/>
      <c r="F749" s="228" t="s">
        <v>6887</v>
      </c>
      <c r="G749" s="228" t="s">
        <v>94</v>
      </c>
      <c r="H749" s="228" t="s">
        <v>5585</v>
      </c>
      <c r="I749" s="228">
        <v>1</v>
      </c>
      <c r="J749" s="228" t="s">
        <v>5564</v>
      </c>
      <c r="K749" s="228">
        <v>25500000</v>
      </c>
      <c r="L749" s="229"/>
      <c r="M749" s="230">
        <v>44408</v>
      </c>
      <c r="N749" s="228">
        <v>1</v>
      </c>
      <c r="O749" s="228" t="s">
        <v>5564</v>
      </c>
      <c r="P749" s="228">
        <v>25500000</v>
      </c>
      <c r="Q749" s="229"/>
      <c r="R749" s="231">
        <v>2221</v>
      </c>
      <c r="S749" s="230">
        <v>44410</v>
      </c>
      <c r="T749" s="228" t="s">
        <v>5565</v>
      </c>
    </row>
    <row r="750" spans="1:20" x14ac:dyDescent="0.25">
      <c r="A750" s="209">
        <v>740</v>
      </c>
      <c r="B750" s="210" t="s">
        <v>6888</v>
      </c>
      <c r="C750" s="228" t="s">
        <v>54</v>
      </c>
      <c r="D750" s="228"/>
      <c r="E750" s="226"/>
      <c r="F750" s="228" t="s">
        <v>6889</v>
      </c>
      <c r="G750" s="228" t="s">
        <v>94</v>
      </c>
      <c r="H750" s="228" t="s">
        <v>5755</v>
      </c>
      <c r="I750" s="228">
        <v>1</v>
      </c>
      <c r="J750" s="228" t="s">
        <v>5564</v>
      </c>
      <c r="K750" s="228">
        <v>35000000</v>
      </c>
      <c r="L750" s="229"/>
      <c r="M750" s="230">
        <v>44408</v>
      </c>
      <c r="N750" s="228">
        <v>1</v>
      </c>
      <c r="O750" s="228" t="s">
        <v>5564</v>
      </c>
      <c r="P750" s="228">
        <v>35000000</v>
      </c>
      <c r="Q750" s="229"/>
      <c r="R750" s="231">
        <v>14521</v>
      </c>
      <c r="S750" s="230">
        <v>44410</v>
      </c>
      <c r="T750" s="228" t="s">
        <v>5565</v>
      </c>
    </row>
    <row r="751" spans="1:20" x14ac:dyDescent="0.25">
      <c r="A751" s="209">
        <v>741</v>
      </c>
      <c r="B751" s="210" t="s">
        <v>6890</v>
      </c>
      <c r="C751" s="228" t="s">
        <v>54</v>
      </c>
      <c r="D751" s="228"/>
      <c r="E751" s="226"/>
      <c r="F751" s="228" t="s">
        <v>6891</v>
      </c>
      <c r="G751" s="228" t="s">
        <v>94</v>
      </c>
      <c r="H751" s="228" t="s">
        <v>6892</v>
      </c>
      <c r="I751" s="228">
        <v>1</v>
      </c>
      <c r="J751" s="228" t="s">
        <v>5564</v>
      </c>
      <c r="K751" s="228">
        <v>25500000</v>
      </c>
      <c r="L751" s="229"/>
      <c r="M751" s="230">
        <v>44408</v>
      </c>
      <c r="N751" s="228">
        <v>1</v>
      </c>
      <c r="O751" s="228" t="s">
        <v>5564</v>
      </c>
      <c r="P751" s="228">
        <v>25500000</v>
      </c>
      <c r="Q751" s="229"/>
      <c r="R751" s="231">
        <v>14521</v>
      </c>
      <c r="S751" s="230">
        <v>44413</v>
      </c>
      <c r="T751" s="228" t="s">
        <v>5565</v>
      </c>
    </row>
    <row r="752" spans="1:20" x14ac:dyDescent="0.25">
      <c r="A752" s="209">
        <v>742</v>
      </c>
      <c r="B752" s="210" t="s">
        <v>6893</v>
      </c>
      <c r="C752" s="228" t="s">
        <v>54</v>
      </c>
      <c r="D752" s="228"/>
      <c r="E752" s="226"/>
      <c r="F752" s="228" t="s">
        <v>6894</v>
      </c>
      <c r="G752" s="228" t="s">
        <v>94</v>
      </c>
      <c r="H752" s="228" t="s">
        <v>6895</v>
      </c>
      <c r="I752" s="228">
        <v>1</v>
      </c>
      <c r="J752" s="228" t="s">
        <v>5564</v>
      </c>
      <c r="K752" s="228">
        <v>38250000</v>
      </c>
      <c r="L752" s="229"/>
      <c r="M752" s="230">
        <v>44408</v>
      </c>
      <c r="N752" s="228">
        <v>1</v>
      </c>
      <c r="O752" s="228" t="s">
        <v>5564</v>
      </c>
      <c r="P752" s="228">
        <v>38250000</v>
      </c>
      <c r="Q752" s="229"/>
      <c r="R752" s="231">
        <v>14521</v>
      </c>
      <c r="S752" s="230">
        <v>44410</v>
      </c>
      <c r="T752" s="228" t="s">
        <v>5565</v>
      </c>
    </row>
    <row r="753" spans="1:20" x14ac:dyDescent="0.25">
      <c r="A753" s="209">
        <v>743</v>
      </c>
      <c r="B753" s="210" t="s">
        <v>6896</v>
      </c>
      <c r="C753" s="228" t="s">
        <v>54</v>
      </c>
      <c r="D753" s="228"/>
      <c r="E753" s="226"/>
      <c r="F753" s="228" t="s">
        <v>6897</v>
      </c>
      <c r="G753" s="228" t="s">
        <v>94</v>
      </c>
      <c r="H753" s="228" t="s">
        <v>5585</v>
      </c>
      <c r="I753" s="228">
        <v>1</v>
      </c>
      <c r="J753" s="228" t="s">
        <v>5564</v>
      </c>
      <c r="K753" s="228">
        <v>63140000</v>
      </c>
      <c r="L753" s="229"/>
      <c r="M753" s="230">
        <v>44408</v>
      </c>
      <c r="N753" s="228">
        <v>1</v>
      </c>
      <c r="O753" s="228" t="s">
        <v>5564</v>
      </c>
      <c r="P753" s="228">
        <v>63140000</v>
      </c>
      <c r="Q753" s="229"/>
      <c r="R753" s="231">
        <v>2221</v>
      </c>
      <c r="S753" s="230">
        <v>44410</v>
      </c>
      <c r="T753" s="228" t="s">
        <v>5565</v>
      </c>
    </row>
    <row r="754" spans="1:20" x14ac:dyDescent="0.25">
      <c r="A754" s="209">
        <v>744</v>
      </c>
      <c r="B754" s="210" t="s">
        <v>6898</v>
      </c>
      <c r="C754" s="228" t="s">
        <v>54</v>
      </c>
      <c r="D754" s="228"/>
      <c r="E754" s="226"/>
      <c r="F754" s="228" t="s">
        <v>6899</v>
      </c>
      <c r="G754" s="228" t="s">
        <v>94</v>
      </c>
      <c r="H754" s="228" t="s">
        <v>5642</v>
      </c>
      <c r="I754" s="228">
        <v>1</v>
      </c>
      <c r="J754" s="228" t="s">
        <v>5564</v>
      </c>
      <c r="K754" s="228">
        <v>74815000</v>
      </c>
      <c r="L754" s="229"/>
      <c r="M754" s="230">
        <v>44408</v>
      </c>
      <c r="N754" s="228">
        <v>1</v>
      </c>
      <c r="O754" s="228" t="s">
        <v>5564</v>
      </c>
      <c r="P754" s="228">
        <v>74815000</v>
      </c>
      <c r="Q754" s="229"/>
      <c r="R754" s="231">
        <v>18321</v>
      </c>
      <c r="S754" s="230">
        <v>44410</v>
      </c>
      <c r="T754" s="228" t="s">
        <v>5565</v>
      </c>
    </row>
    <row r="755" spans="1:20" x14ac:dyDescent="0.25">
      <c r="A755" s="209">
        <v>745</v>
      </c>
      <c r="B755" s="210" t="s">
        <v>6900</v>
      </c>
      <c r="C755" s="228" t="s">
        <v>54</v>
      </c>
      <c r="D755" s="228"/>
      <c r="E755" s="226"/>
      <c r="F755" s="228" t="s">
        <v>6901</v>
      </c>
      <c r="G755" s="228" t="s">
        <v>94</v>
      </c>
      <c r="H755" s="228" t="s">
        <v>5585</v>
      </c>
      <c r="I755" s="228">
        <v>1</v>
      </c>
      <c r="J755" s="228" t="s">
        <v>5564</v>
      </c>
      <c r="K755" s="228">
        <v>20400000</v>
      </c>
      <c r="L755" s="229"/>
      <c r="M755" s="230">
        <v>44408</v>
      </c>
      <c r="N755" s="228">
        <v>1</v>
      </c>
      <c r="O755" s="228" t="s">
        <v>5564</v>
      </c>
      <c r="P755" s="228">
        <v>20400000</v>
      </c>
      <c r="Q755" s="229"/>
      <c r="R755" s="231">
        <v>2221</v>
      </c>
      <c r="S755" s="230">
        <v>44410</v>
      </c>
      <c r="T755" s="228" t="s">
        <v>5565</v>
      </c>
    </row>
    <row r="756" spans="1:20" x14ac:dyDescent="0.25">
      <c r="A756" s="209">
        <v>746</v>
      </c>
      <c r="B756" s="210" t="s">
        <v>6902</v>
      </c>
      <c r="C756" s="228" t="s">
        <v>54</v>
      </c>
      <c r="D756" s="228"/>
      <c r="E756" s="226"/>
      <c r="F756" s="228" t="s">
        <v>6903</v>
      </c>
      <c r="G756" s="228" t="s">
        <v>94</v>
      </c>
      <c r="H756" s="228" t="s">
        <v>5642</v>
      </c>
      <c r="I756" s="228">
        <v>1</v>
      </c>
      <c r="J756" s="228" t="s">
        <v>5564</v>
      </c>
      <c r="K756" s="228">
        <v>28050000</v>
      </c>
      <c r="L756" s="229"/>
      <c r="M756" s="230">
        <v>44408</v>
      </c>
      <c r="N756" s="228">
        <v>1</v>
      </c>
      <c r="O756" s="228" t="s">
        <v>5564</v>
      </c>
      <c r="P756" s="228">
        <v>28050000</v>
      </c>
      <c r="Q756" s="229"/>
      <c r="R756" s="231">
        <v>18321</v>
      </c>
      <c r="S756" s="230">
        <v>44411</v>
      </c>
      <c r="T756" s="228" t="s">
        <v>5565</v>
      </c>
    </row>
    <row r="757" spans="1:20" x14ac:dyDescent="0.25">
      <c r="A757" s="209">
        <v>747</v>
      </c>
      <c r="B757" s="210" t="s">
        <v>6904</v>
      </c>
      <c r="C757" s="228" t="s">
        <v>54</v>
      </c>
      <c r="D757" s="228"/>
      <c r="E757" s="226"/>
      <c r="F757" s="228" t="s">
        <v>6905</v>
      </c>
      <c r="G757" s="228" t="s">
        <v>94</v>
      </c>
      <c r="H757" s="228" t="s">
        <v>5593</v>
      </c>
      <c r="I757" s="228">
        <v>1</v>
      </c>
      <c r="J757" s="228" t="s">
        <v>5564</v>
      </c>
      <c r="K757" s="228">
        <v>12200000</v>
      </c>
      <c r="L757" s="229"/>
      <c r="M757" s="230">
        <v>44408</v>
      </c>
      <c r="N757" s="228">
        <v>1</v>
      </c>
      <c r="O757" s="228" t="s">
        <v>5564</v>
      </c>
      <c r="P757" s="228">
        <v>11874667</v>
      </c>
      <c r="Q757" s="229"/>
      <c r="R757" s="231">
        <v>6221</v>
      </c>
      <c r="S757" s="230">
        <v>44413</v>
      </c>
      <c r="T757" s="228" t="s">
        <v>5565</v>
      </c>
    </row>
    <row r="758" spans="1:20" x14ac:dyDescent="0.25">
      <c r="A758" s="209">
        <v>748</v>
      </c>
      <c r="B758" s="210" t="s">
        <v>6906</v>
      </c>
      <c r="C758" s="228" t="s">
        <v>54</v>
      </c>
      <c r="D758" s="228"/>
      <c r="E758" s="226"/>
      <c r="F758" s="228" t="s">
        <v>6907</v>
      </c>
      <c r="G758" s="228" t="s">
        <v>94</v>
      </c>
      <c r="H758" s="228" t="s">
        <v>5563</v>
      </c>
      <c r="I758" s="228">
        <v>1</v>
      </c>
      <c r="J758" s="228" t="s">
        <v>5564</v>
      </c>
      <c r="K758" s="228">
        <v>21420000</v>
      </c>
      <c r="L758" s="229"/>
      <c r="M758" s="230">
        <v>44408</v>
      </c>
      <c r="N758" s="228">
        <v>1</v>
      </c>
      <c r="O758" s="228" t="s">
        <v>5564</v>
      </c>
      <c r="P758" s="228">
        <v>20400000</v>
      </c>
      <c r="Q758" s="229"/>
      <c r="R758" s="231">
        <v>19621</v>
      </c>
      <c r="S758" s="230">
        <v>44412</v>
      </c>
      <c r="T758" s="228" t="s">
        <v>5565</v>
      </c>
    </row>
    <row r="759" spans="1:20" x14ac:dyDescent="0.25">
      <c r="A759" s="209">
        <v>749</v>
      </c>
      <c r="B759" s="210" t="s">
        <v>6908</v>
      </c>
      <c r="C759" s="228" t="s">
        <v>54</v>
      </c>
      <c r="D759" s="228"/>
      <c r="E759" s="226"/>
      <c r="F759" s="228" t="s">
        <v>6909</v>
      </c>
      <c r="G759" s="228" t="s">
        <v>94</v>
      </c>
      <c r="H759" s="228" t="s">
        <v>5563</v>
      </c>
      <c r="I759" s="228">
        <v>1</v>
      </c>
      <c r="J759" s="228" t="s">
        <v>5564</v>
      </c>
      <c r="K759" s="228">
        <v>19380000</v>
      </c>
      <c r="L759" s="229"/>
      <c r="M759" s="230">
        <v>44408</v>
      </c>
      <c r="N759" s="228">
        <v>1</v>
      </c>
      <c r="O759" s="228" t="s">
        <v>5564</v>
      </c>
      <c r="P759" s="228">
        <v>19380000</v>
      </c>
      <c r="Q759" s="229"/>
      <c r="R759" s="231">
        <v>19621</v>
      </c>
      <c r="S759" s="230">
        <v>44413</v>
      </c>
      <c r="T759" s="228" t="s">
        <v>5565</v>
      </c>
    </row>
    <row r="760" spans="1:20" x14ac:dyDescent="0.25">
      <c r="A760" s="209">
        <v>750</v>
      </c>
      <c r="B760" s="210" t="s">
        <v>6910</v>
      </c>
      <c r="C760" s="228" t="s">
        <v>54</v>
      </c>
      <c r="D760" s="228"/>
      <c r="E760" s="226"/>
      <c r="F760" s="228" t="s">
        <v>6911</v>
      </c>
      <c r="G760" s="228" t="s">
        <v>94</v>
      </c>
      <c r="H760" s="228" t="s">
        <v>5563</v>
      </c>
      <c r="I760" s="228">
        <v>1</v>
      </c>
      <c r="J760" s="228" t="s">
        <v>5564</v>
      </c>
      <c r="K760" s="228">
        <v>18300000</v>
      </c>
      <c r="L760" s="229"/>
      <c r="M760" s="230">
        <v>44408</v>
      </c>
      <c r="N760" s="228">
        <v>1</v>
      </c>
      <c r="O760" s="228" t="s">
        <v>5564</v>
      </c>
      <c r="P760" s="228">
        <v>18300000</v>
      </c>
      <c r="Q760" s="229"/>
      <c r="R760" s="231">
        <v>19621</v>
      </c>
      <c r="S760" s="230">
        <v>44413</v>
      </c>
      <c r="T760" s="228" t="s">
        <v>5565</v>
      </c>
    </row>
    <row r="761" spans="1:20" x14ac:dyDescent="0.25">
      <c r="A761" s="209">
        <v>751</v>
      </c>
      <c r="B761" s="210" t="s">
        <v>6912</v>
      </c>
      <c r="C761" s="228" t="s">
        <v>54</v>
      </c>
      <c r="D761" s="228"/>
      <c r="E761" s="226"/>
      <c r="F761" s="228" t="s">
        <v>6913</v>
      </c>
      <c r="G761" s="228" t="s">
        <v>94</v>
      </c>
      <c r="H761" s="228" t="s">
        <v>5563</v>
      </c>
      <c r="I761" s="228">
        <v>1</v>
      </c>
      <c r="J761" s="228" t="s">
        <v>5564</v>
      </c>
      <c r="K761" s="228">
        <v>18300000</v>
      </c>
      <c r="L761" s="229"/>
      <c r="M761" s="230">
        <v>44408</v>
      </c>
      <c r="N761" s="228">
        <v>1</v>
      </c>
      <c r="O761" s="228" t="s">
        <v>5564</v>
      </c>
      <c r="P761" s="228">
        <v>18300000</v>
      </c>
      <c r="Q761" s="229"/>
      <c r="R761" s="231">
        <v>19621</v>
      </c>
      <c r="S761" s="230">
        <v>44413</v>
      </c>
      <c r="T761" s="228" t="s">
        <v>5565</v>
      </c>
    </row>
    <row r="762" spans="1:20" x14ac:dyDescent="0.25">
      <c r="A762" s="209">
        <v>752</v>
      </c>
      <c r="B762" s="210" t="s">
        <v>6914</v>
      </c>
      <c r="C762" s="228" t="s">
        <v>54</v>
      </c>
      <c r="D762" s="228"/>
      <c r="E762" s="226"/>
      <c r="F762" s="228" t="s">
        <v>6915</v>
      </c>
      <c r="G762" s="228" t="s">
        <v>94</v>
      </c>
      <c r="H762" s="228" t="s">
        <v>5642</v>
      </c>
      <c r="I762" s="228">
        <v>1</v>
      </c>
      <c r="J762" s="228" t="s">
        <v>5564</v>
      </c>
      <c r="K762" s="228">
        <v>18300000</v>
      </c>
      <c r="L762" s="229"/>
      <c r="M762" s="230">
        <v>44408</v>
      </c>
      <c r="N762" s="228">
        <v>1</v>
      </c>
      <c r="O762" s="228" t="s">
        <v>5564</v>
      </c>
      <c r="P762" s="228">
        <v>18056000</v>
      </c>
      <c r="Q762" s="229"/>
      <c r="R762" s="231">
        <v>18321</v>
      </c>
      <c r="S762" s="230">
        <v>44412</v>
      </c>
      <c r="T762" s="228" t="s">
        <v>5565</v>
      </c>
    </row>
    <row r="763" spans="1:20" x14ac:dyDescent="0.25">
      <c r="A763" s="209">
        <v>753</v>
      </c>
      <c r="B763" s="210" t="s">
        <v>6916</v>
      </c>
      <c r="C763" s="228" t="s">
        <v>54</v>
      </c>
      <c r="D763" s="228"/>
      <c r="E763" s="226"/>
      <c r="F763" s="228" t="s">
        <v>6917</v>
      </c>
      <c r="G763" s="228" t="s">
        <v>94</v>
      </c>
      <c r="H763" s="228" t="s">
        <v>5563</v>
      </c>
      <c r="I763" s="228">
        <v>1</v>
      </c>
      <c r="J763" s="228" t="s">
        <v>5564</v>
      </c>
      <c r="K763" s="228">
        <v>45900000</v>
      </c>
      <c r="L763" s="229"/>
      <c r="M763" s="230">
        <v>44439</v>
      </c>
      <c r="N763" s="228">
        <v>1</v>
      </c>
      <c r="O763" s="228" t="s">
        <v>5564</v>
      </c>
      <c r="P763" s="228">
        <v>19176000</v>
      </c>
      <c r="Q763" s="229"/>
      <c r="R763" s="231">
        <v>4821</v>
      </c>
      <c r="S763" s="230">
        <v>44426</v>
      </c>
      <c r="T763" s="228" t="s">
        <v>5565</v>
      </c>
    </row>
    <row r="764" spans="1:20" x14ac:dyDescent="0.25">
      <c r="A764" s="209">
        <v>754</v>
      </c>
      <c r="B764" s="210" t="s">
        <v>6918</v>
      </c>
      <c r="C764" s="228" t="s">
        <v>54</v>
      </c>
      <c r="D764" s="228"/>
      <c r="E764" s="226"/>
      <c r="F764" s="228" t="s">
        <v>6919</v>
      </c>
      <c r="G764" s="228" t="s">
        <v>94</v>
      </c>
      <c r="H764" s="228" t="s">
        <v>5567</v>
      </c>
      <c r="I764" s="228">
        <v>1</v>
      </c>
      <c r="J764" s="228" t="s">
        <v>5564</v>
      </c>
      <c r="K764" s="228">
        <v>33660000</v>
      </c>
      <c r="L764" s="229"/>
      <c r="M764" s="230">
        <v>44439</v>
      </c>
      <c r="N764" s="228">
        <v>1</v>
      </c>
      <c r="O764" s="228" t="s">
        <v>5564</v>
      </c>
      <c r="P764" s="228">
        <v>28050000</v>
      </c>
      <c r="Q764" s="229"/>
      <c r="R764" s="231">
        <v>9321</v>
      </c>
      <c r="S764" s="230">
        <v>44426</v>
      </c>
      <c r="T764" s="228" t="s">
        <v>5565</v>
      </c>
    </row>
    <row r="765" spans="1:20" x14ac:dyDescent="0.25">
      <c r="A765" s="209">
        <v>755</v>
      </c>
      <c r="B765" s="210" t="s">
        <v>6920</v>
      </c>
      <c r="C765" s="228" t="s">
        <v>54</v>
      </c>
      <c r="D765" s="228"/>
      <c r="E765" s="226"/>
      <c r="F765" s="228" t="s">
        <v>6921</v>
      </c>
      <c r="G765" s="228" t="s">
        <v>94</v>
      </c>
      <c r="H765" s="228" t="s">
        <v>5777</v>
      </c>
      <c r="I765" s="228">
        <v>1</v>
      </c>
      <c r="J765" s="228" t="s">
        <v>5564</v>
      </c>
      <c r="K765" s="228">
        <v>28050000</v>
      </c>
      <c r="L765" s="229"/>
      <c r="M765" s="230">
        <v>44439</v>
      </c>
      <c r="N765" s="228">
        <v>1</v>
      </c>
      <c r="O765" s="228" t="s">
        <v>5564</v>
      </c>
      <c r="P765" s="228">
        <v>28050000</v>
      </c>
      <c r="Q765" s="229"/>
      <c r="R765" s="231">
        <v>7321</v>
      </c>
      <c r="S765" s="230">
        <v>44421</v>
      </c>
      <c r="T765" s="228" t="s">
        <v>5565</v>
      </c>
    </row>
    <row r="766" spans="1:20" x14ac:dyDescent="0.25">
      <c r="A766" s="209">
        <v>756</v>
      </c>
      <c r="B766" s="210" t="s">
        <v>6922</v>
      </c>
      <c r="C766" s="228" t="s">
        <v>54</v>
      </c>
      <c r="D766" s="228"/>
      <c r="E766" s="226"/>
      <c r="F766" s="228" t="s">
        <v>6923</v>
      </c>
      <c r="G766" s="228" t="s">
        <v>94</v>
      </c>
      <c r="H766" s="228" t="s">
        <v>6873</v>
      </c>
      <c r="I766" s="228">
        <v>1</v>
      </c>
      <c r="J766" s="228" t="s">
        <v>5564</v>
      </c>
      <c r="K766" s="228">
        <v>19380000</v>
      </c>
      <c r="L766" s="229"/>
      <c r="M766" s="230">
        <v>44439</v>
      </c>
      <c r="N766" s="228">
        <v>1</v>
      </c>
      <c r="O766" s="228" t="s">
        <v>5564</v>
      </c>
      <c r="P766" s="228">
        <v>19380000</v>
      </c>
      <c r="Q766" s="229"/>
      <c r="R766" s="231">
        <v>9321</v>
      </c>
      <c r="S766" s="230">
        <v>44420</v>
      </c>
      <c r="T766" s="228" t="s">
        <v>5565</v>
      </c>
    </row>
    <row r="767" spans="1:20" x14ac:dyDescent="0.25">
      <c r="A767" s="209">
        <v>757</v>
      </c>
      <c r="B767" s="210" t="s">
        <v>6924</v>
      </c>
      <c r="C767" s="228" t="s">
        <v>54</v>
      </c>
      <c r="D767" s="228"/>
      <c r="E767" s="226"/>
      <c r="F767" s="228" t="s">
        <v>6925</v>
      </c>
      <c r="G767" s="228" t="s">
        <v>94</v>
      </c>
      <c r="H767" s="228" t="s">
        <v>5791</v>
      </c>
      <c r="I767" s="228">
        <v>1</v>
      </c>
      <c r="J767" s="228" t="s">
        <v>5564</v>
      </c>
      <c r="K767" s="228">
        <v>38250000</v>
      </c>
      <c r="L767" s="229"/>
      <c r="M767" s="230">
        <v>44439</v>
      </c>
      <c r="N767" s="228">
        <v>1</v>
      </c>
      <c r="O767" s="228" t="s">
        <v>5564</v>
      </c>
      <c r="P767" s="228">
        <v>38250000</v>
      </c>
      <c r="Q767" s="229"/>
      <c r="R767" s="231">
        <v>8421</v>
      </c>
      <c r="S767" s="230">
        <v>44425</v>
      </c>
      <c r="T767" s="228" t="s">
        <v>5565</v>
      </c>
    </row>
    <row r="768" spans="1:20" x14ac:dyDescent="0.25">
      <c r="A768" s="209">
        <v>758</v>
      </c>
      <c r="B768" s="210" t="s">
        <v>6926</v>
      </c>
      <c r="C768" s="228" t="s">
        <v>54</v>
      </c>
      <c r="D768" s="228"/>
      <c r="E768" s="226"/>
      <c r="F768" s="228" t="s">
        <v>6927</v>
      </c>
      <c r="G768" s="228" t="s">
        <v>94</v>
      </c>
      <c r="H768" s="228" t="s">
        <v>5791</v>
      </c>
      <c r="I768" s="228">
        <v>1</v>
      </c>
      <c r="J768" s="228" t="s">
        <v>5564</v>
      </c>
      <c r="K768" s="228">
        <v>43350000</v>
      </c>
      <c r="L768" s="229"/>
      <c r="M768" s="230">
        <v>44439</v>
      </c>
      <c r="N768" s="228">
        <v>1</v>
      </c>
      <c r="O768" s="228" t="s">
        <v>5564</v>
      </c>
      <c r="P768" s="228">
        <v>43350000</v>
      </c>
      <c r="Q768" s="229"/>
      <c r="R768" s="231">
        <v>8421</v>
      </c>
      <c r="S768" s="230">
        <v>44426</v>
      </c>
      <c r="T768" s="228" t="s">
        <v>5565</v>
      </c>
    </row>
    <row r="769" spans="1:20" x14ac:dyDescent="0.25">
      <c r="A769" s="209">
        <v>759</v>
      </c>
      <c r="B769" s="210" t="s">
        <v>6928</v>
      </c>
      <c r="C769" s="228" t="s">
        <v>54</v>
      </c>
      <c r="D769" s="228"/>
      <c r="E769" s="226"/>
      <c r="F769" s="228" t="s">
        <v>6929</v>
      </c>
      <c r="G769" s="228" t="s">
        <v>94</v>
      </c>
      <c r="H769" s="228" t="s">
        <v>5791</v>
      </c>
      <c r="I769" s="228">
        <v>1</v>
      </c>
      <c r="J769" s="228" t="s">
        <v>6930</v>
      </c>
      <c r="K769" s="228">
        <v>295651200</v>
      </c>
      <c r="L769" s="229"/>
      <c r="M769" s="230">
        <v>44439</v>
      </c>
      <c r="N769" s="228">
        <v>1</v>
      </c>
      <c r="O769" s="228" t="s">
        <v>6068</v>
      </c>
      <c r="P769" s="228">
        <v>0</v>
      </c>
      <c r="Q769" s="229"/>
      <c r="R769" s="231">
        <v>20121</v>
      </c>
      <c r="S769" s="230">
        <v>44418</v>
      </c>
      <c r="T769" s="228" t="s">
        <v>5565</v>
      </c>
    </row>
    <row r="770" spans="1:20" x14ac:dyDescent="0.25">
      <c r="A770" s="209">
        <v>760</v>
      </c>
      <c r="B770" s="210" t="s">
        <v>6931</v>
      </c>
      <c r="C770" s="228" t="s">
        <v>54</v>
      </c>
      <c r="D770" s="228"/>
      <c r="E770" s="226"/>
      <c r="F770" s="228" t="s">
        <v>6932</v>
      </c>
      <c r="G770" s="228" t="s">
        <v>94</v>
      </c>
      <c r="H770" s="228" t="s">
        <v>5450</v>
      </c>
      <c r="I770" s="228">
        <v>1</v>
      </c>
      <c r="J770" s="228" t="s">
        <v>6930</v>
      </c>
      <c r="K770" s="228">
        <v>0</v>
      </c>
      <c r="L770" s="229"/>
      <c r="M770" s="230">
        <v>44439</v>
      </c>
      <c r="N770" s="228">
        <v>1</v>
      </c>
      <c r="O770" s="228" t="s">
        <v>6068</v>
      </c>
      <c r="P770" s="228">
        <v>0</v>
      </c>
      <c r="Q770" s="229"/>
      <c r="R770" s="228" t="s">
        <v>5450</v>
      </c>
      <c r="S770" s="230">
        <v>44420</v>
      </c>
      <c r="T770" s="228" t="s">
        <v>6699</v>
      </c>
    </row>
    <row r="771" spans="1:20" x14ac:dyDescent="0.25">
      <c r="A771" s="209">
        <v>761</v>
      </c>
      <c r="B771" s="210" t="s">
        <v>6933</v>
      </c>
      <c r="C771" s="228" t="s">
        <v>54</v>
      </c>
      <c r="D771" s="228"/>
      <c r="E771" s="226"/>
      <c r="F771" s="228" t="s">
        <v>6934</v>
      </c>
      <c r="G771" s="228" t="s">
        <v>94</v>
      </c>
      <c r="H771" s="228" t="s">
        <v>6935</v>
      </c>
      <c r="I771" s="228">
        <v>1</v>
      </c>
      <c r="J771" s="228" t="s">
        <v>5564</v>
      </c>
      <c r="K771" s="228">
        <v>35000000</v>
      </c>
      <c r="L771" s="229"/>
      <c r="M771" s="230">
        <v>44439</v>
      </c>
      <c r="N771" s="228">
        <v>1</v>
      </c>
      <c r="O771" s="228" t="s">
        <v>5564</v>
      </c>
      <c r="P771" s="228">
        <v>31500000</v>
      </c>
      <c r="Q771" s="229"/>
      <c r="R771" s="231">
        <v>14521</v>
      </c>
      <c r="S771" s="230">
        <v>44432</v>
      </c>
      <c r="T771" s="228" t="s">
        <v>5565</v>
      </c>
    </row>
    <row r="772" spans="1:20" x14ac:dyDescent="0.25">
      <c r="A772" s="209">
        <v>762</v>
      </c>
      <c r="B772" s="210" t="s">
        <v>6936</v>
      </c>
      <c r="C772" s="228" t="s">
        <v>54</v>
      </c>
      <c r="D772" s="228"/>
      <c r="E772" s="226"/>
      <c r="F772" s="228" t="s">
        <v>6937</v>
      </c>
      <c r="G772" s="228" t="s">
        <v>95</v>
      </c>
      <c r="H772" s="228" t="s">
        <v>6365</v>
      </c>
      <c r="I772" s="228">
        <v>1</v>
      </c>
      <c r="J772" s="228" t="s">
        <v>5564</v>
      </c>
      <c r="K772" s="228">
        <v>15000000</v>
      </c>
      <c r="L772" s="229"/>
      <c r="M772" s="230">
        <v>44408</v>
      </c>
      <c r="N772" s="228">
        <v>1</v>
      </c>
      <c r="O772" s="228" t="s">
        <v>5564</v>
      </c>
      <c r="P772" s="228">
        <v>15000000</v>
      </c>
      <c r="Q772" s="229"/>
      <c r="R772" s="231">
        <v>12921</v>
      </c>
      <c r="S772" s="230">
        <v>44427</v>
      </c>
      <c r="T772" s="228" t="s">
        <v>5565</v>
      </c>
    </row>
    <row r="773" spans="1:20" x14ac:dyDescent="0.25">
      <c r="A773" s="209">
        <v>763</v>
      </c>
      <c r="B773" s="210" t="s">
        <v>6938</v>
      </c>
      <c r="C773" s="228" t="s">
        <v>54</v>
      </c>
      <c r="D773" s="228"/>
      <c r="E773" s="226"/>
      <c r="F773" s="228" t="s">
        <v>6939</v>
      </c>
      <c r="G773" s="228" t="s">
        <v>94</v>
      </c>
      <c r="H773" s="228" t="s">
        <v>5563</v>
      </c>
      <c r="I773" s="228">
        <v>1</v>
      </c>
      <c r="J773" s="228" t="s">
        <v>5564</v>
      </c>
      <c r="K773" s="228">
        <v>78925000</v>
      </c>
      <c r="L773" s="229"/>
      <c r="M773" s="230">
        <v>44439</v>
      </c>
      <c r="N773" s="228">
        <v>1</v>
      </c>
      <c r="O773" s="228" t="s">
        <v>5564</v>
      </c>
      <c r="P773" s="228">
        <v>70506333</v>
      </c>
      <c r="Q773" s="229"/>
      <c r="R773" s="231">
        <v>4721</v>
      </c>
      <c r="S773" s="230">
        <v>44428</v>
      </c>
      <c r="T773" s="228" t="s">
        <v>5565</v>
      </c>
    </row>
    <row r="774" spans="1:20" x14ac:dyDescent="0.25">
      <c r="A774" s="209">
        <v>764</v>
      </c>
      <c r="B774" s="210" t="s">
        <v>6940</v>
      </c>
      <c r="C774" s="228" t="s">
        <v>54</v>
      </c>
      <c r="D774" s="228"/>
      <c r="E774" s="226"/>
      <c r="F774" s="228" t="s">
        <v>6939</v>
      </c>
      <c r="G774" s="228" t="s">
        <v>94</v>
      </c>
      <c r="H774" s="228" t="s">
        <v>5563</v>
      </c>
      <c r="I774" s="228">
        <v>1</v>
      </c>
      <c r="J774" s="228" t="s">
        <v>5564</v>
      </c>
      <c r="K774" s="228">
        <v>78925000</v>
      </c>
      <c r="L774" s="229"/>
      <c r="M774" s="230">
        <v>44439</v>
      </c>
      <c r="N774" s="228">
        <v>1</v>
      </c>
      <c r="O774" s="228" t="s">
        <v>5564</v>
      </c>
      <c r="P774" s="228">
        <v>20502000</v>
      </c>
      <c r="Q774" s="229"/>
      <c r="R774" s="231">
        <v>4721</v>
      </c>
      <c r="S774" s="230">
        <v>44427</v>
      </c>
      <c r="T774" s="228" t="s">
        <v>5565</v>
      </c>
    </row>
    <row r="775" spans="1:20" x14ac:dyDescent="0.25">
      <c r="A775" s="209">
        <v>765</v>
      </c>
      <c r="B775" s="210" t="s">
        <v>6941</v>
      </c>
      <c r="C775" s="228" t="s">
        <v>54</v>
      </c>
      <c r="D775" s="228"/>
      <c r="E775" s="226"/>
      <c r="F775" s="228" t="s">
        <v>6942</v>
      </c>
      <c r="G775" s="228" t="s">
        <v>94</v>
      </c>
      <c r="H775" s="228" t="s">
        <v>6682</v>
      </c>
      <c r="I775" s="228">
        <v>1</v>
      </c>
      <c r="J775" s="228" t="s">
        <v>5564</v>
      </c>
      <c r="K775" s="228">
        <v>13770000</v>
      </c>
      <c r="L775" s="229"/>
      <c r="M775" s="230">
        <v>44439</v>
      </c>
      <c r="N775" s="228">
        <v>1</v>
      </c>
      <c r="O775" s="228" t="s">
        <v>5564</v>
      </c>
      <c r="P775" s="228">
        <v>13770000</v>
      </c>
      <c r="Q775" s="229"/>
      <c r="R775" s="231">
        <v>9321</v>
      </c>
      <c r="S775" s="230">
        <v>44433</v>
      </c>
      <c r="T775" s="228" t="s">
        <v>5565</v>
      </c>
    </row>
    <row r="776" spans="1:20" x14ac:dyDescent="0.25">
      <c r="A776" s="209">
        <v>766</v>
      </c>
      <c r="B776" s="210" t="s">
        <v>6943</v>
      </c>
      <c r="C776" s="228" t="s">
        <v>54</v>
      </c>
      <c r="D776" s="228"/>
      <c r="E776" s="226"/>
      <c r="F776" s="228" t="s">
        <v>6944</v>
      </c>
      <c r="G776" s="228" t="s">
        <v>94</v>
      </c>
      <c r="H776" s="228" t="s">
        <v>6682</v>
      </c>
      <c r="I776" s="228">
        <v>1</v>
      </c>
      <c r="J776" s="228" t="s">
        <v>5564</v>
      </c>
      <c r="K776" s="228">
        <v>28050000</v>
      </c>
      <c r="L776" s="229"/>
      <c r="M776" s="230">
        <v>44439</v>
      </c>
      <c r="N776" s="228">
        <v>1</v>
      </c>
      <c r="O776" s="228" t="s">
        <v>5564</v>
      </c>
      <c r="P776" s="228">
        <v>28050000</v>
      </c>
      <c r="Q776" s="229"/>
      <c r="R776" s="231">
        <v>9321</v>
      </c>
      <c r="S776" s="230">
        <v>44433</v>
      </c>
      <c r="T776" s="228" t="s">
        <v>5565</v>
      </c>
    </row>
    <row r="777" spans="1:20" x14ac:dyDescent="0.25">
      <c r="A777" s="209">
        <v>767</v>
      </c>
      <c r="B777" s="210" t="s">
        <v>6945</v>
      </c>
      <c r="C777" s="228" t="s">
        <v>54</v>
      </c>
      <c r="D777" s="228"/>
      <c r="E777" s="226"/>
      <c r="F777" s="228" t="s">
        <v>6946</v>
      </c>
      <c r="G777" s="228" t="s">
        <v>94</v>
      </c>
      <c r="H777" s="228" t="s">
        <v>6873</v>
      </c>
      <c r="I777" s="228">
        <v>1</v>
      </c>
      <c r="J777" s="228" t="s">
        <v>5564</v>
      </c>
      <c r="K777" s="228">
        <v>19380000</v>
      </c>
      <c r="L777" s="229"/>
      <c r="M777" s="230">
        <v>44439</v>
      </c>
      <c r="N777" s="228">
        <v>1</v>
      </c>
      <c r="O777" s="228" t="s">
        <v>5564</v>
      </c>
      <c r="P777" s="228">
        <v>19380000</v>
      </c>
      <c r="Q777" s="229"/>
      <c r="R777" s="231">
        <v>9321</v>
      </c>
      <c r="S777" s="230">
        <v>44433</v>
      </c>
      <c r="T777" s="228" t="s">
        <v>5565</v>
      </c>
    </row>
    <row r="778" spans="1:20" x14ac:dyDescent="0.25">
      <c r="A778" s="209">
        <v>768</v>
      </c>
      <c r="B778" s="210" t="s">
        <v>6947</v>
      </c>
      <c r="C778" s="228" t="s">
        <v>54</v>
      </c>
      <c r="D778" s="228"/>
      <c r="E778" s="226"/>
      <c r="F778" s="228" t="s">
        <v>6948</v>
      </c>
      <c r="G778" s="228" t="s">
        <v>94</v>
      </c>
      <c r="H778" s="228" t="s">
        <v>6873</v>
      </c>
      <c r="I778" s="228">
        <v>1</v>
      </c>
      <c r="J778" s="228" t="s">
        <v>5564</v>
      </c>
      <c r="K778" s="228">
        <v>28050000</v>
      </c>
      <c r="L778" s="229"/>
      <c r="M778" s="230">
        <v>44439</v>
      </c>
      <c r="N778" s="228">
        <v>1</v>
      </c>
      <c r="O778" s="228" t="s">
        <v>5564</v>
      </c>
      <c r="P778" s="228">
        <v>28050000</v>
      </c>
      <c r="Q778" s="229"/>
      <c r="R778" s="231">
        <v>9321</v>
      </c>
      <c r="S778" s="230">
        <v>44433</v>
      </c>
      <c r="T778" s="228" t="s">
        <v>5565</v>
      </c>
    </row>
    <row r="779" spans="1:20" x14ac:dyDescent="0.25">
      <c r="A779" s="209">
        <v>769</v>
      </c>
      <c r="B779" s="210" t="s">
        <v>6949</v>
      </c>
      <c r="C779" s="228" t="s">
        <v>54</v>
      </c>
      <c r="D779" s="228"/>
      <c r="E779" s="226"/>
      <c r="F779" s="228" t="s">
        <v>6950</v>
      </c>
      <c r="G779" s="228" t="s">
        <v>94</v>
      </c>
      <c r="H779" s="228" t="s">
        <v>5791</v>
      </c>
      <c r="I779" s="228">
        <v>1</v>
      </c>
      <c r="J779" s="228" t="s">
        <v>5564</v>
      </c>
      <c r="K779" s="228">
        <v>21420000</v>
      </c>
      <c r="L779" s="229"/>
      <c r="M779" s="230">
        <v>44439</v>
      </c>
      <c r="N779" s="228">
        <v>1</v>
      </c>
      <c r="O779" s="228" t="s">
        <v>5564</v>
      </c>
      <c r="P779" s="228">
        <v>21420000</v>
      </c>
      <c r="Q779" s="229"/>
      <c r="R779" s="231">
        <v>8421</v>
      </c>
      <c r="S779" s="230">
        <v>44428</v>
      </c>
      <c r="T779" s="228" t="s">
        <v>5565</v>
      </c>
    </row>
    <row r="780" spans="1:20" x14ac:dyDescent="0.25">
      <c r="A780" s="209">
        <v>770</v>
      </c>
      <c r="B780" s="210" t="s">
        <v>6951</v>
      </c>
      <c r="C780" s="228" t="s">
        <v>54</v>
      </c>
      <c r="D780" s="228"/>
      <c r="E780" s="226"/>
      <c r="F780" s="228" t="s">
        <v>6952</v>
      </c>
      <c r="G780" s="228" t="s">
        <v>94</v>
      </c>
      <c r="H780" s="228" t="s">
        <v>5625</v>
      </c>
      <c r="I780" s="228">
        <v>1</v>
      </c>
      <c r="J780" s="228" t="s">
        <v>5564</v>
      </c>
      <c r="K780" s="228">
        <v>50287000</v>
      </c>
      <c r="L780" s="229"/>
      <c r="M780" s="230">
        <v>44439</v>
      </c>
      <c r="N780" s="228">
        <v>1</v>
      </c>
      <c r="O780" s="228" t="s">
        <v>5564</v>
      </c>
      <c r="P780" s="228">
        <v>50287500</v>
      </c>
      <c r="Q780" s="229"/>
      <c r="R780" s="231">
        <v>11921</v>
      </c>
      <c r="S780" s="230">
        <v>44431</v>
      </c>
      <c r="T780" s="228" t="s">
        <v>5565</v>
      </c>
    </row>
    <row r="781" spans="1:20" x14ac:dyDescent="0.25">
      <c r="A781" s="209">
        <v>771</v>
      </c>
      <c r="B781" s="210" t="s">
        <v>6953</v>
      </c>
      <c r="C781" s="228" t="s">
        <v>54</v>
      </c>
      <c r="D781" s="228"/>
      <c r="E781" s="226"/>
      <c r="F781" s="228" t="s">
        <v>6954</v>
      </c>
      <c r="G781" s="228" t="s">
        <v>94</v>
      </c>
      <c r="H781" s="228" t="s">
        <v>5791</v>
      </c>
      <c r="I781" s="228">
        <v>1</v>
      </c>
      <c r="J781" s="228" t="s">
        <v>6930</v>
      </c>
      <c r="K781" s="228">
        <v>420000000</v>
      </c>
      <c r="L781" s="229"/>
      <c r="M781" s="230">
        <v>44439</v>
      </c>
      <c r="N781" s="228">
        <v>1</v>
      </c>
      <c r="O781" s="228" t="s">
        <v>6068</v>
      </c>
      <c r="P781" s="228">
        <v>840000000</v>
      </c>
      <c r="Q781" s="229"/>
      <c r="R781" s="231">
        <v>21121</v>
      </c>
      <c r="S781" s="230">
        <v>44427</v>
      </c>
      <c r="T781" s="228" t="s">
        <v>5565</v>
      </c>
    </row>
    <row r="782" spans="1:20" x14ac:dyDescent="0.25">
      <c r="A782" s="209">
        <v>772</v>
      </c>
      <c r="B782" s="210" t="s">
        <v>6955</v>
      </c>
      <c r="C782" s="228" t="s">
        <v>54</v>
      </c>
      <c r="D782" s="228"/>
      <c r="E782" s="226"/>
      <c r="F782" s="228" t="s">
        <v>6956</v>
      </c>
      <c r="G782" s="228" t="s">
        <v>94</v>
      </c>
      <c r="H782" s="228" t="s">
        <v>5791</v>
      </c>
      <c r="I782" s="228">
        <v>1</v>
      </c>
      <c r="J782" s="228" t="s">
        <v>6930</v>
      </c>
      <c r="K782" s="228">
        <v>360000000</v>
      </c>
      <c r="L782" s="229"/>
      <c r="M782" s="230">
        <v>44439</v>
      </c>
      <c r="N782" s="228">
        <v>1</v>
      </c>
      <c r="O782" s="228" t="s">
        <v>6068</v>
      </c>
      <c r="P782" s="228">
        <v>360000000</v>
      </c>
      <c r="Q782" s="229"/>
      <c r="R782" s="231">
        <v>21721</v>
      </c>
      <c r="S782" s="230">
        <v>44433</v>
      </c>
      <c r="T782" s="228" t="s">
        <v>5565</v>
      </c>
    </row>
    <row r="783" spans="1:20" x14ac:dyDescent="0.25">
      <c r="A783" s="209">
        <v>773</v>
      </c>
      <c r="B783" s="210" t="s">
        <v>6957</v>
      </c>
      <c r="C783" s="228" t="s">
        <v>54</v>
      </c>
      <c r="D783" s="228"/>
      <c r="E783" s="226"/>
      <c r="F783" s="228" t="s">
        <v>6958</v>
      </c>
      <c r="G783" s="228" t="s">
        <v>94</v>
      </c>
      <c r="H783" s="228" t="s">
        <v>5791</v>
      </c>
      <c r="I783" s="228">
        <v>1</v>
      </c>
      <c r="J783" s="228" t="s">
        <v>6930</v>
      </c>
      <c r="K783" s="228">
        <v>510023300</v>
      </c>
      <c r="L783" s="229"/>
      <c r="M783" s="230">
        <v>44439</v>
      </c>
      <c r="N783" s="228">
        <v>1</v>
      </c>
      <c r="O783" s="228" t="s">
        <v>6068</v>
      </c>
      <c r="P783" s="228">
        <v>510023300</v>
      </c>
      <c r="Q783" s="229"/>
      <c r="R783" s="231">
        <v>23221</v>
      </c>
      <c r="S783" s="230">
        <v>44435</v>
      </c>
      <c r="T783" s="228" t="s">
        <v>5565</v>
      </c>
    </row>
    <row r="784" spans="1:20" x14ac:dyDescent="0.25">
      <c r="A784" s="209">
        <v>774</v>
      </c>
      <c r="B784" s="210" t="s">
        <v>6959</v>
      </c>
      <c r="C784" s="228" t="s">
        <v>54</v>
      </c>
      <c r="D784" s="228"/>
      <c r="E784" s="226"/>
      <c r="F784" s="228" t="s">
        <v>6371</v>
      </c>
      <c r="G784" s="228" t="s">
        <v>94</v>
      </c>
      <c r="H784" s="228" t="s">
        <v>6564</v>
      </c>
      <c r="I784" s="228">
        <v>1</v>
      </c>
      <c r="J784" s="228" t="s">
        <v>5564</v>
      </c>
      <c r="K784" s="228">
        <v>27336000</v>
      </c>
      <c r="L784" s="229"/>
      <c r="M784" s="230">
        <v>44439</v>
      </c>
      <c r="N784" s="228">
        <v>1</v>
      </c>
      <c r="O784" s="228" t="s">
        <v>5564</v>
      </c>
      <c r="P784" s="228">
        <v>34170000</v>
      </c>
      <c r="Q784" s="229"/>
      <c r="R784" s="231">
        <v>7121</v>
      </c>
      <c r="S784" s="230">
        <v>44439</v>
      </c>
      <c r="T784" s="228" t="s">
        <v>5565</v>
      </c>
    </row>
    <row r="785" spans="1:20" x14ac:dyDescent="0.25">
      <c r="A785" s="209">
        <v>775</v>
      </c>
      <c r="B785" s="210" t="s">
        <v>6960</v>
      </c>
      <c r="C785" s="228" t="s">
        <v>54</v>
      </c>
      <c r="D785" s="228"/>
      <c r="E785" s="226"/>
      <c r="F785" s="228" t="s">
        <v>6961</v>
      </c>
      <c r="G785" s="228" t="s">
        <v>94</v>
      </c>
      <c r="H785" s="228" t="s">
        <v>5625</v>
      </c>
      <c r="I785" s="228">
        <v>1</v>
      </c>
      <c r="J785" s="228" t="s">
        <v>5564</v>
      </c>
      <c r="K785" s="228">
        <v>15504000</v>
      </c>
      <c r="L785" s="229"/>
      <c r="M785" s="230">
        <v>44439</v>
      </c>
      <c r="N785" s="228">
        <v>1</v>
      </c>
      <c r="O785" s="228" t="s">
        <v>5564</v>
      </c>
      <c r="P785" s="228">
        <v>15504000</v>
      </c>
      <c r="Q785" s="229"/>
      <c r="R785" s="231">
        <v>22721</v>
      </c>
      <c r="S785" s="230">
        <v>44440</v>
      </c>
      <c r="T785" s="228" t="s">
        <v>5565</v>
      </c>
    </row>
    <row r="786" spans="1:20" x14ac:dyDescent="0.25">
      <c r="A786" s="209">
        <v>776</v>
      </c>
      <c r="B786" s="210" t="s">
        <v>6962</v>
      </c>
      <c r="C786" s="228" t="s">
        <v>54</v>
      </c>
      <c r="D786" s="228"/>
      <c r="E786" s="226"/>
      <c r="F786" s="228" t="s">
        <v>6963</v>
      </c>
      <c r="G786" s="228" t="s">
        <v>94</v>
      </c>
      <c r="H786" s="228" t="s">
        <v>5585</v>
      </c>
      <c r="I786" s="228">
        <v>1</v>
      </c>
      <c r="J786" s="228" t="s">
        <v>5564</v>
      </c>
      <c r="K786" s="228">
        <v>14640000</v>
      </c>
      <c r="L786" s="229"/>
      <c r="M786" s="230">
        <v>44439</v>
      </c>
      <c r="N786" s="228">
        <v>1</v>
      </c>
      <c r="O786" s="228" t="s">
        <v>5564</v>
      </c>
      <c r="P786" s="228">
        <v>14640000</v>
      </c>
      <c r="Q786" s="229"/>
      <c r="R786" s="231">
        <v>5821</v>
      </c>
      <c r="S786" s="230">
        <v>44440</v>
      </c>
      <c r="T786" s="228" t="s">
        <v>5565</v>
      </c>
    </row>
    <row r="787" spans="1:20" x14ac:dyDescent="0.25">
      <c r="A787" s="209">
        <v>777</v>
      </c>
      <c r="B787" s="210" t="s">
        <v>6964</v>
      </c>
      <c r="C787" s="228" t="s">
        <v>54</v>
      </c>
      <c r="D787" s="228"/>
      <c r="E787" s="226"/>
      <c r="F787" s="228" t="s">
        <v>6965</v>
      </c>
      <c r="G787" s="228" t="s">
        <v>94</v>
      </c>
      <c r="H787" s="228" t="s">
        <v>6966</v>
      </c>
      <c r="I787" s="228">
        <v>1</v>
      </c>
      <c r="J787" s="228" t="s">
        <v>5564</v>
      </c>
      <c r="K787" s="228">
        <v>5850000</v>
      </c>
      <c r="L787" s="229"/>
      <c r="M787" s="230">
        <v>44530</v>
      </c>
      <c r="N787" s="228">
        <v>1</v>
      </c>
      <c r="O787" s="228" t="s">
        <v>5564</v>
      </c>
      <c r="P787" s="228">
        <v>2705000</v>
      </c>
      <c r="Q787" s="229"/>
      <c r="R787" s="231">
        <v>30721</v>
      </c>
      <c r="S787" s="230">
        <v>44522</v>
      </c>
      <c r="T787" s="228" t="s">
        <v>5565</v>
      </c>
    </row>
    <row r="788" spans="1:20" x14ac:dyDescent="0.25">
      <c r="A788" s="209">
        <v>778</v>
      </c>
      <c r="B788" s="210" t="s">
        <v>6967</v>
      </c>
      <c r="C788" s="228" t="s">
        <v>54</v>
      </c>
      <c r="D788" s="228"/>
      <c r="E788" s="226"/>
      <c r="F788" s="228" t="s">
        <v>6968</v>
      </c>
      <c r="G788" s="228" t="s">
        <v>94</v>
      </c>
      <c r="H788" s="228" t="s">
        <v>6969</v>
      </c>
      <c r="I788" s="228">
        <v>1</v>
      </c>
      <c r="J788" s="228" t="s">
        <v>6068</v>
      </c>
      <c r="K788" s="228">
        <v>5000000000</v>
      </c>
      <c r="L788" s="229"/>
      <c r="M788" s="230">
        <v>44530</v>
      </c>
      <c r="N788" s="228">
        <v>1</v>
      </c>
      <c r="O788" s="228" t="s">
        <v>6068</v>
      </c>
      <c r="P788" s="228">
        <v>5000000000</v>
      </c>
      <c r="Q788" s="229"/>
      <c r="R788" s="228">
        <v>29921</v>
      </c>
      <c r="S788" s="230">
        <v>44510</v>
      </c>
      <c r="T788" s="228" t="s">
        <v>5565</v>
      </c>
    </row>
    <row r="789" spans="1:20" x14ac:dyDescent="0.25">
      <c r="A789" s="209">
        <v>779</v>
      </c>
      <c r="B789" s="210" t="s">
        <v>6970</v>
      </c>
      <c r="C789" s="228" t="s">
        <v>54</v>
      </c>
      <c r="D789" s="228"/>
      <c r="E789" s="226"/>
      <c r="F789" s="228" t="s">
        <v>6971</v>
      </c>
      <c r="G789" s="228" t="s">
        <v>94</v>
      </c>
      <c r="H789" s="228" t="s">
        <v>5791</v>
      </c>
      <c r="I789" s="228">
        <v>1</v>
      </c>
      <c r="J789" s="228" t="s">
        <v>6068</v>
      </c>
      <c r="K789" s="228">
        <v>1999895600</v>
      </c>
      <c r="L789" s="229"/>
      <c r="M789" s="230">
        <v>44530</v>
      </c>
      <c r="N789" s="228">
        <v>1</v>
      </c>
      <c r="O789" s="228" t="s">
        <v>6068</v>
      </c>
      <c r="P789" s="228">
        <v>1999895600</v>
      </c>
      <c r="Q789" s="229"/>
      <c r="R789" s="231">
        <v>1421</v>
      </c>
      <c r="S789" s="230">
        <v>44510</v>
      </c>
      <c r="T789" s="228" t="s">
        <v>5565</v>
      </c>
    </row>
    <row r="790" spans="1:20" x14ac:dyDescent="0.25">
      <c r="A790" s="209">
        <v>780</v>
      </c>
      <c r="B790" s="210" t="s">
        <v>6972</v>
      </c>
      <c r="C790" s="228" t="s">
        <v>54</v>
      </c>
      <c r="D790" s="228"/>
      <c r="E790" s="226"/>
      <c r="F790" s="228" t="s">
        <v>6973</v>
      </c>
      <c r="G790" s="228" t="s">
        <v>94</v>
      </c>
      <c r="H790" s="228" t="s">
        <v>5791</v>
      </c>
      <c r="I790" s="228">
        <v>1</v>
      </c>
      <c r="J790" s="228" t="s">
        <v>6068</v>
      </c>
      <c r="K790" s="228">
        <v>88000000</v>
      </c>
      <c r="L790" s="229"/>
      <c r="M790" s="230">
        <v>44500</v>
      </c>
      <c r="N790" s="228">
        <v>1</v>
      </c>
      <c r="O790" s="228" t="s">
        <v>6068</v>
      </c>
      <c r="P790" s="228">
        <v>87972300</v>
      </c>
      <c r="Q790" s="229"/>
      <c r="R790" s="231">
        <v>27221</v>
      </c>
      <c r="S790" s="230">
        <v>44510</v>
      </c>
      <c r="T790" s="228" t="s">
        <v>5565</v>
      </c>
    </row>
    <row r="791" spans="1:20" x14ac:dyDescent="0.25">
      <c r="A791" s="209">
        <v>781</v>
      </c>
      <c r="B791" s="210" t="s">
        <v>6974</v>
      </c>
      <c r="C791" s="228" t="s">
        <v>54</v>
      </c>
      <c r="D791" s="228"/>
      <c r="E791" s="226"/>
      <c r="F791" s="228" t="s">
        <v>6975</v>
      </c>
      <c r="G791" s="228" t="s">
        <v>94</v>
      </c>
      <c r="H791" s="228" t="s">
        <v>5791</v>
      </c>
      <c r="I791" s="228">
        <v>1</v>
      </c>
      <c r="J791" s="228" t="s">
        <v>6068</v>
      </c>
      <c r="K791" s="228">
        <v>540000000</v>
      </c>
      <c r="L791" s="229"/>
      <c r="M791" s="230">
        <v>44530</v>
      </c>
      <c r="N791" s="228">
        <v>1</v>
      </c>
      <c r="O791" s="228" t="s">
        <v>6068</v>
      </c>
      <c r="P791" s="228">
        <v>539884800</v>
      </c>
      <c r="Q791" s="229"/>
      <c r="R791" s="231">
        <v>29521</v>
      </c>
      <c r="S791" s="230">
        <v>44511</v>
      </c>
      <c r="T791" s="228" t="s">
        <v>5565</v>
      </c>
    </row>
    <row r="792" spans="1:20" x14ac:dyDescent="0.25">
      <c r="A792" s="209">
        <v>782</v>
      </c>
      <c r="B792" s="210" t="s">
        <v>6976</v>
      </c>
      <c r="C792" s="228" t="s">
        <v>54</v>
      </c>
      <c r="D792" s="228"/>
      <c r="E792" s="226"/>
      <c r="F792" s="228" t="s">
        <v>6977</v>
      </c>
      <c r="G792" s="228" t="s">
        <v>94</v>
      </c>
      <c r="H792" s="228" t="s">
        <v>5791</v>
      </c>
      <c r="I792" s="228">
        <v>1</v>
      </c>
      <c r="J792" s="228" t="s">
        <v>6068</v>
      </c>
      <c r="K792" s="228">
        <v>400093200</v>
      </c>
      <c r="L792" s="229"/>
      <c r="M792" s="230">
        <v>44530</v>
      </c>
      <c r="N792" s="228">
        <v>1</v>
      </c>
      <c r="O792" s="228" t="s">
        <v>6068</v>
      </c>
      <c r="P792" s="228">
        <v>400093200</v>
      </c>
      <c r="Q792" s="229"/>
      <c r="R792" s="231">
        <v>31721</v>
      </c>
      <c r="S792" s="230">
        <v>44511</v>
      </c>
      <c r="T792" s="228" t="s">
        <v>5565</v>
      </c>
    </row>
    <row r="793" spans="1:20" x14ac:dyDescent="0.25">
      <c r="A793" s="209">
        <v>783</v>
      </c>
      <c r="B793" s="210" t="s">
        <v>6978</v>
      </c>
      <c r="C793" s="228" t="s">
        <v>54</v>
      </c>
      <c r="D793" s="228"/>
      <c r="E793" s="226"/>
      <c r="F793" s="228" t="s">
        <v>6979</v>
      </c>
      <c r="G793" s="228" t="s">
        <v>94</v>
      </c>
      <c r="H793" s="228" t="s">
        <v>6980</v>
      </c>
      <c r="I793" s="228">
        <v>1</v>
      </c>
      <c r="J793" s="228" t="s">
        <v>6068</v>
      </c>
      <c r="K793" s="228">
        <v>2000000000</v>
      </c>
      <c r="L793" s="229"/>
      <c r="M793" s="230">
        <v>44530</v>
      </c>
      <c r="N793" s="228">
        <v>1</v>
      </c>
      <c r="O793" s="228" t="s">
        <v>6068</v>
      </c>
      <c r="P793" s="228">
        <v>1999662600</v>
      </c>
      <c r="Q793" s="229"/>
      <c r="R793" s="231">
        <v>31821</v>
      </c>
      <c r="S793" s="230">
        <v>44511</v>
      </c>
      <c r="T793" s="228" t="s">
        <v>5565</v>
      </c>
    </row>
    <row r="794" spans="1:20" x14ac:dyDescent="0.25">
      <c r="A794" s="209">
        <v>784</v>
      </c>
      <c r="B794" s="210" t="s">
        <v>6981</v>
      </c>
      <c r="C794" s="228" t="s">
        <v>54</v>
      </c>
      <c r="D794" s="228"/>
      <c r="E794" s="226"/>
      <c r="F794" s="228" t="s">
        <v>6982</v>
      </c>
      <c r="G794" s="228" t="s">
        <v>94</v>
      </c>
      <c r="H794" s="228" t="s">
        <v>5563</v>
      </c>
      <c r="I794" s="228">
        <v>1</v>
      </c>
      <c r="J794" s="228" t="s">
        <v>5564</v>
      </c>
      <c r="K794" s="228">
        <v>8160000</v>
      </c>
      <c r="L794" s="229"/>
      <c r="M794" s="230">
        <v>44530</v>
      </c>
      <c r="N794" s="228">
        <v>1</v>
      </c>
      <c r="O794" s="228" t="s">
        <v>5564</v>
      </c>
      <c r="P794" s="228">
        <v>6936000</v>
      </c>
      <c r="Q794" s="229"/>
      <c r="R794" s="231">
        <v>4821</v>
      </c>
      <c r="S794" s="230">
        <v>44511</v>
      </c>
      <c r="T794" s="228" t="s">
        <v>5565</v>
      </c>
    </row>
    <row r="795" spans="1:20" x14ac:dyDescent="0.25">
      <c r="A795" s="209">
        <v>785</v>
      </c>
      <c r="B795" s="210" t="s">
        <v>6983</v>
      </c>
      <c r="C795" s="228" t="s">
        <v>54</v>
      </c>
      <c r="D795" s="228"/>
      <c r="E795" s="226"/>
      <c r="F795" s="228" t="s">
        <v>6984</v>
      </c>
      <c r="G795" s="228" t="s">
        <v>94</v>
      </c>
      <c r="H795" s="228" t="s">
        <v>5791</v>
      </c>
      <c r="I795" s="228">
        <v>1</v>
      </c>
      <c r="J795" s="228" t="s">
        <v>6068</v>
      </c>
      <c r="K795" s="228">
        <v>1968383370</v>
      </c>
      <c r="L795" s="229"/>
      <c r="M795" s="230">
        <v>44530</v>
      </c>
      <c r="N795" s="228">
        <v>1</v>
      </c>
      <c r="O795" s="228" t="s">
        <v>6068</v>
      </c>
      <c r="P795" s="228">
        <v>1968330000</v>
      </c>
      <c r="Q795" s="229"/>
      <c r="R795" s="231">
        <v>26521</v>
      </c>
      <c r="S795" s="230">
        <v>44512</v>
      </c>
      <c r="T795" s="228" t="s">
        <v>5565</v>
      </c>
    </row>
    <row r="796" spans="1:20" x14ac:dyDescent="0.25">
      <c r="A796" s="209">
        <v>786</v>
      </c>
      <c r="B796" s="210" t="s">
        <v>6985</v>
      </c>
      <c r="C796" s="228" t="s">
        <v>54</v>
      </c>
      <c r="D796" s="228"/>
      <c r="E796" s="226"/>
      <c r="F796" s="228" t="s">
        <v>6986</v>
      </c>
      <c r="G796" s="228" t="s">
        <v>94</v>
      </c>
      <c r="H796" s="228" t="s">
        <v>6987</v>
      </c>
      <c r="I796" s="228">
        <v>1</v>
      </c>
      <c r="J796" s="228" t="s">
        <v>6068</v>
      </c>
      <c r="K796" s="228">
        <v>510159000</v>
      </c>
      <c r="L796" s="229"/>
      <c r="M796" s="230">
        <v>44530</v>
      </c>
      <c r="N796" s="228">
        <v>1</v>
      </c>
      <c r="O796" s="228" t="s">
        <v>6068</v>
      </c>
      <c r="P796" s="228">
        <v>510159000</v>
      </c>
      <c r="Q796" s="229"/>
      <c r="R796" s="228">
        <v>1321</v>
      </c>
      <c r="S796" s="230">
        <v>44512</v>
      </c>
      <c r="T796" s="228" t="s">
        <v>5565</v>
      </c>
    </row>
    <row r="797" spans="1:20" x14ac:dyDescent="0.25">
      <c r="A797" s="209">
        <v>787</v>
      </c>
      <c r="B797" s="210" t="s">
        <v>6988</v>
      </c>
      <c r="C797" s="228" t="s">
        <v>54</v>
      </c>
      <c r="D797" s="228"/>
      <c r="E797" s="226"/>
      <c r="F797" s="228" t="s">
        <v>6989</v>
      </c>
      <c r="G797" s="228" t="s">
        <v>94</v>
      </c>
      <c r="H797" s="228" t="s">
        <v>5791</v>
      </c>
      <c r="I797" s="228">
        <v>1</v>
      </c>
      <c r="J797" s="228" t="s">
        <v>6068</v>
      </c>
      <c r="K797" s="228">
        <v>200000000</v>
      </c>
      <c r="L797" s="229"/>
      <c r="M797" s="230">
        <v>44530</v>
      </c>
      <c r="N797" s="228">
        <v>1</v>
      </c>
      <c r="O797" s="228" t="s">
        <v>6068</v>
      </c>
      <c r="P797" s="228">
        <v>199243200</v>
      </c>
      <c r="Q797" s="229"/>
      <c r="R797" s="231">
        <v>27721</v>
      </c>
      <c r="S797" s="230">
        <v>44512</v>
      </c>
      <c r="T797" s="228" t="s">
        <v>5565</v>
      </c>
    </row>
    <row r="798" spans="1:20" x14ac:dyDescent="0.25">
      <c r="A798" s="209">
        <v>788</v>
      </c>
      <c r="B798" s="210" t="s">
        <v>6990</v>
      </c>
      <c r="C798" s="228" t="s">
        <v>54</v>
      </c>
      <c r="D798" s="228"/>
      <c r="E798" s="226"/>
      <c r="F798" s="228" t="s">
        <v>6991</v>
      </c>
      <c r="G798" s="228" t="s">
        <v>94</v>
      </c>
      <c r="H798" s="228" t="s">
        <v>5791</v>
      </c>
      <c r="I798" s="228">
        <v>1</v>
      </c>
      <c r="J798" s="228" t="s">
        <v>6068</v>
      </c>
      <c r="K798" s="228">
        <v>2191063800</v>
      </c>
      <c r="L798" s="229"/>
      <c r="M798" s="230">
        <v>44530</v>
      </c>
      <c r="N798" s="228">
        <v>1</v>
      </c>
      <c r="O798" s="228" t="s">
        <v>6068</v>
      </c>
      <c r="P798" s="228">
        <v>2190493400</v>
      </c>
      <c r="Q798" s="229"/>
      <c r="R798" s="231">
        <v>32221</v>
      </c>
      <c r="S798" s="230">
        <v>44512</v>
      </c>
      <c r="T798" s="228" t="s">
        <v>5565</v>
      </c>
    </row>
    <row r="799" spans="1:20" x14ac:dyDescent="0.25">
      <c r="A799" s="209">
        <v>789</v>
      </c>
      <c r="B799" s="210" t="s">
        <v>6992</v>
      </c>
      <c r="C799" s="228" t="s">
        <v>54</v>
      </c>
      <c r="D799" s="228"/>
      <c r="E799" s="226"/>
      <c r="F799" s="228" t="s">
        <v>6993</v>
      </c>
      <c r="G799" s="228" t="s">
        <v>94</v>
      </c>
      <c r="H799" s="228" t="s">
        <v>6360</v>
      </c>
      <c r="I799" s="228">
        <v>1</v>
      </c>
      <c r="J799" s="228" t="s">
        <v>5564</v>
      </c>
      <c r="K799" s="228">
        <v>22350000</v>
      </c>
      <c r="L799" s="229"/>
      <c r="M799" s="230">
        <v>44530</v>
      </c>
      <c r="N799" s="228">
        <v>1</v>
      </c>
      <c r="O799" s="228" t="s">
        <v>5564</v>
      </c>
      <c r="P799" s="228">
        <v>19742500</v>
      </c>
      <c r="Q799" s="229"/>
      <c r="R799" s="231">
        <v>4921</v>
      </c>
      <c r="S799" s="230">
        <v>44516</v>
      </c>
      <c r="T799" s="228" t="s">
        <v>5565</v>
      </c>
    </row>
    <row r="800" spans="1:20" x14ac:dyDescent="0.25">
      <c r="A800" s="209">
        <v>790</v>
      </c>
      <c r="B800" s="210" t="s">
        <v>6994</v>
      </c>
      <c r="C800" s="228" t="s">
        <v>54</v>
      </c>
      <c r="D800" s="228"/>
      <c r="E800" s="226"/>
      <c r="F800" s="228" t="s">
        <v>6995</v>
      </c>
      <c r="G800" s="228" t="s">
        <v>95</v>
      </c>
      <c r="H800" s="228" t="s">
        <v>6996</v>
      </c>
      <c r="I800" s="228">
        <v>1</v>
      </c>
      <c r="J800" s="228" t="s">
        <v>5564</v>
      </c>
      <c r="K800" s="228">
        <v>5000000</v>
      </c>
      <c r="L800" s="229"/>
      <c r="M800" s="230">
        <v>44500</v>
      </c>
      <c r="N800" s="228">
        <v>30</v>
      </c>
      <c r="O800" s="228" t="s">
        <v>6453</v>
      </c>
      <c r="P800" s="228">
        <v>46886</v>
      </c>
      <c r="Q800" s="229"/>
      <c r="R800" s="231">
        <v>26321</v>
      </c>
      <c r="S800" s="230">
        <v>44516</v>
      </c>
      <c r="T800" s="228" t="s">
        <v>5565</v>
      </c>
    </row>
    <row r="801" spans="1:20" x14ac:dyDescent="0.25">
      <c r="A801" s="209">
        <v>791</v>
      </c>
      <c r="B801" s="210" t="s">
        <v>6997</v>
      </c>
      <c r="C801" s="228" t="s">
        <v>54</v>
      </c>
      <c r="D801" s="228"/>
      <c r="E801" s="226"/>
      <c r="F801" s="228" t="s">
        <v>6998</v>
      </c>
      <c r="G801" s="228" t="s">
        <v>94</v>
      </c>
      <c r="H801" s="228" t="s">
        <v>5791</v>
      </c>
      <c r="I801" s="228">
        <v>1</v>
      </c>
      <c r="J801" s="228" t="s">
        <v>5564</v>
      </c>
      <c r="K801" s="228">
        <v>14994000</v>
      </c>
      <c r="L801" s="229"/>
      <c r="M801" s="230">
        <v>44530</v>
      </c>
      <c r="N801" s="228">
        <v>1</v>
      </c>
      <c r="O801" s="228" t="s">
        <v>5564</v>
      </c>
      <c r="P801" s="228">
        <v>8568000</v>
      </c>
      <c r="Q801" s="229"/>
      <c r="R801" s="231">
        <v>721</v>
      </c>
      <c r="S801" s="230">
        <v>44516</v>
      </c>
      <c r="T801" s="228" t="s">
        <v>5565</v>
      </c>
    </row>
    <row r="802" spans="1:20" x14ac:dyDescent="0.25">
      <c r="A802" s="209">
        <v>792</v>
      </c>
      <c r="B802" s="210" t="s">
        <v>6999</v>
      </c>
      <c r="C802" s="228" t="s">
        <v>54</v>
      </c>
      <c r="D802" s="228"/>
      <c r="E802" s="226"/>
      <c r="F802" s="228" t="s">
        <v>7000</v>
      </c>
      <c r="G802" s="228" t="s">
        <v>94</v>
      </c>
      <c r="H802" s="228" t="s">
        <v>5666</v>
      </c>
      <c r="I802" s="228">
        <v>1</v>
      </c>
      <c r="J802" s="228" t="s">
        <v>5564</v>
      </c>
      <c r="K802" s="228">
        <v>13668000</v>
      </c>
      <c r="L802" s="229"/>
      <c r="M802" s="230">
        <v>44530</v>
      </c>
      <c r="N802" s="228">
        <v>1</v>
      </c>
      <c r="O802" s="228" t="s">
        <v>5564</v>
      </c>
      <c r="P802" s="228">
        <v>11617800</v>
      </c>
      <c r="Q802" s="229"/>
      <c r="R802" s="231">
        <v>4921</v>
      </c>
      <c r="S802" s="230">
        <v>44517</v>
      </c>
      <c r="T802" s="228" t="s">
        <v>5565</v>
      </c>
    </row>
    <row r="803" spans="1:20" x14ac:dyDescent="0.25">
      <c r="A803" s="209">
        <v>793</v>
      </c>
      <c r="B803" s="210" t="s">
        <v>7001</v>
      </c>
      <c r="C803" s="228" t="s">
        <v>54</v>
      </c>
      <c r="D803" s="228"/>
      <c r="E803" s="226"/>
      <c r="F803" s="228" t="s">
        <v>7002</v>
      </c>
      <c r="G803" s="228" t="s">
        <v>94</v>
      </c>
      <c r="H803" s="228" t="s">
        <v>5831</v>
      </c>
      <c r="I803" s="228">
        <v>1</v>
      </c>
      <c r="J803" s="228" t="s">
        <v>5564</v>
      </c>
      <c r="K803" s="228">
        <v>13668000</v>
      </c>
      <c r="L803" s="229"/>
      <c r="M803" s="230">
        <v>44530</v>
      </c>
      <c r="N803" s="228">
        <v>1</v>
      </c>
      <c r="O803" s="228" t="s">
        <v>5564</v>
      </c>
      <c r="P803" s="228">
        <v>11390000</v>
      </c>
      <c r="Q803" s="229"/>
      <c r="R803" s="231">
        <v>13421</v>
      </c>
      <c r="S803" s="230">
        <v>44517</v>
      </c>
      <c r="T803" s="228" t="s">
        <v>5565</v>
      </c>
    </row>
    <row r="804" spans="1:20" x14ac:dyDescent="0.25">
      <c r="A804" s="209">
        <v>794</v>
      </c>
      <c r="B804" s="210" t="s">
        <v>7003</v>
      </c>
      <c r="C804" s="228" t="s">
        <v>54</v>
      </c>
      <c r="D804" s="228"/>
      <c r="E804" s="226"/>
      <c r="F804" s="228" t="s">
        <v>7004</v>
      </c>
      <c r="G804" s="228" t="s">
        <v>94</v>
      </c>
      <c r="H804" s="228" t="s">
        <v>5755</v>
      </c>
      <c r="I804" s="228">
        <v>1</v>
      </c>
      <c r="J804" s="228" t="s">
        <v>5564</v>
      </c>
      <c r="K804" s="228">
        <v>380000000</v>
      </c>
      <c r="L804" s="229"/>
      <c r="M804" s="230">
        <v>44530</v>
      </c>
      <c r="N804" s="228">
        <v>1</v>
      </c>
      <c r="O804" s="228" t="s">
        <v>5564</v>
      </c>
      <c r="P804" s="228">
        <v>378614876</v>
      </c>
      <c r="Q804" s="229"/>
      <c r="R804" s="231">
        <v>32021</v>
      </c>
      <c r="S804" s="230">
        <v>44518</v>
      </c>
      <c r="T804" s="228" t="s">
        <v>5565</v>
      </c>
    </row>
    <row r="805" spans="1:20" x14ac:dyDescent="0.25">
      <c r="A805" s="209">
        <v>795</v>
      </c>
      <c r="B805" s="210" t="s">
        <v>7005</v>
      </c>
      <c r="C805" s="228" t="s">
        <v>54</v>
      </c>
      <c r="D805" s="228"/>
      <c r="E805" s="226"/>
      <c r="F805" s="228" t="s">
        <v>7006</v>
      </c>
      <c r="G805" s="228" t="s">
        <v>95</v>
      </c>
      <c r="H805" s="228" t="s">
        <v>5861</v>
      </c>
      <c r="I805" s="228">
        <v>1</v>
      </c>
      <c r="J805" s="228" t="s">
        <v>5564</v>
      </c>
      <c r="K805" s="228">
        <v>11923461</v>
      </c>
      <c r="L805" s="229"/>
      <c r="M805" s="230">
        <v>44500</v>
      </c>
      <c r="N805" s="228">
        <v>310</v>
      </c>
      <c r="O805" s="228" t="s">
        <v>6453</v>
      </c>
      <c r="P805" s="228">
        <v>38462.777419354803</v>
      </c>
      <c r="Q805" s="229"/>
      <c r="R805" s="231">
        <v>27421</v>
      </c>
      <c r="S805" s="230">
        <v>44518</v>
      </c>
      <c r="T805" s="228" t="s">
        <v>5565</v>
      </c>
    </row>
    <row r="806" spans="1:20" x14ac:dyDescent="0.25">
      <c r="A806" s="209">
        <v>796</v>
      </c>
      <c r="B806" s="210" t="s">
        <v>7007</v>
      </c>
      <c r="C806" s="228" t="s">
        <v>54</v>
      </c>
      <c r="D806" s="228"/>
      <c r="E806" s="226"/>
      <c r="F806" s="228" t="s">
        <v>5754</v>
      </c>
      <c r="G806" s="228" t="s">
        <v>94</v>
      </c>
      <c r="H806" s="228" t="s">
        <v>5755</v>
      </c>
      <c r="I806" s="228">
        <v>1</v>
      </c>
      <c r="J806" s="228" t="s">
        <v>5564</v>
      </c>
      <c r="K806" s="228">
        <v>21675000</v>
      </c>
      <c r="L806" s="229"/>
      <c r="M806" s="230">
        <v>44530</v>
      </c>
      <c r="N806" s="228">
        <v>1</v>
      </c>
      <c r="O806" s="228" t="s">
        <v>5564</v>
      </c>
      <c r="P806" s="228">
        <v>17340000</v>
      </c>
      <c r="Q806" s="229"/>
      <c r="R806" s="231">
        <v>7121</v>
      </c>
      <c r="S806" s="230">
        <v>44519</v>
      </c>
      <c r="T806" s="228" t="s">
        <v>5565</v>
      </c>
    </row>
    <row r="807" spans="1:20" x14ac:dyDescent="0.25">
      <c r="A807" s="209">
        <v>797</v>
      </c>
      <c r="B807" s="210" t="s">
        <v>7008</v>
      </c>
      <c r="C807" s="228" t="s">
        <v>54</v>
      </c>
      <c r="D807" s="228"/>
      <c r="E807" s="226"/>
      <c r="F807" s="228" t="s">
        <v>7009</v>
      </c>
      <c r="G807" s="228" t="s">
        <v>94</v>
      </c>
      <c r="H807" s="228" t="s">
        <v>5450</v>
      </c>
      <c r="I807" s="228">
        <v>1</v>
      </c>
      <c r="J807" s="228" t="s">
        <v>6068</v>
      </c>
      <c r="K807" s="228">
        <v>0</v>
      </c>
      <c r="L807" s="229"/>
      <c r="M807" s="230">
        <v>44530</v>
      </c>
      <c r="N807" s="228">
        <v>1</v>
      </c>
      <c r="O807" s="228" t="s">
        <v>6068</v>
      </c>
      <c r="P807" s="228">
        <v>0</v>
      </c>
      <c r="Q807" s="229"/>
      <c r="R807" s="228" t="s">
        <v>5450</v>
      </c>
      <c r="S807" s="230">
        <v>44519</v>
      </c>
      <c r="T807" s="228" t="s">
        <v>6699</v>
      </c>
    </row>
    <row r="808" spans="1:20" x14ac:dyDescent="0.25">
      <c r="A808" s="209">
        <v>798</v>
      </c>
      <c r="B808" s="210" t="s">
        <v>7010</v>
      </c>
      <c r="C808" s="228" t="s">
        <v>54</v>
      </c>
      <c r="D808" s="228"/>
      <c r="E808" s="226"/>
      <c r="F808" s="228" t="s">
        <v>7011</v>
      </c>
      <c r="G808" s="228" t="s">
        <v>94</v>
      </c>
      <c r="H808" s="228" t="s">
        <v>7012</v>
      </c>
      <c r="I808" s="228">
        <v>1</v>
      </c>
      <c r="J808" s="228" t="s">
        <v>5564</v>
      </c>
      <c r="K808" s="228">
        <v>5140500</v>
      </c>
      <c r="L808" s="229"/>
      <c r="M808" s="230">
        <v>44530</v>
      </c>
      <c r="N808" s="228">
        <v>1</v>
      </c>
      <c r="O808" s="228" t="s">
        <v>5564</v>
      </c>
      <c r="P808" s="228">
        <v>4797800</v>
      </c>
      <c r="Q808" s="229"/>
      <c r="R808" s="231">
        <v>5321</v>
      </c>
      <c r="S808" s="230">
        <v>44522</v>
      </c>
      <c r="T808" s="228" t="s">
        <v>5565</v>
      </c>
    </row>
    <row r="809" spans="1:20" x14ac:dyDescent="0.25">
      <c r="A809" s="209">
        <v>799</v>
      </c>
      <c r="B809" s="210" t="s">
        <v>7013</v>
      </c>
      <c r="C809" s="228" t="s">
        <v>54</v>
      </c>
      <c r="D809" s="228"/>
      <c r="E809" s="226"/>
      <c r="F809" s="228" t="s">
        <v>7014</v>
      </c>
      <c r="G809" s="228" t="s">
        <v>99</v>
      </c>
      <c r="H809" s="228" t="s">
        <v>6097</v>
      </c>
      <c r="I809" s="228">
        <v>1</v>
      </c>
      <c r="J809" s="228" t="s">
        <v>7015</v>
      </c>
      <c r="K809" s="228">
        <v>480046000</v>
      </c>
      <c r="L809" s="229"/>
      <c r="M809" s="230">
        <v>44530</v>
      </c>
      <c r="N809" s="228">
        <v>1</v>
      </c>
      <c r="O809" s="228" t="s">
        <v>7015</v>
      </c>
      <c r="P809" s="228">
        <v>388670000</v>
      </c>
      <c r="Q809" s="229"/>
      <c r="R809" s="231">
        <v>5321</v>
      </c>
      <c r="S809" s="230">
        <v>44523</v>
      </c>
      <c r="T809" s="228" t="s">
        <v>5565</v>
      </c>
    </row>
    <row r="810" spans="1:20" x14ac:dyDescent="0.25">
      <c r="A810" s="209">
        <v>800</v>
      </c>
      <c r="B810" s="210" t="s">
        <v>7016</v>
      </c>
      <c r="C810" s="228" t="s">
        <v>54</v>
      </c>
      <c r="D810" s="228"/>
      <c r="E810" s="226"/>
      <c r="F810" s="228" t="s">
        <v>7017</v>
      </c>
      <c r="G810" s="228" t="s">
        <v>94</v>
      </c>
      <c r="H810" s="228" t="s">
        <v>5755</v>
      </c>
      <c r="I810" s="228">
        <v>1</v>
      </c>
      <c r="J810" s="228" t="s">
        <v>5564</v>
      </c>
      <c r="K810" s="228">
        <v>20502000</v>
      </c>
      <c r="L810" s="229"/>
      <c r="M810" s="230">
        <v>44530</v>
      </c>
      <c r="N810" s="228">
        <v>1</v>
      </c>
      <c r="O810" s="228" t="s">
        <v>5564</v>
      </c>
      <c r="P810" s="228">
        <v>13668000</v>
      </c>
      <c r="Q810" s="229"/>
      <c r="R810" s="231">
        <v>7121</v>
      </c>
      <c r="S810" s="230">
        <v>44524</v>
      </c>
      <c r="T810" s="228" t="s">
        <v>5565</v>
      </c>
    </row>
    <row r="811" spans="1:20" x14ac:dyDescent="0.25">
      <c r="A811" s="209">
        <v>801</v>
      </c>
      <c r="B811" s="210" t="s">
        <v>7018</v>
      </c>
      <c r="C811" s="228" t="s">
        <v>54</v>
      </c>
      <c r="D811" s="228"/>
      <c r="E811" s="226"/>
      <c r="F811" s="228" t="s">
        <v>7019</v>
      </c>
      <c r="G811" s="228" t="s">
        <v>94</v>
      </c>
      <c r="H811" s="228" t="s">
        <v>6005</v>
      </c>
      <c r="I811" s="228">
        <v>1</v>
      </c>
      <c r="J811" s="228" t="s">
        <v>5564</v>
      </c>
      <c r="K811" s="228">
        <v>14025000</v>
      </c>
      <c r="L811" s="229"/>
      <c r="M811" s="230">
        <v>44530</v>
      </c>
      <c r="N811" s="228">
        <v>1</v>
      </c>
      <c r="O811" s="228" t="s">
        <v>5564</v>
      </c>
      <c r="P811" s="228">
        <v>9911000</v>
      </c>
      <c r="Q811" s="229"/>
      <c r="R811" s="231">
        <v>5521</v>
      </c>
      <c r="S811" s="230">
        <v>44524</v>
      </c>
      <c r="T811" s="228" t="s">
        <v>5565</v>
      </c>
    </row>
    <row r="812" spans="1:20" x14ac:dyDescent="0.25">
      <c r="A812" s="209">
        <v>802</v>
      </c>
      <c r="B812" s="210" t="s">
        <v>7020</v>
      </c>
      <c r="C812" s="228" t="s">
        <v>54</v>
      </c>
      <c r="D812" s="228"/>
      <c r="E812" s="226"/>
      <c r="F812" s="228" t="s">
        <v>7021</v>
      </c>
      <c r="G812" s="228" t="s">
        <v>94</v>
      </c>
      <c r="H812" s="228" t="s">
        <v>5593</v>
      </c>
      <c r="I812" s="228">
        <v>1</v>
      </c>
      <c r="J812" s="228" t="s">
        <v>5564</v>
      </c>
      <c r="K812" s="228">
        <v>6854000</v>
      </c>
      <c r="L812" s="229"/>
      <c r="M812" s="230">
        <v>44530</v>
      </c>
      <c r="N812" s="228">
        <v>1</v>
      </c>
      <c r="O812" s="228" t="s">
        <v>5564</v>
      </c>
      <c r="P812" s="228">
        <v>4340864</v>
      </c>
      <c r="Q812" s="229"/>
      <c r="R812" s="231">
        <v>6521</v>
      </c>
      <c r="S812" s="230">
        <v>44525</v>
      </c>
      <c r="T812" s="228" t="s">
        <v>5565</v>
      </c>
    </row>
    <row r="813" spans="1:20" x14ac:dyDescent="0.25">
      <c r="A813" s="209">
        <v>803</v>
      </c>
      <c r="B813" s="210" t="s">
        <v>7022</v>
      </c>
      <c r="C813" s="228" t="s">
        <v>54</v>
      </c>
      <c r="D813" s="228"/>
      <c r="E813" s="226"/>
      <c r="F813" s="228" t="s">
        <v>7023</v>
      </c>
      <c r="G813" s="228" t="s">
        <v>94</v>
      </c>
      <c r="H813" s="228" t="s">
        <v>5593</v>
      </c>
      <c r="I813" s="228">
        <v>1</v>
      </c>
      <c r="J813" s="228" t="s">
        <v>5564</v>
      </c>
      <c r="K813" s="228">
        <v>6854000</v>
      </c>
      <c r="L813" s="229"/>
      <c r="M813" s="230">
        <v>44530</v>
      </c>
      <c r="N813" s="228">
        <v>1</v>
      </c>
      <c r="O813" s="228" t="s">
        <v>5564</v>
      </c>
      <c r="P813" s="228">
        <v>4340864</v>
      </c>
      <c r="Q813" s="229"/>
      <c r="R813" s="231">
        <v>6221</v>
      </c>
      <c r="S813" s="230">
        <v>44525</v>
      </c>
      <c r="T813" s="228" t="s">
        <v>5565</v>
      </c>
    </row>
    <row r="814" spans="1:20" x14ac:dyDescent="0.25">
      <c r="A814" s="209">
        <v>804</v>
      </c>
      <c r="B814" s="210" t="s">
        <v>7024</v>
      </c>
      <c r="C814" s="228" t="s">
        <v>54</v>
      </c>
      <c r="D814" s="228"/>
      <c r="E814" s="226"/>
      <c r="F814" s="228" t="s">
        <v>7025</v>
      </c>
      <c r="G814" s="228" t="s">
        <v>94</v>
      </c>
      <c r="H814" s="228" t="s">
        <v>5791</v>
      </c>
      <c r="I814" s="228">
        <v>1</v>
      </c>
      <c r="J814" s="228" t="s">
        <v>6068</v>
      </c>
      <c r="K814" s="228">
        <v>116666667</v>
      </c>
      <c r="L814" s="229"/>
      <c r="M814" s="230">
        <v>44530</v>
      </c>
      <c r="N814" s="228">
        <v>1</v>
      </c>
      <c r="O814" s="228" t="s">
        <v>6068</v>
      </c>
      <c r="P814" s="228">
        <v>116412660</v>
      </c>
      <c r="Q814" s="229"/>
      <c r="R814" s="231">
        <v>27921</v>
      </c>
      <c r="S814" s="230">
        <v>44525</v>
      </c>
      <c r="T814" s="228" t="s">
        <v>5565</v>
      </c>
    </row>
    <row r="815" spans="1:20" x14ac:dyDescent="0.25">
      <c r="A815" s="209">
        <v>805</v>
      </c>
      <c r="B815" s="210" t="s">
        <v>7026</v>
      </c>
      <c r="C815" s="228" t="s">
        <v>54</v>
      </c>
      <c r="D815" s="228"/>
      <c r="E815" s="226"/>
      <c r="F815" s="228" t="s">
        <v>7027</v>
      </c>
      <c r="G815" s="228" t="s">
        <v>99</v>
      </c>
      <c r="H815" s="228" t="s">
        <v>5755</v>
      </c>
      <c r="I815" s="228">
        <v>1</v>
      </c>
      <c r="J815" s="228" t="s">
        <v>6158</v>
      </c>
      <c r="K815" s="228">
        <v>60000000</v>
      </c>
      <c r="L815" s="229"/>
      <c r="M815" s="230">
        <v>44500</v>
      </c>
      <c r="N815" s="228">
        <v>1</v>
      </c>
      <c r="O815" s="228" t="s">
        <v>6158</v>
      </c>
      <c r="P815" s="228">
        <v>60000000</v>
      </c>
      <c r="Q815" s="229"/>
      <c r="R815" s="231">
        <v>25821</v>
      </c>
      <c r="S815" s="230">
        <v>44526</v>
      </c>
      <c r="T815" s="228" t="s">
        <v>5565</v>
      </c>
    </row>
    <row r="816" spans="1:20" x14ac:dyDescent="0.25">
      <c r="A816" s="209">
        <v>806</v>
      </c>
      <c r="B816" s="210" t="s">
        <v>7028</v>
      </c>
      <c r="C816" s="228" t="s">
        <v>54</v>
      </c>
      <c r="D816" s="228"/>
      <c r="E816" s="226"/>
      <c r="F816" s="228" t="s">
        <v>7029</v>
      </c>
      <c r="G816" s="228" t="s">
        <v>99</v>
      </c>
      <c r="H816" s="228" t="s">
        <v>6543</v>
      </c>
      <c r="I816" s="228">
        <v>1</v>
      </c>
      <c r="J816" s="228" t="s">
        <v>6544</v>
      </c>
      <c r="K816" s="228">
        <v>2000000</v>
      </c>
      <c r="L816" s="229"/>
      <c r="M816" s="230">
        <v>44530</v>
      </c>
      <c r="N816" s="228">
        <v>2</v>
      </c>
      <c r="O816" s="228" t="s">
        <v>6544</v>
      </c>
      <c r="P816" s="228">
        <v>769112</v>
      </c>
      <c r="Q816" s="229"/>
      <c r="R816" s="231">
        <v>2221</v>
      </c>
      <c r="S816" s="230">
        <v>44526</v>
      </c>
      <c r="T816" s="228" t="s">
        <v>5565</v>
      </c>
    </row>
    <row r="817" spans="1:20" x14ac:dyDescent="0.25">
      <c r="A817" s="209">
        <v>807</v>
      </c>
      <c r="B817" s="210" t="s">
        <v>7030</v>
      </c>
      <c r="C817" s="228" t="s">
        <v>54</v>
      </c>
      <c r="D817" s="228"/>
      <c r="E817" s="226"/>
      <c r="F817" s="228" t="s">
        <v>7031</v>
      </c>
      <c r="G817" s="228" t="s">
        <v>94</v>
      </c>
      <c r="H817" s="228" t="s">
        <v>5585</v>
      </c>
      <c r="I817" s="228">
        <v>1</v>
      </c>
      <c r="J817" s="228" t="s">
        <v>5564</v>
      </c>
      <c r="K817" s="228">
        <v>18000000</v>
      </c>
      <c r="L817" s="229"/>
      <c r="M817" s="230">
        <v>44500</v>
      </c>
      <c r="N817" s="228">
        <v>1</v>
      </c>
      <c r="O817" s="228" t="s">
        <v>5564</v>
      </c>
      <c r="P817" s="228">
        <v>12000000</v>
      </c>
      <c r="Q817" s="229"/>
      <c r="R817" s="231">
        <v>2221</v>
      </c>
      <c r="S817" s="230">
        <v>44502</v>
      </c>
      <c r="T817" s="228" t="s">
        <v>5565</v>
      </c>
    </row>
    <row r="818" spans="1:20" x14ac:dyDescent="0.25">
      <c r="A818" s="209">
        <v>808</v>
      </c>
      <c r="B818" s="210" t="s">
        <v>7032</v>
      </c>
      <c r="C818" s="228" t="s">
        <v>54</v>
      </c>
      <c r="D818" s="228"/>
      <c r="E818" s="226"/>
      <c r="F818" s="228" t="s">
        <v>7033</v>
      </c>
      <c r="G818" s="228" t="s">
        <v>94</v>
      </c>
      <c r="H818" s="228" t="s">
        <v>5831</v>
      </c>
      <c r="I818" s="228">
        <v>1</v>
      </c>
      <c r="J818" s="228" t="s">
        <v>5564</v>
      </c>
      <c r="K818" s="228">
        <v>20502000</v>
      </c>
      <c r="L818" s="229"/>
      <c r="M818" s="230">
        <v>44500</v>
      </c>
      <c r="N818" s="228">
        <v>1</v>
      </c>
      <c r="O818" s="228" t="s">
        <v>5564</v>
      </c>
      <c r="P818" s="228">
        <v>13668000</v>
      </c>
      <c r="Q818" s="229"/>
      <c r="R818" s="231">
        <v>13421</v>
      </c>
      <c r="S818" s="230">
        <v>44502</v>
      </c>
      <c r="T818" s="228" t="s">
        <v>5565</v>
      </c>
    </row>
    <row r="819" spans="1:20" x14ac:dyDescent="0.25">
      <c r="A819" s="209">
        <v>809</v>
      </c>
      <c r="B819" s="210" t="s">
        <v>7034</v>
      </c>
      <c r="C819" s="228" t="s">
        <v>54</v>
      </c>
      <c r="D819" s="228"/>
      <c r="E819" s="226"/>
      <c r="F819" s="228" t="s">
        <v>7035</v>
      </c>
      <c r="G819" s="228" t="s">
        <v>94</v>
      </c>
      <c r="H819" s="228" t="s">
        <v>5666</v>
      </c>
      <c r="I819" s="228">
        <v>1</v>
      </c>
      <c r="J819" s="228" t="s">
        <v>5564</v>
      </c>
      <c r="K819" s="228">
        <v>14025000</v>
      </c>
      <c r="L819" s="229"/>
      <c r="M819" s="230">
        <v>44500</v>
      </c>
      <c r="N819" s="228">
        <v>1</v>
      </c>
      <c r="O819" s="228" t="s">
        <v>5564</v>
      </c>
      <c r="P819" s="228">
        <v>11220000</v>
      </c>
      <c r="Q819" s="229"/>
      <c r="R819" s="231">
        <v>4921</v>
      </c>
      <c r="S819" s="230">
        <v>44503</v>
      </c>
      <c r="T819" s="228" t="s">
        <v>5565</v>
      </c>
    </row>
    <row r="820" spans="1:20" x14ac:dyDescent="0.25">
      <c r="A820" s="209">
        <v>810</v>
      </c>
      <c r="B820" s="210" t="s">
        <v>7036</v>
      </c>
      <c r="C820" s="228" t="s">
        <v>54</v>
      </c>
      <c r="D820" s="228"/>
      <c r="E820" s="226"/>
      <c r="F820" s="228" t="s">
        <v>7037</v>
      </c>
      <c r="G820" s="228" t="s">
        <v>94</v>
      </c>
      <c r="H820" s="228" t="s">
        <v>5755</v>
      </c>
      <c r="I820" s="228">
        <v>1</v>
      </c>
      <c r="J820" s="228" t="s">
        <v>5564</v>
      </c>
      <c r="K820" s="228">
        <v>10200000</v>
      </c>
      <c r="L820" s="229"/>
      <c r="M820" s="230">
        <v>44500</v>
      </c>
      <c r="N820" s="228">
        <v>1</v>
      </c>
      <c r="O820" s="228" t="s">
        <v>5564</v>
      </c>
      <c r="P820" s="228">
        <v>8160000</v>
      </c>
      <c r="Q820" s="229"/>
      <c r="R820" s="231">
        <v>7121</v>
      </c>
      <c r="S820" s="230">
        <v>44503</v>
      </c>
      <c r="T820" s="228" t="s">
        <v>5565</v>
      </c>
    </row>
    <row r="821" spans="1:20" x14ac:dyDescent="0.25">
      <c r="A821" s="209">
        <v>811</v>
      </c>
      <c r="B821" s="210" t="s">
        <v>7038</v>
      </c>
      <c r="C821" s="228" t="s">
        <v>54</v>
      </c>
      <c r="D821" s="228"/>
      <c r="E821" s="226"/>
      <c r="F821" s="228" t="s">
        <v>7039</v>
      </c>
      <c r="G821" s="228" t="s">
        <v>94</v>
      </c>
      <c r="H821" s="228" t="s">
        <v>7040</v>
      </c>
      <c r="I821" s="228">
        <v>1</v>
      </c>
      <c r="J821" s="228" t="s">
        <v>5564</v>
      </c>
      <c r="K821" s="228">
        <v>11281200</v>
      </c>
      <c r="L821" s="229"/>
      <c r="M821" s="230">
        <v>44500</v>
      </c>
      <c r="N821" s="228">
        <v>1</v>
      </c>
      <c r="O821" s="228" t="s">
        <v>5564</v>
      </c>
      <c r="P821" s="228">
        <v>9180000</v>
      </c>
      <c r="Q821" s="229"/>
      <c r="R821" s="231">
        <v>9321</v>
      </c>
      <c r="S821" s="230">
        <v>44504</v>
      </c>
      <c r="T821" s="228" t="s">
        <v>5565</v>
      </c>
    </row>
    <row r="822" spans="1:20" x14ac:dyDescent="0.25">
      <c r="A822" s="209">
        <v>812</v>
      </c>
      <c r="B822" s="210" t="s">
        <v>7041</v>
      </c>
      <c r="C822" s="228" t="s">
        <v>54</v>
      </c>
      <c r="D822" s="228"/>
      <c r="E822" s="226"/>
      <c r="F822" s="228" t="s">
        <v>7042</v>
      </c>
      <c r="G822" s="228" t="s">
        <v>94</v>
      </c>
      <c r="H822" s="228" t="s">
        <v>5642</v>
      </c>
      <c r="I822" s="228">
        <v>1</v>
      </c>
      <c r="J822" s="228" t="s">
        <v>5564</v>
      </c>
      <c r="K822" s="228">
        <v>22950000</v>
      </c>
      <c r="L822" s="229"/>
      <c r="M822" s="230">
        <v>44500</v>
      </c>
      <c r="N822" s="228">
        <v>1</v>
      </c>
      <c r="O822" s="228" t="s">
        <v>5564</v>
      </c>
      <c r="P822" s="228">
        <v>15300000</v>
      </c>
      <c r="Q822" s="229"/>
      <c r="R822" s="231">
        <v>8721</v>
      </c>
      <c r="S822" s="230">
        <v>44508</v>
      </c>
      <c r="T822" s="228" t="s">
        <v>5565</v>
      </c>
    </row>
    <row r="823" spans="1:20" x14ac:dyDescent="0.25">
      <c r="A823" s="209">
        <v>813</v>
      </c>
      <c r="B823" s="210" t="s">
        <v>7043</v>
      </c>
      <c r="C823" s="228" t="s">
        <v>54</v>
      </c>
      <c r="D823" s="228"/>
      <c r="E823" s="226"/>
      <c r="F823" s="228" t="s">
        <v>7044</v>
      </c>
      <c r="G823" s="228" t="s">
        <v>94</v>
      </c>
      <c r="H823" s="228" t="s">
        <v>5791</v>
      </c>
      <c r="I823" s="228">
        <v>1</v>
      </c>
      <c r="J823" s="228" t="s">
        <v>5564</v>
      </c>
      <c r="K823" s="228">
        <v>19125000</v>
      </c>
      <c r="L823" s="229"/>
      <c r="M823" s="230">
        <v>44530</v>
      </c>
      <c r="N823" s="228">
        <v>1</v>
      </c>
      <c r="O823" s="228" t="s">
        <v>5564</v>
      </c>
      <c r="P823" s="228">
        <v>15300000</v>
      </c>
      <c r="Q823" s="229"/>
      <c r="R823" s="231">
        <v>8421</v>
      </c>
      <c r="S823" s="230">
        <v>44508</v>
      </c>
      <c r="T823" s="228" t="s">
        <v>5565</v>
      </c>
    </row>
    <row r="824" spans="1:20" x14ac:dyDescent="0.25">
      <c r="A824" s="209">
        <v>814</v>
      </c>
      <c r="B824" s="210" t="s">
        <v>7045</v>
      </c>
      <c r="C824" s="228" t="s">
        <v>54</v>
      </c>
      <c r="D824" s="228"/>
      <c r="E824" s="226"/>
      <c r="F824" s="228" t="s">
        <v>7046</v>
      </c>
      <c r="G824" s="228" t="s">
        <v>94</v>
      </c>
      <c r="H824" s="228" t="s">
        <v>5791</v>
      </c>
      <c r="I824" s="228">
        <v>1</v>
      </c>
      <c r="J824" s="228" t="s">
        <v>6068</v>
      </c>
      <c r="K824" s="228">
        <v>300000000</v>
      </c>
      <c r="L824" s="229"/>
      <c r="M824" s="230">
        <v>44530</v>
      </c>
      <c r="N824" s="228">
        <v>1</v>
      </c>
      <c r="O824" s="228" t="s">
        <v>6068</v>
      </c>
      <c r="P824" s="228">
        <v>300000000</v>
      </c>
      <c r="Q824" s="229"/>
      <c r="R824" s="231">
        <v>443621</v>
      </c>
      <c r="S824" s="230">
        <v>44509</v>
      </c>
      <c r="T824" s="228" t="s">
        <v>5565</v>
      </c>
    </row>
    <row r="825" spans="1:20" x14ac:dyDescent="0.25">
      <c r="A825" s="209">
        <v>815</v>
      </c>
      <c r="B825" s="210" t="s">
        <v>7047</v>
      </c>
      <c r="C825" s="228" t="s">
        <v>54</v>
      </c>
      <c r="D825" s="228"/>
      <c r="E825" s="226"/>
      <c r="F825" s="228" t="s">
        <v>7048</v>
      </c>
      <c r="G825" s="228" t="s">
        <v>94</v>
      </c>
      <c r="H825" s="228" t="s">
        <v>5791</v>
      </c>
      <c r="I825" s="228">
        <v>1</v>
      </c>
      <c r="J825" s="228" t="s">
        <v>6068</v>
      </c>
      <c r="K825" s="228">
        <v>2530000000</v>
      </c>
      <c r="L825" s="229"/>
      <c r="M825" s="230">
        <v>44530</v>
      </c>
      <c r="N825" s="228">
        <v>1</v>
      </c>
      <c r="O825" s="228" t="s">
        <v>6068</v>
      </c>
      <c r="P825" s="228">
        <v>2498574000</v>
      </c>
      <c r="Q825" s="229"/>
      <c r="R825" s="231">
        <v>151221</v>
      </c>
      <c r="S825" s="230">
        <v>44509</v>
      </c>
      <c r="T825" s="228" t="s">
        <v>5565</v>
      </c>
    </row>
    <row r="826" spans="1:20" x14ac:dyDescent="0.25">
      <c r="A826" s="209">
        <v>816</v>
      </c>
      <c r="B826" s="210" t="s">
        <v>7049</v>
      </c>
      <c r="C826" s="228" t="s">
        <v>54</v>
      </c>
      <c r="D826" s="228"/>
      <c r="E826" s="226"/>
      <c r="F826" s="228" t="s">
        <v>7050</v>
      </c>
      <c r="G826" s="228" t="s">
        <v>94</v>
      </c>
      <c r="H826" s="228" t="s">
        <v>5563</v>
      </c>
      <c r="I826" s="228">
        <v>1</v>
      </c>
      <c r="J826" s="228" t="s">
        <v>5564</v>
      </c>
      <c r="K826" s="228">
        <v>37536000</v>
      </c>
      <c r="L826" s="229"/>
      <c r="M826" s="230">
        <v>44530</v>
      </c>
      <c r="N826" s="228">
        <v>1</v>
      </c>
      <c r="O826" s="228" t="s">
        <v>5564</v>
      </c>
      <c r="P826" s="228">
        <v>18768000</v>
      </c>
      <c r="Q826" s="229"/>
      <c r="R826" s="231">
        <v>4821</v>
      </c>
      <c r="S826" s="230">
        <v>44510</v>
      </c>
      <c r="T826" s="228" t="s">
        <v>5565</v>
      </c>
    </row>
    <row r="827" spans="1:20" x14ac:dyDescent="0.25">
      <c r="A827" s="209">
        <v>817</v>
      </c>
      <c r="B827" s="210" t="s">
        <v>7051</v>
      </c>
      <c r="C827" s="228" t="s">
        <v>54</v>
      </c>
      <c r="D827" s="228"/>
      <c r="E827" s="226"/>
      <c r="F827" s="228" t="s">
        <v>7052</v>
      </c>
      <c r="G827" s="228" t="s">
        <v>94</v>
      </c>
      <c r="H827" s="228" t="s">
        <v>7040</v>
      </c>
      <c r="I827" s="228">
        <v>1</v>
      </c>
      <c r="J827" s="228" t="s">
        <v>5564</v>
      </c>
      <c r="K827" s="228">
        <v>11281200</v>
      </c>
      <c r="L827" s="229"/>
      <c r="M827" s="230">
        <v>44530</v>
      </c>
      <c r="N827" s="228">
        <v>1</v>
      </c>
      <c r="O827" s="228" t="s">
        <v>5564</v>
      </c>
      <c r="P827" s="228">
        <v>8160000</v>
      </c>
      <c r="Q827" s="229"/>
      <c r="R827" s="231">
        <v>9321</v>
      </c>
      <c r="S827" s="230">
        <v>44510</v>
      </c>
      <c r="T827" s="228" t="s">
        <v>5565</v>
      </c>
    </row>
    <row r="828" spans="1:20" x14ac:dyDescent="0.25">
      <c r="A828" s="209">
        <v>818</v>
      </c>
      <c r="B828" s="210" t="s">
        <v>7053</v>
      </c>
      <c r="C828" s="228" t="s">
        <v>54</v>
      </c>
      <c r="D828" s="228"/>
      <c r="E828" s="226"/>
      <c r="F828" s="228" t="s">
        <v>7054</v>
      </c>
      <c r="G828" s="228" t="s">
        <v>94</v>
      </c>
      <c r="H828" s="228" t="s">
        <v>5563</v>
      </c>
      <c r="I828" s="228">
        <v>1</v>
      </c>
      <c r="J828" s="228" t="s">
        <v>5564</v>
      </c>
      <c r="K828" s="228">
        <v>15300000</v>
      </c>
      <c r="L828" s="229"/>
      <c r="M828" s="230">
        <v>44530</v>
      </c>
      <c r="N828" s="228">
        <v>1</v>
      </c>
      <c r="O828" s="228" t="s">
        <v>5564</v>
      </c>
      <c r="P828" s="228">
        <v>10710000</v>
      </c>
      <c r="Q828" s="229"/>
      <c r="R828" s="231">
        <v>4821</v>
      </c>
      <c r="S828" s="230">
        <v>44526</v>
      </c>
      <c r="T828" s="228" t="s">
        <v>5565</v>
      </c>
    </row>
    <row r="829" spans="1:20" x14ac:dyDescent="0.25">
      <c r="A829" s="209">
        <v>819</v>
      </c>
      <c r="B829" s="210" t="s">
        <v>7055</v>
      </c>
      <c r="C829" s="228" t="s">
        <v>54</v>
      </c>
      <c r="D829" s="228"/>
      <c r="E829" s="226"/>
      <c r="F829" s="228" t="s">
        <v>7056</v>
      </c>
      <c r="G829" s="228" t="s">
        <v>95</v>
      </c>
      <c r="H829" s="228" t="s">
        <v>5616</v>
      </c>
      <c r="I829" s="228">
        <v>1</v>
      </c>
      <c r="J829" s="228" t="s">
        <v>6460</v>
      </c>
      <c r="K829" s="228">
        <v>9350000</v>
      </c>
      <c r="L829" s="229"/>
      <c r="M829" s="230">
        <v>44530</v>
      </c>
      <c r="N829" s="228">
        <v>1</v>
      </c>
      <c r="O829" s="228" t="s">
        <v>6460</v>
      </c>
      <c r="P829" s="228">
        <v>9350000</v>
      </c>
      <c r="Q829" s="229"/>
      <c r="R829" s="231">
        <v>29421</v>
      </c>
      <c r="S829" s="230">
        <v>44524</v>
      </c>
      <c r="T829" s="228" t="s">
        <v>5565</v>
      </c>
    </row>
    <row r="830" spans="1:20" x14ac:dyDescent="0.25">
      <c r="A830" s="209">
        <v>820</v>
      </c>
      <c r="B830" s="210" t="s">
        <v>7057</v>
      </c>
      <c r="C830" s="228" t="s">
        <v>54</v>
      </c>
      <c r="D830" s="228"/>
      <c r="E830" s="226"/>
      <c r="F830" s="228" t="s">
        <v>7058</v>
      </c>
      <c r="G830" s="228" t="s">
        <v>95</v>
      </c>
      <c r="H830" s="228" t="s">
        <v>7059</v>
      </c>
      <c r="I830" s="228">
        <v>2</v>
      </c>
      <c r="J830" s="228" t="s">
        <v>6453</v>
      </c>
      <c r="K830" s="228">
        <v>16650000</v>
      </c>
      <c r="L830" s="229"/>
      <c r="M830" s="230">
        <v>44530</v>
      </c>
      <c r="N830" s="228">
        <v>2</v>
      </c>
      <c r="O830" s="228" t="s">
        <v>6453</v>
      </c>
      <c r="P830" s="228">
        <v>16650000</v>
      </c>
      <c r="Q830" s="229"/>
      <c r="R830" s="231">
        <v>25021</v>
      </c>
      <c r="S830" s="230">
        <v>44530</v>
      </c>
      <c r="T830" s="228" t="s">
        <v>5565</v>
      </c>
    </row>
    <row r="831" spans="1:20" x14ac:dyDescent="0.25">
      <c r="A831" s="209">
        <v>821</v>
      </c>
      <c r="B831" s="210" t="s">
        <v>7060</v>
      </c>
      <c r="C831" s="228" t="s">
        <v>54</v>
      </c>
      <c r="D831" s="228"/>
      <c r="E831" s="226"/>
      <c r="F831" s="228" t="s">
        <v>7061</v>
      </c>
      <c r="G831" s="228" t="s">
        <v>94</v>
      </c>
      <c r="H831" s="228" t="s">
        <v>6435</v>
      </c>
      <c r="I831" s="228">
        <v>1</v>
      </c>
      <c r="J831" s="228" t="s">
        <v>5564</v>
      </c>
      <c r="K831" s="228">
        <v>55000000</v>
      </c>
      <c r="L831" s="229"/>
      <c r="M831" s="230">
        <v>44530</v>
      </c>
      <c r="N831" s="228">
        <v>1</v>
      </c>
      <c r="O831" s="228" t="s">
        <v>5564</v>
      </c>
      <c r="P831" s="228">
        <v>55000000</v>
      </c>
      <c r="Q831" s="229"/>
      <c r="R831" s="231">
        <v>32321</v>
      </c>
      <c r="S831" s="230">
        <v>44539</v>
      </c>
      <c r="T831" s="228" t="s">
        <v>5565</v>
      </c>
    </row>
    <row r="832" spans="1:20" x14ac:dyDescent="0.25">
      <c r="A832" s="209">
        <v>822</v>
      </c>
      <c r="B832" s="210" t="s">
        <v>7062</v>
      </c>
      <c r="C832" s="228" t="s">
        <v>54</v>
      </c>
      <c r="D832" s="228"/>
      <c r="E832" s="226"/>
      <c r="F832" s="228" t="s">
        <v>7063</v>
      </c>
      <c r="G832" s="228" t="s">
        <v>99</v>
      </c>
      <c r="H832" s="228" t="s">
        <v>5861</v>
      </c>
      <c r="I832" s="228">
        <v>205</v>
      </c>
      <c r="J832" s="228" t="s">
        <v>6453</v>
      </c>
      <c r="K832" s="228">
        <v>34146.341463414603</v>
      </c>
      <c r="L832" s="229"/>
      <c r="M832" s="230">
        <v>44530</v>
      </c>
      <c r="N832" s="228">
        <v>205</v>
      </c>
      <c r="O832" s="228" t="s">
        <v>6453</v>
      </c>
      <c r="P832" s="228">
        <v>1317.07317073171</v>
      </c>
      <c r="Q832" s="229"/>
      <c r="R832" s="231">
        <v>30821</v>
      </c>
      <c r="S832" s="230">
        <v>44539</v>
      </c>
      <c r="T832" s="228" t="s">
        <v>5565</v>
      </c>
    </row>
    <row r="833" spans="1:20" x14ac:dyDescent="0.25">
      <c r="A833" s="209">
        <v>823</v>
      </c>
      <c r="B833" s="210" t="s">
        <v>7064</v>
      </c>
      <c r="C833" s="228" t="s">
        <v>54</v>
      </c>
      <c r="D833" s="228"/>
      <c r="E833" s="226"/>
      <c r="F833" s="228" t="s">
        <v>7065</v>
      </c>
      <c r="G833" s="228" t="s">
        <v>95</v>
      </c>
      <c r="H833" s="228" t="s">
        <v>5616</v>
      </c>
      <c r="I833" s="228">
        <v>200</v>
      </c>
      <c r="J833" s="228" t="s">
        <v>6453</v>
      </c>
      <c r="K833" s="228">
        <v>162039.81</v>
      </c>
      <c r="L833" s="229"/>
      <c r="M833" s="230">
        <v>44530</v>
      </c>
      <c r="N833" s="228">
        <v>200</v>
      </c>
      <c r="O833" s="228" t="s">
        <v>6453</v>
      </c>
      <c r="P833" s="228">
        <v>157000</v>
      </c>
      <c r="Q833" s="229"/>
      <c r="R833" s="231">
        <v>31621</v>
      </c>
      <c r="S833" s="230">
        <v>44540</v>
      </c>
      <c r="T833" s="228" t="s">
        <v>5565</v>
      </c>
    </row>
    <row r="834" spans="1:20" x14ac:dyDescent="0.25">
      <c r="A834" s="209">
        <v>824</v>
      </c>
      <c r="B834" s="210" t="s">
        <v>7066</v>
      </c>
      <c r="C834" s="228" t="s">
        <v>54</v>
      </c>
      <c r="D834" s="228"/>
      <c r="E834" s="226"/>
      <c r="F834" s="228" t="s">
        <v>7067</v>
      </c>
      <c r="G834" s="228" t="s">
        <v>94</v>
      </c>
      <c r="H834" s="228" t="s">
        <v>6969</v>
      </c>
      <c r="I834" s="228">
        <v>1</v>
      </c>
      <c r="J834" s="228" t="s">
        <v>6068</v>
      </c>
      <c r="K834" s="228">
        <v>2000000000</v>
      </c>
      <c r="L834" s="229"/>
      <c r="M834" s="230">
        <v>44561</v>
      </c>
      <c r="N834" s="228">
        <v>1</v>
      </c>
      <c r="O834" s="228" t="s">
        <v>6068</v>
      </c>
      <c r="P834" s="228">
        <v>1597659868</v>
      </c>
      <c r="Q834" s="229"/>
      <c r="R834" s="231">
        <v>1721</v>
      </c>
      <c r="S834" s="230">
        <v>44544</v>
      </c>
      <c r="T834" s="228" t="s">
        <v>5565</v>
      </c>
    </row>
    <row r="835" spans="1:20" x14ac:dyDescent="0.25">
      <c r="A835" s="209">
        <v>825</v>
      </c>
      <c r="B835" s="210" t="s">
        <v>7068</v>
      </c>
      <c r="C835" s="228" t="s">
        <v>54</v>
      </c>
      <c r="D835" s="228"/>
      <c r="E835" s="226"/>
      <c r="F835" s="228" t="s">
        <v>7069</v>
      </c>
      <c r="G835" s="228" t="s">
        <v>94</v>
      </c>
      <c r="H835" s="228" t="s">
        <v>5755</v>
      </c>
      <c r="I835" s="228">
        <v>1</v>
      </c>
      <c r="J835" s="228" t="s">
        <v>6039</v>
      </c>
      <c r="K835" s="228">
        <v>110143868</v>
      </c>
      <c r="L835" s="229"/>
      <c r="M835" s="230">
        <v>44561</v>
      </c>
      <c r="N835" s="228">
        <v>1</v>
      </c>
      <c r="O835" s="228" t="s">
        <v>6039</v>
      </c>
      <c r="P835" s="228">
        <v>110143868</v>
      </c>
      <c r="Q835" s="229"/>
      <c r="R835" s="231">
        <v>32521</v>
      </c>
      <c r="S835" s="230">
        <v>44544</v>
      </c>
      <c r="T835" s="228" t="s">
        <v>5565</v>
      </c>
    </row>
    <row r="836" spans="1:20" x14ac:dyDescent="0.25">
      <c r="A836" s="209">
        <v>826</v>
      </c>
      <c r="B836" s="210" t="s">
        <v>7070</v>
      </c>
      <c r="C836" s="228" t="s">
        <v>54</v>
      </c>
      <c r="D836" s="228"/>
      <c r="E836" s="226"/>
      <c r="F836" s="228" t="s">
        <v>7071</v>
      </c>
      <c r="G836" s="228" t="s">
        <v>94</v>
      </c>
      <c r="H836" s="228" t="s">
        <v>5755</v>
      </c>
      <c r="I836" s="228">
        <v>1</v>
      </c>
      <c r="J836" s="228" t="s">
        <v>6039</v>
      </c>
      <c r="K836" s="228">
        <v>15981136</v>
      </c>
      <c r="L836" s="229"/>
      <c r="M836" s="230">
        <v>44561</v>
      </c>
      <c r="N836" s="228">
        <v>1</v>
      </c>
      <c r="O836" s="228" t="s">
        <v>6039</v>
      </c>
      <c r="P836" s="228">
        <v>56865000</v>
      </c>
      <c r="Q836" s="229"/>
      <c r="R836" s="231">
        <v>32621</v>
      </c>
      <c r="S836" s="230">
        <v>44544</v>
      </c>
      <c r="T836" s="228" t="s">
        <v>5565</v>
      </c>
    </row>
    <row r="837" spans="1:20" x14ac:dyDescent="0.25">
      <c r="A837" s="209">
        <v>827</v>
      </c>
      <c r="B837" s="210" t="s">
        <v>7072</v>
      </c>
      <c r="C837" s="228" t="s">
        <v>54</v>
      </c>
      <c r="D837" s="228"/>
      <c r="E837" s="226"/>
      <c r="F837" s="228" t="s">
        <v>7073</v>
      </c>
      <c r="G837" s="228" t="s">
        <v>94</v>
      </c>
      <c r="H837" s="228" t="s">
        <v>5755</v>
      </c>
      <c r="I837" s="228">
        <v>1</v>
      </c>
      <c r="J837" s="228" t="s">
        <v>6039</v>
      </c>
      <c r="K837" s="228">
        <v>46168567</v>
      </c>
      <c r="L837" s="229"/>
      <c r="M837" s="230">
        <v>44561</v>
      </c>
      <c r="N837" s="228">
        <v>1</v>
      </c>
      <c r="O837" s="228" t="s">
        <v>6039</v>
      </c>
      <c r="P837" s="228">
        <v>46168567</v>
      </c>
      <c r="Q837" s="229"/>
      <c r="R837" s="231">
        <v>32421</v>
      </c>
      <c r="S837" s="230">
        <v>44544</v>
      </c>
      <c r="T837" s="228" t="s">
        <v>5565</v>
      </c>
    </row>
    <row r="838" spans="1:20" x14ac:dyDescent="0.25">
      <c r="A838" s="209">
        <v>828</v>
      </c>
      <c r="B838" s="210" t="s">
        <v>7074</v>
      </c>
      <c r="C838" s="228" t="s">
        <v>54</v>
      </c>
      <c r="D838" s="228"/>
      <c r="E838" s="226"/>
      <c r="F838" s="228" t="s">
        <v>7075</v>
      </c>
      <c r="G838" s="228" t="s">
        <v>99</v>
      </c>
      <c r="H838" s="228" t="s">
        <v>5616</v>
      </c>
      <c r="I838" s="228">
        <v>12</v>
      </c>
      <c r="J838" s="228" t="s">
        <v>6453</v>
      </c>
      <c r="K838" s="228">
        <v>347846.15416666702</v>
      </c>
      <c r="L838" s="229"/>
      <c r="M838" s="230">
        <v>44561</v>
      </c>
      <c r="N838" s="228">
        <v>12</v>
      </c>
      <c r="O838" s="228" t="s">
        <v>6453</v>
      </c>
      <c r="P838" s="228">
        <v>337166.66666666698</v>
      </c>
      <c r="Q838" s="229"/>
      <c r="R838" s="231">
        <v>30421</v>
      </c>
      <c r="S838" s="230">
        <v>44545</v>
      </c>
      <c r="T838" s="228" t="s">
        <v>5565</v>
      </c>
    </row>
    <row r="839" spans="1:20" x14ac:dyDescent="0.25">
      <c r="A839" s="209">
        <v>829</v>
      </c>
      <c r="B839" s="210" t="s">
        <v>7076</v>
      </c>
      <c r="C839" s="228" t="s">
        <v>54</v>
      </c>
      <c r="D839" s="228"/>
      <c r="E839" s="226"/>
      <c r="F839" s="228" t="s">
        <v>7077</v>
      </c>
      <c r="G839" s="228" t="s">
        <v>96</v>
      </c>
      <c r="H839" s="228" t="s">
        <v>6543</v>
      </c>
      <c r="I839" s="228">
        <v>8</v>
      </c>
      <c r="J839" s="228" t="s">
        <v>6544</v>
      </c>
      <c r="K839" s="228">
        <v>240422825.25</v>
      </c>
      <c r="L839" s="229"/>
      <c r="M839" s="230">
        <v>44500</v>
      </c>
      <c r="N839" s="228">
        <v>8</v>
      </c>
      <c r="O839" s="228" t="s">
        <v>6544</v>
      </c>
      <c r="P839" s="228">
        <v>98189968.125</v>
      </c>
      <c r="Q839" s="229"/>
      <c r="R839" s="231">
        <v>28721</v>
      </c>
      <c r="S839" s="230">
        <v>44551</v>
      </c>
      <c r="T839" s="228" t="s">
        <v>5565</v>
      </c>
    </row>
    <row r="840" spans="1:20" x14ac:dyDescent="0.25">
      <c r="A840" s="209">
        <v>830</v>
      </c>
      <c r="B840" s="210" t="s">
        <v>7078</v>
      </c>
      <c r="C840" s="228" t="s">
        <v>54</v>
      </c>
      <c r="D840" s="228"/>
      <c r="E840" s="226"/>
      <c r="F840" s="228" t="s">
        <v>7079</v>
      </c>
      <c r="G840" s="228" t="s">
        <v>99</v>
      </c>
      <c r="H840" s="228" t="s">
        <v>5616</v>
      </c>
      <c r="I840" s="228">
        <v>2856</v>
      </c>
      <c r="J840" s="228" t="s">
        <v>6453</v>
      </c>
      <c r="K840" s="228">
        <v>29061.624649859899</v>
      </c>
      <c r="L840" s="229"/>
      <c r="M840" s="230">
        <v>44561</v>
      </c>
      <c r="N840" s="228">
        <v>2856</v>
      </c>
      <c r="O840" s="228" t="s">
        <v>6453</v>
      </c>
      <c r="P840" s="228">
        <v>27876.4660084034</v>
      </c>
      <c r="Q840" s="229"/>
      <c r="R840" s="231">
        <v>30921</v>
      </c>
      <c r="S840" s="230">
        <v>44554</v>
      </c>
      <c r="T840" s="228" t="s">
        <v>5565</v>
      </c>
    </row>
    <row r="841" spans="1:20" x14ac:dyDescent="0.25">
      <c r="A841" s="209">
        <v>831</v>
      </c>
      <c r="B841" s="210" t="s">
        <v>7080</v>
      </c>
      <c r="C841" s="228" t="s">
        <v>54</v>
      </c>
      <c r="D841" s="228"/>
      <c r="E841" s="226"/>
      <c r="F841" s="228" t="s">
        <v>7081</v>
      </c>
      <c r="G841" s="228" t="s">
        <v>94</v>
      </c>
      <c r="H841" s="228" t="s">
        <v>5450</v>
      </c>
      <c r="I841" s="228">
        <v>1</v>
      </c>
      <c r="J841" s="228" t="s">
        <v>6068</v>
      </c>
      <c r="K841" s="228">
        <v>0</v>
      </c>
      <c r="L841" s="229"/>
      <c r="M841" s="230">
        <v>44561</v>
      </c>
      <c r="N841" s="228">
        <v>1</v>
      </c>
      <c r="O841" s="228" t="s">
        <v>6068</v>
      </c>
      <c r="P841" s="228">
        <v>0</v>
      </c>
      <c r="Q841" s="229"/>
      <c r="R841" s="228" t="s">
        <v>5450</v>
      </c>
      <c r="S841" s="230">
        <v>44560</v>
      </c>
      <c r="T841" s="228" t="s">
        <v>6699</v>
      </c>
    </row>
    <row r="842" spans="1:20" x14ac:dyDescent="0.25">
      <c r="A842" s="209">
        <v>832</v>
      </c>
      <c r="B842" s="210" t="s">
        <v>7082</v>
      </c>
      <c r="C842" s="228" t="s">
        <v>54</v>
      </c>
      <c r="D842" s="228"/>
      <c r="E842" s="226"/>
      <c r="F842" s="228" t="s">
        <v>7083</v>
      </c>
      <c r="G842" s="228" t="s">
        <v>94</v>
      </c>
      <c r="H842" s="228" t="s">
        <v>5791</v>
      </c>
      <c r="I842" s="228">
        <v>1</v>
      </c>
      <c r="J842" s="228" t="s">
        <v>6068</v>
      </c>
      <c r="K842" s="228">
        <v>376050000</v>
      </c>
      <c r="L842" s="229"/>
      <c r="M842" s="230">
        <v>44408</v>
      </c>
      <c r="N842" s="228">
        <v>1</v>
      </c>
      <c r="O842" s="228" t="s">
        <v>6068</v>
      </c>
      <c r="P842" s="228">
        <v>752100000</v>
      </c>
      <c r="Q842" s="229"/>
      <c r="R842" s="231">
        <v>20921</v>
      </c>
      <c r="S842" s="230">
        <v>44403</v>
      </c>
      <c r="T842" s="228" t="s">
        <v>5565</v>
      </c>
    </row>
    <row r="843" spans="1:20" x14ac:dyDescent="0.25">
      <c r="A843" s="209">
        <v>833</v>
      </c>
      <c r="B843" s="210" t="s">
        <v>7084</v>
      </c>
      <c r="C843" s="228" t="s">
        <v>54</v>
      </c>
      <c r="D843" s="228"/>
      <c r="E843" s="226"/>
      <c r="F843" s="228" t="s">
        <v>7085</v>
      </c>
      <c r="G843" s="228" t="s">
        <v>94</v>
      </c>
      <c r="H843" s="228" t="s">
        <v>5710</v>
      </c>
      <c r="I843" s="228">
        <v>1</v>
      </c>
      <c r="J843" s="228" t="s">
        <v>5564</v>
      </c>
      <c r="K843" s="228">
        <v>20400000</v>
      </c>
      <c r="L843" s="229"/>
      <c r="M843" s="230">
        <v>44439</v>
      </c>
      <c r="N843" s="228">
        <v>1</v>
      </c>
      <c r="O843" s="228" t="s">
        <v>5564</v>
      </c>
      <c r="P843" s="228">
        <v>20400000</v>
      </c>
      <c r="Q843" s="229"/>
      <c r="R843" s="231">
        <v>24021</v>
      </c>
      <c r="S843" s="230">
        <v>44440</v>
      </c>
      <c r="T843" s="228" t="s">
        <v>5565</v>
      </c>
    </row>
    <row r="844" spans="1:20" x14ac:dyDescent="0.25">
      <c r="A844" s="209">
        <v>834</v>
      </c>
      <c r="B844" s="210" t="s">
        <v>7086</v>
      </c>
      <c r="C844" s="228" t="s">
        <v>54</v>
      </c>
      <c r="D844" s="228"/>
      <c r="E844" s="226"/>
      <c r="F844" s="228" t="s">
        <v>7087</v>
      </c>
      <c r="G844" s="228" t="s">
        <v>94</v>
      </c>
      <c r="H844" s="228" t="s">
        <v>5710</v>
      </c>
      <c r="I844" s="228">
        <v>1</v>
      </c>
      <c r="J844" s="228" t="s">
        <v>5564</v>
      </c>
      <c r="K844" s="228">
        <v>30600000</v>
      </c>
      <c r="L844" s="229"/>
      <c r="M844" s="230">
        <v>44439</v>
      </c>
      <c r="N844" s="228">
        <v>1</v>
      </c>
      <c r="O844" s="228" t="s">
        <v>5564</v>
      </c>
      <c r="P844" s="228">
        <v>30600000</v>
      </c>
      <c r="Q844" s="229"/>
      <c r="R844" s="231">
        <v>23921</v>
      </c>
      <c r="S844" s="230">
        <v>44440</v>
      </c>
      <c r="T844" s="228" t="s">
        <v>5565</v>
      </c>
    </row>
    <row r="845" spans="1:20" x14ac:dyDescent="0.25">
      <c r="A845" s="209">
        <v>835</v>
      </c>
      <c r="B845" s="210" t="s">
        <v>7088</v>
      </c>
      <c r="C845" s="228" t="s">
        <v>54</v>
      </c>
      <c r="D845" s="228"/>
      <c r="E845" s="226"/>
      <c r="F845" s="228" t="s">
        <v>7089</v>
      </c>
      <c r="G845" s="228" t="s">
        <v>94</v>
      </c>
      <c r="H845" s="228" t="s">
        <v>5625</v>
      </c>
      <c r="I845" s="228">
        <v>1</v>
      </c>
      <c r="J845" s="228" t="s">
        <v>5564</v>
      </c>
      <c r="K845" s="228">
        <v>20400000</v>
      </c>
      <c r="L845" s="229"/>
      <c r="M845" s="230">
        <v>44439</v>
      </c>
      <c r="N845" s="228">
        <v>1</v>
      </c>
      <c r="O845" s="228" t="s">
        <v>5564</v>
      </c>
      <c r="P845" s="228">
        <v>20400000</v>
      </c>
      <c r="Q845" s="229"/>
      <c r="R845" s="231">
        <v>22721</v>
      </c>
      <c r="S845" s="230">
        <v>44440</v>
      </c>
      <c r="T845" s="228" t="s">
        <v>5565</v>
      </c>
    </row>
    <row r="846" spans="1:20" x14ac:dyDescent="0.25">
      <c r="A846" s="209">
        <v>836</v>
      </c>
      <c r="B846" s="210" t="s">
        <v>7090</v>
      </c>
      <c r="C846" s="228" t="s">
        <v>54</v>
      </c>
      <c r="D846" s="228"/>
      <c r="E846" s="226"/>
      <c r="F846" s="228" t="s">
        <v>7091</v>
      </c>
      <c r="G846" s="228" t="s">
        <v>94</v>
      </c>
      <c r="H846" s="228" t="s">
        <v>5585</v>
      </c>
      <c r="I846" s="228">
        <v>1</v>
      </c>
      <c r="J846" s="228" t="s">
        <v>5564</v>
      </c>
      <c r="K846" s="228">
        <v>22440000</v>
      </c>
      <c r="L846" s="229"/>
      <c r="M846" s="230">
        <v>44439</v>
      </c>
      <c r="N846" s="228">
        <v>1</v>
      </c>
      <c r="O846" s="228" t="s">
        <v>5564</v>
      </c>
      <c r="P846" s="228">
        <v>22440000</v>
      </c>
      <c r="Q846" s="229"/>
      <c r="R846" s="231">
        <v>5821</v>
      </c>
      <c r="S846" s="230">
        <v>44440</v>
      </c>
      <c r="T846" s="228" t="s">
        <v>5565</v>
      </c>
    </row>
    <row r="847" spans="1:20" x14ac:dyDescent="0.25">
      <c r="A847" s="209">
        <v>837</v>
      </c>
      <c r="B847" s="210" t="s">
        <v>7092</v>
      </c>
      <c r="C847" s="228" t="s">
        <v>54</v>
      </c>
      <c r="D847" s="228"/>
      <c r="E847" s="226"/>
      <c r="F847" s="228" t="s">
        <v>6622</v>
      </c>
      <c r="G847" s="228" t="s">
        <v>94</v>
      </c>
      <c r="H847" s="228" t="s">
        <v>6234</v>
      </c>
      <c r="I847" s="228">
        <v>1</v>
      </c>
      <c r="J847" s="228" t="s">
        <v>5564</v>
      </c>
      <c r="K847" s="228">
        <v>30600000</v>
      </c>
      <c r="L847" s="229"/>
      <c r="M847" s="230">
        <v>44439</v>
      </c>
      <c r="N847" s="228">
        <v>1</v>
      </c>
      <c r="O847" s="228" t="s">
        <v>5564</v>
      </c>
      <c r="P847" s="228">
        <v>30600000</v>
      </c>
      <c r="Q847" s="229"/>
      <c r="R847" s="231">
        <v>7121</v>
      </c>
      <c r="S847" s="230">
        <v>44440</v>
      </c>
      <c r="T847" s="228" t="s">
        <v>5565</v>
      </c>
    </row>
    <row r="848" spans="1:20" x14ac:dyDescent="0.25">
      <c r="A848" s="209">
        <v>838</v>
      </c>
      <c r="B848" s="210" t="s">
        <v>7093</v>
      </c>
      <c r="C848" s="228" t="s">
        <v>54</v>
      </c>
      <c r="D848" s="228"/>
      <c r="E848" s="226"/>
      <c r="F848" s="228" t="s">
        <v>7094</v>
      </c>
      <c r="G848" s="228" t="s">
        <v>94</v>
      </c>
      <c r="H848" s="228" t="s">
        <v>5616</v>
      </c>
      <c r="I848" s="228">
        <v>1</v>
      </c>
      <c r="J848" s="228" t="s">
        <v>5564</v>
      </c>
      <c r="K848" s="228">
        <v>18360000</v>
      </c>
      <c r="L848" s="229"/>
      <c r="M848" s="230">
        <v>44439</v>
      </c>
      <c r="N848" s="228">
        <v>1</v>
      </c>
      <c r="O848" s="228" t="s">
        <v>5564</v>
      </c>
      <c r="P848" s="228">
        <v>18207000</v>
      </c>
      <c r="Q848" s="229"/>
      <c r="R848" s="231">
        <v>6021</v>
      </c>
      <c r="S848" s="230">
        <v>44440</v>
      </c>
      <c r="T848" s="228" t="s">
        <v>5565</v>
      </c>
    </row>
    <row r="849" spans="1:20" x14ac:dyDescent="0.25">
      <c r="A849" s="209">
        <v>839</v>
      </c>
      <c r="B849" s="210" t="s">
        <v>7095</v>
      </c>
      <c r="C849" s="228" t="s">
        <v>54</v>
      </c>
      <c r="D849" s="228"/>
      <c r="E849" s="226"/>
      <c r="F849" s="228" t="s">
        <v>7096</v>
      </c>
      <c r="G849" s="228" t="s">
        <v>94</v>
      </c>
      <c r="H849" s="228" t="s">
        <v>5616</v>
      </c>
      <c r="I849" s="228">
        <v>1</v>
      </c>
      <c r="J849" s="228" t="s">
        <v>5564</v>
      </c>
      <c r="K849" s="228">
        <v>18360000</v>
      </c>
      <c r="L849" s="229"/>
      <c r="M849" s="230">
        <v>44439</v>
      </c>
      <c r="N849" s="228">
        <v>1</v>
      </c>
      <c r="O849" s="228" t="s">
        <v>5564</v>
      </c>
      <c r="P849" s="228">
        <v>18207000</v>
      </c>
      <c r="Q849" s="229"/>
      <c r="R849" s="231">
        <v>5021</v>
      </c>
      <c r="S849" s="230">
        <v>44440</v>
      </c>
      <c r="T849" s="228" t="s">
        <v>5565</v>
      </c>
    </row>
    <row r="850" spans="1:20" x14ac:dyDescent="0.25">
      <c r="A850" s="209">
        <v>840</v>
      </c>
      <c r="B850" s="210" t="s">
        <v>7097</v>
      </c>
      <c r="C850" s="228" t="s">
        <v>54</v>
      </c>
      <c r="D850" s="228"/>
      <c r="E850" s="226"/>
      <c r="F850" s="228" t="s">
        <v>7098</v>
      </c>
      <c r="G850" s="228" t="s">
        <v>94</v>
      </c>
      <c r="H850" s="228" t="s">
        <v>5616</v>
      </c>
      <c r="I850" s="228">
        <v>1</v>
      </c>
      <c r="J850" s="228" t="s">
        <v>5564</v>
      </c>
      <c r="K850" s="228">
        <v>37536000</v>
      </c>
      <c r="L850" s="229"/>
      <c r="M850" s="230">
        <v>44439</v>
      </c>
      <c r="N850" s="228">
        <v>1</v>
      </c>
      <c r="O850" s="228" t="s">
        <v>5564</v>
      </c>
      <c r="P850" s="228">
        <v>37223200</v>
      </c>
      <c r="Q850" s="229"/>
      <c r="R850" s="231">
        <v>5421</v>
      </c>
      <c r="S850" s="230">
        <v>44440</v>
      </c>
      <c r="T850" s="228" t="s">
        <v>5565</v>
      </c>
    </row>
    <row r="851" spans="1:20" x14ac:dyDescent="0.25">
      <c r="A851" s="209">
        <v>841</v>
      </c>
      <c r="B851" s="210" t="s">
        <v>7099</v>
      </c>
      <c r="C851" s="228" t="s">
        <v>54</v>
      </c>
      <c r="D851" s="228"/>
      <c r="E851" s="226"/>
      <c r="F851" s="228" t="s">
        <v>7100</v>
      </c>
      <c r="G851" s="228" t="s">
        <v>94</v>
      </c>
      <c r="H851" s="228" t="s">
        <v>5616</v>
      </c>
      <c r="I851" s="228">
        <v>1</v>
      </c>
      <c r="J851" s="228" t="s">
        <v>5564</v>
      </c>
      <c r="K851" s="228">
        <v>37536000</v>
      </c>
      <c r="L851" s="229"/>
      <c r="M851" s="230">
        <v>44439</v>
      </c>
      <c r="N851" s="228">
        <v>1</v>
      </c>
      <c r="O851" s="228" t="s">
        <v>5564</v>
      </c>
      <c r="P851" s="228">
        <v>37223200</v>
      </c>
      <c r="Q851" s="229"/>
      <c r="R851" s="231">
        <v>6121</v>
      </c>
      <c r="S851" s="230">
        <v>44440</v>
      </c>
      <c r="T851" s="228" t="s">
        <v>5565</v>
      </c>
    </row>
    <row r="852" spans="1:20" x14ac:dyDescent="0.25">
      <c r="A852" s="209">
        <v>842</v>
      </c>
      <c r="B852" s="210" t="s">
        <v>7101</v>
      </c>
      <c r="C852" s="228" t="s">
        <v>54</v>
      </c>
      <c r="D852" s="228"/>
      <c r="E852" s="226"/>
      <c r="F852" s="228" t="s">
        <v>7102</v>
      </c>
      <c r="G852" s="228" t="s">
        <v>94</v>
      </c>
      <c r="H852" s="228" t="s">
        <v>5625</v>
      </c>
      <c r="I852" s="228">
        <v>1</v>
      </c>
      <c r="J852" s="228" t="s">
        <v>5564</v>
      </c>
      <c r="K852" s="228">
        <v>34680000</v>
      </c>
      <c r="L852" s="229"/>
      <c r="M852" s="230">
        <v>44439</v>
      </c>
      <c r="N852" s="228">
        <v>1</v>
      </c>
      <c r="O852" s="228" t="s">
        <v>5564</v>
      </c>
      <c r="P852" s="228">
        <v>34680000</v>
      </c>
      <c r="Q852" s="229"/>
      <c r="R852" s="231">
        <v>11021</v>
      </c>
      <c r="S852" s="230">
        <v>44440</v>
      </c>
      <c r="T852" s="228" t="s">
        <v>5565</v>
      </c>
    </row>
    <row r="853" spans="1:20" x14ac:dyDescent="0.25">
      <c r="A853" s="209">
        <v>843</v>
      </c>
      <c r="B853" s="210" t="s">
        <v>7103</v>
      </c>
      <c r="C853" s="228" t="s">
        <v>54</v>
      </c>
      <c r="D853" s="228"/>
      <c r="E853" s="226"/>
      <c r="F853" s="228" t="s">
        <v>7104</v>
      </c>
      <c r="G853" s="228" t="s">
        <v>94</v>
      </c>
      <c r="H853" s="228" t="s">
        <v>5625</v>
      </c>
      <c r="I853" s="228">
        <v>1</v>
      </c>
      <c r="J853" s="228" t="s">
        <v>5564</v>
      </c>
      <c r="K853" s="228">
        <v>44700000</v>
      </c>
      <c r="L853" s="229"/>
      <c r="M853" s="230">
        <v>44439</v>
      </c>
      <c r="N853" s="228">
        <v>1</v>
      </c>
      <c r="O853" s="228" t="s">
        <v>5564</v>
      </c>
      <c r="P853" s="228">
        <v>44700000</v>
      </c>
      <c r="Q853" s="229"/>
      <c r="R853" s="231">
        <v>11021</v>
      </c>
      <c r="S853" s="230">
        <v>44440</v>
      </c>
      <c r="T853" s="228" t="s">
        <v>5565</v>
      </c>
    </row>
    <row r="854" spans="1:20" x14ac:dyDescent="0.25">
      <c r="A854" s="209">
        <v>844</v>
      </c>
      <c r="B854" s="210" t="s">
        <v>7105</v>
      </c>
      <c r="C854" s="228" t="s">
        <v>54</v>
      </c>
      <c r="D854" s="228"/>
      <c r="E854" s="226"/>
      <c r="F854" s="228" t="s">
        <v>7106</v>
      </c>
      <c r="G854" s="228" t="s">
        <v>94</v>
      </c>
      <c r="H854" s="228" t="s">
        <v>5563</v>
      </c>
      <c r="I854" s="228">
        <v>1</v>
      </c>
      <c r="J854" s="228" t="s">
        <v>5564</v>
      </c>
      <c r="K854" s="228">
        <v>30600000</v>
      </c>
      <c r="L854" s="229"/>
      <c r="M854" s="230">
        <v>44439</v>
      </c>
      <c r="N854" s="228">
        <v>1</v>
      </c>
      <c r="O854" s="228" t="s">
        <v>5564</v>
      </c>
      <c r="P854" s="228">
        <v>30600000</v>
      </c>
      <c r="Q854" s="229"/>
      <c r="R854" s="231">
        <v>4821</v>
      </c>
      <c r="S854" s="230">
        <v>44440</v>
      </c>
      <c r="T854" s="228" t="s">
        <v>5565</v>
      </c>
    </row>
    <row r="855" spans="1:20" x14ac:dyDescent="0.25">
      <c r="A855" s="209">
        <v>845</v>
      </c>
      <c r="B855" s="210" t="s">
        <v>7107</v>
      </c>
      <c r="C855" s="228" t="s">
        <v>54</v>
      </c>
      <c r="D855" s="228"/>
      <c r="E855" s="226"/>
      <c r="F855" s="228" t="s">
        <v>7108</v>
      </c>
      <c r="G855" s="228" t="s">
        <v>94</v>
      </c>
      <c r="H855" s="228" t="s">
        <v>5563</v>
      </c>
      <c r="I855" s="228">
        <v>1</v>
      </c>
      <c r="J855" s="228" t="s">
        <v>5564</v>
      </c>
      <c r="K855" s="228">
        <v>16320000</v>
      </c>
      <c r="L855" s="229"/>
      <c r="M855" s="230">
        <v>44439</v>
      </c>
      <c r="N855" s="228">
        <v>1</v>
      </c>
      <c r="O855" s="228" t="s">
        <v>5564</v>
      </c>
      <c r="P855" s="228">
        <v>16320000</v>
      </c>
      <c r="Q855" s="229"/>
      <c r="R855" s="231">
        <v>4821</v>
      </c>
      <c r="S855" s="230">
        <v>44440</v>
      </c>
      <c r="T855" s="228" t="s">
        <v>5565</v>
      </c>
    </row>
    <row r="856" spans="1:20" x14ac:dyDescent="0.25">
      <c r="A856" s="209">
        <v>846</v>
      </c>
      <c r="B856" s="210" t="s">
        <v>7109</v>
      </c>
      <c r="C856" s="228" t="s">
        <v>54</v>
      </c>
      <c r="D856" s="228"/>
      <c r="E856" s="226"/>
      <c r="F856" s="228" t="s">
        <v>7110</v>
      </c>
      <c r="G856" s="228" t="s">
        <v>94</v>
      </c>
      <c r="H856" s="228" t="s">
        <v>5563</v>
      </c>
      <c r="I856" s="228">
        <v>1</v>
      </c>
      <c r="J856" s="228" t="s">
        <v>5564</v>
      </c>
      <c r="K856" s="228">
        <v>30600000</v>
      </c>
      <c r="L856" s="229"/>
      <c r="M856" s="230">
        <v>44439</v>
      </c>
      <c r="N856" s="228">
        <v>1</v>
      </c>
      <c r="O856" s="228" t="s">
        <v>5564</v>
      </c>
      <c r="P856" s="228">
        <v>30600000</v>
      </c>
      <c r="Q856" s="229"/>
      <c r="R856" s="231">
        <v>4821</v>
      </c>
      <c r="S856" s="230">
        <v>44440</v>
      </c>
      <c r="T856" s="228" t="s">
        <v>5565</v>
      </c>
    </row>
    <row r="857" spans="1:20" x14ac:dyDescent="0.25">
      <c r="A857" s="209">
        <v>847</v>
      </c>
      <c r="B857" s="210" t="s">
        <v>7111</v>
      </c>
      <c r="C857" s="228" t="s">
        <v>54</v>
      </c>
      <c r="D857" s="228"/>
      <c r="E857" s="226"/>
      <c r="F857" s="228" t="s">
        <v>7112</v>
      </c>
      <c r="G857" s="228" t="s">
        <v>94</v>
      </c>
      <c r="H857" s="228" t="s">
        <v>5563</v>
      </c>
      <c r="I857" s="228">
        <v>1</v>
      </c>
      <c r="J857" s="228" t="s">
        <v>5564</v>
      </c>
      <c r="K857" s="228">
        <v>11016000</v>
      </c>
      <c r="L857" s="229"/>
      <c r="M857" s="230">
        <v>44439</v>
      </c>
      <c r="N857" s="228">
        <v>1</v>
      </c>
      <c r="O857" s="228" t="s">
        <v>5564</v>
      </c>
      <c r="P857" s="228">
        <v>11016000</v>
      </c>
      <c r="Q857" s="229"/>
      <c r="R857" s="231">
        <v>3721</v>
      </c>
      <c r="S857" s="230">
        <v>44440</v>
      </c>
      <c r="T857" s="228" t="s">
        <v>5565</v>
      </c>
    </row>
    <row r="858" spans="1:20" x14ac:dyDescent="0.25">
      <c r="A858" s="209">
        <v>848</v>
      </c>
      <c r="B858" s="210" t="s">
        <v>7113</v>
      </c>
      <c r="C858" s="228" t="s">
        <v>54</v>
      </c>
      <c r="D858" s="228"/>
      <c r="E858" s="226"/>
      <c r="F858" s="228" t="s">
        <v>7114</v>
      </c>
      <c r="G858" s="228" t="s">
        <v>94</v>
      </c>
      <c r="H858" s="228" t="s">
        <v>5563</v>
      </c>
      <c r="I858" s="228">
        <v>1</v>
      </c>
      <c r="J858" s="228" t="s">
        <v>5564</v>
      </c>
      <c r="K858" s="228">
        <v>50512000</v>
      </c>
      <c r="L858" s="229"/>
      <c r="M858" s="230">
        <v>44439</v>
      </c>
      <c r="N858" s="228">
        <v>1</v>
      </c>
      <c r="O858" s="228" t="s">
        <v>5564</v>
      </c>
      <c r="P858" s="228">
        <v>50512000</v>
      </c>
      <c r="Q858" s="229"/>
      <c r="R858" s="231">
        <v>3721</v>
      </c>
      <c r="S858" s="230">
        <v>44440</v>
      </c>
      <c r="T858" s="228" t="s">
        <v>5565</v>
      </c>
    </row>
    <row r="859" spans="1:20" x14ac:dyDescent="0.25">
      <c r="A859" s="209">
        <v>849</v>
      </c>
      <c r="B859" s="210" t="s">
        <v>7115</v>
      </c>
      <c r="C859" s="228" t="s">
        <v>54</v>
      </c>
      <c r="D859" s="228"/>
      <c r="E859" s="226"/>
      <c r="F859" s="228" t="s">
        <v>7116</v>
      </c>
      <c r="G859" s="228" t="s">
        <v>94</v>
      </c>
      <c r="H859" s="228" t="s">
        <v>5563</v>
      </c>
      <c r="I859" s="228">
        <v>1</v>
      </c>
      <c r="J859" s="228" t="s">
        <v>5564</v>
      </c>
      <c r="K859" s="228">
        <v>27336000</v>
      </c>
      <c r="L859" s="229"/>
      <c r="M859" s="230">
        <v>44439</v>
      </c>
      <c r="N859" s="228">
        <v>1</v>
      </c>
      <c r="O859" s="228" t="s">
        <v>5564</v>
      </c>
      <c r="P859" s="228">
        <v>27336000</v>
      </c>
      <c r="Q859" s="229"/>
      <c r="R859" s="231">
        <v>3721</v>
      </c>
      <c r="S859" s="230">
        <v>44440</v>
      </c>
      <c r="T859" s="228" t="s">
        <v>5565</v>
      </c>
    </row>
    <row r="860" spans="1:20" x14ac:dyDescent="0.25">
      <c r="A860" s="209">
        <v>850</v>
      </c>
      <c r="B860" s="210" t="s">
        <v>7117</v>
      </c>
      <c r="C860" s="228" t="s">
        <v>54</v>
      </c>
      <c r="D860" s="228"/>
      <c r="E860" s="226"/>
      <c r="F860" s="228" t="s">
        <v>7118</v>
      </c>
      <c r="G860" s="228" t="s">
        <v>94</v>
      </c>
      <c r="H860" s="228" t="s">
        <v>5563</v>
      </c>
      <c r="I860" s="228">
        <v>1</v>
      </c>
      <c r="J860" s="228" t="s">
        <v>5564</v>
      </c>
      <c r="K860" s="228">
        <v>37536000</v>
      </c>
      <c r="L860" s="229"/>
      <c r="M860" s="230">
        <v>44439</v>
      </c>
      <c r="N860" s="228">
        <v>1</v>
      </c>
      <c r="O860" s="228" t="s">
        <v>5564</v>
      </c>
      <c r="P860" s="228">
        <v>37536000</v>
      </c>
      <c r="Q860" s="229"/>
      <c r="R860" s="231">
        <v>8521</v>
      </c>
      <c r="S860" s="230">
        <v>44440</v>
      </c>
      <c r="T860" s="228" t="s">
        <v>5565</v>
      </c>
    </row>
    <row r="861" spans="1:20" x14ac:dyDescent="0.25">
      <c r="A861" s="209">
        <v>851</v>
      </c>
      <c r="B861" s="210" t="s">
        <v>7119</v>
      </c>
      <c r="C861" s="228" t="s">
        <v>54</v>
      </c>
      <c r="D861" s="228"/>
      <c r="E861" s="226"/>
      <c r="F861" s="228" t="s">
        <v>7120</v>
      </c>
      <c r="G861" s="228" t="s">
        <v>94</v>
      </c>
      <c r="H861" s="228" t="s">
        <v>5710</v>
      </c>
      <c r="I861" s="228">
        <v>1</v>
      </c>
      <c r="J861" s="228" t="s">
        <v>5564</v>
      </c>
      <c r="K861" s="228">
        <v>37536000</v>
      </c>
      <c r="L861" s="229"/>
      <c r="M861" s="230">
        <v>44439</v>
      </c>
      <c r="N861" s="228">
        <v>1</v>
      </c>
      <c r="O861" s="228" t="s">
        <v>5564</v>
      </c>
      <c r="P861" s="228">
        <v>37536000</v>
      </c>
      <c r="Q861" s="229"/>
      <c r="R861" s="231">
        <v>24421</v>
      </c>
      <c r="S861" s="230">
        <v>44440</v>
      </c>
      <c r="T861" s="228" t="s">
        <v>5565</v>
      </c>
    </row>
    <row r="862" spans="1:20" x14ac:dyDescent="0.25">
      <c r="A862" s="209">
        <v>852</v>
      </c>
      <c r="B862" s="210" t="s">
        <v>7121</v>
      </c>
      <c r="C862" s="228" t="s">
        <v>54</v>
      </c>
      <c r="D862" s="228"/>
      <c r="E862" s="226"/>
      <c r="F862" s="228" t="s">
        <v>7122</v>
      </c>
      <c r="G862" s="228" t="s">
        <v>94</v>
      </c>
      <c r="H862" s="228" t="s">
        <v>5777</v>
      </c>
      <c r="I862" s="228">
        <v>1</v>
      </c>
      <c r="J862" s="228" t="s">
        <v>5564</v>
      </c>
      <c r="K862" s="228">
        <v>63140000</v>
      </c>
      <c r="L862" s="229"/>
      <c r="M862" s="230">
        <v>44439</v>
      </c>
      <c r="N862" s="228">
        <v>1</v>
      </c>
      <c r="O862" s="228" t="s">
        <v>5564</v>
      </c>
      <c r="P862" s="228">
        <v>50512000</v>
      </c>
      <c r="Q862" s="229"/>
      <c r="R862" s="231">
        <v>7321</v>
      </c>
      <c r="S862" s="230">
        <v>44440</v>
      </c>
      <c r="T862" s="228" t="s">
        <v>5565</v>
      </c>
    </row>
    <row r="863" spans="1:20" x14ac:dyDescent="0.25">
      <c r="A863" s="209">
        <v>853</v>
      </c>
      <c r="B863" s="210" t="s">
        <v>7123</v>
      </c>
      <c r="C863" s="228" t="s">
        <v>54</v>
      </c>
      <c r="D863" s="228"/>
      <c r="E863" s="226"/>
      <c r="F863" s="228" t="s">
        <v>7124</v>
      </c>
      <c r="G863" s="228" t="s">
        <v>94</v>
      </c>
      <c r="H863" s="228" t="s">
        <v>5563</v>
      </c>
      <c r="I863" s="228">
        <v>1</v>
      </c>
      <c r="J863" s="228" t="s">
        <v>5564</v>
      </c>
      <c r="K863" s="228">
        <v>11016000</v>
      </c>
      <c r="L863" s="229"/>
      <c r="M863" s="230">
        <v>44439</v>
      </c>
      <c r="N863" s="228">
        <v>1</v>
      </c>
      <c r="O863" s="228" t="s">
        <v>5564</v>
      </c>
      <c r="P863" s="228">
        <v>11016000</v>
      </c>
      <c r="Q863" s="229"/>
      <c r="R863" s="231">
        <v>3721</v>
      </c>
      <c r="S863" s="230">
        <v>44440</v>
      </c>
      <c r="T863" s="228" t="s">
        <v>5565</v>
      </c>
    </row>
    <row r="864" spans="1:20" x14ac:dyDescent="0.25">
      <c r="A864" s="209">
        <v>854</v>
      </c>
      <c r="B864" s="210" t="s">
        <v>7125</v>
      </c>
      <c r="C864" s="228" t="s">
        <v>54</v>
      </c>
      <c r="D864" s="228"/>
      <c r="E864" s="226"/>
      <c r="F864" s="228" t="s">
        <v>7126</v>
      </c>
      <c r="G864" s="228" t="s">
        <v>94</v>
      </c>
      <c r="H864" s="228" t="s">
        <v>5563</v>
      </c>
      <c r="I864" s="228">
        <v>1</v>
      </c>
      <c r="J864" s="228" t="s">
        <v>5564</v>
      </c>
      <c r="K864" s="228">
        <v>39336000</v>
      </c>
      <c r="L864" s="229"/>
      <c r="M864" s="230">
        <v>44439</v>
      </c>
      <c r="N864" s="228">
        <v>1</v>
      </c>
      <c r="O864" s="228" t="s">
        <v>5564</v>
      </c>
      <c r="P864" s="228">
        <v>37536000</v>
      </c>
      <c r="Q864" s="229"/>
      <c r="R864" s="231">
        <v>4721</v>
      </c>
      <c r="S864" s="230">
        <v>44440</v>
      </c>
      <c r="T864" s="228" t="s">
        <v>5565</v>
      </c>
    </row>
    <row r="865" spans="1:20" x14ac:dyDescent="0.25">
      <c r="A865" s="209">
        <v>855</v>
      </c>
      <c r="B865" s="210" t="s">
        <v>7127</v>
      </c>
      <c r="C865" s="228" t="s">
        <v>54</v>
      </c>
      <c r="D865" s="228"/>
      <c r="E865" s="226"/>
      <c r="F865" s="228" t="s">
        <v>5744</v>
      </c>
      <c r="G865" s="228" t="s">
        <v>94</v>
      </c>
      <c r="H865" s="228" t="s">
        <v>5745</v>
      </c>
      <c r="I865" s="228">
        <v>1</v>
      </c>
      <c r="J865" s="228" t="s">
        <v>5564</v>
      </c>
      <c r="K865" s="228">
        <v>44700000</v>
      </c>
      <c r="L865" s="229"/>
      <c r="M865" s="230">
        <v>44439</v>
      </c>
      <c r="N865" s="228">
        <v>1</v>
      </c>
      <c r="O865" s="228" t="s">
        <v>5564</v>
      </c>
      <c r="P865" s="228">
        <v>44700000</v>
      </c>
      <c r="Q865" s="229"/>
      <c r="R865" s="231">
        <v>4721</v>
      </c>
      <c r="S865" s="230">
        <v>44440</v>
      </c>
      <c r="T865" s="228" t="s">
        <v>5565</v>
      </c>
    </row>
    <row r="866" spans="1:20" x14ac:dyDescent="0.25">
      <c r="A866" s="209">
        <v>856</v>
      </c>
      <c r="B866" s="210" t="s">
        <v>7128</v>
      </c>
      <c r="C866" s="228" t="s">
        <v>54</v>
      </c>
      <c r="D866" s="228"/>
      <c r="E866" s="226"/>
      <c r="F866" s="228" t="s">
        <v>6236</v>
      </c>
      <c r="G866" s="228" t="s">
        <v>94</v>
      </c>
      <c r="H866" s="228" t="s">
        <v>6234</v>
      </c>
      <c r="I866" s="228">
        <v>1</v>
      </c>
      <c r="J866" s="228" t="s">
        <v>5564</v>
      </c>
      <c r="K866" s="228">
        <v>30600000</v>
      </c>
      <c r="L866" s="229"/>
      <c r="M866" s="230">
        <v>44439</v>
      </c>
      <c r="N866" s="228">
        <v>1</v>
      </c>
      <c r="O866" s="228" t="s">
        <v>5564</v>
      </c>
      <c r="P866" s="228">
        <v>30600000</v>
      </c>
      <c r="Q866" s="229"/>
      <c r="R866" s="231">
        <v>7121</v>
      </c>
      <c r="S866" s="230">
        <v>44440</v>
      </c>
      <c r="T866" s="228" t="s">
        <v>5565</v>
      </c>
    </row>
    <row r="867" spans="1:20" x14ac:dyDescent="0.25">
      <c r="A867" s="209">
        <v>857</v>
      </c>
      <c r="B867" s="210" t="s">
        <v>7129</v>
      </c>
      <c r="C867" s="228" t="s">
        <v>54</v>
      </c>
      <c r="D867" s="228"/>
      <c r="E867" s="226"/>
      <c r="F867" s="228" t="s">
        <v>7130</v>
      </c>
      <c r="G867" s="228" t="s">
        <v>94</v>
      </c>
      <c r="H867" s="228" t="s">
        <v>5731</v>
      </c>
      <c r="I867" s="228">
        <v>1</v>
      </c>
      <c r="J867" s="228" t="s">
        <v>5564</v>
      </c>
      <c r="K867" s="228">
        <v>34680000</v>
      </c>
      <c r="L867" s="229"/>
      <c r="M867" s="230">
        <v>44439</v>
      </c>
      <c r="N867" s="228">
        <v>1</v>
      </c>
      <c r="O867" s="228" t="s">
        <v>5564</v>
      </c>
      <c r="P867" s="228">
        <v>34391000</v>
      </c>
      <c r="Q867" s="229"/>
      <c r="R867" s="231">
        <v>12621</v>
      </c>
      <c r="S867" s="230">
        <v>44440</v>
      </c>
      <c r="T867" s="228" t="s">
        <v>5565</v>
      </c>
    </row>
    <row r="868" spans="1:20" x14ac:dyDescent="0.25">
      <c r="A868" s="209">
        <v>858</v>
      </c>
      <c r="B868" s="210" t="s">
        <v>7131</v>
      </c>
      <c r="C868" s="228" t="s">
        <v>54</v>
      </c>
      <c r="D868" s="228"/>
      <c r="E868" s="226"/>
      <c r="F868" s="228" t="s">
        <v>7132</v>
      </c>
      <c r="G868" s="228" t="s">
        <v>94</v>
      </c>
      <c r="H868" s="228" t="s">
        <v>5731</v>
      </c>
      <c r="I868" s="228">
        <v>1</v>
      </c>
      <c r="J868" s="228" t="s">
        <v>5564</v>
      </c>
      <c r="K868" s="228">
        <v>30600000</v>
      </c>
      <c r="L868" s="229"/>
      <c r="M868" s="230">
        <v>44439</v>
      </c>
      <c r="N868" s="228">
        <v>1</v>
      </c>
      <c r="O868" s="228" t="s">
        <v>5564</v>
      </c>
      <c r="P868" s="228">
        <v>30600000</v>
      </c>
      <c r="Q868" s="229"/>
      <c r="R868" s="231">
        <v>22721</v>
      </c>
      <c r="S868" s="230">
        <v>44440</v>
      </c>
      <c r="T868" s="228" t="s">
        <v>5565</v>
      </c>
    </row>
    <row r="869" spans="1:20" x14ac:dyDescent="0.25">
      <c r="A869" s="209">
        <v>859</v>
      </c>
      <c r="B869" s="210" t="s">
        <v>7133</v>
      </c>
      <c r="C869" s="228" t="s">
        <v>54</v>
      </c>
      <c r="D869" s="228"/>
      <c r="E869" s="226"/>
      <c r="F869" s="228" t="s">
        <v>7134</v>
      </c>
      <c r="G869" s="228" t="s">
        <v>94</v>
      </c>
      <c r="H869" s="228" t="s">
        <v>5625</v>
      </c>
      <c r="I869" s="228">
        <v>1</v>
      </c>
      <c r="J869" s="228" t="s">
        <v>5564</v>
      </c>
      <c r="K869" s="228">
        <v>16320000</v>
      </c>
      <c r="L869" s="229"/>
      <c r="M869" s="230">
        <v>44439</v>
      </c>
      <c r="N869" s="228">
        <v>1</v>
      </c>
      <c r="O869" s="228" t="s">
        <v>5564</v>
      </c>
      <c r="P869" s="228">
        <v>16320000</v>
      </c>
      <c r="Q869" s="229"/>
      <c r="R869" s="231">
        <v>22721</v>
      </c>
      <c r="S869" s="230">
        <v>44440</v>
      </c>
      <c r="T869" s="228" t="s">
        <v>5565</v>
      </c>
    </row>
    <row r="870" spans="1:20" x14ac:dyDescent="0.25">
      <c r="A870" s="209">
        <v>860</v>
      </c>
      <c r="B870" s="210" t="s">
        <v>7135</v>
      </c>
      <c r="C870" s="228" t="s">
        <v>54</v>
      </c>
      <c r="D870" s="228"/>
      <c r="E870" s="226"/>
      <c r="F870" s="228" t="s">
        <v>7136</v>
      </c>
      <c r="G870" s="228" t="s">
        <v>94</v>
      </c>
      <c r="H870" s="228" t="s">
        <v>5563</v>
      </c>
      <c r="I870" s="228">
        <v>1</v>
      </c>
      <c r="J870" s="228" t="s">
        <v>5564</v>
      </c>
      <c r="K870" s="228">
        <v>30600000</v>
      </c>
      <c r="L870" s="229"/>
      <c r="M870" s="230">
        <v>44439</v>
      </c>
      <c r="N870" s="228">
        <v>1</v>
      </c>
      <c r="O870" s="228" t="s">
        <v>5564</v>
      </c>
      <c r="P870" s="228">
        <v>30600000</v>
      </c>
      <c r="Q870" s="229"/>
      <c r="R870" s="231">
        <v>22721</v>
      </c>
      <c r="S870" s="230">
        <v>44440</v>
      </c>
      <c r="T870" s="228" t="s">
        <v>5565</v>
      </c>
    </row>
    <row r="871" spans="1:20" x14ac:dyDescent="0.25">
      <c r="A871" s="209">
        <v>861</v>
      </c>
      <c r="B871" s="210" t="s">
        <v>7137</v>
      </c>
      <c r="C871" s="228" t="s">
        <v>54</v>
      </c>
      <c r="D871" s="228"/>
      <c r="E871" s="226"/>
      <c r="F871" s="228" t="s">
        <v>7138</v>
      </c>
      <c r="G871" s="228" t="s">
        <v>94</v>
      </c>
      <c r="H871" s="228" t="s">
        <v>5585</v>
      </c>
      <c r="I871" s="228">
        <v>1</v>
      </c>
      <c r="J871" s="228" t="s">
        <v>5564</v>
      </c>
      <c r="K871" s="228">
        <v>15504000</v>
      </c>
      <c r="L871" s="229"/>
      <c r="M871" s="230">
        <v>44439</v>
      </c>
      <c r="N871" s="228">
        <v>1</v>
      </c>
      <c r="O871" s="228" t="s">
        <v>5564</v>
      </c>
      <c r="P871" s="228">
        <v>15504000</v>
      </c>
      <c r="Q871" s="229"/>
      <c r="R871" s="231">
        <v>5821</v>
      </c>
      <c r="S871" s="230">
        <v>44440</v>
      </c>
      <c r="T871" s="228" t="s">
        <v>5565</v>
      </c>
    </row>
    <row r="872" spans="1:20" x14ac:dyDescent="0.25">
      <c r="A872" s="209">
        <v>862</v>
      </c>
      <c r="B872" s="210" t="s">
        <v>7139</v>
      </c>
      <c r="C872" s="228" t="s">
        <v>54</v>
      </c>
      <c r="D872" s="228"/>
      <c r="E872" s="226"/>
      <c r="F872" s="228" t="s">
        <v>7140</v>
      </c>
      <c r="G872" s="228" t="s">
        <v>94</v>
      </c>
      <c r="H872" s="228" t="s">
        <v>5585</v>
      </c>
      <c r="I872" s="228">
        <v>1</v>
      </c>
      <c r="J872" s="228" t="s">
        <v>5564</v>
      </c>
      <c r="K872" s="228">
        <v>16320000</v>
      </c>
      <c r="L872" s="229"/>
      <c r="M872" s="230">
        <v>44439</v>
      </c>
      <c r="N872" s="228">
        <v>1</v>
      </c>
      <c r="O872" s="228" t="s">
        <v>5564</v>
      </c>
      <c r="P872" s="228">
        <v>16320000</v>
      </c>
      <c r="Q872" s="229"/>
      <c r="R872" s="231">
        <v>5821</v>
      </c>
      <c r="S872" s="230">
        <v>44440</v>
      </c>
      <c r="T872" s="228" t="s">
        <v>5565</v>
      </c>
    </row>
    <row r="873" spans="1:20" x14ac:dyDescent="0.25">
      <c r="A873" s="209">
        <v>863</v>
      </c>
      <c r="B873" s="210" t="s">
        <v>7141</v>
      </c>
      <c r="C873" s="228" t="s">
        <v>54</v>
      </c>
      <c r="D873" s="228"/>
      <c r="E873" s="226"/>
      <c r="F873" s="228" t="s">
        <v>7142</v>
      </c>
      <c r="G873" s="228" t="s">
        <v>94</v>
      </c>
      <c r="H873" s="228" t="s">
        <v>5666</v>
      </c>
      <c r="I873" s="228">
        <v>1</v>
      </c>
      <c r="J873" s="228" t="s">
        <v>5564</v>
      </c>
      <c r="K873" s="228">
        <v>50512000</v>
      </c>
      <c r="L873" s="229"/>
      <c r="M873" s="230">
        <v>44439</v>
      </c>
      <c r="N873" s="228">
        <v>1</v>
      </c>
      <c r="O873" s="228" t="s">
        <v>5564</v>
      </c>
      <c r="P873" s="228">
        <v>50512000</v>
      </c>
      <c r="Q873" s="229"/>
      <c r="R873" s="231">
        <v>4921</v>
      </c>
      <c r="S873" s="230">
        <v>44441</v>
      </c>
      <c r="T873" s="228" t="s">
        <v>5565</v>
      </c>
    </row>
    <row r="874" spans="1:20" x14ac:dyDescent="0.25">
      <c r="A874" s="209">
        <v>864</v>
      </c>
      <c r="B874" s="210" t="s">
        <v>7143</v>
      </c>
      <c r="C874" s="228" t="s">
        <v>54</v>
      </c>
      <c r="D874" s="228"/>
      <c r="E874" s="226"/>
      <c r="F874" s="228" t="s">
        <v>7144</v>
      </c>
      <c r="G874" s="228" t="s">
        <v>94</v>
      </c>
      <c r="H874" s="228" t="s">
        <v>5666</v>
      </c>
      <c r="I874" s="228">
        <v>1</v>
      </c>
      <c r="J874" s="228" t="s">
        <v>5564</v>
      </c>
      <c r="K874" s="228">
        <v>50512000</v>
      </c>
      <c r="L874" s="229"/>
      <c r="M874" s="230">
        <v>44439</v>
      </c>
      <c r="N874" s="228">
        <v>1</v>
      </c>
      <c r="O874" s="228" t="s">
        <v>5564</v>
      </c>
      <c r="P874" s="228">
        <v>50512000</v>
      </c>
      <c r="Q874" s="229"/>
      <c r="R874" s="231">
        <v>4921</v>
      </c>
      <c r="S874" s="230">
        <v>44440</v>
      </c>
      <c r="T874" s="228" t="s">
        <v>5565</v>
      </c>
    </row>
    <row r="875" spans="1:20" x14ac:dyDescent="0.25">
      <c r="A875" s="209">
        <v>865</v>
      </c>
      <c r="B875" s="210" t="s">
        <v>7145</v>
      </c>
      <c r="C875" s="228" t="s">
        <v>54</v>
      </c>
      <c r="D875" s="228"/>
      <c r="E875" s="226"/>
      <c r="F875" s="228" t="s">
        <v>7146</v>
      </c>
      <c r="G875" s="228" t="s">
        <v>94</v>
      </c>
      <c r="H875" s="228" t="s">
        <v>5563</v>
      </c>
      <c r="I875" s="228">
        <v>1</v>
      </c>
      <c r="J875" s="228" t="s">
        <v>5564</v>
      </c>
      <c r="K875" s="228">
        <v>39336000</v>
      </c>
      <c r="L875" s="229"/>
      <c r="M875" s="230">
        <v>44439</v>
      </c>
      <c r="N875" s="228">
        <v>1</v>
      </c>
      <c r="O875" s="228" t="s">
        <v>5564</v>
      </c>
      <c r="P875" s="228">
        <v>37536000</v>
      </c>
      <c r="Q875" s="229"/>
      <c r="R875" s="231">
        <v>4721</v>
      </c>
      <c r="S875" s="230">
        <v>44440</v>
      </c>
      <c r="T875" s="228" t="s">
        <v>5565</v>
      </c>
    </row>
    <row r="876" spans="1:20" x14ac:dyDescent="0.25">
      <c r="A876" s="209">
        <v>866</v>
      </c>
      <c r="B876" s="210" t="s">
        <v>7147</v>
      </c>
      <c r="C876" s="228" t="s">
        <v>54</v>
      </c>
      <c r="D876" s="228"/>
      <c r="E876" s="226"/>
      <c r="F876" s="228" t="s">
        <v>7148</v>
      </c>
      <c r="G876" s="228" t="s">
        <v>94</v>
      </c>
      <c r="H876" s="228" t="s">
        <v>5563</v>
      </c>
      <c r="I876" s="228">
        <v>1</v>
      </c>
      <c r="J876" s="228" t="s">
        <v>5564</v>
      </c>
      <c r="K876" s="228">
        <v>16320000</v>
      </c>
      <c r="L876" s="229"/>
      <c r="M876" s="230">
        <v>44439</v>
      </c>
      <c r="N876" s="228">
        <v>1</v>
      </c>
      <c r="O876" s="228" t="s">
        <v>5564</v>
      </c>
      <c r="P876" s="228">
        <v>16320000</v>
      </c>
      <c r="Q876" s="229"/>
      <c r="R876" s="231">
        <v>4821</v>
      </c>
      <c r="S876" s="230">
        <v>44440</v>
      </c>
      <c r="T876" s="228" t="s">
        <v>5565</v>
      </c>
    </row>
    <row r="877" spans="1:20" x14ac:dyDescent="0.25">
      <c r="A877" s="209">
        <v>867</v>
      </c>
      <c r="B877" s="210" t="s">
        <v>7149</v>
      </c>
      <c r="C877" s="228" t="s">
        <v>54</v>
      </c>
      <c r="D877" s="228"/>
      <c r="E877" s="226"/>
      <c r="F877" s="228" t="s">
        <v>7150</v>
      </c>
      <c r="G877" s="228" t="s">
        <v>94</v>
      </c>
      <c r="H877" s="228" t="s">
        <v>5563</v>
      </c>
      <c r="I877" s="228">
        <v>1</v>
      </c>
      <c r="J877" s="228" t="s">
        <v>5564</v>
      </c>
      <c r="K877" s="228">
        <v>30600000</v>
      </c>
      <c r="L877" s="229"/>
      <c r="M877" s="230">
        <v>44439</v>
      </c>
      <c r="N877" s="228">
        <v>1</v>
      </c>
      <c r="O877" s="228" t="s">
        <v>5564</v>
      </c>
      <c r="P877" s="228">
        <v>30600000</v>
      </c>
      <c r="Q877" s="229"/>
      <c r="R877" s="231">
        <v>4821</v>
      </c>
      <c r="S877" s="230">
        <v>44440</v>
      </c>
      <c r="T877" s="228" t="s">
        <v>5565</v>
      </c>
    </row>
    <row r="878" spans="1:20" x14ac:dyDescent="0.25">
      <c r="A878" s="209">
        <v>868</v>
      </c>
      <c r="B878" s="210" t="s">
        <v>7151</v>
      </c>
      <c r="C878" s="228" t="s">
        <v>54</v>
      </c>
      <c r="D878" s="228"/>
      <c r="E878" s="226"/>
      <c r="F878" s="228" t="s">
        <v>7152</v>
      </c>
      <c r="G878" s="228" t="s">
        <v>94</v>
      </c>
      <c r="H878" s="228" t="s">
        <v>5563</v>
      </c>
      <c r="I878" s="228">
        <v>1</v>
      </c>
      <c r="J878" s="228" t="s">
        <v>5564</v>
      </c>
      <c r="K878" s="228">
        <v>30600000</v>
      </c>
      <c r="L878" s="229"/>
      <c r="M878" s="230">
        <v>44439</v>
      </c>
      <c r="N878" s="228">
        <v>1</v>
      </c>
      <c r="O878" s="228" t="s">
        <v>5564</v>
      </c>
      <c r="P878" s="228">
        <v>30600000</v>
      </c>
      <c r="Q878" s="229"/>
      <c r="R878" s="231">
        <v>4821</v>
      </c>
      <c r="S878" s="230">
        <v>44440</v>
      </c>
      <c r="T878" s="228" t="s">
        <v>5565</v>
      </c>
    </row>
    <row r="879" spans="1:20" x14ac:dyDescent="0.25">
      <c r="A879" s="209">
        <v>869</v>
      </c>
      <c r="B879" s="210" t="s">
        <v>7153</v>
      </c>
      <c r="C879" s="228" t="s">
        <v>54</v>
      </c>
      <c r="D879" s="228"/>
      <c r="E879" s="226"/>
      <c r="F879" s="228" t="s">
        <v>7154</v>
      </c>
      <c r="G879" s="228" t="s">
        <v>94</v>
      </c>
      <c r="H879" s="228" t="s">
        <v>5563</v>
      </c>
      <c r="I879" s="228">
        <v>1</v>
      </c>
      <c r="J879" s="228" t="s">
        <v>5564</v>
      </c>
      <c r="K879" s="228">
        <v>63140000</v>
      </c>
      <c r="L879" s="229"/>
      <c r="M879" s="230">
        <v>44439</v>
      </c>
      <c r="N879" s="228">
        <v>1</v>
      </c>
      <c r="O879" s="228" t="s">
        <v>5564</v>
      </c>
      <c r="P879" s="228">
        <v>63140000</v>
      </c>
      <c r="Q879" s="229"/>
      <c r="R879" s="231">
        <v>4821</v>
      </c>
      <c r="S879" s="230">
        <v>44440</v>
      </c>
      <c r="T879" s="228" t="s">
        <v>5565</v>
      </c>
    </row>
    <row r="880" spans="1:20" x14ac:dyDescent="0.25">
      <c r="A880" s="209">
        <v>870</v>
      </c>
      <c r="B880" s="210" t="s">
        <v>7155</v>
      </c>
      <c r="C880" s="228" t="s">
        <v>54</v>
      </c>
      <c r="D880" s="228"/>
      <c r="E880" s="226"/>
      <c r="F880" s="228" t="s">
        <v>7156</v>
      </c>
      <c r="G880" s="228" t="s">
        <v>94</v>
      </c>
      <c r="H880" s="228" t="s">
        <v>5563</v>
      </c>
      <c r="I880" s="228">
        <v>1</v>
      </c>
      <c r="J880" s="228" t="s">
        <v>5564</v>
      </c>
      <c r="K880" s="228">
        <v>30600000</v>
      </c>
      <c r="L880" s="229"/>
      <c r="M880" s="230">
        <v>44439</v>
      </c>
      <c r="N880" s="228">
        <v>1</v>
      </c>
      <c r="O880" s="228" t="s">
        <v>5564</v>
      </c>
      <c r="P880" s="228">
        <v>30600000</v>
      </c>
      <c r="Q880" s="229"/>
      <c r="R880" s="231">
        <v>4821</v>
      </c>
      <c r="S880" s="230">
        <v>44440</v>
      </c>
      <c r="T880" s="228" t="s">
        <v>5565</v>
      </c>
    </row>
    <row r="881" spans="1:20" x14ac:dyDescent="0.25">
      <c r="A881" s="209">
        <v>871</v>
      </c>
      <c r="B881" s="210" t="s">
        <v>7157</v>
      </c>
      <c r="C881" s="228" t="s">
        <v>54</v>
      </c>
      <c r="D881" s="228"/>
      <c r="E881" s="226"/>
      <c r="F881" s="228" t="s">
        <v>7158</v>
      </c>
      <c r="G881" s="228" t="s">
        <v>94</v>
      </c>
      <c r="H881" s="228" t="s">
        <v>5777</v>
      </c>
      <c r="I881" s="228">
        <v>1</v>
      </c>
      <c r="J881" s="228" t="s">
        <v>5564</v>
      </c>
      <c r="K881" s="228">
        <v>55875000</v>
      </c>
      <c r="L881" s="229"/>
      <c r="M881" s="230">
        <v>44439</v>
      </c>
      <c r="N881" s="228">
        <v>1</v>
      </c>
      <c r="O881" s="228" t="s">
        <v>5564</v>
      </c>
      <c r="P881" s="228">
        <v>44700000</v>
      </c>
      <c r="Q881" s="229"/>
      <c r="R881" s="231">
        <v>7321</v>
      </c>
      <c r="S881" s="230">
        <v>44440</v>
      </c>
      <c r="T881" s="228" t="s">
        <v>5565</v>
      </c>
    </row>
    <row r="882" spans="1:20" x14ac:dyDescent="0.25">
      <c r="A882" s="209">
        <v>872</v>
      </c>
      <c r="B882" s="210" t="s">
        <v>7159</v>
      </c>
      <c r="C882" s="228" t="s">
        <v>54</v>
      </c>
      <c r="D882" s="228"/>
      <c r="E882" s="226"/>
      <c r="F882" s="228" t="s">
        <v>5781</v>
      </c>
      <c r="G882" s="228" t="s">
        <v>94</v>
      </c>
      <c r="H882" s="228" t="s">
        <v>5777</v>
      </c>
      <c r="I882" s="228">
        <v>1</v>
      </c>
      <c r="J882" s="228" t="s">
        <v>5564</v>
      </c>
      <c r="K882" s="228">
        <v>63140000</v>
      </c>
      <c r="L882" s="229"/>
      <c r="M882" s="230">
        <v>44439</v>
      </c>
      <c r="N882" s="228">
        <v>1</v>
      </c>
      <c r="O882" s="228" t="s">
        <v>5564</v>
      </c>
      <c r="P882" s="228">
        <v>50512000</v>
      </c>
      <c r="Q882" s="229"/>
      <c r="R882" s="231">
        <v>7321</v>
      </c>
      <c r="S882" s="230">
        <v>44440</v>
      </c>
      <c r="T882" s="228" t="s">
        <v>5565</v>
      </c>
    </row>
    <row r="883" spans="1:20" x14ac:dyDescent="0.25">
      <c r="A883" s="209">
        <v>873</v>
      </c>
      <c r="B883" s="210" t="s">
        <v>7160</v>
      </c>
      <c r="C883" s="228" t="s">
        <v>54</v>
      </c>
      <c r="D883" s="228"/>
      <c r="E883" s="226"/>
      <c r="F883" s="228" t="s">
        <v>7161</v>
      </c>
      <c r="G883" s="228" t="s">
        <v>94</v>
      </c>
      <c r="H883" s="228" t="s">
        <v>5777</v>
      </c>
      <c r="I883" s="228">
        <v>1</v>
      </c>
      <c r="J883" s="228" t="s">
        <v>5564</v>
      </c>
      <c r="K883" s="228">
        <v>70715000</v>
      </c>
      <c r="L883" s="229"/>
      <c r="M883" s="230">
        <v>44439</v>
      </c>
      <c r="N883" s="228">
        <v>1</v>
      </c>
      <c r="O883" s="228" t="s">
        <v>5564</v>
      </c>
      <c r="P883" s="228">
        <v>56572000</v>
      </c>
      <c r="Q883" s="229"/>
      <c r="R883" s="231">
        <v>7321</v>
      </c>
      <c r="S883" s="230">
        <v>44440</v>
      </c>
      <c r="T883" s="228" t="s">
        <v>5565</v>
      </c>
    </row>
    <row r="884" spans="1:20" x14ac:dyDescent="0.25">
      <c r="A884" s="209">
        <v>874</v>
      </c>
      <c r="B884" s="210" t="s">
        <v>7162</v>
      </c>
      <c r="C884" s="228" t="s">
        <v>54</v>
      </c>
      <c r="D884" s="228"/>
      <c r="E884" s="226"/>
      <c r="F884" s="228" t="s">
        <v>7163</v>
      </c>
      <c r="G884" s="228" t="s">
        <v>94</v>
      </c>
      <c r="H884" s="228" t="s">
        <v>5777</v>
      </c>
      <c r="I884" s="228">
        <v>1</v>
      </c>
      <c r="J884" s="228" t="s">
        <v>5564</v>
      </c>
      <c r="K884" s="228">
        <v>34170000</v>
      </c>
      <c r="L884" s="229"/>
      <c r="M884" s="230">
        <v>44439</v>
      </c>
      <c r="N884" s="228">
        <v>1</v>
      </c>
      <c r="O884" s="228" t="s">
        <v>5564</v>
      </c>
      <c r="P884" s="228">
        <v>27336000</v>
      </c>
      <c r="Q884" s="229"/>
      <c r="R884" s="231">
        <v>7321</v>
      </c>
      <c r="S884" s="230">
        <v>44440</v>
      </c>
      <c r="T884" s="228" t="s">
        <v>5565</v>
      </c>
    </row>
    <row r="885" spans="1:20" x14ac:dyDescent="0.25">
      <c r="A885" s="209">
        <v>875</v>
      </c>
      <c r="B885" s="210" t="s">
        <v>7164</v>
      </c>
      <c r="C885" s="228" t="s">
        <v>54</v>
      </c>
      <c r="D885" s="228"/>
      <c r="E885" s="226"/>
      <c r="F885" s="228" t="s">
        <v>7165</v>
      </c>
      <c r="G885" s="228" t="s">
        <v>94</v>
      </c>
      <c r="H885" s="228" t="s">
        <v>5777</v>
      </c>
      <c r="I885" s="228">
        <v>1</v>
      </c>
      <c r="J885" s="228" t="s">
        <v>5564</v>
      </c>
      <c r="K885" s="228">
        <v>70715000</v>
      </c>
      <c r="L885" s="229"/>
      <c r="M885" s="230">
        <v>44439</v>
      </c>
      <c r="N885" s="228">
        <v>1</v>
      </c>
      <c r="O885" s="228" t="s">
        <v>5564</v>
      </c>
      <c r="P885" s="228">
        <v>56572000</v>
      </c>
      <c r="Q885" s="229"/>
      <c r="R885" s="231">
        <v>7321</v>
      </c>
      <c r="S885" s="230">
        <v>44440</v>
      </c>
      <c r="T885" s="228" t="s">
        <v>5565</v>
      </c>
    </row>
    <row r="886" spans="1:20" x14ac:dyDescent="0.25">
      <c r="A886" s="209">
        <v>876</v>
      </c>
      <c r="B886" s="210" t="s">
        <v>7166</v>
      </c>
      <c r="C886" s="228" t="s">
        <v>54</v>
      </c>
      <c r="D886" s="228"/>
      <c r="E886" s="226"/>
      <c r="F886" s="228" t="s">
        <v>7167</v>
      </c>
      <c r="G886" s="228" t="s">
        <v>94</v>
      </c>
      <c r="H886" s="228" t="s">
        <v>5777</v>
      </c>
      <c r="I886" s="228">
        <v>1</v>
      </c>
      <c r="J886" s="228" t="s">
        <v>5564</v>
      </c>
      <c r="K886" s="228">
        <v>14790000</v>
      </c>
      <c r="L886" s="229"/>
      <c r="M886" s="230">
        <v>44439</v>
      </c>
      <c r="N886" s="228">
        <v>1</v>
      </c>
      <c r="O886" s="228" t="s">
        <v>5564</v>
      </c>
      <c r="P886" s="228">
        <v>11832000</v>
      </c>
      <c r="Q886" s="229"/>
      <c r="R886" s="231">
        <v>7321</v>
      </c>
      <c r="S886" s="230">
        <v>44440</v>
      </c>
      <c r="T886" s="228" t="s">
        <v>5565</v>
      </c>
    </row>
    <row r="887" spans="1:20" x14ac:dyDescent="0.25">
      <c r="A887" s="209">
        <v>877</v>
      </c>
      <c r="B887" s="210" t="s">
        <v>7168</v>
      </c>
      <c r="C887" s="228" t="s">
        <v>54</v>
      </c>
      <c r="D887" s="228"/>
      <c r="E887" s="226"/>
      <c r="F887" s="228" t="s">
        <v>6689</v>
      </c>
      <c r="G887" s="228" t="s">
        <v>94</v>
      </c>
      <c r="H887" s="228" t="s">
        <v>5777</v>
      </c>
      <c r="I887" s="228">
        <v>1</v>
      </c>
      <c r="J887" s="228" t="s">
        <v>5564</v>
      </c>
      <c r="K887" s="228">
        <v>46920000</v>
      </c>
      <c r="L887" s="229"/>
      <c r="M887" s="230">
        <v>44439</v>
      </c>
      <c r="N887" s="228">
        <v>1</v>
      </c>
      <c r="O887" s="228" t="s">
        <v>5564</v>
      </c>
      <c r="P887" s="228">
        <v>37536000</v>
      </c>
      <c r="Q887" s="229"/>
      <c r="R887" s="231">
        <v>7321</v>
      </c>
      <c r="S887" s="230">
        <v>44440</v>
      </c>
      <c r="T887" s="228" t="s">
        <v>5565</v>
      </c>
    </row>
    <row r="888" spans="1:20" x14ac:dyDescent="0.25">
      <c r="A888" s="209">
        <v>878</v>
      </c>
      <c r="B888" s="210" t="s">
        <v>7169</v>
      </c>
      <c r="C888" s="228" t="s">
        <v>54</v>
      </c>
      <c r="D888" s="228"/>
      <c r="E888" s="226"/>
      <c r="F888" s="228" t="s">
        <v>5763</v>
      </c>
      <c r="G888" s="228" t="s">
        <v>94</v>
      </c>
      <c r="H888" s="228" t="s">
        <v>5777</v>
      </c>
      <c r="I888" s="228">
        <v>1</v>
      </c>
      <c r="J888" s="228" t="s">
        <v>5564</v>
      </c>
      <c r="K888" s="228">
        <v>55875000</v>
      </c>
      <c r="L888" s="229"/>
      <c r="M888" s="230">
        <v>44439</v>
      </c>
      <c r="N888" s="228">
        <v>1</v>
      </c>
      <c r="O888" s="228" t="s">
        <v>5564</v>
      </c>
      <c r="P888" s="228">
        <v>44700000</v>
      </c>
      <c r="Q888" s="229"/>
      <c r="R888" s="231">
        <v>7321</v>
      </c>
      <c r="S888" s="230">
        <v>44440</v>
      </c>
      <c r="T888" s="228" t="s">
        <v>5565</v>
      </c>
    </row>
    <row r="889" spans="1:20" x14ac:dyDescent="0.25">
      <c r="A889" s="209">
        <v>879</v>
      </c>
      <c r="B889" s="210" t="s">
        <v>7170</v>
      </c>
      <c r="C889" s="228" t="s">
        <v>54</v>
      </c>
      <c r="D889" s="228"/>
      <c r="E889" s="226"/>
      <c r="F889" s="228" t="s">
        <v>5817</v>
      </c>
      <c r="G889" s="228" t="s">
        <v>94</v>
      </c>
      <c r="H889" s="228" t="s">
        <v>5777</v>
      </c>
      <c r="I889" s="228">
        <v>1</v>
      </c>
      <c r="J889" s="228" t="s">
        <v>5564</v>
      </c>
      <c r="K889" s="228">
        <v>63140000</v>
      </c>
      <c r="L889" s="229"/>
      <c r="M889" s="230">
        <v>44439</v>
      </c>
      <c r="N889" s="228">
        <v>1</v>
      </c>
      <c r="O889" s="228" t="s">
        <v>5564</v>
      </c>
      <c r="P889" s="228">
        <v>50512000</v>
      </c>
      <c r="Q889" s="229"/>
      <c r="R889" s="231">
        <v>7321</v>
      </c>
      <c r="S889" s="230">
        <v>44440</v>
      </c>
      <c r="T889" s="228" t="s">
        <v>5565</v>
      </c>
    </row>
    <row r="890" spans="1:20" x14ac:dyDescent="0.25">
      <c r="A890" s="209">
        <v>880</v>
      </c>
      <c r="B890" s="210" t="s">
        <v>7171</v>
      </c>
      <c r="C890" s="228" t="s">
        <v>54</v>
      </c>
      <c r="D890" s="228"/>
      <c r="E890" s="226"/>
      <c r="F890" s="228" t="s">
        <v>7172</v>
      </c>
      <c r="G890" s="228" t="s">
        <v>94</v>
      </c>
      <c r="H890" s="228" t="s">
        <v>5777</v>
      </c>
      <c r="I890" s="228">
        <v>1</v>
      </c>
      <c r="J890" s="228" t="s">
        <v>5564</v>
      </c>
      <c r="K890" s="228">
        <v>55875000</v>
      </c>
      <c r="L890" s="229"/>
      <c r="M890" s="230">
        <v>44439</v>
      </c>
      <c r="N890" s="228">
        <v>1</v>
      </c>
      <c r="O890" s="228" t="s">
        <v>5564</v>
      </c>
      <c r="P890" s="228">
        <v>44700000</v>
      </c>
      <c r="Q890" s="229"/>
      <c r="R890" s="231">
        <v>7321</v>
      </c>
      <c r="S890" s="230">
        <v>44440</v>
      </c>
      <c r="T890" s="228" t="s">
        <v>5565</v>
      </c>
    </row>
    <row r="891" spans="1:20" x14ac:dyDescent="0.25">
      <c r="A891" s="209">
        <v>881</v>
      </c>
      <c r="B891" s="210" t="s">
        <v>7173</v>
      </c>
      <c r="C891" s="228" t="s">
        <v>54</v>
      </c>
      <c r="D891" s="228"/>
      <c r="E891" s="226"/>
      <c r="F891" s="228" t="s">
        <v>7174</v>
      </c>
      <c r="G891" s="228" t="s">
        <v>94</v>
      </c>
      <c r="H891" s="228" t="s">
        <v>5563</v>
      </c>
      <c r="I891" s="228">
        <v>1</v>
      </c>
      <c r="J891" s="228" t="s">
        <v>5564</v>
      </c>
      <c r="K891" s="228">
        <v>27336000</v>
      </c>
      <c r="L891" s="229"/>
      <c r="M891" s="230">
        <v>44439</v>
      </c>
      <c r="N891" s="228">
        <v>1</v>
      </c>
      <c r="O891" s="228" t="s">
        <v>5564</v>
      </c>
      <c r="P891" s="228">
        <v>27336000</v>
      </c>
      <c r="Q891" s="229"/>
      <c r="R891" s="231">
        <v>4821</v>
      </c>
      <c r="S891" s="230">
        <v>44440</v>
      </c>
      <c r="T891" s="228" t="s">
        <v>5565</v>
      </c>
    </row>
    <row r="892" spans="1:20" x14ac:dyDescent="0.25">
      <c r="A892" s="209">
        <v>882</v>
      </c>
      <c r="B892" s="210" t="s">
        <v>7175</v>
      </c>
      <c r="C892" s="228" t="s">
        <v>54</v>
      </c>
      <c r="D892" s="228"/>
      <c r="E892" s="226"/>
      <c r="F892" s="228" t="s">
        <v>7176</v>
      </c>
      <c r="G892" s="228" t="s">
        <v>94</v>
      </c>
      <c r="H892" s="228" t="s">
        <v>5563</v>
      </c>
      <c r="I892" s="228">
        <v>1</v>
      </c>
      <c r="J892" s="228" t="s">
        <v>5564</v>
      </c>
      <c r="K892" s="228">
        <v>30600000</v>
      </c>
      <c r="L892" s="229"/>
      <c r="M892" s="230">
        <v>44439</v>
      </c>
      <c r="N892" s="228">
        <v>1</v>
      </c>
      <c r="O892" s="228" t="s">
        <v>5564</v>
      </c>
      <c r="P892" s="228">
        <v>30600000</v>
      </c>
      <c r="Q892" s="229"/>
      <c r="R892" s="231">
        <v>4821</v>
      </c>
      <c r="S892" s="230">
        <v>44440</v>
      </c>
      <c r="T892" s="228" t="s">
        <v>5565</v>
      </c>
    </row>
    <row r="893" spans="1:20" x14ac:dyDescent="0.25">
      <c r="A893" s="209">
        <v>883</v>
      </c>
      <c r="B893" s="210" t="s">
        <v>7177</v>
      </c>
      <c r="C893" s="228" t="s">
        <v>54</v>
      </c>
      <c r="D893" s="228"/>
      <c r="E893" s="226"/>
      <c r="F893" s="228" t="s">
        <v>7178</v>
      </c>
      <c r="G893" s="228" t="s">
        <v>94</v>
      </c>
      <c r="H893" s="228" t="s">
        <v>5810</v>
      </c>
      <c r="I893" s="228">
        <v>1</v>
      </c>
      <c r="J893" s="228" t="s">
        <v>5564</v>
      </c>
      <c r="K893" s="228">
        <v>30600000</v>
      </c>
      <c r="L893" s="229"/>
      <c r="M893" s="230">
        <v>44439</v>
      </c>
      <c r="N893" s="228">
        <v>1</v>
      </c>
      <c r="O893" s="228" t="s">
        <v>5564</v>
      </c>
      <c r="P893" s="228">
        <v>30600000</v>
      </c>
      <c r="Q893" s="229"/>
      <c r="R893" s="231">
        <v>7121</v>
      </c>
      <c r="S893" s="230">
        <v>44440</v>
      </c>
      <c r="T893" s="228" t="s">
        <v>5565</v>
      </c>
    </row>
    <row r="894" spans="1:20" x14ac:dyDescent="0.25">
      <c r="A894" s="209">
        <v>884</v>
      </c>
      <c r="B894" s="210" t="s">
        <v>7179</v>
      </c>
      <c r="C894" s="228" t="s">
        <v>54</v>
      </c>
      <c r="D894" s="228"/>
      <c r="E894" s="226"/>
      <c r="F894" s="228" t="s">
        <v>5742</v>
      </c>
      <c r="G894" s="228" t="s">
        <v>94</v>
      </c>
      <c r="H894" s="228" t="s">
        <v>5743</v>
      </c>
      <c r="I894" s="228">
        <v>1</v>
      </c>
      <c r="J894" s="228" t="s">
        <v>5564</v>
      </c>
      <c r="K894" s="228">
        <v>44700000</v>
      </c>
      <c r="L894" s="229"/>
      <c r="M894" s="230">
        <v>44439</v>
      </c>
      <c r="N894" s="228">
        <v>1</v>
      </c>
      <c r="O894" s="228" t="s">
        <v>5564</v>
      </c>
      <c r="P894" s="228">
        <v>44700000</v>
      </c>
      <c r="Q894" s="229"/>
      <c r="R894" s="231">
        <v>7121</v>
      </c>
      <c r="S894" s="230">
        <v>44440</v>
      </c>
      <c r="T894" s="228" t="s">
        <v>5565</v>
      </c>
    </row>
    <row r="895" spans="1:20" x14ac:dyDescent="0.25">
      <c r="A895" s="209">
        <v>885</v>
      </c>
      <c r="B895" s="210" t="s">
        <v>7180</v>
      </c>
      <c r="C895" s="228" t="s">
        <v>54</v>
      </c>
      <c r="D895" s="228"/>
      <c r="E895" s="226"/>
      <c r="F895" s="228" t="s">
        <v>7181</v>
      </c>
      <c r="G895" s="228" t="s">
        <v>94</v>
      </c>
      <c r="H895" s="228" t="s">
        <v>5741</v>
      </c>
      <c r="I895" s="228">
        <v>1</v>
      </c>
      <c r="J895" s="228" t="s">
        <v>5564</v>
      </c>
      <c r="K895" s="228">
        <v>63140000</v>
      </c>
      <c r="L895" s="229"/>
      <c r="M895" s="230">
        <v>44439</v>
      </c>
      <c r="N895" s="228">
        <v>1</v>
      </c>
      <c r="O895" s="228" t="s">
        <v>5564</v>
      </c>
      <c r="P895" s="228">
        <v>63140000</v>
      </c>
      <c r="Q895" s="229"/>
      <c r="R895" s="231">
        <v>7121</v>
      </c>
      <c r="S895" s="230">
        <v>44440</v>
      </c>
      <c r="T895" s="228" t="s">
        <v>5565</v>
      </c>
    </row>
    <row r="896" spans="1:20" x14ac:dyDescent="0.25">
      <c r="A896" s="209">
        <v>886</v>
      </c>
      <c r="B896" s="210" t="s">
        <v>7182</v>
      </c>
      <c r="C896" s="228" t="s">
        <v>54</v>
      </c>
      <c r="D896" s="228"/>
      <c r="E896" s="226"/>
      <c r="F896" s="228" t="s">
        <v>7183</v>
      </c>
      <c r="G896" s="228" t="s">
        <v>94</v>
      </c>
      <c r="H896" s="228" t="s">
        <v>5747</v>
      </c>
      <c r="I896" s="228">
        <v>1</v>
      </c>
      <c r="J896" s="228" t="s">
        <v>5564</v>
      </c>
      <c r="K896" s="228">
        <v>34680000</v>
      </c>
      <c r="L896" s="229"/>
      <c r="M896" s="230">
        <v>44439</v>
      </c>
      <c r="N896" s="228">
        <v>1</v>
      </c>
      <c r="O896" s="228" t="s">
        <v>5564</v>
      </c>
      <c r="P896" s="228">
        <v>34680000</v>
      </c>
      <c r="Q896" s="229"/>
      <c r="R896" s="231">
        <v>7121</v>
      </c>
      <c r="S896" s="230">
        <v>44440</v>
      </c>
      <c r="T896" s="228" t="s">
        <v>5565</v>
      </c>
    </row>
    <row r="897" spans="1:20" x14ac:dyDescent="0.25">
      <c r="A897" s="209">
        <v>887</v>
      </c>
      <c r="B897" s="210" t="s">
        <v>7184</v>
      </c>
      <c r="C897" s="228" t="s">
        <v>54</v>
      </c>
      <c r="D897" s="228"/>
      <c r="E897" s="226"/>
      <c r="F897" s="228" t="s">
        <v>7185</v>
      </c>
      <c r="G897" s="228" t="s">
        <v>94</v>
      </c>
      <c r="H897" s="228" t="s">
        <v>5563</v>
      </c>
      <c r="I897" s="228">
        <v>1</v>
      </c>
      <c r="J897" s="228" t="s">
        <v>5564</v>
      </c>
      <c r="K897" s="228">
        <v>30600000</v>
      </c>
      <c r="L897" s="229"/>
      <c r="M897" s="230">
        <v>44439</v>
      </c>
      <c r="N897" s="228">
        <v>1</v>
      </c>
      <c r="O897" s="228" t="s">
        <v>5564</v>
      </c>
      <c r="P897" s="228">
        <v>30600000</v>
      </c>
      <c r="Q897" s="229"/>
      <c r="R897" s="231">
        <v>4821</v>
      </c>
      <c r="S897" s="230">
        <v>44440</v>
      </c>
      <c r="T897" s="228" t="s">
        <v>5565</v>
      </c>
    </row>
    <row r="898" spans="1:20" x14ac:dyDescent="0.25">
      <c r="A898" s="209">
        <v>888</v>
      </c>
      <c r="B898" s="210" t="s">
        <v>7186</v>
      </c>
      <c r="C898" s="228" t="s">
        <v>54</v>
      </c>
      <c r="D898" s="228"/>
      <c r="E898" s="226"/>
      <c r="F898" s="228" t="s">
        <v>7187</v>
      </c>
      <c r="G898" s="228" t="s">
        <v>94</v>
      </c>
      <c r="H898" s="228" t="s">
        <v>5563</v>
      </c>
      <c r="I898" s="228">
        <v>1</v>
      </c>
      <c r="J898" s="228" t="s">
        <v>5564</v>
      </c>
      <c r="K898" s="228">
        <v>16320000</v>
      </c>
      <c r="L898" s="229"/>
      <c r="M898" s="230">
        <v>44439</v>
      </c>
      <c r="N898" s="228">
        <v>1</v>
      </c>
      <c r="O898" s="228" t="s">
        <v>5564</v>
      </c>
      <c r="P898" s="228">
        <v>16320000</v>
      </c>
      <c r="Q898" s="229"/>
      <c r="R898" s="231">
        <v>4821</v>
      </c>
      <c r="S898" s="230">
        <v>44440</v>
      </c>
      <c r="T898" s="228" t="s">
        <v>5565</v>
      </c>
    </row>
    <row r="899" spans="1:20" x14ac:dyDescent="0.25">
      <c r="A899" s="209">
        <v>889</v>
      </c>
      <c r="B899" s="210" t="s">
        <v>7188</v>
      </c>
      <c r="C899" s="228" t="s">
        <v>54</v>
      </c>
      <c r="D899" s="228"/>
      <c r="E899" s="226"/>
      <c r="F899" s="228" t="s">
        <v>7189</v>
      </c>
      <c r="G899" s="228" t="s">
        <v>94</v>
      </c>
      <c r="H899" s="228" t="s">
        <v>5563</v>
      </c>
      <c r="I899" s="228">
        <v>1</v>
      </c>
      <c r="J899" s="228" t="s">
        <v>5564</v>
      </c>
      <c r="K899" s="228">
        <v>16320000</v>
      </c>
      <c r="L899" s="229"/>
      <c r="M899" s="230">
        <v>44439</v>
      </c>
      <c r="N899" s="228">
        <v>1</v>
      </c>
      <c r="O899" s="228" t="s">
        <v>5564</v>
      </c>
      <c r="P899" s="228">
        <v>16320000</v>
      </c>
      <c r="Q899" s="229"/>
      <c r="R899" s="231">
        <v>4821</v>
      </c>
      <c r="S899" s="230">
        <v>44440</v>
      </c>
      <c r="T899" s="228" t="s">
        <v>5565</v>
      </c>
    </row>
    <row r="900" spans="1:20" x14ac:dyDescent="0.25">
      <c r="A900" s="209">
        <v>890</v>
      </c>
      <c r="B900" s="210" t="s">
        <v>7190</v>
      </c>
      <c r="C900" s="228" t="s">
        <v>54</v>
      </c>
      <c r="D900" s="228"/>
      <c r="E900" s="226"/>
      <c r="F900" s="228" t="s">
        <v>7191</v>
      </c>
      <c r="G900" s="228" t="s">
        <v>94</v>
      </c>
      <c r="H900" s="228" t="s">
        <v>5563</v>
      </c>
      <c r="I900" s="228">
        <v>1</v>
      </c>
      <c r="J900" s="228" t="s">
        <v>5564</v>
      </c>
      <c r="K900" s="228">
        <v>14640000</v>
      </c>
      <c r="L900" s="229"/>
      <c r="M900" s="230">
        <v>44439</v>
      </c>
      <c r="N900" s="228">
        <v>1</v>
      </c>
      <c r="O900" s="228" t="s">
        <v>5564</v>
      </c>
      <c r="P900" s="228">
        <v>14640000</v>
      </c>
      <c r="Q900" s="229"/>
      <c r="R900" s="231">
        <v>4821</v>
      </c>
      <c r="S900" s="230">
        <v>44440</v>
      </c>
      <c r="T900" s="228" t="s">
        <v>5565</v>
      </c>
    </row>
    <row r="901" spans="1:20" x14ac:dyDescent="0.25">
      <c r="A901" s="209">
        <v>891</v>
      </c>
      <c r="B901" s="210" t="s">
        <v>7192</v>
      </c>
      <c r="C901" s="228" t="s">
        <v>54</v>
      </c>
      <c r="D901" s="228"/>
      <c r="E901" s="226"/>
      <c r="F901" s="228" t="s">
        <v>7193</v>
      </c>
      <c r="G901" s="228" t="s">
        <v>94</v>
      </c>
      <c r="H901" s="228" t="s">
        <v>5563</v>
      </c>
      <c r="I901" s="228">
        <v>1</v>
      </c>
      <c r="J901" s="228" t="s">
        <v>5564</v>
      </c>
      <c r="K901" s="228">
        <v>30600000</v>
      </c>
      <c r="L901" s="229"/>
      <c r="M901" s="230">
        <v>44439</v>
      </c>
      <c r="N901" s="228">
        <v>1</v>
      </c>
      <c r="O901" s="228" t="s">
        <v>5564</v>
      </c>
      <c r="P901" s="228">
        <v>30600000</v>
      </c>
      <c r="Q901" s="229"/>
      <c r="R901" s="231">
        <v>4821</v>
      </c>
      <c r="S901" s="230">
        <v>44440</v>
      </c>
      <c r="T901" s="228" t="s">
        <v>5565</v>
      </c>
    </row>
    <row r="902" spans="1:20" x14ac:dyDescent="0.25">
      <c r="A902" s="209">
        <v>892</v>
      </c>
      <c r="B902" s="210" t="s">
        <v>7194</v>
      </c>
      <c r="C902" s="228" t="s">
        <v>54</v>
      </c>
      <c r="D902" s="228"/>
      <c r="E902" s="226"/>
      <c r="F902" s="228" t="s">
        <v>7195</v>
      </c>
      <c r="G902" s="228" t="s">
        <v>94</v>
      </c>
      <c r="H902" s="228" t="s">
        <v>5563</v>
      </c>
      <c r="I902" s="228">
        <v>1</v>
      </c>
      <c r="J902" s="228" t="s">
        <v>5564</v>
      </c>
      <c r="K902" s="228">
        <v>50512000</v>
      </c>
      <c r="L902" s="229"/>
      <c r="M902" s="230">
        <v>44439</v>
      </c>
      <c r="N902" s="228">
        <v>1</v>
      </c>
      <c r="O902" s="228" t="s">
        <v>5564</v>
      </c>
      <c r="P902" s="228">
        <v>50512000</v>
      </c>
      <c r="Q902" s="229"/>
      <c r="R902" s="231">
        <v>4821</v>
      </c>
      <c r="S902" s="230">
        <v>44440</v>
      </c>
      <c r="T902" s="228" t="s">
        <v>5565</v>
      </c>
    </row>
    <row r="903" spans="1:20" x14ac:dyDescent="0.25">
      <c r="A903" s="209">
        <v>893</v>
      </c>
      <c r="B903" s="210" t="s">
        <v>7196</v>
      </c>
      <c r="C903" s="228" t="s">
        <v>54</v>
      </c>
      <c r="D903" s="228"/>
      <c r="E903" s="226"/>
      <c r="F903" s="228" t="s">
        <v>7197</v>
      </c>
      <c r="G903" s="228" t="s">
        <v>94</v>
      </c>
      <c r="H903" s="228" t="s">
        <v>5563</v>
      </c>
      <c r="I903" s="228">
        <v>1</v>
      </c>
      <c r="J903" s="228" t="s">
        <v>5564</v>
      </c>
      <c r="K903" s="228">
        <v>16320000</v>
      </c>
      <c r="L903" s="229"/>
      <c r="M903" s="230">
        <v>44439</v>
      </c>
      <c r="N903" s="228">
        <v>1</v>
      </c>
      <c r="O903" s="228" t="s">
        <v>5564</v>
      </c>
      <c r="P903" s="228">
        <v>16320000</v>
      </c>
      <c r="Q903" s="229"/>
      <c r="R903" s="231">
        <v>4821</v>
      </c>
      <c r="S903" s="230">
        <v>44440</v>
      </c>
      <c r="T903" s="228" t="s">
        <v>5565</v>
      </c>
    </row>
    <row r="904" spans="1:20" x14ac:dyDescent="0.25">
      <c r="A904" s="209">
        <v>894</v>
      </c>
      <c r="B904" s="210" t="s">
        <v>7198</v>
      </c>
      <c r="C904" s="228" t="s">
        <v>54</v>
      </c>
      <c r="D904" s="228"/>
      <c r="E904" s="226"/>
      <c r="F904" s="228" t="s">
        <v>7199</v>
      </c>
      <c r="G904" s="228" t="s">
        <v>94</v>
      </c>
      <c r="H904" s="228" t="s">
        <v>5642</v>
      </c>
      <c r="I904" s="228">
        <v>1</v>
      </c>
      <c r="J904" s="228" t="s">
        <v>5564</v>
      </c>
      <c r="K904" s="228">
        <v>18360000</v>
      </c>
      <c r="L904" s="229"/>
      <c r="M904" s="230">
        <v>44439</v>
      </c>
      <c r="N904" s="228">
        <v>1</v>
      </c>
      <c r="O904" s="228" t="s">
        <v>5564</v>
      </c>
      <c r="P904" s="228">
        <v>18360000</v>
      </c>
      <c r="Q904" s="229"/>
      <c r="R904" s="231">
        <v>7521</v>
      </c>
      <c r="S904" s="230">
        <v>44440</v>
      </c>
      <c r="T904" s="228" t="s">
        <v>5565</v>
      </c>
    </row>
    <row r="905" spans="1:20" x14ac:dyDescent="0.25">
      <c r="A905" s="209">
        <v>895</v>
      </c>
      <c r="B905" s="210" t="s">
        <v>7200</v>
      </c>
      <c r="C905" s="228" t="s">
        <v>54</v>
      </c>
      <c r="D905" s="228"/>
      <c r="E905" s="226"/>
      <c r="F905" s="228" t="s">
        <v>7201</v>
      </c>
      <c r="G905" s="228" t="s">
        <v>94</v>
      </c>
      <c r="H905" s="228" t="s">
        <v>5585</v>
      </c>
      <c r="I905" s="228">
        <v>1</v>
      </c>
      <c r="J905" s="228" t="s">
        <v>5564</v>
      </c>
      <c r="K905" s="228">
        <v>37536000</v>
      </c>
      <c r="L905" s="229"/>
      <c r="M905" s="230">
        <v>44439</v>
      </c>
      <c r="N905" s="228">
        <v>1</v>
      </c>
      <c r="O905" s="228" t="s">
        <v>5564</v>
      </c>
      <c r="P905" s="228">
        <v>37223200</v>
      </c>
      <c r="Q905" s="229"/>
      <c r="R905" s="231">
        <v>5821</v>
      </c>
      <c r="S905" s="230">
        <v>44440</v>
      </c>
      <c r="T905" s="228" t="s">
        <v>5565</v>
      </c>
    </row>
    <row r="906" spans="1:20" x14ac:dyDescent="0.25">
      <c r="A906" s="209">
        <v>896</v>
      </c>
      <c r="B906" s="210" t="s">
        <v>7202</v>
      </c>
      <c r="C906" s="228" t="s">
        <v>54</v>
      </c>
      <c r="D906" s="228"/>
      <c r="E906" s="226"/>
      <c r="F906" s="228" t="s">
        <v>7203</v>
      </c>
      <c r="G906" s="228" t="s">
        <v>94</v>
      </c>
      <c r="H906" s="228" t="s">
        <v>5563</v>
      </c>
      <c r="I906" s="228">
        <v>1</v>
      </c>
      <c r="J906" s="228" t="s">
        <v>5564</v>
      </c>
      <c r="K906" s="228">
        <v>30600000</v>
      </c>
      <c r="L906" s="229"/>
      <c r="M906" s="230">
        <v>44439</v>
      </c>
      <c r="N906" s="228">
        <v>1</v>
      </c>
      <c r="O906" s="228" t="s">
        <v>5564</v>
      </c>
      <c r="P906" s="228">
        <v>30600000</v>
      </c>
      <c r="Q906" s="229"/>
      <c r="R906" s="231">
        <v>5821</v>
      </c>
      <c r="S906" s="230">
        <v>44440</v>
      </c>
      <c r="T906" s="228" t="s">
        <v>5565</v>
      </c>
    </row>
    <row r="907" spans="1:20" x14ac:dyDescent="0.25">
      <c r="A907" s="209">
        <v>897</v>
      </c>
      <c r="B907" s="210" t="s">
        <v>7204</v>
      </c>
      <c r="C907" s="228" t="s">
        <v>54</v>
      </c>
      <c r="D907" s="228"/>
      <c r="E907" s="226"/>
      <c r="F907" s="228" t="s">
        <v>7205</v>
      </c>
      <c r="G907" s="228" t="s">
        <v>94</v>
      </c>
      <c r="H907" s="228" t="s">
        <v>5563</v>
      </c>
      <c r="I907" s="228">
        <v>1</v>
      </c>
      <c r="J907" s="228" t="s">
        <v>5564</v>
      </c>
      <c r="K907" s="228">
        <v>18360000</v>
      </c>
      <c r="L907" s="229"/>
      <c r="M907" s="230">
        <v>44439</v>
      </c>
      <c r="N907" s="228">
        <v>1</v>
      </c>
      <c r="O907" s="228" t="s">
        <v>5564</v>
      </c>
      <c r="P907" s="228">
        <v>18360000</v>
      </c>
      <c r="Q907" s="229"/>
      <c r="R907" s="231">
        <v>4721</v>
      </c>
      <c r="S907" s="230">
        <v>44440</v>
      </c>
      <c r="T907" s="228" t="s">
        <v>5565</v>
      </c>
    </row>
    <row r="908" spans="1:20" x14ac:dyDescent="0.25">
      <c r="A908" s="209">
        <v>898</v>
      </c>
      <c r="B908" s="210" t="s">
        <v>7206</v>
      </c>
      <c r="C908" s="228" t="s">
        <v>54</v>
      </c>
      <c r="D908" s="228"/>
      <c r="E908" s="226"/>
      <c r="F908" s="228" t="s">
        <v>7207</v>
      </c>
      <c r="G908" s="228" t="s">
        <v>94</v>
      </c>
      <c r="H908" s="228" t="s">
        <v>5563</v>
      </c>
      <c r="I908" s="228">
        <v>1</v>
      </c>
      <c r="J908" s="228" t="s">
        <v>5564</v>
      </c>
      <c r="K908" s="228">
        <v>14640000</v>
      </c>
      <c r="L908" s="229"/>
      <c r="M908" s="230">
        <v>44439</v>
      </c>
      <c r="N908" s="228">
        <v>1</v>
      </c>
      <c r="O908" s="228" t="s">
        <v>5564</v>
      </c>
      <c r="P908" s="228">
        <v>14640000</v>
      </c>
      <c r="Q908" s="229"/>
      <c r="R908" s="231">
        <v>4821</v>
      </c>
      <c r="S908" s="230">
        <v>44440</v>
      </c>
      <c r="T908" s="228" t="s">
        <v>5565</v>
      </c>
    </row>
    <row r="909" spans="1:20" x14ac:dyDescent="0.25">
      <c r="A909" s="209">
        <v>899</v>
      </c>
      <c r="B909" s="210" t="s">
        <v>7208</v>
      </c>
      <c r="C909" s="228" t="s">
        <v>54</v>
      </c>
      <c r="D909" s="228"/>
      <c r="E909" s="226"/>
      <c r="F909" s="228" t="s">
        <v>7209</v>
      </c>
      <c r="G909" s="228" t="s">
        <v>94</v>
      </c>
      <c r="H909" s="228" t="s">
        <v>7210</v>
      </c>
      <c r="I909" s="228">
        <v>1</v>
      </c>
      <c r="J909" s="228" t="s">
        <v>5564</v>
      </c>
      <c r="K909" s="228">
        <v>22440000</v>
      </c>
      <c r="L909" s="229"/>
      <c r="M909" s="230">
        <v>44439</v>
      </c>
      <c r="N909" s="228">
        <v>1</v>
      </c>
      <c r="O909" s="228" t="s">
        <v>5564</v>
      </c>
      <c r="P909" s="228">
        <v>22440000</v>
      </c>
      <c r="Q909" s="229"/>
      <c r="R909" s="231">
        <v>9321</v>
      </c>
      <c r="S909" s="230">
        <v>44440</v>
      </c>
      <c r="T909" s="228" t="s">
        <v>5565</v>
      </c>
    </row>
    <row r="910" spans="1:20" x14ac:dyDescent="0.25">
      <c r="A910" s="209">
        <v>900</v>
      </c>
      <c r="B910" s="210" t="s">
        <v>7211</v>
      </c>
      <c r="C910" s="228" t="s">
        <v>54</v>
      </c>
      <c r="D910" s="228"/>
      <c r="E910" s="226"/>
      <c r="F910" s="228" t="s">
        <v>7212</v>
      </c>
      <c r="G910" s="228" t="s">
        <v>94</v>
      </c>
      <c r="H910" s="228" t="s">
        <v>7210</v>
      </c>
      <c r="I910" s="228">
        <v>1</v>
      </c>
      <c r="J910" s="228" t="s">
        <v>5564</v>
      </c>
      <c r="K910" s="228">
        <v>22440000</v>
      </c>
      <c r="L910" s="229"/>
      <c r="M910" s="230">
        <v>44439</v>
      </c>
      <c r="N910" s="228">
        <v>1</v>
      </c>
      <c r="O910" s="228" t="s">
        <v>5564</v>
      </c>
      <c r="P910" s="228">
        <v>22440000</v>
      </c>
      <c r="Q910" s="229"/>
      <c r="R910" s="231">
        <v>9321</v>
      </c>
      <c r="S910" s="230">
        <v>44440</v>
      </c>
      <c r="T910" s="228" t="s">
        <v>5565</v>
      </c>
    </row>
    <row r="911" spans="1:20" x14ac:dyDescent="0.25">
      <c r="A911" s="209">
        <v>901</v>
      </c>
      <c r="B911" s="210" t="s">
        <v>7213</v>
      </c>
      <c r="C911" s="228" t="s">
        <v>54</v>
      </c>
      <c r="D911" s="228"/>
      <c r="E911" s="226"/>
      <c r="F911" s="228" t="s">
        <v>7214</v>
      </c>
      <c r="G911" s="228" t="s">
        <v>94</v>
      </c>
      <c r="H911" s="228" t="s">
        <v>7210</v>
      </c>
      <c r="I911" s="228">
        <v>1</v>
      </c>
      <c r="J911" s="228" t="s">
        <v>5564</v>
      </c>
      <c r="K911" s="228">
        <v>22440000</v>
      </c>
      <c r="L911" s="229"/>
      <c r="M911" s="230">
        <v>44439</v>
      </c>
      <c r="N911" s="228">
        <v>1</v>
      </c>
      <c r="O911" s="228" t="s">
        <v>5564</v>
      </c>
      <c r="P911" s="228">
        <v>22440000</v>
      </c>
      <c r="Q911" s="229"/>
      <c r="R911" s="231">
        <v>9321</v>
      </c>
      <c r="S911" s="230">
        <v>44440</v>
      </c>
      <c r="T911" s="228" t="s">
        <v>5565</v>
      </c>
    </row>
    <row r="912" spans="1:20" x14ac:dyDescent="0.25">
      <c r="A912" s="209">
        <v>902</v>
      </c>
      <c r="B912" s="210" t="s">
        <v>7215</v>
      </c>
      <c r="C912" s="228" t="s">
        <v>54</v>
      </c>
      <c r="D912" s="228"/>
      <c r="E912" s="226"/>
      <c r="F912" s="228" t="s">
        <v>7216</v>
      </c>
      <c r="G912" s="228" t="s">
        <v>94</v>
      </c>
      <c r="H912" s="228" t="s">
        <v>5563</v>
      </c>
      <c r="I912" s="228">
        <v>1</v>
      </c>
      <c r="J912" s="228" t="s">
        <v>5564</v>
      </c>
      <c r="K912" s="228">
        <v>16320000</v>
      </c>
      <c r="L912" s="229"/>
      <c r="M912" s="230">
        <v>44439</v>
      </c>
      <c r="N912" s="228">
        <v>1</v>
      </c>
      <c r="O912" s="228" t="s">
        <v>5564</v>
      </c>
      <c r="P912" s="228">
        <v>16320000</v>
      </c>
      <c r="Q912" s="229"/>
      <c r="R912" s="231">
        <v>4821</v>
      </c>
      <c r="S912" s="230">
        <v>44440</v>
      </c>
      <c r="T912" s="228" t="s">
        <v>5565</v>
      </c>
    </row>
    <row r="913" spans="1:20" x14ac:dyDescent="0.25">
      <c r="A913" s="209">
        <v>903</v>
      </c>
      <c r="B913" s="210" t="s">
        <v>7217</v>
      </c>
      <c r="C913" s="228" t="s">
        <v>54</v>
      </c>
      <c r="D913" s="228"/>
      <c r="E913" s="226"/>
      <c r="F913" s="228" t="s">
        <v>7218</v>
      </c>
      <c r="G913" s="228" t="s">
        <v>94</v>
      </c>
      <c r="H913" s="228" t="s">
        <v>5563</v>
      </c>
      <c r="I913" s="228">
        <v>1</v>
      </c>
      <c r="J913" s="228" t="s">
        <v>5564</v>
      </c>
      <c r="K913" s="228">
        <v>16320000</v>
      </c>
      <c r="L913" s="229"/>
      <c r="M913" s="230">
        <v>44439</v>
      </c>
      <c r="N913" s="228">
        <v>1</v>
      </c>
      <c r="O913" s="228" t="s">
        <v>5564</v>
      </c>
      <c r="P913" s="228">
        <v>16320000</v>
      </c>
      <c r="Q913" s="229"/>
      <c r="R913" s="231">
        <v>4821</v>
      </c>
      <c r="S913" s="230">
        <v>44440</v>
      </c>
      <c r="T913" s="228" t="s">
        <v>5565</v>
      </c>
    </row>
    <row r="914" spans="1:20" x14ac:dyDescent="0.25">
      <c r="A914" s="209">
        <v>904</v>
      </c>
      <c r="B914" s="210" t="s">
        <v>7219</v>
      </c>
      <c r="C914" s="228" t="s">
        <v>54</v>
      </c>
      <c r="D914" s="228"/>
      <c r="E914" s="226"/>
      <c r="F914" s="228" t="s">
        <v>7220</v>
      </c>
      <c r="G914" s="228" t="s">
        <v>94</v>
      </c>
      <c r="H914" s="228" t="s">
        <v>5563</v>
      </c>
      <c r="I914" s="228">
        <v>1</v>
      </c>
      <c r="J914" s="228" t="s">
        <v>5564</v>
      </c>
      <c r="K914" s="228">
        <v>50512000</v>
      </c>
      <c r="L914" s="229"/>
      <c r="M914" s="230">
        <v>44439</v>
      </c>
      <c r="N914" s="228">
        <v>1</v>
      </c>
      <c r="O914" s="228" t="s">
        <v>5564</v>
      </c>
      <c r="P914" s="228">
        <v>50512000</v>
      </c>
      <c r="Q914" s="229"/>
      <c r="R914" s="231">
        <v>3721</v>
      </c>
      <c r="S914" s="230">
        <v>44440</v>
      </c>
      <c r="T914" s="228" t="s">
        <v>5565</v>
      </c>
    </row>
    <row r="915" spans="1:20" x14ac:dyDescent="0.25">
      <c r="A915" s="209">
        <v>905</v>
      </c>
      <c r="B915" s="210" t="s">
        <v>7221</v>
      </c>
      <c r="C915" s="228" t="s">
        <v>54</v>
      </c>
      <c r="D915" s="228"/>
      <c r="E915" s="226"/>
      <c r="F915" s="228" t="s">
        <v>5764</v>
      </c>
      <c r="G915" s="228" t="s">
        <v>94</v>
      </c>
      <c r="H915" s="228" t="s">
        <v>5777</v>
      </c>
      <c r="I915" s="228">
        <v>1</v>
      </c>
      <c r="J915" s="228" t="s">
        <v>5564</v>
      </c>
      <c r="K915" s="228">
        <v>14790000</v>
      </c>
      <c r="L915" s="229"/>
      <c r="M915" s="230">
        <v>44439</v>
      </c>
      <c r="N915" s="228">
        <v>1</v>
      </c>
      <c r="O915" s="228" t="s">
        <v>5564</v>
      </c>
      <c r="P915" s="228">
        <v>11832000</v>
      </c>
      <c r="Q915" s="229"/>
      <c r="R915" s="231">
        <v>7321</v>
      </c>
      <c r="S915" s="230">
        <v>44440</v>
      </c>
      <c r="T915" s="228" t="s">
        <v>5565</v>
      </c>
    </row>
    <row r="916" spans="1:20" x14ac:dyDescent="0.25">
      <c r="A916" s="209">
        <v>906</v>
      </c>
      <c r="B916" s="210" t="s">
        <v>7222</v>
      </c>
      <c r="C916" s="228" t="s">
        <v>54</v>
      </c>
      <c r="D916" s="228"/>
      <c r="E916" s="226"/>
      <c r="F916" s="228" t="s">
        <v>7223</v>
      </c>
      <c r="G916" s="228" t="s">
        <v>94</v>
      </c>
      <c r="H916" s="228" t="s">
        <v>5619</v>
      </c>
      <c r="I916" s="228">
        <v>1</v>
      </c>
      <c r="J916" s="228" t="s">
        <v>5564</v>
      </c>
      <c r="K916" s="228">
        <v>44697765</v>
      </c>
      <c r="L916" s="229"/>
      <c r="M916" s="230">
        <v>44439</v>
      </c>
      <c r="N916" s="228">
        <v>1</v>
      </c>
      <c r="O916" s="228" t="s">
        <v>5564</v>
      </c>
      <c r="P916" s="228">
        <v>44700000</v>
      </c>
      <c r="Q916" s="229"/>
      <c r="R916" s="231">
        <v>11021</v>
      </c>
      <c r="S916" s="230">
        <v>44440</v>
      </c>
      <c r="T916" s="228" t="s">
        <v>5565</v>
      </c>
    </row>
    <row r="917" spans="1:20" x14ac:dyDescent="0.25">
      <c r="A917" s="209">
        <v>907</v>
      </c>
      <c r="B917" s="210" t="s">
        <v>7224</v>
      </c>
      <c r="C917" s="228" t="s">
        <v>54</v>
      </c>
      <c r="D917" s="228"/>
      <c r="E917" s="226"/>
      <c r="F917" s="228" t="s">
        <v>7225</v>
      </c>
      <c r="G917" s="228" t="s">
        <v>94</v>
      </c>
      <c r="H917" s="228" t="s">
        <v>5619</v>
      </c>
      <c r="I917" s="228">
        <v>1</v>
      </c>
      <c r="J917" s="228" t="s">
        <v>5564</v>
      </c>
      <c r="K917" s="228">
        <v>44700000</v>
      </c>
      <c r="L917" s="229"/>
      <c r="M917" s="230">
        <v>44439</v>
      </c>
      <c r="N917" s="228">
        <v>1</v>
      </c>
      <c r="O917" s="228" t="s">
        <v>5564</v>
      </c>
      <c r="P917" s="228">
        <v>44700000</v>
      </c>
      <c r="Q917" s="229"/>
      <c r="R917" s="231">
        <v>11021</v>
      </c>
      <c r="S917" s="230">
        <v>44440</v>
      </c>
      <c r="T917" s="228" t="s">
        <v>5565</v>
      </c>
    </row>
    <row r="918" spans="1:20" x14ac:dyDescent="0.25">
      <c r="A918" s="209">
        <v>908</v>
      </c>
      <c r="B918" s="210" t="s">
        <v>7226</v>
      </c>
      <c r="C918" s="228" t="s">
        <v>54</v>
      </c>
      <c r="D918" s="228"/>
      <c r="E918" s="226"/>
      <c r="F918" s="228" t="s">
        <v>7227</v>
      </c>
      <c r="G918" s="228" t="s">
        <v>94</v>
      </c>
      <c r="H918" s="228" t="s">
        <v>5629</v>
      </c>
      <c r="I918" s="228">
        <v>1</v>
      </c>
      <c r="J918" s="228" t="s">
        <v>5564</v>
      </c>
      <c r="K918" s="228">
        <v>44700000</v>
      </c>
      <c r="L918" s="229"/>
      <c r="M918" s="230">
        <v>44439</v>
      </c>
      <c r="N918" s="228">
        <v>1</v>
      </c>
      <c r="O918" s="228" t="s">
        <v>5564</v>
      </c>
      <c r="P918" s="228">
        <v>44700000</v>
      </c>
      <c r="Q918" s="229"/>
      <c r="R918" s="231">
        <v>11021</v>
      </c>
      <c r="S918" s="230">
        <v>44440</v>
      </c>
      <c r="T918" s="228" t="s">
        <v>5565</v>
      </c>
    </row>
    <row r="919" spans="1:20" x14ac:dyDescent="0.25">
      <c r="A919" s="209">
        <v>909</v>
      </c>
      <c r="B919" s="210" t="s">
        <v>7228</v>
      </c>
      <c r="C919" s="228" t="s">
        <v>54</v>
      </c>
      <c r="D919" s="228"/>
      <c r="E919" s="226"/>
      <c r="F919" s="228" t="s">
        <v>7229</v>
      </c>
      <c r="G919" s="228" t="s">
        <v>94</v>
      </c>
      <c r="H919" s="228" t="s">
        <v>5619</v>
      </c>
      <c r="I919" s="228">
        <v>1</v>
      </c>
      <c r="J919" s="228" t="s">
        <v>5564</v>
      </c>
      <c r="K919" s="228">
        <v>30600000</v>
      </c>
      <c r="L919" s="229"/>
      <c r="M919" s="230">
        <v>44439</v>
      </c>
      <c r="N919" s="228">
        <v>1</v>
      </c>
      <c r="O919" s="228" t="s">
        <v>5564</v>
      </c>
      <c r="P919" s="228">
        <v>30600000</v>
      </c>
      <c r="Q919" s="229"/>
      <c r="R919" s="231">
        <v>11021</v>
      </c>
      <c r="S919" s="230">
        <v>44440</v>
      </c>
      <c r="T919" s="228" t="s">
        <v>5565</v>
      </c>
    </row>
    <row r="920" spans="1:20" x14ac:dyDescent="0.25">
      <c r="A920" s="209">
        <v>910</v>
      </c>
      <c r="B920" s="210" t="s">
        <v>7230</v>
      </c>
      <c r="C920" s="228" t="s">
        <v>54</v>
      </c>
      <c r="D920" s="228"/>
      <c r="E920" s="226"/>
      <c r="F920" s="228" t="s">
        <v>7231</v>
      </c>
      <c r="G920" s="228" t="s">
        <v>94</v>
      </c>
      <c r="H920" s="228" t="s">
        <v>5563</v>
      </c>
      <c r="I920" s="228">
        <v>1</v>
      </c>
      <c r="J920" s="228" t="s">
        <v>5564</v>
      </c>
      <c r="K920" s="228">
        <v>16320000</v>
      </c>
      <c r="L920" s="229"/>
      <c r="M920" s="230">
        <v>44439</v>
      </c>
      <c r="N920" s="228">
        <v>1</v>
      </c>
      <c r="O920" s="228" t="s">
        <v>5564</v>
      </c>
      <c r="P920" s="228">
        <v>16320000</v>
      </c>
      <c r="Q920" s="229"/>
      <c r="R920" s="231">
        <v>4821</v>
      </c>
      <c r="S920" s="230">
        <v>44440</v>
      </c>
      <c r="T920" s="228" t="s">
        <v>5565</v>
      </c>
    </row>
    <row r="921" spans="1:20" x14ac:dyDescent="0.25">
      <c r="A921" s="209">
        <v>911</v>
      </c>
      <c r="B921" s="210" t="s">
        <v>7232</v>
      </c>
      <c r="C921" s="228" t="s">
        <v>54</v>
      </c>
      <c r="D921" s="228"/>
      <c r="E921" s="226"/>
      <c r="F921" s="228" t="s">
        <v>7233</v>
      </c>
      <c r="G921" s="228" t="s">
        <v>94</v>
      </c>
      <c r="H921" s="228" t="s">
        <v>5563</v>
      </c>
      <c r="I921" s="228">
        <v>1</v>
      </c>
      <c r="J921" s="228" t="s">
        <v>5564</v>
      </c>
      <c r="K921" s="228">
        <v>30600000</v>
      </c>
      <c r="L921" s="229"/>
      <c r="M921" s="230">
        <v>44439</v>
      </c>
      <c r="N921" s="228">
        <v>1</v>
      </c>
      <c r="O921" s="228" t="s">
        <v>5564</v>
      </c>
      <c r="P921" s="228">
        <v>30600000</v>
      </c>
      <c r="Q921" s="229"/>
      <c r="R921" s="231">
        <v>4821</v>
      </c>
      <c r="S921" s="230">
        <v>44440</v>
      </c>
      <c r="T921" s="228" t="s">
        <v>5565</v>
      </c>
    </row>
    <row r="922" spans="1:20" x14ac:dyDescent="0.25">
      <c r="A922" s="209">
        <v>912</v>
      </c>
      <c r="B922" s="210" t="s">
        <v>7234</v>
      </c>
      <c r="C922" s="228" t="s">
        <v>54</v>
      </c>
      <c r="D922" s="228"/>
      <c r="E922" s="226"/>
      <c r="F922" s="228" t="s">
        <v>7235</v>
      </c>
      <c r="G922" s="228" t="s">
        <v>94</v>
      </c>
      <c r="H922" s="228" t="s">
        <v>5769</v>
      </c>
      <c r="I922" s="228">
        <v>1</v>
      </c>
      <c r="J922" s="228" t="s">
        <v>5564</v>
      </c>
      <c r="K922" s="228">
        <v>43350000</v>
      </c>
      <c r="L922" s="229"/>
      <c r="M922" s="230">
        <v>44439</v>
      </c>
      <c r="N922" s="228">
        <v>1</v>
      </c>
      <c r="O922" s="228" t="s">
        <v>5564</v>
      </c>
      <c r="P922" s="228">
        <v>34680000</v>
      </c>
      <c r="Q922" s="229"/>
      <c r="R922" s="231">
        <v>8421</v>
      </c>
      <c r="S922" s="230">
        <v>44442</v>
      </c>
      <c r="T922" s="228" t="s">
        <v>5565</v>
      </c>
    </row>
    <row r="923" spans="1:20" x14ac:dyDescent="0.25">
      <c r="A923" s="209">
        <v>913</v>
      </c>
      <c r="B923" s="210" t="s">
        <v>7236</v>
      </c>
      <c r="C923" s="228" t="s">
        <v>54</v>
      </c>
      <c r="D923" s="228"/>
      <c r="E923" s="226"/>
      <c r="F923" s="228" t="s">
        <v>7237</v>
      </c>
      <c r="G923" s="228" t="s">
        <v>94</v>
      </c>
      <c r="H923" s="228" t="s">
        <v>5563</v>
      </c>
      <c r="I923" s="228">
        <v>1</v>
      </c>
      <c r="J923" s="228" t="s">
        <v>5564</v>
      </c>
      <c r="K923" s="228">
        <v>30600000</v>
      </c>
      <c r="L923" s="229"/>
      <c r="M923" s="230">
        <v>44439</v>
      </c>
      <c r="N923" s="228">
        <v>1</v>
      </c>
      <c r="O923" s="228" t="s">
        <v>5564</v>
      </c>
      <c r="P923" s="228">
        <v>30600000</v>
      </c>
      <c r="Q923" s="229"/>
      <c r="R923" s="231">
        <v>4721</v>
      </c>
      <c r="S923" s="230">
        <v>44440</v>
      </c>
      <c r="T923" s="228" t="s">
        <v>5565</v>
      </c>
    </row>
    <row r="924" spans="1:20" x14ac:dyDescent="0.25">
      <c r="A924" s="209">
        <v>914</v>
      </c>
      <c r="B924" s="210" t="s">
        <v>7238</v>
      </c>
      <c r="C924" s="228" t="s">
        <v>54</v>
      </c>
      <c r="D924" s="228"/>
      <c r="E924" s="226"/>
      <c r="F924" s="228" t="s">
        <v>7239</v>
      </c>
      <c r="G924" s="228" t="s">
        <v>94</v>
      </c>
      <c r="H924" s="228" t="s">
        <v>5563</v>
      </c>
      <c r="I924" s="228">
        <v>1</v>
      </c>
      <c r="J924" s="228" t="s">
        <v>5564</v>
      </c>
      <c r="K924" s="228">
        <v>30600000</v>
      </c>
      <c r="L924" s="229"/>
      <c r="M924" s="230">
        <v>44439</v>
      </c>
      <c r="N924" s="228">
        <v>1</v>
      </c>
      <c r="O924" s="228" t="s">
        <v>5564</v>
      </c>
      <c r="P924" s="228">
        <v>30600000</v>
      </c>
      <c r="Q924" s="229"/>
      <c r="R924" s="231">
        <v>4721</v>
      </c>
      <c r="S924" s="230">
        <v>44440</v>
      </c>
      <c r="T924" s="228" t="s">
        <v>5565</v>
      </c>
    </row>
    <row r="925" spans="1:20" x14ac:dyDescent="0.25">
      <c r="A925" s="209">
        <v>915</v>
      </c>
      <c r="B925" s="210" t="s">
        <v>7240</v>
      </c>
      <c r="C925" s="228" t="s">
        <v>54</v>
      </c>
      <c r="D925" s="228"/>
      <c r="E925" s="226"/>
      <c r="F925" s="228" t="s">
        <v>7241</v>
      </c>
      <c r="G925" s="228" t="s">
        <v>94</v>
      </c>
      <c r="H925" s="228" t="s">
        <v>7210</v>
      </c>
      <c r="I925" s="228">
        <v>1</v>
      </c>
      <c r="J925" s="228" t="s">
        <v>5564</v>
      </c>
      <c r="K925" s="228">
        <v>22440000</v>
      </c>
      <c r="L925" s="229"/>
      <c r="M925" s="230">
        <v>44439</v>
      </c>
      <c r="N925" s="228">
        <v>1</v>
      </c>
      <c r="O925" s="228" t="s">
        <v>5564</v>
      </c>
      <c r="P925" s="228">
        <v>22440000</v>
      </c>
      <c r="Q925" s="229"/>
      <c r="R925" s="231">
        <v>9321</v>
      </c>
      <c r="S925" s="230">
        <v>44440</v>
      </c>
      <c r="T925" s="228" t="s">
        <v>5565</v>
      </c>
    </row>
    <row r="926" spans="1:20" x14ac:dyDescent="0.25">
      <c r="A926" s="209">
        <v>916</v>
      </c>
      <c r="B926" s="210" t="s">
        <v>7242</v>
      </c>
      <c r="C926" s="228" t="s">
        <v>54</v>
      </c>
      <c r="D926" s="228"/>
      <c r="E926" s="226"/>
      <c r="F926" s="228" t="s">
        <v>7243</v>
      </c>
      <c r="G926" s="228" t="s">
        <v>94</v>
      </c>
      <c r="H926" s="228" t="s">
        <v>5563</v>
      </c>
      <c r="I926" s="228">
        <v>1</v>
      </c>
      <c r="J926" s="228" t="s">
        <v>5564</v>
      </c>
      <c r="K926" s="228">
        <v>16320000</v>
      </c>
      <c r="L926" s="229"/>
      <c r="M926" s="230">
        <v>44439</v>
      </c>
      <c r="N926" s="228">
        <v>1</v>
      </c>
      <c r="O926" s="228" t="s">
        <v>5564</v>
      </c>
      <c r="P926" s="228">
        <v>16320000</v>
      </c>
      <c r="Q926" s="229"/>
      <c r="R926" s="231">
        <v>4821</v>
      </c>
      <c r="S926" s="230">
        <v>44440</v>
      </c>
      <c r="T926" s="228" t="s">
        <v>5565</v>
      </c>
    </row>
    <row r="927" spans="1:20" x14ac:dyDescent="0.25">
      <c r="A927" s="209">
        <v>917</v>
      </c>
      <c r="B927" s="210" t="s">
        <v>7244</v>
      </c>
      <c r="C927" s="228" t="s">
        <v>54</v>
      </c>
      <c r="D927" s="228"/>
      <c r="E927" s="226"/>
      <c r="F927" s="228" t="s">
        <v>7245</v>
      </c>
      <c r="G927" s="228" t="s">
        <v>94</v>
      </c>
      <c r="H927" s="228" t="s">
        <v>5563</v>
      </c>
      <c r="I927" s="228">
        <v>1</v>
      </c>
      <c r="J927" s="228" t="s">
        <v>5564</v>
      </c>
      <c r="K927" s="228">
        <v>30600000</v>
      </c>
      <c r="L927" s="229"/>
      <c r="M927" s="230">
        <v>44439</v>
      </c>
      <c r="N927" s="228">
        <v>1</v>
      </c>
      <c r="O927" s="228" t="s">
        <v>5564</v>
      </c>
      <c r="P927" s="228">
        <v>30600000</v>
      </c>
      <c r="Q927" s="229"/>
      <c r="R927" s="231">
        <v>4821</v>
      </c>
      <c r="S927" s="230">
        <v>44440</v>
      </c>
      <c r="T927" s="228" t="s">
        <v>5565</v>
      </c>
    </row>
    <row r="928" spans="1:20" x14ac:dyDescent="0.25">
      <c r="A928" s="209">
        <v>918</v>
      </c>
      <c r="B928" s="210" t="s">
        <v>7246</v>
      </c>
      <c r="C928" s="228" t="s">
        <v>54</v>
      </c>
      <c r="D928" s="228"/>
      <c r="E928" s="226"/>
      <c r="F928" s="228" t="s">
        <v>5812</v>
      </c>
      <c r="G928" s="228" t="s">
        <v>94</v>
      </c>
      <c r="H928" s="228" t="s">
        <v>5784</v>
      </c>
      <c r="I928" s="228">
        <v>1</v>
      </c>
      <c r="J928" s="228" t="s">
        <v>5564</v>
      </c>
      <c r="K928" s="228">
        <v>63140000</v>
      </c>
      <c r="L928" s="229"/>
      <c r="M928" s="230">
        <v>44439</v>
      </c>
      <c r="N928" s="228">
        <v>1</v>
      </c>
      <c r="O928" s="228" t="s">
        <v>5564</v>
      </c>
      <c r="P928" s="228">
        <v>63140000</v>
      </c>
      <c r="Q928" s="229"/>
      <c r="R928" s="231">
        <v>4221</v>
      </c>
      <c r="S928" s="230">
        <v>44440</v>
      </c>
      <c r="T928" s="228" t="s">
        <v>5565</v>
      </c>
    </row>
    <row r="929" spans="1:20" x14ac:dyDescent="0.25">
      <c r="A929" s="209">
        <v>919</v>
      </c>
      <c r="B929" s="210" t="s">
        <v>7247</v>
      </c>
      <c r="C929" s="228" t="s">
        <v>54</v>
      </c>
      <c r="D929" s="228"/>
      <c r="E929" s="226"/>
      <c r="F929" s="228" t="s">
        <v>7248</v>
      </c>
      <c r="G929" s="228" t="s">
        <v>94</v>
      </c>
      <c r="H929" s="228" t="s">
        <v>5731</v>
      </c>
      <c r="I929" s="228">
        <v>1</v>
      </c>
      <c r="J929" s="228" t="s">
        <v>5564</v>
      </c>
      <c r="K929" s="228">
        <v>27336000</v>
      </c>
      <c r="L929" s="229"/>
      <c r="M929" s="230">
        <v>44439</v>
      </c>
      <c r="N929" s="228">
        <v>1</v>
      </c>
      <c r="O929" s="228" t="s">
        <v>5564</v>
      </c>
      <c r="P929" s="228">
        <v>27336000</v>
      </c>
      <c r="Q929" s="229"/>
      <c r="R929" s="231">
        <v>4221</v>
      </c>
      <c r="S929" s="230">
        <v>44440</v>
      </c>
      <c r="T929" s="228" t="s">
        <v>5565</v>
      </c>
    </row>
    <row r="930" spans="1:20" x14ac:dyDescent="0.25">
      <c r="A930" s="209">
        <v>920</v>
      </c>
      <c r="B930" s="210" t="s">
        <v>7249</v>
      </c>
      <c r="C930" s="228" t="s">
        <v>54</v>
      </c>
      <c r="D930" s="228"/>
      <c r="E930" s="226"/>
      <c r="F930" s="228" t="s">
        <v>6331</v>
      </c>
      <c r="G930" s="228" t="s">
        <v>94</v>
      </c>
      <c r="H930" s="228" t="s">
        <v>5731</v>
      </c>
      <c r="I930" s="228">
        <v>1</v>
      </c>
      <c r="J930" s="228" t="s">
        <v>5564</v>
      </c>
      <c r="K930" s="228">
        <v>22440000</v>
      </c>
      <c r="L930" s="229"/>
      <c r="M930" s="230">
        <v>44439</v>
      </c>
      <c r="N930" s="228">
        <v>1</v>
      </c>
      <c r="O930" s="228" t="s">
        <v>5564</v>
      </c>
      <c r="P930" s="228">
        <v>22440000</v>
      </c>
      <c r="Q930" s="229"/>
      <c r="R930" s="231">
        <v>4221</v>
      </c>
      <c r="S930" s="230">
        <v>44441</v>
      </c>
      <c r="T930" s="228" t="s">
        <v>5565</v>
      </c>
    </row>
    <row r="931" spans="1:20" x14ac:dyDescent="0.25">
      <c r="A931" s="209">
        <v>921</v>
      </c>
      <c r="B931" s="210" t="s">
        <v>7250</v>
      </c>
      <c r="C931" s="228" t="s">
        <v>54</v>
      </c>
      <c r="D931" s="228"/>
      <c r="E931" s="226"/>
      <c r="F931" s="228" t="s">
        <v>7251</v>
      </c>
      <c r="G931" s="228" t="s">
        <v>94</v>
      </c>
      <c r="H931" s="228" t="s">
        <v>5731</v>
      </c>
      <c r="I931" s="228">
        <v>1</v>
      </c>
      <c r="J931" s="228" t="s">
        <v>5564</v>
      </c>
      <c r="K931" s="228">
        <v>18360000</v>
      </c>
      <c r="L931" s="229"/>
      <c r="M931" s="230">
        <v>44439</v>
      </c>
      <c r="N931" s="228">
        <v>1</v>
      </c>
      <c r="O931" s="228" t="s">
        <v>5564</v>
      </c>
      <c r="P931" s="228">
        <v>18360000</v>
      </c>
      <c r="Q931" s="229"/>
      <c r="R931" s="231">
        <v>4221</v>
      </c>
      <c r="S931" s="230">
        <v>44441</v>
      </c>
      <c r="T931" s="228" t="s">
        <v>5565</v>
      </c>
    </row>
    <row r="932" spans="1:20" x14ac:dyDescent="0.25">
      <c r="A932" s="209">
        <v>922</v>
      </c>
      <c r="B932" s="210" t="s">
        <v>7252</v>
      </c>
      <c r="C932" s="228" t="s">
        <v>54</v>
      </c>
      <c r="D932" s="228"/>
      <c r="E932" s="226"/>
      <c r="F932" s="228" t="s">
        <v>7253</v>
      </c>
      <c r="G932" s="228" t="s">
        <v>94</v>
      </c>
      <c r="H932" s="228" t="s">
        <v>5731</v>
      </c>
      <c r="I932" s="228">
        <v>1</v>
      </c>
      <c r="J932" s="228" t="s">
        <v>5564</v>
      </c>
      <c r="K932" s="228">
        <v>34000000</v>
      </c>
      <c r="L932" s="229"/>
      <c r="M932" s="230">
        <v>44439</v>
      </c>
      <c r="N932" s="228">
        <v>1</v>
      </c>
      <c r="O932" s="228" t="s">
        <v>5564</v>
      </c>
      <c r="P932" s="228">
        <v>34000000</v>
      </c>
      <c r="Q932" s="229"/>
      <c r="R932" s="231">
        <v>4221</v>
      </c>
      <c r="S932" s="230">
        <v>44441</v>
      </c>
      <c r="T932" s="228" t="s">
        <v>5565</v>
      </c>
    </row>
    <row r="933" spans="1:20" x14ac:dyDescent="0.25">
      <c r="A933" s="209">
        <v>923</v>
      </c>
      <c r="B933" s="210" t="s">
        <v>7254</v>
      </c>
      <c r="C933" s="228" t="s">
        <v>54</v>
      </c>
      <c r="D933" s="228"/>
      <c r="E933" s="226"/>
      <c r="F933" s="228" t="s">
        <v>7255</v>
      </c>
      <c r="G933" s="228" t="s">
        <v>94</v>
      </c>
      <c r="H933" s="228" t="s">
        <v>5731</v>
      </c>
      <c r="I933" s="228">
        <v>1</v>
      </c>
      <c r="J933" s="228" t="s">
        <v>5564</v>
      </c>
      <c r="K933" s="228">
        <v>15504000</v>
      </c>
      <c r="L933" s="229"/>
      <c r="M933" s="230">
        <v>44439</v>
      </c>
      <c r="N933" s="228">
        <v>1</v>
      </c>
      <c r="O933" s="228" t="s">
        <v>5564</v>
      </c>
      <c r="P933" s="228">
        <v>15504000</v>
      </c>
      <c r="Q933" s="229"/>
      <c r="R933" s="231">
        <v>4221</v>
      </c>
      <c r="S933" s="230">
        <v>44441</v>
      </c>
      <c r="T933" s="228" t="s">
        <v>5565</v>
      </c>
    </row>
    <row r="934" spans="1:20" x14ac:dyDescent="0.25">
      <c r="A934" s="209">
        <v>924</v>
      </c>
      <c r="B934" s="210" t="s">
        <v>7256</v>
      </c>
      <c r="C934" s="228" t="s">
        <v>54</v>
      </c>
      <c r="D934" s="228"/>
      <c r="E934" s="226"/>
      <c r="F934" s="228" t="s">
        <v>7257</v>
      </c>
      <c r="G934" s="228" t="s">
        <v>94</v>
      </c>
      <c r="H934" s="228" t="s">
        <v>5731</v>
      </c>
      <c r="I934" s="228">
        <v>1</v>
      </c>
      <c r="J934" s="228" t="s">
        <v>5564</v>
      </c>
      <c r="K934" s="228">
        <v>22440000</v>
      </c>
      <c r="L934" s="229"/>
      <c r="M934" s="230">
        <v>44439</v>
      </c>
      <c r="N934" s="228">
        <v>1</v>
      </c>
      <c r="O934" s="228" t="s">
        <v>5564</v>
      </c>
      <c r="P934" s="228">
        <v>22440000</v>
      </c>
      <c r="Q934" s="229"/>
      <c r="R934" s="231">
        <v>4221</v>
      </c>
      <c r="S934" s="230">
        <v>44441</v>
      </c>
      <c r="T934" s="228" t="s">
        <v>5565</v>
      </c>
    </row>
    <row r="935" spans="1:20" x14ac:dyDescent="0.25">
      <c r="A935" s="209">
        <v>925</v>
      </c>
      <c r="B935" s="210" t="s">
        <v>7258</v>
      </c>
      <c r="C935" s="228" t="s">
        <v>54</v>
      </c>
      <c r="D935" s="228"/>
      <c r="E935" s="226"/>
      <c r="F935" s="228" t="s">
        <v>7259</v>
      </c>
      <c r="G935" s="228" t="s">
        <v>94</v>
      </c>
      <c r="H935" s="228" t="s">
        <v>5616</v>
      </c>
      <c r="I935" s="228">
        <v>1</v>
      </c>
      <c r="J935" s="228" t="s">
        <v>5564</v>
      </c>
      <c r="K935" s="228">
        <v>37536000</v>
      </c>
      <c r="L935" s="229"/>
      <c r="M935" s="230">
        <v>44439</v>
      </c>
      <c r="N935" s="228">
        <v>1</v>
      </c>
      <c r="O935" s="228" t="s">
        <v>5564</v>
      </c>
      <c r="P935" s="228">
        <v>37223200</v>
      </c>
      <c r="Q935" s="229"/>
      <c r="R935" s="231">
        <v>13521</v>
      </c>
      <c r="S935" s="230">
        <v>44440</v>
      </c>
      <c r="T935" s="228" t="s">
        <v>5565</v>
      </c>
    </row>
    <row r="936" spans="1:20" x14ac:dyDescent="0.25">
      <c r="A936" s="209">
        <v>926</v>
      </c>
      <c r="B936" s="210" t="s">
        <v>7260</v>
      </c>
      <c r="C936" s="228" t="s">
        <v>54</v>
      </c>
      <c r="D936" s="228"/>
      <c r="E936" s="226"/>
      <c r="F936" s="228" t="s">
        <v>7261</v>
      </c>
      <c r="G936" s="228" t="s">
        <v>94</v>
      </c>
      <c r="H936" s="228" t="s">
        <v>5635</v>
      </c>
      <c r="I936" s="228">
        <v>1</v>
      </c>
      <c r="J936" s="228" t="s">
        <v>5564</v>
      </c>
      <c r="K936" s="228">
        <v>94454490</v>
      </c>
      <c r="L936" s="229"/>
      <c r="M936" s="230">
        <v>44439</v>
      </c>
      <c r="N936" s="228">
        <v>1</v>
      </c>
      <c r="O936" s="228" t="s">
        <v>5564</v>
      </c>
      <c r="P936" s="228">
        <v>36000000</v>
      </c>
      <c r="Q936" s="229"/>
      <c r="R936" s="231">
        <v>11021</v>
      </c>
      <c r="S936" s="230">
        <v>44440</v>
      </c>
      <c r="T936" s="228" t="s">
        <v>5565</v>
      </c>
    </row>
    <row r="937" spans="1:20" x14ac:dyDescent="0.25">
      <c r="A937" s="209">
        <v>927</v>
      </c>
      <c r="B937" s="210" t="s">
        <v>7262</v>
      </c>
      <c r="C937" s="228" t="s">
        <v>54</v>
      </c>
      <c r="D937" s="228"/>
      <c r="E937" s="226"/>
      <c r="F937" s="228" t="s">
        <v>7263</v>
      </c>
      <c r="G937" s="228" t="s">
        <v>94</v>
      </c>
      <c r="H937" s="228" t="s">
        <v>5616</v>
      </c>
      <c r="I937" s="228">
        <v>1</v>
      </c>
      <c r="J937" s="228" t="s">
        <v>5564</v>
      </c>
      <c r="K937" s="228">
        <v>34680000</v>
      </c>
      <c r="L937" s="229"/>
      <c r="M937" s="230">
        <v>44439</v>
      </c>
      <c r="N937" s="228">
        <v>1</v>
      </c>
      <c r="O937" s="228" t="s">
        <v>5564</v>
      </c>
      <c r="P937" s="228">
        <v>34391000</v>
      </c>
      <c r="Q937" s="229"/>
      <c r="R937" s="231">
        <v>13621</v>
      </c>
      <c r="S937" s="230">
        <v>44441</v>
      </c>
      <c r="T937" s="228" t="s">
        <v>5565</v>
      </c>
    </row>
    <row r="938" spans="1:20" x14ac:dyDescent="0.25">
      <c r="A938" s="209">
        <v>928</v>
      </c>
      <c r="B938" s="210" t="s">
        <v>7264</v>
      </c>
      <c r="C938" s="228" t="s">
        <v>54</v>
      </c>
      <c r="D938" s="228"/>
      <c r="E938" s="226"/>
      <c r="F938" s="228" t="s">
        <v>7265</v>
      </c>
      <c r="G938" s="228" t="s">
        <v>94</v>
      </c>
      <c r="H938" s="228" t="s">
        <v>5780</v>
      </c>
      <c r="I938" s="228">
        <v>1</v>
      </c>
      <c r="J938" s="228" t="s">
        <v>5564</v>
      </c>
      <c r="K938" s="228">
        <v>30600000</v>
      </c>
      <c r="L938" s="229"/>
      <c r="M938" s="230">
        <v>44439</v>
      </c>
      <c r="N938" s="228">
        <v>1</v>
      </c>
      <c r="O938" s="228" t="s">
        <v>5564</v>
      </c>
      <c r="P938" s="228">
        <v>30600000</v>
      </c>
      <c r="Q938" s="229"/>
      <c r="R938" s="231">
        <v>5521</v>
      </c>
      <c r="S938" s="230">
        <v>44440</v>
      </c>
      <c r="T938" s="228" t="s">
        <v>5565</v>
      </c>
    </row>
    <row r="939" spans="1:20" x14ac:dyDescent="0.25">
      <c r="A939" s="209">
        <v>929</v>
      </c>
      <c r="B939" s="210" t="s">
        <v>7266</v>
      </c>
      <c r="C939" s="228" t="s">
        <v>54</v>
      </c>
      <c r="D939" s="228"/>
      <c r="E939" s="226"/>
      <c r="F939" s="228" t="s">
        <v>7267</v>
      </c>
      <c r="G939" s="228" t="s">
        <v>94</v>
      </c>
      <c r="H939" s="228" t="s">
        <v>5780</v>
      </c>
      <c r="I939" s="228">
        <v>1</v>
      </c>
      <c r="J939" s="228" t="s">
        <v>5564</v>
      </c>
      <c r="K939" s="228">
        <v>34680000</v>
      </c>
      <c r="L939" s="229"/>
      <c r="M939" s="230">
        <v>44439</v>
      </c>
      <c r="N939" s="228">
        <v>1</v>
      </c>
      <c r="O939" s="228" t="s">
        <v>5564</v>
      </c>
      <c r="P939" s="228">
        <v>34680000</v>
      </c>
      <c r="Q939" s="229"/>
      <c r="R939" s="231">
        <v>5521</v>
      </c>
      <c r="S939" s="230">
        <v>44440</v>
      </c>
      <c r="T939" s="228" t="s">
        <v>5565</v>
      </c>
    </row>
    <row r="940" spans="1:20" x14ac:dyDescent="0.25">
      <c r="A940" s="209">
        <v>930</v>
      </c>
      <c r="B940" s="210" t="s">
        <v>7268</v>
      </c>
      <c r="C940" s="228" t="s">
        <v>54</v>
      </c>
      <c r="D940" s="228"/>
      <c r="E940" s="226"/>
      <c r="F940" s="228" t="s">
        <v>7269</v>
      </c>
      <c r="G940" s="228" t="s">
        <v>94</v>
      </c>
      <c r="H940" s="228" t="s">
        <v>5780</v>
      </c>
      <c r="I940" s="228">
        <v>1</v>
      </c>
      <c r="J940" s="228" t="s">
        <v>5564</v>
      </c>
      <c r="K940" s="228">
        <v>63140000</v>
      </c>
      <c r="L940" s="229"/>
      <c r="M940" s="230">
        <v>44439</v>
      </c>
      <c r="N940" s="228">
        <v>1</v>
      </c>
      <c r="O940" s="228" t="s">
        <v>5564</v>
      </c>
      <c r="P940" s="228">
        <v>63140000</v>
      </c>
      <c r="Q940" s="229"/>
      <c r="R940" s="231">
        <v>5521</v>
      </c>
      <c r="S940" s="230">
        <v>44440</v>
      </c>
      <c r="T940" s="228" t="s">
        <v>5565</v>
      </c>
    </row>
    <row r="941" spans="1:20" x14ac:dyDescent="0.25">
      <c r="A941" s="209">
        <v>931</v>
      </c>
      <c r="B941" s="210" t="s">
        <v>7270</v>
      </c>
      <c r="C941" s="228" t="s">
        <v>54</v>
      </c>
      <c r="D941" s="228"/>
      <c r="E941" s="226"/>
      <c r="F941" s="228" t="s">
        <v>6122</v>
      </c>
      <c r="G941" s="228" t="s">
        <v>94</v>
      </c>
      <c r="H941" s="228" t="s">
        <v>5780</v>
      </c>
      <c r="I941" s="228">
        <v>1</v>
      </c>
      <c r="J941" s="228" t="s">
        <v>5564</v>
      </c>
      <c r="K941" s="228">
        <v>34680000</v>
      </c>
      <c r="L941" s="229"/>
      <c r="M941" s="230">
        <v>44439</v>
      </c>
      <c r="N941" s="228">
        <v>1</v>
      </c>
      <c r="O941" s="228" t="s">
        <v>5564</v>
      </c>
      <c r="P941" s="228">
        <v>34680000</v>
      </c>
      <c r="Q941" s="229"/>
      <c r="R941" s="231">
        <v>5521</v>
      </c>
      <c r="S941" s="230">
        <v>44440</v>
      </c>
      <c r="T941" s="228" t="s">
        <v>5565</v>
      </c>
    </row>
    <row r="942" spans="1:20" x14ac:dyDescent="0.25">
      <c r="A942" s="209">
        <v>932</v>
      </c>
      <c r="B942" s="210" t="s">
        <v>7271</v>
      </c>
      <c r="C942" s="228" t="s">
        <v>54</v>
      </c>
      <c r="D942" s="228"/>
      <c r="E942" s="226"/>
      <c r="F942" s="228" t="s">
        <v>6187</v>
      </c>
      <c r="G942" s="228" t="s">
        <v>94</v>
      </c>
      <c r="H942" s="228" t="s">
        <v>5780</v>
      </c>
      <c r="I942" s="228">
        <v>1</v>
      </c>
      <c r="J942" s="228" t="s">
        <v>5564</v>
      </c>
      <c r="K942" s="228">
        <v>22440000</v>
      </c>
      <c r="L942" s="229"/>
      <c r="M942" s="230">
        <v>44439</v>
      </c>
      <c r="N942" s="228">
        <v>1</v>
      </c>
      <c r="O942" s="228" t="s">
        <v>5564</v>
      </c>
      <c r="P942" s="228">
        <v>22440000</v>
      </c>
      <c r="Q942" s="229"/>
      <c r="R942" s="231">
        <v>5521</v>
      </c>
      <c r="S942" s="230">
        <v>44440</v>
      </c>
      <c r="T942" s="228" t="s">
        <v>5565</v>
      </c>
    </row>
    <row r="943" spans="1:20" x14ac:dyDescent="0.25">
      <c r="A943" s="209">
        <v>933</v>
      </c>
      <c r="B943" s="210" t="s">
        <v>7272</v>
      </c>
      <c r="C943" s="228" t="s">
        <v>54</v>
      </c>
      <c r="D943" s="228"/>
      <c r="E943" s="226"/>
      <c r="F943" s="228" t="s">
        <v>7273</v>
      </c>
      <c r="G943" s="228" t="s">
        <v>94</v>
      </c>
      <c r="H943" s="228" t="s">
        <v>5810</v>
      </c>
      <c r="I943" s="228">
        <v>1</v>
      </c>
      <c r="J943" s="228" t="s">
        <v>5564</v>
      </c>
      <c r="K943" s="228">
        <v>34680000</v>
      </c>
      <c r="L943" s="229"/>
      <c r="M943" s="230">
        <v>44439</v>
      </c>
      <c r="N943" s="228">
        <v>1</v>
      </c>
      <c r="O943" s="228" t="s">
        <v>5564</v>
      </c>
      <c r="P943" s="228">
        <v>34680000</v>
      </c>
      <c r="Q943" s="229"/>
      <c r="R943" s="231">
        <v>7121</v>
      </c>
      <c r="S943" s="230">
        <v>44440</v>
      </c>
      <c r="T943" s="228" t="s">
        <v>5565</v>
      </c>
    </row>
    <row r="944" spans="1:20" x14ac:dyDescent="0.25">
      <c r="A944" s="209">
        <v>934</v>
      </c>
      <c r="B944" s="210" t="s">
        <v>7274</v>
      </c>
      <c r="C944" s="228" t="s">
        <v>54</v>
      </c>
      <c r="D944" s="228"/>
      <c r="E944" s="226"/>
      <c r="F944" s="228" t="s">
        <v>5756</v>
      </c>
      <c r="G944" s="228" t="s">
        <v>94</v>
      </c>
      <c r="H944" s="228" t="s">
        <v>5755</v>
      </c>
      <c r="I944" s="228">
        <v>1</v>
      </c>
      <c r="J944" s="228" t="s">
        <v>5564</v>
      </c>
      <c r="K944" s="228">
        <v>37536000</v>
      </c>
      <c r="L944" s="229"/>
      <c r="M944" s="230">
        <v>44439</v>
      </c>
      <c r="N944" s="228">
        <v>1</v>
      </c>
      <c r="O944" s="228" t="s">
        <v>5564</v>
      </c>
      <c r="P944" s="228">
        <v>37536000</v>
      </c>
      <c r="Q944" s="229"/>
      <c r="R944" s="231">
        <v>7121</v>
      </c>
      <c r="S944" s="230">
        <v>44440</v>
      </c>
      <c r="T944" s="228" t="s">
        <v>5565</v>
      </c>
    </row>
    <row r="945" spans="1:20" x14ac:dyDescent="0.25">
      <c r="A945" s="209">
        <v>935</v>
      </c>
      <c r="B945" s="210" t="s">
        <v>7275</v>
      </c>
      <c r="C945" s="228" t="s">
        <v>54</v>
      </c>
      <c r="D945" s="228"/>
      <c r="E945" s="226"/>
      <c r="F945" s="228" t="s">
        <v>7276</v>
      </c>
      <c r="G945" s="228" t="s">
        <v>94</v>
      </c>
      <c r="H945" s="228" t="s">
        <v>5743</v>
      </c>
      <c r="I945" s="228">
        <v>1</v>
      </c>
      <c r="J945" s="228" t="s">
        <v>5564</v>
      </c>
      <c r="K945" s="228">
        <v>44700000</v>
      </c>
      <c r="L945" s="229"/>
      <c r="M945" s="230">
        <v>44439</v>
      </c>
      <c r="N945" s="228">
        <v>1</v>
      </c>
      <c r="O945" s="228" t="s">
        <v>5564</v>
      </c>
      <c r="P945" s="228">
        <v>44700000</v>
      </c>
      <c r="Q945" s="229"/>
      <c r="R945" s="231">
        <v>7121</v>
      </c>
      <c r="S945" s="230">
        <v>44440</v>
      </c>
      <c r="T945" s="228" t="s">
        <v>5565</v>
      </c>
    </row>
    <row r="946" spans="1:20" x14ac:dyDescent="0.25">
      <c r="A946" s="209">
        <v>936</v>
      </c>
      <c r="B946" s="210" t="s">
        <v>7277</v>
      </c>
      <c r="C946" s="228" t="s">
        <v>54</v>
      </c>
      <c r="D946" s="228"/>
      <c r="E946" s="226"/>
      <c r="F946" s="228" t="s">
        <v>7278</v>
      </c>
      <c r="G946" s="228" t="s">
        <v>94</v>
      </c>
      <c r="H946" s="228" t="s">
        <v>5563</v>
      </c>
      <c r="I946" s="228">
        <v>1</v>
      </c>
      <c r="J946" s="228" t="s">
        <v>5564</v>
      </c>
      <c r="K946" s="228">
        <v>30600000</v>
      </c>
      <c r="L946" s="229"/>
      <c r="M946" s="230">
        <v>44439</v>
      </c>
      <c r="N946" s="228">
        <v>1</v>
      </c>
      <c r="O946" s="228" t="s">
        <v>5564</v>
      </c>
      <c r="P946" s="228">
        <v>30600000</v>
      </c>
      <c r="Q946" s="229"/>
      <c r="R946" s="231">
        <v>4721</v>
      </c>
      <c r="S946" s="230">
        <v>44441</v>
      </c>
      <c r="T946" s="228" t="s">
        <v>5565</v>
      </c>
    </row>
    <row r="947" spans="1:20" x14ac:dyDescent="0.25">
      <c r="A947" s="209">
        <v>937</v>
      </c>
      <c r="B947" s="210" t="s">
        <v>7279</v>
      </c>
      <c r="C947" s="228" t="s">
        <v>54</v>
      </c>
      <c r="D947" s="228"/>
      <c r="E947" s="226"/>
      <c r="F947" s="228" t="s">
        <v>7280</v>
      </c>
      <c r="G947" s="228" t="s">
        <v>94</v>
      </c>
      <c r="H947" s="228" t="s">
        <v>5563</v>
      </c>
      <c r="I947" s="228">
        <v>1</v>
      </c>
      <c r="J947" s="228" t="s">
        <v>5564</v>
      </c>
      <c r="K947" s="228">
        <v>39336000</v>
      </c>
      <c r="L947" s="229"/>
      <c r="M947" s="230">
        <v>44439</v>
      </c>
      <c r="N947" s="228">
        <v>1</v>
      </c>
      <c r="O947" s="228" t="s">
        <v>5564</v>
      </c>
      <c r="P947" s="228">
        <v>37536000</v>
      </c>
      <c r="Q947" s="229"/>
      <c r="R947" s="231">
        <v>4721</v>
      </c>
      <c r="S947" s="230">
        <v>44441</v>
      </c>
      <c r="T947" s="228" t="s">
        <v>5565</v>
      </c>
    </row>
    <row r="948" spans="1:20" x14ac:dyDescent="0.25">
      <c r="A948" s="209">
        <v>938</v>
      </c>
      <c r="B948" s="210" t="s">
        <v>7281</v>
      </c>
      <c r="C948" s="228" t="s">
        <v>54</v>
      </c>
      <c r="D948" s="228"/>
      <c r="E948" s="226"/>
      <c r="F948" s="228" t="s">
        <v>7282</v>
      </c>
      <c r="G948" s="228" t="s">
        <v>94</v>
      </c>
      <c r="H948" s="228" t="s">
        <v>5585</v>
      </c>
      <c r="I948" s="228">
        <v>1</v>
      </c>
      <c r="J948" s="228" t="s">
        <v>5564</v>
      </c>
      <c r="K948" s="228">
        <v>34680000</v>
      </c>
      <c r="L948" s="229"/>
      <c r="M948" s="230">
        <v>44439</v>
      </c>
      <c r="N948" s="228">
        <v>1</v>
      </c>
      <c r="O948" s="228" t="s">
        <v>5564</v>
      </c>
      <c r="P948" s="228">
        <v>34680000</v>
      </c>
      <c r="Q948" s="229"/>
      <c r="R948" s="231">
        <v>5821</v>
      </c>
      <c r="S948" s="230">
        <v>44440</v>
      </c>
      <c r="T948" s="228" t="s">
        <v>5565</v>
      </c>
    </row>
    <row r="949" spans="1:20" x14ac:dyDescent="0.25">
      <c r="A949" s="209">
        <v>939</v>
      </c>
      <c r="B949" s="210" t="s">
        <v>7283</v>
      </c>
      <c r="C949" s="228" t="s">
        <v>54</v>
      </c>
      <c r="D949" s="228"/>
      <c r="E949" s="226"/>
      <c r="F949" s="228" t="s">
        <v>7284</v>
      </c>
      <c r="G949" s="228" t="s">
        <v>94</v>
      </c>
      <c r="H949" s="228" t="s">
        <v>6784</v>
      </c>
      <c r="I949" s="228">
        <v>1</v>
      </c>
      <c r="J949" s="228" t="s">
        <v>5564</v>
      </c>
      <c r="K949" s="228">
        <v>22440000</v>
      </c>
      <c r="L949" s="229"/>
      <c r="M949" s="230">
        <v>44469</v>
      </c>
      <c r="N949" s="228">
        <v>1</v>
      </c>
      <c r="O949" s="228" t="s">
        <v>5564</v>
      </c>
      <c r="P949" s="228">
        <v>22440000</v>
      </c>
      <c r="Q949" s="229"/>
      <c r="R949" s="231">
        <v>9321</v>
      </c>
      <c r="S949" s="230">
        <v>44459</v>
      </c>
      <c r="T949" s="228" t="s">
        <v>5565</v>
      </c>
    </row>
    <row r="950" spans="1:20" x14ac:dyDescent="0.25">
      <c r="A950" s="209">
        <v>940</v>
      </c>
      <c r="B950" s="210" t="s">
        <v>7285</v>
      </c>
      <c r="C950" s="228" t="s">
        <v>54</v>
      </c>
      <c r="D950" s="228"/>
      <c r="E950" s="226"/>
      <c r="F950" s="228" t="s">
        <v>7286</v>
      </c>
      <c r="G950" s="228" t="s">
        <v>93</v>
      </c>
      <c r="H950" s="228" t="s">
        <v>5450</v>
      </c>
      <c r="I950" s="228">
        <v>1</v>
      </c>
      <c r="J950" s="228" t="s">
        <v>5564</v>
      </c>
      <c r="K950" s="228">
        <v>0</v>
      </c>
      <c r="L950" s="229"/>
      <c r="M950" s="230">
        <v>44439</v>
      </c>
      <c r="N950" s="228">
        <v>1</v>
      </c>
      <c r="O950" s="228" t="s">
        <v>5564</v>
      </c>
      <c r="P950" s="228">
        <v>0</v>
      </c>
      <c r="Q950" s="229"/>
      <c r="R950" s="228" t="s">
        <v>5450</v>
      </c>
      <c r="S950" s="230">
        <v>44459</v>
      </c>
      <c r="T950" s="228" t="s">
        <v>6699</v>
      </c>
    </row>
    <row r="951" spans="1:20" x14ac:dyDescent="0.25">
      <c r="A951" s="209">
        <v>941</v>
      </c>
      <c r="B951" s="210" t="s">
        <v>7287</v>
      </c>
      <c r="C951" s="228" t="s">
        <v>54</v>
      </c>
      <c r="D951" s="228"/>
      <c r="E951" s="226"/>
      <c r="F951" s="228" t="s">
        <v>7288</v>
      </c>
      <c r="G951" s="228" t="s">
        <v>94</v>
      </c>
      <c r="H951" s="228" t="s">
        <v>5755</v>
      </c>
      <c r="I951" s="228">
        <v>1</v>
      </c>
      <c r="J951" s="228" t="s">
        <v>5564</v>
      </c>
      <c r="K951" s="228">
        <v>6832000</v>
      </c>
      <c r="L951" s="229"/>
      <c r="M951" s="230">
        <v>44469</v>
      </c>
      <c r="N951" s="228">
        <v>1</v>
      </c>
      <c r="O951" s="228" t="s">
        <v>5564</v>
      </c>
      <c r="P951" s="228">
        <v>6832000</v>
      </c>
      <c r="Q951" s="229"/>
      <c r="R951" s="231">
        <v>11521</v>
      </c>
      <c r="S951" s="230">
        <v>44459</v>
      </c>
      <c r="T951" s="228" t="s">
        <v>5565</v>
      </c>
    </row>
    <row r="952" spans="1:20" x14ac:dyDescent="0.25">
      <c r="A952" s="209">
        <v>942</v>
      </c>
      <c r="B952" s="210" t="s">
        <v>7289</v>
      </c>
      <c r="C952" s="228" t="s">
        <v>54</v>
      </c>
      <c r="D952" s="228"/>
      <c r="E952" s="226"/>
      <c r="F952" s="228" t="s">
        <v>7290</v>
      </c>
      <c r="G952" s="228" t="s">
        <v>94</v>
      </c>
      <c r="H952" s="228" t="s">
        <v>5755</v>
      </c>
      <c r="I952" s="228">
        <v>1</v>
      </c>
      <c r="J952" s="228" t="s">
        <v>5564</v>
      </c>
      <c r="K952" s="228">
        <v>6832000</v>
      </c>
      <c r="L952" s="229"/>
      <c r="M952" s="230">
        <v>44469</v>
      </c>
      <c r="N952" s="228">
        <v>1</v>
      </c>
      <c r="O952" s="228" t="s">
        <v>5564</v>
      </c>
      <c r="P952" s="228">
        <v>6832000</v>
      </c>
      <c r="Q952" s="229"/>
      <c r="R952" s="231">
        <v>11521</v>
      </c>
      <c r="S952" s="230">
        <v>44459</v>
      </c>
      <c r="T952" s="228" t="s">
        <v>5565</v>
      </c>
    </row>
    <row r="953" spans="1:20" x14ac:dyDescent="0.25">
      <c r="A953" s="209">
        <v>943</v>
      </c>
      <c r="B953" s="210" t="s">
        <v>7291</v>
      </c>
      <c r="C953" s="228" t="s">
        <v>54</v>
      </c>
      <c r="D953" s="228"/>
      <c r="E953" s="226"/>
      <c r="F953" s="228" t="s">
        <v>7290</v>
      </c>
      <c r="G953" s="228" t="s">
        <v>94</v>
      </c>
      <c r="H953" s="228" t="s">
        <v>5755</v>
      </c>
      <c r="I953" s="228">
        <v>1</v>
      </c>
      <c r="J953" s="228" t="s">
        <v>5564</v>
      </c>
      <c r="K953" s="228">
        <v>6832000</v>
      </c>
      <c r="L953" s="229"/>
      <c r="M953" s="230">
        <v>44469</v>
      </c>
      <c r="N953" s="228">
        <v>1</v>
      </c>
      <c r="O953" s="228" t="s">
        <v>5564</v>
      </c>
      <c r="P953" s="228">
        <v>6832000</v>
      </c>
      <c r="Q953" s="229"/>
      <c r="R953" s="231">
        <v>11521</v>
      </c>
      <c r="S953" s="230">
        <v>44459</v>
      </c>
      <c r="T953" s="228" t="s">
        <v>5565</v>
      </c>
    </row>
    <row r="954" spans="1:20" x14ac:dyDescent="0.25">
      <c r="A954" s="209">
        <v>944</v>
      </c>
      <c r="B954" s="210" t="s">
        <v>7292</v>
      </c>
      <c r="C954" s="228" t="s">
        <v>54</v>
      </c>
      <c r="D954" s="228"/>
      <c r="E954" s="226"/>
      <c r="F954" s="228" t="s">
        <v>7293</v>
      </c>
      <c r="G954" s="228" t="s">
        <v>94</v>
      </c>
      <c r="H954" s="228" t="s">
        <v>5585</v>
      </c>
      <c r="I954" s="228">
        <v>1</v>
      </c>
      <c r="J954" s="228" t="s">
        <v>5564</v>
      </c>
      <c r="K954" s="228">
        <v>16320000</v>
      </c>
      <c r="L954" s="229"/>
      <c r="M954" s="230">
        <v>44469</v>
      </c>
      <c r="N954" s="228">
        <v>1</v>
      </c>
      <c r="O954" s="228" t="s">
        <v>5564</v>
      </c>
      <c r="P954" s="228">
        <v>15368000</v>
      </c>
      <c r="Q954" s="229"/>
      <c r="R954" s="231">
        <v>2221</v>
      </c>
      <c r="S954" s="230">
        <v>44459</v>
      </c>
      <c r="T954" s="228" t="s">
        <v>5565</v>
      </c>
    </row>
    <row r="955" spans="1:20" x14ac:dyDescent="0.25">
      <c r="A955" s="209">
        <v>945</v>
      </c>
      <c r="B955" s="210" t="s">
        <v>7294</v>
      </c>
      <c r="C955" s="228" t="s">
        <v>54</v>
      </c>
      <c r="D955" s="228"/>
      <c r="E955" s="226"/>
      <c r="F955" s="228" t="s">
        <v>6231</v>
      </c>
      <c r="G955" s="228" t="s">
        <v>94</v>
      </c>
      <c r="H955" s="228" t="s">
        <v>5780</v>
      </c>
      <c r="I955" s="228">
        <v>1</v>
      </c>
      <c r="J955" s="228" t="s">
        <v>5564</v>
      </c>
      <c r="K955" s="228">
        <v>22440000</v>
      </c>
      <c r="L955" s="229"/>
      <c r="M955" s="230">
        <v>44439</v>
      </c>
      <c r="N955" s="228">
        <v>1</v>
      </c>
      <c r="O955" s="228" t="s">
        <v>5564</v>
      </c>
      <c r="P955" s="228">
        <v>22440000</v>
      </c>
      <c r="Q955" s="229"/>
      <c r="R955" s="231">
        <v>5521</v>
      </c>
      <c r="S955" s="230">
        <v>44440</v>
      </c>
      <c r="T955" s="228" t="s">
        <v>5565</v>
      </c>
    </row>
    <row r="956" spans="1:20" x14ac:dyDescent="0.25">
      <c r="A956" s="209">
        <v>946</v>
      </c>
      <c r="B956" s="210" t="s">
        <v>7295</v>
      </c>
      <c r="C956" s="228" t="s">
        <v>54</v>
      </c>
      <c r="D956" s="228"/>
      <c r="E956" s="226"/>
      <c r="F956" s="228" t="s">
        <v>7296</v>
      </c>
      <c r="G956" s="228" t="s">
        <v>94</v>
      </c>
      <c r="H956" s="228" t="s">
        <v>5563</v>
      </c>
      <c r="I956" s="228">
        <v>1</v>
      </c>
      <c r="J956" s="228" t="s">
        <v>5564</v>
      </c>
      <c r="K956" s="228">
        <v>37536000</v>
      </c>
      <c r="L956" s="229"/>
      <c r="M956" s="230">
        <v>44439</v>
      </c>
      <c r="N956" s="228">
        <v>1</v>
      </c>
      <c r="O956" s="228" t="s">
        <v>5564</v>
      </c>
      <c r="P956" s="228">
        <v>37536000</v>
      </c>
      <c r="Q956" s="229"/>
      <c r="R956" s="231">
        <v>3721</v>
      </c>
      <c r="S956" s="230">
        <v>44440</v>
      </c>
      <c r="T956" s="228" t="s">
        <v>5565</v>
      </c>
    </row>
    <row r="957" spans="1:20" x14ac:dyDescent="0.25">
      <c r="A957" s="209">
        <v>947</v>
      </c>
      <c r="B957" s="210" t="s">
        <v>7297</v>
      </c>
      <c r="C957" s="228" t="s">
        <v>54</v>
      </c>
      <c r="D957" s="228"/>
      <c r="E957" s="226"/>
      <c r="F957" s="228" t="s">
        <v>7298</v>
      </c>
      <c r="G957" s="228" t="s">
        <v>94</v>
      </c>
      <c r="H957" s="228" t="s">
        <v>5563</v>
      </c>
      <c r="I957" s="228">
        <v>1</v>
      </c>
      <c r="J957" s="228" t="s">
        <v>5564</v>
      </c>
      <c r="K957" s="228">
        <v>44700000</v>
      </c>
      <c r="L957" s="229"/>
      <c r="M957" s="230">
        <v>44439</v>
      </c>
      <c r="N957" s="228">
        <v>1</v>
      </c>
      <c r="O957" s="228" t="s">
        <v>5564</v>
      </c>
      <c r="P957" s="228">
        <v>44700000</v>
      </c>
      <c r="Q957" s="229"/>
      <c r="R957" s="231">
        <v>7421</v>
      </c>
      <c r="S957" s="230">
        <v>44440</v>
      </c>
      <c r="T957" s="228" t="s">
        <v>5565</v>
      </c>
    </row>
    <row r="958" spans="1:20" x14ac:dyDescent="0.25">
      <c r="A958" s="209">
        <v>948</v>
      </c>
      <c r="B958" s="210" t="s">
        <v>7299</v>
      </c>
      <c r="C958" s="228" t="s">
        <v>54</v>
      </c>
      <c r="D958" s="228"/>
      <c r="E958" s="226"/>
      <c r="F958" s="228" t="s">
        <v>7300</v>
      </c>
      <c r="G958" s="228" t="s">
        <v>94</v>
      </c>
      <c r="H958" s="228" t="s">
        <v>5642</v>
      </c>
      <c r="I958" s="228">
        <v>1</v>
      </c>
      <c r="J958" s="228" t="s">
        <v>5564</v>
      </c>
      <c r="K958" s="228">
        <v>15504000</v>
      </c>
      <c r="L958" s="229"/>
      <c r="M958" s="230">
        <v>44439</v>
      </c>
      <c r="N958" s="228">
        <v>1</v>
      </c>
      <c r="O958" s="228" t="s">
        <v>5564</v>
      </c>
      <c r="P958" s="228">
        <v>15504000</v>
      </c>
      <c r="Q958" s="229"/>
      <c r="R958" s="231">
        <v>8721</v>
      </c>
      <c r="S958" s="230">
        <v>44440</v>
      </c>
      <c r="T958" s="228" t="s">
        <v>5565</v>
      </c>
    </row>
    <row r="959" spans="1:20" x14ac:dyDescent="0.25">
      <c r="A959" s="209">
        <v>949</v>
      </c>
      <c r="B959" s="210" t="s">
        <v>7301</v>
      </c>
      <c r="C959" s="228" t="s">
        <v>54</v>
      </c>
      <c r="D959" s="228"/>
      <c r="E959" s="226"/>
      <c r="F959" s="228" t="s">
        <v>7302</v>
      </c>
      <c r="G959" s="228" t="s">
        <v>94</v>
      </c>
      <c r="H959" s="228" t="s">
        <v>5642</v>
      </c>
      <c r="I959" s="228">
        <v>1</v>
      </c>
      <c r="J959" s="228" t="s">
        <v>5564</v>
      </c>
      <c r="K959" s="228">
        <v>30600000</v>
      </c>
      <c r="L959" s="229"/>
      <c r="M959" s="230">
        <v>44439</v>
      </c>
      <c r="N959" s="228">
        <v>1</v>
      </c>
      <c r="O959" s="228" t="s">
        <v>5564</v>
      </c>
      <c r="P959" s="228">
        <v>30600000</v>
      </c>
      <c r="Q959" s="229"/>
      <c r="R959" s="231">
        <v>8721</v>
      </c>
      <c r="S959" s="230">
        <v>44440</v>
      </c>
      <c r="T959" s="228" t="s">
        <v>5565</v>
      </c>
    </row>
    <row r="960" spans="1:20" x14ac:dyDescent="0.25">
      <c r="A960" s="209">
        <v>950</v>
      </c>
      <c r="B960" s="210" t="s">
        <v>7303</v>
      </c>
      <c r="C960" s="228" t="s">
        <v>54</v>
      </c>
      <c r="D960" s="228"/>
      <c r="E960" s="226"/>
      <c r="F960" s="228" t="s">
        <v>7304</v>
      </c>
      <c r="G960" s="228" t="s">
        <v>94</v>
      </c>
      <c r="H960" s="228" t="s">
        <v>5563</v>
      </c>
      <c r="I960" s="228">
        <v>1</v>
      </c>
      <c r="J960" s="228" t="s">
        <v>5564</v>
      </c>
      <c r="K960" s="228">
        <v>30600000</v>
      </c>
      <c r="L960" s="229"/>
      <c r="M960" s="230">
        <v>44439</v>
      </c>
      <c r="N960" s="228">
        <v>1</v>
      </c>
      <c r="O960" s="228" t="s">
        <v>5564</v>
      </c>
      <c r="P960" s="228">
        <v>30600000</v>
      </c>
      <c r="Q960" s="229"/>
      <c r="R960" s="231">
        <v>4721</v>
      </c>
      <c r="S960" s="230">
        <v>44440</v>
      </c>
      <c r="T960" s="228" t="s">
        <v>5565</v>
      </c>
    </row>
    <row r="961" spans="1:20" x14ac:dyDescent="0.25">
      <c r="A961" s="209">
        <v>951</v>
      </c>
      <c r="B961" s="210" t="s">
        <v>7305</v>
      </c>
      <c r="C961" s="228" t="s">
        <v>54</v>
      </c>
      <c r="D961" s="228"/>
      <c r="E961" s="226"/>
      <c r="F961" s="228" t="s">
        <v>7306</v>
      </c>
      <c r="G961" s="228" t="s">
        <v>94</v>
      </c>
      <c r="H961" s="228" t="s">
        <v>5563</v>
      </c>
      <c r="I961" s="228">
        <v>1</v>
      </c>
      <c r="J961" s="228" t="s">
        <v>5564</v>
      </c>
      <c r="K961" s="228">
        <v>30600000</v>
      </c>
      <c r="L961" s="229"/>
      <c r="M961" s="230">
        <v>44439</v>
      </c>
      <c r="N961" s="228">
        <v>1</v>
      </c>
      <c r="O961" s="228" t="s">
        <v>5564</v>
      </c>
      <c r="P961" s="228">
        <v>30600000</v>
      </c>
      <c r="Q961" s="229"/>
      <c r="R961" s="231">
        <v>4721</v>
      </c>
      <c r="S961" s="230">
        <v>44441</v>
      </c>
      <c r="T961" s="228" t="s">
        <v>5565</v>
      </c>
    </row>
    <row r="962" spans="1:20" x14ac:dyDescent="0.25">
      <c r="A962" s="209">
        <v>952</v>
      </c>
      <c r="B962" s="210" t="s">
        <v>7307</v>
      </c>
      <c r="C962" s="228" t="s">
        <v>54</v>
      </c>
      <c r="D962" s="228"/>
      <c r="E962" s="226"/>
      <c r="F962" s="228" t="s">
        <v>5714</v>
      </c>
      <c r="G962" s="228" t="s">
        <v>94</v>
      </c>
      <c r="H962" s="228" t="s">
        <v>5710</v>
      </c>
      <c r="I962" s="228">
        <v>1</v>
      </c>
      <c r="J962" s="228" t="s">
        <v>5564</v>
      </c>
      <c r="K962" s="228">
        <v>37536000</v>
      </c>
      <c r="L962" s="229"/>
      <c r="M962" s="230">
        <v>44439</v>
      </c>
      <c r="N962" s="228">
        <v>1</v>
      </c>
      <c r="O962" s="228" t="s">
        <v>5564</v>
      </c>
      <c r="P962" s="228">
        <v>37536000</v>
      </c>
      <c r="Q962" s="229"/>
      <c r="R962" s="231">
        <v>23621</v>
      </c>
      <c r="S962" s="230">
        <v>44440</v>
      </c>
      <c r="T962" s="228" t="s">
        <v>5565</v>
      </c>
    </row>
    <row r="963" spans="1:20" x14ac:dyDescent="0.25">
      <c r="A963" s="209">
        <v>953</v>
      </c>
      <c r="B963" s="210" t="s">
        <v>7308</v>
      </c>
      <c r="C963" s="228" t="s">
        <v>54</v>
      </c>
      <c r="D963" s="228"/>
      <c r="E963" s="226"/>
      <c r="F963" s="228" t="s">
        <v>7309</v>
      </c>
      <c r="G963" s="228" t="s">
        <v>94</v>
      </c>
      <c r="H963" s="228" t="s">
        <v>5642</v>
      </c>
      <c r="I963" s="228">
        <v>1</v>
      </c>
      <c r="J963" s="228" t="s">
        <v>5564</v>
      </c>
      <c r="K963" s="228">
        <v>30600000</v>
      </c>
      <c r="L963" s="229"/>
      <c r="M963" s="230">
        <v>44439</v>
      </c>
      <c r="N963" s="228">
        <v>1</v>
      </c>
      <c r="O963" s="228" t="s">
        <v>5564</v>
      </c>
      <c r="P963" s="228">
        <v>30600000</v>
      </c>
      <c r="Q963" s="229"/>
      <c r="R963" s="231">
        <v>23421</v>
      </c>
      <c r="S963" s="230">
        <v>44440</v>
      </c>
      <c r="T963" s="228" t="s">
        <v>5565</v>
      </c>
    </row>
    <row r="964" spans="1:20" x14ac:dyDescent="0.25">
      <c r="A964" s="209">
        <v>954</v>
      </c>
      <c r="B964" s="210" t="s">
        <v>7310</v>
      </c>
      <c r="C964" s="228" t="s">
        <v>54</v>
      </c>
      <c r="D964" s="228"/>
      <c r="E964" s="226"/>
      <c r="F964" s="228" t="s">
        <v>7311</v>
      </c>
      <c r="G964" s="228" t="s">
        <v>94</v>
      </c>
      <c r="H964" s="228" t="s">
        <v>7312</v>
      </c>
      <c r="I964" s="228">
        <v>1</v>
      </c>
      <c r="J964" s="228" t="s">
        <v>5564</v>
      </c>
      <c r="K964" s="228">
        <v>15504000</v>
      </c>
      <c r="L964" s="229"/>
      <c r="M964" s="230">
        <v>44439</v>
      </c>
      <c r="N964" s="228">
        <v>1</v>
      </c>
      <c r="O964" s="228" t="s">
        <v>5564</v>
      </c>
      <c r="P964" s="228">
        <v>15504000</v>
      </c>
      <c r="Q964" s="229"/>
      <c r="R964" s="231">
        <v>22721</v>
      </c>
      <c r="S964" s="230">
        <v>44441</v>
      </c>
      <c r="T964" s="228" t="s">
        <v>5565</v>
      </c>
    </row>
    <row r="965" spans="1:20" x14ac:dyDescent="0.25">
      <c r="A965" s="209">
        <v>955</v>
      </c>
      <c r="B965" s="210" t="s">
        <v>7313</v>
      </c>
      <c r="C965" s="228" t="s">
        <v>54</v>
      </c>
      <c r="D965" s="228"/>
      <c r="E965" s="226"/>
      <c r="F965" s="228" t="s">
        <v>7314</v>
      </c>
      <c r="G965" s="228" t="s">
        <v>94</v>
      </c>
      <c r="H965" s="228" t="s">
        <v>5563</v>
      </c>
      <c r="I965" s="228">
        <v>1</v>
      </c>
      <c r="J965" s="228" t="s">
        <v>5564</v>
      </c>
      <c r="K965" s="228">
        <v>30600000</v>
      </c>
      <c r="L965" s="229"/>
      <c r="M965" s="230">
        <v>44439</v>
      </c>
      <c r="N965" s="228">
        <v>1</v>
      </c>
      <c r="O965" s="228" t="s">
        <v>5564</v>
      </c>
      <c r="P965" s="228">
        <v>30600000</v>
      </c>
      <c r="Q965" s="229"/>
      <c r="R965" s="231">
        <v>4721</v>
      </c>
      <c r="S965" s="230">
        <v>44440</v>
      </c>
      <c r="T965" s="228" t="s">
        <v>5565</v>
      </c>
    </row>
    <row r="966" spans="1:20" x14ac:dyDescent="0.25">
      <c r="A966" s="209">
        <v>956</v>
      </c>
      <c r="B966" s="210" t="s">
        <v>7315</v>
      </c>
      <c r="C966" s="228" t="s">
        <v>54</v>
      </c>
      <c r="D966" s="228"/>
      <c r="E966" s="226"/>
      <c r="F966" s="228" t="s">
        <v>7316</v>
      </c>
      <c r="G966" s="228" t="s">
        <v>94</v>
      </c>
      <c r="H966" s="228" t="s">
        <v>5585</v>
      </c>
      <c r="I966" s="228">
        <v>1</v>
      </c>
      <c r="J966" s="228" t="s">
        <v>5564</v>
      </c>
      <c r="K966" s="228">
        <v>17136000</v>
      </c>
      <c r="L966" s="229"/>
      <c r="M966" s="230">
        <v>44439</v>
      </c>
      <c r="N966" s="228">
        <v>1</v>
      </c>
      <c r="O966" s="228" t="s">
        <v>5564</v>
      </c>
      <c r="P966" s="228">
        <v>16993200</v>
      </c>
      <c r="Q966" s="229"/>
      <c r="R966" s="231">
        <v>5821</v>
      </c>
      <c r="S966" s="230">
        <v>44440</v>
      </c>
      <c r="T966" s="228" t="s">
        <v>5565</v>
      </c>
    </row>
    <row r="967" spans="1:20" x14ac:dyDescent="0.25">
      <c r="A967" s="209">
        <v>957</v>
      </c>
      <c r="B967" s="210" t="s">
        <v>7317</v>
      </c>
      <c r="C967" s="228" t="s">
        <v>54</v>
      </c>
      <c r="D967" s="228"/>
      <c r="E967" s="226"/>
      <c r="F967" s="228" t="s">
        <v>6347</v>
      </c>
      <c r="G967" s="228" t="s">
        <v>94</v>
      </c>
      <c r="H967" s="228" t="s">
        <v>5642</v>
      </c>
      <c r="I967" s="228">
        <v>1</v>
      </c>
      <c r="J967" s="228" t="s">
        <v>5564</v>
      </c>
      <c r="K967" s="228">
        <v>27336000</v>
      </c>
      <c r="L967" s="229"/>
      <c r="M967" s="230">
        <v>44439</v>
      </c>
      <c r="N967" s="228">
        <v>1</v>
      </c>
      <c r="O967" s="228" t="s">
        <v>5564</v>
      </c>
      <c r="P967" s="228">
        <v>27336000</v>
      </c>
      <c r="Q967" s="229"/>
      <c r="R967" s="231">
        <v>23531</v>
      </c>
      <c r="S967" s="230">
        <v>44440</v>
      </c>
      <c r="T967" s="228" t="s">
        <v>5565</v>
      </c>
    </row>
    <row r="968" spans="1:20" x14ac:dyDescent="0.25">
      <c r="A968" s="209">
        <v>958</v>
      </c>
      <c r="B968" s="210" t="s">
        <v>7318</v>
      </c>
      <c r="C968" s="228" t="s">
        <v>54</v>
      </c>
      <c r="D968" s="228"/>
      <c r="E968" s="226"/>
      <c r="F968" s="228" t="s">
        <v>7319</v>
      </c>
      <c r="G968" s="228" t="s">
        <v>94</v>
      </c>
      <c r="H968" s="228" t="s">
        <v>5563</v>
      </c>
      <c r="I968" s="228">
        <v>1</v>
      </c>
      <c r="J968" s="228" t="s">
        <v>5564</v>
      </c>
      <c r="K968" s="228">
        <v>30600000</v>
      </c>
      <c r="L968" s="229"/>
      <c r="M968" s="230">
        <v>44439</v>
      </c>
      <c r="N968" s="228">
        <v>1</v>
      </c>
      <c r="O968" s="228" t="s">
        <v>5564</v>
      </c>
      <c r="P968" s="228">
        <v>30600000</v>
      </c>
      <c r="Q968" s="229"/>
      <c r="R968" s="231">
        <v>23531</v>
      </c>
      <c r="S968" s="230">
        <v>44441</v>
      </c>
      <c r="T968" s="228" t="s">
        <v>5565</v>
      </c>
    </row>
    <row r="969" spans="1:20" x14ac:dyDescent="0.25">
      <c r="A969" s="209">
        <v>959</v>
      </c>
      <c r="B969" s="210" t="s">
        <v>7320</v>
      </c>
      <c r="C969" s="228" t="s">
        <v>54</v>
      </c>
      <c r="D969" s="228"/>
      <c r="E969" s="226"/>
      <c r="F969" s="228" t="s">
        <v>7321</v>
      </c>
      <c r="G969" s="228" t="s">
        <v>94</v>
      </c>
      <c r="H969" s="228" t="s">
        <v>5666</v>
      </c>
      <c r="I969" s="228">
        <v>1</v>
      </c>
      <c r="J969" s="228" t="s">
        <v>5564</v>
      </c>
      <c r="K969" s="228">
        <v>11016000</v>
      </c>
      <c r="L969" s="229"/>
      <c r="M969" s="230">
        <v>44439</v>
      </c>
      <c r="N969" s="228">
        <v>1</v>
      </c>
      <c r="O969" s="228" t="s">
        <v>5564</v>
      </c>
      <c r="P969" s="228">
        <v>11016000</v>
      </c>
      <c r="Q969" s="229"/>
      <c r="R969" s="231">
        <v>4921</v>
      </c>
      <c r="S969" s="230">
        <v>44440</v>
      </c>
      <c r="T969" s="228" t="s">
        <v>5565</v>
      </c>
    </row>
    <row r="970" spans="1:20" x14ac:dyDescent="0.25">
      <c r="A970" s="209">
        <v>960</v>
      </c>
      <c r="B970" s="210" t="s">
        <v>7322</v>
      </c>
      <c r="C970" s="228" t="s">
        <v>54</v>
      </c>
      <c r="D970" s="228"/>
      <c r="E970" s="226"/>
      <c r="F970" s="228" t="s">
        <v>7323</v>
      </c>
      <c r="G970" s="228" t="s">
        <v>94</v>
      </c>
      <c r="H970" s="228" t="s">
        <v>5791</v>
      </c>
      <c r="I970" s="228">
        <v>1</v>
      </c>
      <c r="J970" s="228" t="s">
        <v>5564</v>
      </c>
      <c r="K970" s="228">
        <v>59852000</v>
      </c>
      <c r="L970" s="229"/>
      <c r="M970" s="230">
        <v>44439</v>
      </c>
      <c r="N970" s="228">
        <v>1</v>
      </c>
      <c r="O970" s="228" t="s">
        <v>5564</v>
      </c>
      <c r="P970" s="228">
        <v>59852000</v>
      </c>
      <c r="Q970" s="229"/>
      <c r="R970" s="231">
        <v>8421</v>
      </c>
      <c r="S970" s="230">
        <v>44440</v>
      </c>
      <c r="T970" s="228" t="s">
        <v>5565</v>
      </c>
    </row>
    <row r="971" spans="1:20" x14ac:dyDescent="0.25">
      <c r="A971" s="209">
        <v>961</v>
      </c>
      <c r="B971" s="210" t="s">
        <v>7324</v>
      </c>
      <c r="C971" s="228" t="s">
        <v>54</v>
      </c>
      <c r="D971" s="228"/>
      <c r="E971" s="226"/>
      <c r="F971" s="228" t="s">
        <v>5794</v>
      </c>
      <c r="G971" s="228" t="s">
        <v>94</v>
      </c>
      <c r="H971" s="228" t="s">
        <v>5791</v>
      </c>
      <c r="I971" s="228">
        <v>1</v>
      </c>
      <c r="J971" s="228" t="s">
        <v>5564</v>
      </c>
      <c r="K971" s="228">
        <v>34680000</v>
      </c>
      <c r="L971" s="229"/>
      <c r="M971" s="230">
        <v>44439</v>
      </c>
      <c r="N971" s="228">
        <v>1</v>
      </c>
      <c r="O971" s="228" t="s">
        <v>5564</v>
      </c>
      <c r="P971" s="228">
        <v>34680000</v>
      </c>
      <c r="Q971" s="229"/>
      <c r="R971" s="231">
        <v>8421</v>
      </c>
      <c r="S971" s="230">
        <v>44441</v>
      </c>
      <c r="T971" s="228" t="s">
        <v>5565</v>
      </c>
    </row>
    <row r="972" spans="1:20" x14ac:dyDescent="0.25">
      <c r="A972" s="209">
        <v>962</v>
      </c>
      <c r="B972" s="210" t="s">
        <v>7325</v>
      </c>
      <c r="C972" s="228" t="s">
        <v>54</v>
      </c>
      <c r="D972" s="228"/>
      <c r="E972" s="226"/>
      <c r="F972" s="228" t="s">
        <v>7326</v>
      </c>
      <c r="G972" s="228" t="s">
        <v>94</v>
      </c>
      <c r="H972" s="228" t="s">
        <v>5791</v>
      </c>
      <c r="I972" s="228">
        <v>1</v>
      </c>
      <c r="J972" s="228" t="s">
        <v>5564</v>
      </c>
      <c r="K972" s="228">
        <v>34680000</v>
      </c>
      <c r="L972" s="229"/>
      <c r="M972" s="230">
        <v>44439</v>
      </c>
      <c r="N972" s="228">
        <v>1</v>
      </c>
      <c r="O972" s="228" t="s">
        <v>5564</v>
      </c>
      <c r="P972" s="228">
        <v>34680000</v>
      </c>
      <c r="Q972" s="229"/>
      <c r="R972" s="231">
        <v>8421</v>
      </c>
      <c r="S972" s="230">
        <v>44440</v>
      </c>
      <c r="T972" s="228" t="s">
        <v>5565</v>
      </c>
    </row>
    <row r="973" spans="1:20" x14ac:dyDescent="0.25">
      <c r="A973" s="209">
        <v>963</v>
      </c>
      <c r="B973" s="210" t="s">
        <v>7327</v>
      </c>
      <c r="C973" s="228" t="s">
        <v>54</v>
      </c>
      <c r="D973" s="228"/>
      <c r="E973" s="226"/>
      <c r="F973" s="228" t="s">
        <v>7328</v>
      </c>
      <c r="G973" s="228" t="s">
        <v>94</v>
      </c>
      <c r="H973" s="228" t="s">
        <v>5791</v>
      </c>
      <c r="I973" s="228">
        <v>1</v>
      </c>
      <c r="J973" s="228" t="s">
        <v>5564</v>
      </c>
      <c r="K973" s="228">
        <v>15504000</v>
      </c>
      <c r="L973" s="229"/>
      <c r="M973" s="230">
        <v>44439</v>
      </c>
      <c r="N973" s="228">
        <v>1</v>
      </c>
      <c r="O973" s="228" t="s">
        <v>5564</v>
      </c>
      <c r="P973" s="228">
        <v>15504000</v>
      </c>
      <c r="Q973" s="229"/>
      <c r="R973" s="231">
        <v>8421</v>
      </c>
      <c r="S973" s="230">
        <v>44440</v>
      </c>
      <c r="T973" s="228" t="s">
        <v>5565</v>
      </c>
    </row>
    <row r="974" spans="1:20" x14ac:dyDescent="0.25">
      <c r="A974" s="209">
        <v>964</v>
      </c>
      <c r="B974" s="210" t="s">
        <v>7329</v>
      </c>
      <c r="C974" s="228" t="s">
        <v>54</v>
      </c>
      <c r="D974" s="228"/>
      <c r="E974" s="226"/>
      <c r="F974" s="228" t="s">
        <v>7330</v>
      </c>
      <c r="G974" s="228" t="s">
        <v>94</v>
      </c>
      <c r="H974" s="228" t="s">
        <v>5791</v>
      </c>
      <c r="I974" s="228">
        <v>1</v>
      </c>
      <c r="J974" s="228" t="s">
        <v>5564</v>
      </c>
      <c r="K974" s="228">
        <v>16912000</v>
      </c>
      <c r="L974" s="229"/>
      <c r="M974" s="230">
        <v>44439</v>
      </c>
      <c r="N974" s="228">
        <v>1</v>
      </c>
      <c r="O974" s="228" t="s">
        <v>5564</v>
      </c>
      <c r="P974" s="228">
        <v>15504000</v>
      </c>
      <c r="Q974" s="229"/>
      <c r="R974" s="231">
        <v>8421</v>
      </c>
      <c r="S974" s="230">
        <v>44441</v>
      </c>
      <c r="T974" s="228" t="s">
        <v>5565</v>
      </c>
    </row>
    <row r="975" spans="1:20" x14ac:dyDescent="0.25">
      <c r="A975" s="209">
        <v>965</v>
      </c>
      <c r="B975" s="210" t="s">
        <v>7331</v>
      </c>
      <c r="C975" s="228" t="s">
        <v>54</v>
      </c>
      <c r="D975" s="228"/>
      <c r="E975" s="226"/>
      <c r="F975" s="228" t="s">
        <v>7332</v>
      </c>
      <c r="G975" s="228" t="s">
        <v>94</v>
      </c>
      <c r="H975" s="228" t="s">
        <v>5791</v>
      </c>
      <c r="I975" s="228">
        <v>1</v>
      </c>
      <c r="J975" s="228" t="s">
        <v>5564</v>
      </c>
      <c r="K975" s="228">
        <v>30600000</v>
      </c>
      <c r="L975" s="229"/>
      <c r="M975" s="230">
        <v>44439</v>
      </c>
      <c r="N975" s="228">
        <v>1</v>
      </c>
      <c r="O975" s="228" t="s">
        <v>5564</v>
      </c>
      <c r="P975" s="228">
        <v>15504000</v>
      </c>
      <c r="Q975" s="229"/>
      <c r="R975" s="231">
        <v>8421</v>
      </c>
      <c r="S975" s="230">
        <v>44440</v>
      </c>
      <c r="T975" s="228" t="s">
        <v>5565</v>
      </c>
    </row>
    <row r="976" spans="1:20" x14ac:dyDescent="0.25">
      <c r="A976" s="209">
        <v>966</v>
      </c>
      <c r="B976" s="210" t="s">
        <v>7333</v>
      </c>
      <c r="C976" s="228" t="s">
        <v>54</v>
      </c>
      <c r="D976" s="228"/>
      <c r="E976" s="226"/>
      <c r="F976" s="228" t="s">
        <v>5795</v>
      </c>
      <c r="G976" s="228" t="s">
        <v>94</v>
      </c>
      <c r="H976" s="228" t="s">
        <v>5791</v>
      </c>
      <c r="I976" s="228">
        <v>1</v>
      </c>
      <c r="J976" s="228" t="s">
        <v>5564</v>
      </c>
      <c r="K976" s="228">
        <v>37536000</v>
      </c>
      <c r="L976" s="229"/>
      <c r="M976" s="230">
        <v>44439</v>
      </c>
      <c r="N976" s="228">
        <v>1</v>
      </c>
      <c r="O976" s="228" t="s">
        <v>5564</v>
      </c>
      <c r="P976" s="228">
        <v>37536000</v>
      </c>
      <c r="Q976" s="229"/>
      <c r="R976" s="231">
        <v>8421</v>
      </c>
      <c r="S976" s="230">
        <v>44440</v>
      </c>
      <c r="T976" s="228" t="s">
        <v>5565</v>
      </c>
    </row>
    <row r="977" spans="1:20" x14ac:dyDescent="0.25">
      <c r="A977" s="209">
        <v>967</v>
      </c>
      <c r="B977" s="210" t="s">
        <v>7334</v>
      </c>
      <c r="C977" s="228" t="s">
        <v>54</v>
      </c>
      <c r="D977" s="228"/>
      <c r="E977" s="226"/>
      <c r="F977" s="228" t="s">
        <v>7335</v>
      </c>
      <c r="G977" s="228" t="s">
        <v>94</v>
      </c>
      <c r="H977" s="228" t="s">
        <v>5731</v>
      </c>
      <c r="I977" s="228">
        <v>1</v>
      </c>
      <c r="J977" s="228" t="s">
        <v>5564</v>
      </c>
      <c r="K977" s="228">
        <v>34680000</v>
      </c>
      <c r="L977" s="229"/>
      <c r="M977" s="230">
        <v>44439</v>
      </c>
      <c r="N977" s="228">
        <v>1</v>
      </c>
      <c r="O977" s="228" t="s">
        <v>5564</v>
      </c>
      <c r="P977" s="228">
        <v>34391000</v>
      </c>
      <c r="Q977" s="229"/>
      <c r="R977" s="231">
        <v>12621</v>
      </c>
      <c r="S977" s="230">
        <v>44440</v>
      </c>
      <c r="T977" s="228" t="s">
        <v>5565</v>
      </c>
    </row>
    <row r="978" spans="1:20" x14ac:dyDescent="0.25">
      <c r="A978" s="209">
        <v>968</v>
      </c>
      <c r="B978" s="210" t="s">
        <v>7336</v>
      </c>
      <c r="C978" s="228" t="s">
        <v>54</v>
      </c>
      <c r="D978" s="228"/>
      <c r="E978" s="226"/>
      <c r="F978" s="228" t="s">
        <v>6016</v>
      </c>
      <c r="G978" s="228" t="s">
        <v>94</v>
      </c>
      <c r="H978" s="228" t="s">
        <v>5625</v>
      </c>
      <c r="I978" s="228">
        <v>1</v>
      </c>
      <c r="J978" s="228" t="s">
        <v>5564</v>
      </c>
      <c r="K978" s="228">
        <v>37536000</v>
      </c>
      <c r="L978" s="229"/>
      <c r="M978" s="230">
        <v>44439</v>
      </c>
      <c r="N978" s="228">
        <v>1</v>
      </c>
      <c r="O978" s="228" t="s">
        <v>5564</v>
      </c>
      <c r="P978" s="228">
        <v>37536000</v>
      </c>
      <c r="Q978" s="229"/>
      <c r="R978" s="231">
        <v>11921</v>
      </c>
      <c r="S978" s="230">
        <v>44440</v>
      </c>
      <c r="T978" s="228" t="s">
        <v>5565</v>
      </c>
    </row>
    <row r="979" spans="1:20" x14ac:dyDescent="0.25">
      <c r="A979" s="209">
        <v>969</v>
      </c>
      <c r="B979" s="210" t="s">
        <v>7337</v>
      </c>
      <c r="C979" s="228" t="s">
        <v>54</v>
      </c>
      <c r="D979" s="228"/>
      <c r="E979" s="226"/>
      <c r="F979" s="228" t="s">
        <v>7338</v>
      </c>
      <c r="G979" s="228" t="s">
        <v>94</v>
      </c>
      <c r="H979" s="228" t="s">
        <v>5563</v>
      </c>
      <c r="I979" s="228">
        <v>1</v>
      </c>
      <c r="J979" s="228" t="s">
        <v>5564</v>
      </c>
      <c r="K979" s="228">
        <v>30600000</v>
      </c>
      <c r="L979" s="229"/>
      <c r="M979" s="230">
        <v>44439</v>
      </c>
      <c r="N979" s="228">
        <v>1</v>
      </c>
      <c r="O979" s="228" t="s">
        <v>5564</v>
      </c>
      <c r="P979" s="228">
        <v>30600000</v>
      </c>
      <c r="Q979" s="229"/>
      <c r="R979" s="231">
        <v>4821</v>
      </c>
      <c r="S979" s="230">
        <v>44440</v>
      </c>
      <c r="T979" s="228" t="s">
        <v>5565</v>
      </c>
    </row>
    <row r="980" spans="1:20" x14ac:dyDescent="0.25">
      <c r="A980" s="209">
        <v>970</v>
      </c>
      <c r="B980" s="210" t="s">
        <v>7339</v>
      </c>
      <c r="C980" s="228" t="s">
        <v>54</v>
      </c>
      <c r="D980" s="228"/>
      <c r="E980" s="226"/>
      <c r="F980" s="228" t="s">
        <v>7340</v>
      </c>
      <c r="G980" s="228" t="s">
        <v>94</v>
      </c>
      <c r="H980" s="228" t="s">
        <v>5738</v>
      </c>
      <c r="I980" s="228">
        <v>1</v>
      </c>
      <c r="J980" s="228" t="s">
        <v>5564</v>
      </c>
      <c r="K980" s="228">
        <v>44700000</v>
      </c>
      <c r="L980" s="229"/>
      <c r="M980" s="230">
        <v>44439</v>
      </c>
      <c r="N980" s="228">
        <v>1</v>
      </c>
      <c r="O980" s="228" t="s">
        <v>5564</v>
      </c>
      <c r="P980" s="228">
        <v>44700000</v>
      </c>
      <c r="Q980" s="229"/>
      <c r="R980" s="231">
        <v>3721</v>
      </c>
      <c r="S980" s="230">
        <v>44440</v>
      </c>
      <c r="T980" s="228" t="s">
        <v>5565</v>
      </c>
    </row>
    <row r="981" spans="1:20" x14ac:dyDescent="0.25">
      <c r="A981" s="209">
        <v>971</v>
      </c>
      <c r="B981" s="210" t="s">
        <v>7341</v>
      </c>
      <c r="C981" s="228" t="s">
        <v>54</v>
      </c>
      <c r="D981" s="228"/>
      <c r="E981" s="226"/>
      <c r="F981" s="228" t="s">
        <v>7342</v>
      </c>
      <c r="G981" s="228" t="s">
        <v>94</v>
      </c>
      <c r="H981" s="228" t="s">
        <v>5642</v>
      </c>
      <c r="I981" s="228">
        <v>1</v>
      </c>
      <c r="J981" s="228" t="s">
        <v>5564</v>
      </c>
      <c r="K981" s="228">
        <v>34680000</v>
      </c>
      <c r="L981" s="229"/>
      <c r="M981" s="230">
        <v>44439</v>
      </c>
      <c r="N981" s="228">
        <v>1</v>
      </c>
      <c r="O981" s="228" t="s">
        <v>5564</v>
      </c>
      <c r="P981" s="228">
        <v>34680000</v>
      </c>
      <c r="Q981" s="229"/>
      <c r="R981" s="231">
        <v>23321</v>
      </c>
      <c r="S981" s="230">
        <v>44440</v>
      </c>
      <c r="T981" s="228" t="s">
        <v>5565</v>
      </c>
    </row>
    <row r="982" spans="1:20" x14ac:dyDescent="0.25">
      <c r="A982" s="209">
        <v>972</v>
      </c>
      <c r="B982" s="210" t="s">
        <v>7343</v>
      </c>
      <c r="C982" s="228" t="s">
        <v>54</v>
      </c>
      <c r="D982" s="228"/>
      <c r="E982" s="226"/>
      <c r="F982" s="228" t="s">
        <v>7344</v>
      </c>
      <c r="G982" s="228" t="s">
        <v>94</v>
      </c>
      <c r="H982" s="228" t="s">
        <v>5710</v>
      </c>
      <c r="I982" s="228">
        <v>1</v>
      </c>
      <c r="J982" s="228" t="s">
        <v>5564</v>
      </c>
      <c r="K982" s="228">
        <v>27336000</v>
      </c>
      <c r="L982" s="229"/>
      <c r="M982" s="230">
        <v>44439</v>
      </c>
      <c r="N982" s="228">
        <v>1</v>
      </c>
      <c r="O982" s="228" t="s">
        <v>5564</v>
      </c>
      <c r="P982" s="228">
        <v>27336000</v>
      </c>
      <c r="Q982" s="229"/>
      <c r="R982" s="231">
        <v>23721</v>
      </c>
      <c r="S982" s="230">
        <v>44440</v>
      </c>
      <c r="T982" s="228" t="s">
        <v>5565</v>
      </c>
    </row>
    <row r="983" spans="1:20" x14ac:dyDescent="0.25">
      <c r="A983" s="209">
        <v>973</v>
      </c>
      <c r="B983" s="210" t="s">
        <v>7345</v>
      </c>
      <c r="C983" s="228" t="s">
        <v>54</v>
      </c>
      <c r="D983" s="228"/>
      <c r="E983" s="226"/>
      <c r="F983" s="228" t="s">
        <v>7346</v>
      </c>
      <c r="G983" s="228" t="s">
        <v>94</v>
      </c>
      <c r="H983" s="228" t="s">
        <v>6151</v>
      </c>
      <c r="I983" s="228">
        <v>1</v>
      </c>
      <c r="J983" s="228" t="s">
        <v>5564</v>
      </c>
      <c r="K983" s="228">
        <v>20400000</v>
      </c>
      <c r="L983" s="229"/>
      <c r="M983" s="230">
        <v>44439</v>
      </c>
      <c r="N983" s="228">
        <v>1</v>
      </c>
      <c r="O983" s="228" t="s">
        <v>5564</v>
      </c>
      <c r="P983" s="228">
        <v>20400000</v>
      </c>
      <c r="Q983" s="229"/>
      <c r="R983" s="231">
        <v>11021</v>
      </c>
      <c r="S983" s="230">
        <v>44440</v>
      </c>
      <c r="T983" s="228" t="s">
        <v>5565</v>
      </c>
    </row>
    <row r="984" spans="1:20" x14ac:dyDescent="0.25">
      <c r="A984" s="209">
        <v>974</v>
      </c>
      <c r="B984" s="210" t="s">
        <v>7347</v>
      </c>
      <c r="C984" s="228" t="s">
        <v>54</v>
      </c>
      <c r="D984" s="228"/>
      <c r="E984" s="226"/>
      <c r="F984" s="228" t="s">
        <v>7348</v>
      </c>
      <c r="G984" s="228" t="s">
        <v>94</v>
      </c>
      <c r="H984" s="228" t="s">
        <v>5731</v>
      </c>
      <c r="I984" s="228">
        <v>1</v>
      </c>
      <c r="J984" s="228" t="s">
        <v>5564</v>
      </c>
      <c r="K984" s="228">
        <v>22440300</v>
      </c>
      <c r="L984" s="229"/>
      <c r="M984" s="230">
        <v>44439</v>
      </c>
      <c r="N984" s="228">
        <v>1</v>
      </c>
      <c r="O984" s="228" t="s">
        <v>5564</v>
      </c>
      <c r="P984" s="228">
        <v>20400000</v>
      </c>
      <c r="Q984" s="229"/>
      <c r="R984" s="231">
        <v>11021</v>
      </c>
      <c r="S984" s="230">
        <v>44441</v>
      </c>
      <c r="T984" s="228" t="s">
        <v>5565</v>
      </c>
    </row>
    <row r="985" spans="1:20" x14ac:dyDescent="0.25">
      <c r="A985" s="209">
        <v>975</v>
      </c>
      <c r="B985" s="210" t="s">
        <v>7349</v>
      </c>
      <c r="C985" s="228" t="s">
        <v>54</v>
      </c>
      <c r="D985" s="228"/>
      <c r="E985" s="226"/>
      <c r="F985" s="228" t="s">
        <v>7350</v>
      </c>
      <c r="G985" s="228" t="s">
        <v>94</v>
      </c>
      <c r="H985" s="228" t="s">
        <v>5642</v>
      </c>
      <c r="I985" s="228">
        <v>1</v>
      </c>
      <c r="J985" s="228" t="s">
        <v>5564</v>
      </c>
      <c r="K985" s="228">
        <v>17136000</v>
      </c>
      <c r="L985" s="229"/>
      <c r="M985" s="230">
        <v>44439</v>
      </c>
      <c r="N985" s="228">
        <v>1</v>
      </c>
      <c r="O985" s="228" t="s">
        <v>5564</v>
      </c>
      <c r="P985" s="228">
        <v>17136000</v>
      </c>
      <c r="Q985" s="229"/>
      <c r="R985" s="231">
        <v>8721</v>
      </c>
      <c r="S985" s="230">
        <v>44441</v>
      </c>
      <c r="T985" s="228" t="s">
        <v>5565</v>
      </c>
    </row>
    <row r="986" spans="1:20" x14ac:dyDescent="0.25">
      <c r="A986" s="209">
        <v>976</v>
      </c>
      <c r="B986" s="210" t="s">
        <v>7351</v>
      </c>
      <c r="C986" s="228" t="s">
        <v>54</v>
      </c>
      <c r="D986" s="228"/>
      <c r="E986" s="226"/>
      <c r="F986" s="228" t="s">
        <v>7352</v>
      </c>
      <c r="G986" s="228" t="s">
        <v>94</v>
      </c>
      <c r="H986" s="228" t="s">
        <v>5642</v>
      </c>
      <c r="I986" s="228">
        <v>1</v>
      </c>
      <c r="J986" s="228" t="s">
        <v>5564</v>
      </c>
      <c r="K986" s="228">
        <v>30600000</v>
      </c>
      <c r="L986" s="229"/>
      <c r="M986" s="230">
        <v>44439</v>
      </c>
      <c r="N986" s="228">
        <v>1</v>
      </c>
      <c r="O986" s="228" t="s">
        <v>5564</v>
      </c>
      <c r="P986" s="228">
        <v>30600000</v>
      </c>
      <c r="Q986" s="229"/>
      <c r="R986" s="231">
        <v>8721</v>
      </c>
      <c r="S986" s="230">
        <v>44441</v>
      </c>
      <c r="T986" s="228" t="s">
        <v>5565</v>
      </c>
    </row>
    <row r="987" spans="1:20" x14ac:dyDescent="0.25">
      <c r="A987" s="209">
        <v>977</v>
      </c>
      <c r="B987" s="210" t="s">
        <v>7353</v>
      </c>
      <c r="C987" s="228" t="s">
        <v>54</v>
      </c>
      <c r="D987" s="228"/>
      <c r="E987" s="226"/>
      <c r="F987" s="228" t="s">
        <v>7354</v>
      </c>
      <c r="G987" s="228" t="s">
        <v>94</v>
      </c>
      <c r="H987" s="228" t="s">
        <v>5642</v>
      </c>
      <c r="I987" s="228">
        <v>1</v>
      </c>
      <c r="J987" s="228" t="s">
        <v>5564</v>
      </c>
      <c r="K987" s="228">
        <v>30600000</v>
      </c>
      <c r="L987" s="229"/>
      <c r="M987" s="230">
        <v>44439</v>
      </c>
      <c r="N987" s="228">
        <v>1</v>
      </c>
      <c r="O987" s="228" t="s">
        <v>5564</v>
      </c>
      <c r="P987" s="228">
        <v>30600000</v>
      </c>
      <c r="Q987" s="229"/>
      <c r="R987" s="231">
        <v>8721</v>
      </c>
      <c r="S987" s="230">
        <v>44441</v>
      </c>
      <c r="T987" s="228" t="s">
        <v>5565</v>
      </c>
    </row>
    <row r="988" spans="1:20" x14ac:dyDescent="0.25">
      <c r="A988" s="209">
        <v>978</v>
      </c>
      <c r="B988" s="210" t="s">
        <v>7355</v>
      </c>
      <c r="C988" s="228" t="s">
        <v>54</v>
      </c>
      <c r="D988" s="228"/>
      <c r="E988" s="226"/>
      <c r="F988" s="228" t="s">
        <v>7356</v>
      </c>
      <c r="G988" s="228" t="s">
        <v>94</v>
      </c>
      <c r="H988" s="228" t="s">
        <v>5780</v>
      </c>
      <c r="I988" s="228">
        <v>1</v>
      </c>
      <c r="J988" s="228" t="s">
        <v>5564</v>
      </c>
      <c r="K988" s="228">
        <v>20400000</v>
      </c>
      <c r="L988" s="229"/>
      <c r="M988" s="230">
        <v>44439</v>
      </c>
      <c r="N988" s="228">
        <v>1</v>
      </c>
      <c r="O988" s="228" t="s">
        <v>5564</v>
      </c>
      <c r="P988" s="228">
        <v>20400000</v>
      </c>
      <c r="Q988" s="229"/>
      <c r="R988" s="231">
        <v>5521</v>
      </c>
      <c r="S988" s="230">
        <v>44440</v>
      </c>
      <c r="T988" s="228" t="s">
        <v>5565</v>
      </c>
    </row>
    <row r="989" spans="1:20" x14ac:dyDescent="0.25">
      <c r="A989" s="209">
        <v>979</v>
      </c>
      <c r="B989" s="210" t="s">
        <v>7357</v>
      </c>
      <c r="C989" s="228" t="s">
        <v>54</v>
      </c>
      <c r="D989" s="228"/>
      <c r="E989" s="226"/>
      <c r="F989" s="228" t="s">
        <v>5779</v>
      </c>
      <c r="G989" s="228" t="s">
        <v>94</v>
      </c>
      <c r="H989" s="228" t="s">
        <v>5780</v>
      </c>
      <c r="I989" s="228">
        <v>1</v>
      </c>
      <c r="J989" s="228" t="s">
        <v>5564</v>
      </c>
      <c r="K989" s="228">
        <v>27336000</v>
      </c>
      <c r="L989" s="229"/>
      <c r="M989" s="230">
        <v>44439</v>
      </c>
      <c r="N989" s="228">
        <v>1</v>
      </c>
      <c r="O989" s="228" t="s">
        <v>5564</v>
      </c>
      <c r="P989" s="228">
        <v>27336000</v>
      </c>
      <c r="Q989" s="229"/>
      <c r="R989" s="231">
        <v>5521</v>
      </c>
      <c r="S989" s="230">
        <v>44440</v>
      </c>
      <c r="T989" s="228" t="s">
        <v>5565</v>
      </c>
    </row>
    <row r="990" spans="1:20" x14ac:dyDescent="0.25">
      <c r="A990" s="209">
        <v>980</v>
      </c>
      <c r="B990" s="210" t="s">
        <v>7358</v>
      </c>
      <c r="C990" s="228" t="s">
        <v>54</v>
      </c>
      <c r="D990" s="228"/>
      <c r="E990" s="226"/>
      <c r="F990" s="228" t="s">
        <v>5800</v>
      </c>
      <c r="G990" s="228" t="s">
        <v>94</v>
      </c>
      <c r="H990" s="228" t="s">
        <v>5780</v>
      </c>
      <c r="I990" s="228">
        <v>1</v>
      </c>
      <c r="J990" s="228" t="s">
        <v>5564</v>
      </c>
      <c r="K990" s="228">
        <v>34680000</v>
      </c>
      <c r="L990" s="229"/>
      <c r="M990" s="230">
        <v>44439</v>
      </c>
      <c r="N990" s="228">
        <v>1</v>
      </c>
      <c r="O990" s="228" t="s">
        <v>5564</v>
      </c>
      <c r="P990" s="228">
        <v>34680000</v>
      </c>
      <c r="Q990" s="229"/>
      <c r="R990" s="231">
        <v>5521</v>
      </c>
      <c r="S990" s="230">
        <v>44440</v>
      </c>
      <c r="T990" s="228" t="s">
        <v>5565</v>
      </c>
    </row>
    <row r="991" spans="1:20" x14ac:dyDescent="0.25">
      <c r="A991" s="209">
        <v>981</v>
      </c>
      <c r="B991" s="210" t="s">
        <v>7359</v>
      </c>
      <c r="C991" s="228" t="s">
        <v>54</v>
      </c>
      <c r="D991" s="228"/>
      <c r="E991" s="226"/>
      <c r="F991" s="228" t="s">
        <v>5804</v>
      </c>
      <c r="G991" s="228" t="s">
        <v>94</v>
      </c>
      <c r="H991" s="228" t="s">
        <v>5780</v>
      </c>
      <c r="I991" s="228">
        <v>1</v>
      </c>
      <c r="J991" s="228" t="s">
        <v>5564</v>
      </c>
      <c r="K991" s="228">
        <v>30600000</v>
      </c>
      <c r="L991" s="229"/>
      <c r="M991" s="230">
        <v>44439</v>
      </c>
      <c r="N991" s="228">
        <v>1</v>
      </c>
      <c r="O991" s="228" t="s">
        <v>5564</v>
      </c>
      <c r="P991" s="228">
        <v>30600000</v>
      </c>
      <c r="Q991" s="229"/>
      <c r="R991" s="231">
        <v>5521</v>
      </c>
      <c r="S991" s="230">
        <v>44440</v>
      </c>
      <c r="T991" s="228" t="s">
        <v>5565</v>
      </c>
    </row>
    <row r="992" spans="1:20" x14ac:dyDescent="0.25">
      <c r="A992" s="209">
        <v>982</v>
      </c>
      <c r="B992" s="210" t="s">
        <v>7360</v>
      </c>
      <c r="C992" s="228" t="s">
        <v>54</v>
      </c>
      <c r="D992" s="228"/>
      <c r="E992" s="226"/>
      <c r="F992" s="228" t="s">
        <v>7361</v>
      </c>
      <c r="G992" s="228" t="s">
        <v>94</v>
      </c>
      <c r="H992" s="228" t="s">
        <v>5563</v>
      </c>
      <c r="I992" s="228">
        <v>1</v>
      </c>
      <c r="J992" s="228" t="s">
        <v>5564</v>
      </c>
      <c r="K992" s="228">
        <v>50512000</v>
      </c>
      <c r="L992" s="229"/>
      <c r="M992" s="230">
        <v>44439</v>
      </c>
      <c r="N992" s="228">
        <v>1</v>
      </c>
      <c r="O992" s="228" t="s">
        <v>5564</v>
      </c>
      <c r="P992" s="228">
        <v>50512000</v>
      </c>
      <c r="Q992" s="229"/>
      <c r="R992" s="231">
        <v>3721</v>
      </c>
      <c r="S992" s="230">
        <v>44440</v>
      </c>
      <c r="T992" s="228" t="s">
        <v>5565</v>
      </c>
    </row>
    <row r="993" spans="1:20" x14ac:dyDescent="0.25">
      <c r="A993" s="209">
        <v>983</v>
      </c>
      <c r="B993" s="210" t="s">
        <v>7362</v>
      </c>
      <c r="C993" s="228" t="s">
        <v>54</v>
      </c>
      <c r="D993" s="228"/>
      <c r="E993" s="226"/>
      <c r="F993" s="228" t="s">
        <v>7363</v>
      </c>
      <c r="G993" s="228" t="s">
        <v>94</v>
      </c>
      <c r="H993" s="228" t="s">
        <v>5666</v>
      </c>
      <c r="I993" s="228">
        <v>1</v>
      </c>
      <c r="J993" s="228" t="s">
        <v>5564</v>
      </c>
      <c r="K993" s="228">
        <v>11016000</v>
      </c>
      <c r="L993" s="229"/>
      <c r="M993" s="230">
        <v>44439</v>
      </c>
      <c r="N993" s="228">
        <v>1</v>
      </c>
      <c r="O993" s="228" t="s">
        <v>5564</v>
      </c>
      <c r="P993" s="228">
        <v>11016000</v>
      </c>
      <c r="Q993" s="229"/>
      <c r="R993" s="231">
        <v>4921</v>
      </c>
      <c r="S993" s="230">
        <v>44440</v>
      </c>
      <c r="T993" s="228" t="s">
        <v>5565</v>
      </c>
    </row>
    <row r="994" spans="1:20" x14ac:dyDescent="0.25">
      <c r="A994" s="209">
        <v>984</v>
      </c>
      <c r="B994" s="210" t="s">
        <v>7364</v>
      </c>
      <c r="C994" s="228" t="s">
        <v>54</v>
      </c>
      <c r="D994" s="228"/>
      <c r="E994" s="226"/>
      <c r="F994" s="228" t="s">
        <v>7365</v>
      </c>
      <c r="G994" s="228" t="s">
        <v>94</v>
      </c>
      <c r="H994" s="228" t="s">
        <v>7210</v>
      </c>
      <c r="I994" s="228">
        <v>1</v>
      </c>
      <c r="J994" s="228" t="s">
        <v>5564</v>
      </c>
      <c r="K994" s="228">
        <v>15504000</v>
      </c>
      <c r="L994" s="229"/>
      <c r="M994" s="230">
        <v>44439</v>
      </c>
      <c r="N994" s="228">
        <v>1</v>
      </c>
      <c r="O994" s="228" t="s">
        <v>5564</v>
      </c>
      <c r="P994" s="228">
        <v>15504000</v>
      </c>
      <c r="Q994" s="229"/>
      <c r="R994" s="231">
        <v>9321</v>
      </c>
      <c r="S994" s="230">
        <v>44440</v>
      </c>
      <c r="T994" s="228" t="s">
        <v>5565</v>
      </c>
    </row>
    <row r="995" spans="1:20" x14ac:dyDescent="0.25">
      <c r="A995" s="209">
        <v>985</v>
      </c>
      <c r="B995" s="210" t="s">
        <v>7366</v>
      </c>
      <c r="C995" s="228" t="s">
        <v>54</v>
      </c>
      <c r="D995" s="228"/>
      <c r="E995" s="226"/>
      <c r="F995" s="228" t="s">
        <v>6559</v>
      </c>
      <c r="G995" s="228" t="s">
        <v>94</v>
      </c>
      <c r="H995" s="228" t="s">
        <v>6291</v>
      </c>
      <c r="I995" s="228">
        <v>1</v>
      </c>
      <c r="J995" s="228" t="s">
        <v>5564</v>
      </c>
      <c r="K995" s="228">
        <v>30600000</v>
      </c>
      <c r="L995" s="229"/>
      <c r="M995" s="230">
        <v>44439</v>
      </c>
      <c r="N995" s="228">
        <v>1</v>
      </c>
      <c r="O995" s="228" t="s">
        <v>5564</v>
      </c>
      <c r="P995" s="228">
        <v>30600000</v>
      </c>
      <c r="Q995" s="229"/>
      <c r="R995" s="231">
        <v>7121</v>
      </c>
      <c r="S995" s="230">
        <v>44442</v>
      </c>
      <c r="T995" s="228" t="s">
        <v>5565</v>
      </c>
    </row>
    <row r="996" spans="1:20" x14ac:dyDescent="0.25">
      <c r="A996" s="209">
        <v>986</v>
      </c>
      <c r="B996" s="210" t="s">
        <v>7367</v>
      </c>
      <c r="C996" s="228" t="s">
        <v>54</v>
      </c>
      <c r="D996" s="228"/>
      <c r="E996" s="226"/>
      <c r="F996" s="228" t="s">
        <v>7368</v>
      </c>
      <c r="G996" s="228" t="s">
        <v>94</v>
      </c>
      <c r="H996" s="228" t="s">
        <v>6245</v>
      </c>
      <c r="I996" s="228">
        <v>1</v>
      </c>
      <c r="J996" s="228" t="s">
        <v>5564</v>
      </c>
      <c r="K996" s="228">
        <v>14640000</v>
      </c>
      <c r="L996" s="229"/>
      <c r="M996" s="230">
        <v>44439</v>
      </c>
      <c r="N996" s="228">
        <v>1</v>
      </c>
      <c r="O996" s="228" t="s">
        <v>5564</v>
      </c>
      <c r="P996" s="228">
        <v>14640000</v>
      </c>
      <c r="Q996" s="229"/>
      <c r="R996" s="231">
        <v>7121</v>
      </c>
      <c r="S996" s="230">
        <v>44440</v>
      </c>
      <c r="T996" s="228" t="s">
        <v>5565</v>
      </c>
    </row>
    <row r="997" spans="1:20" x14ac:dyDescent="0.25">
      <c r="A997" s="209">
        <v>987</v>
      </c>
      <c r="B997" s="210" t="s">
        <v>7369</v>
      </c>
      <c r="C997" s="228" t="s">
        <v>54</v>
      </c>
      <c r="D997" s="228"/>
      <c r="E997" s="226"/>
      <c r="F997" s="228" t="s">
        <v>6148</v>
      </c>
      <c r="G997" s="228" t="s">
        <v>94</v>
      </c>
      <c r="H997" s="228" t="s">
        <v>5755</v>
      </c>
      <c r="I997" s="228">
        <v>1</v>
      </c>
      <c r="J997" s="228" t="s">
        <v>5564</v>
      </c>
      <c r="K997" s="228">
        <v>22440000</v>
      </c>
      <c r="L997" s="229"/>
      <c r="M997" s="230">
        <v>44439</v>
      </c>
      <c r="N997" s="228">
        <v>1</v>
      </c>
      <c r="O997" s="228" t="s">
        <v>5564</v>
      </c>
      <c r="P997" s="228">
        <v>22440000</v>
      </c>
      <c r="Q997" s="229"/>
      <c r="R997" s="231">
        <v>7121</v>
      </c>
      <c r="S997" s="230">
        <v>44440</v>
      </c>
      <c r="T997" s="228" t="s">
        <v>5565</v>
      </c>
    </row>
    <row r="998" spans="1:20" x14ac:dyDescent="0.25">
      <c r="A998" s="209">
        <v>988</v>
      </c>
      <c r="B998" s="210" t="s">
        <v>7370</v>
      </c>
      <c r="C998" s="228" t="s">
        <v>54</v>
      </c>
      <c r="D998" s="228"/>
      <c r="E998" s="226"/>
      <c r="F998" s="228" t="s">
        <v>7371</v>
      </c>
      <c r="G998" s="228" t="s">
        <v>94</v>
      </c>
      <c r="H998" s="228" t="s">
        <v>5810</v>
      </c>
      <c r="I998" s="228">
        <v>1</v>
      </c>
      <c r="J998" s="228" t="s">
        <v>5564</v>
      </c>
      <c r="K998" s="228">
        <v>44700000</v>
      </c>
      <c r="L998" s="229"/>
      <c r="M998" s="230">
        <v>44439</v>
      </c>
      <c r="N998" s="228">
        <v>1</v>
      </c>
      <c r="O998" s="228" t="s">
        <v>5564</v>
      </c>
      <c r="P998" s="228">
        <v>44700000</v>
      </c>
      <c r="Q998" s="229"/>
      <c r="R998" s="231">
        <v>7121</v>
      </c>
      <c r="S998" s="230">
        <v>44440</v>
      </c>
      <c r="T998" s="228" t="s">
        <v>5565</v>
      </c>
    </row>
    <row r="999" spans="1:20" x14ac:dyDescent="0.25">
      <c r="A999" s="209">
        <v>989</v>
      </c>
      <c r="B999" s="210" t="s">
        <v>7372</v>
      </c>
      <c r="C999" s="228" t="s">
        <v>54</v>
      </c>
      <c r="D999" s="228"/>
      <c r="E999" s="226"/>
      <c r="F999" s="228" t="s">
        <v>7373</v>
      </c>
      <c r="G999" s="228" t="s">
        <v>94</v>
      </c>
      <c r="H999" s="228" t="s">
        <v>5791</v>
      </c>
      <c r="I999" s="228">
        <v>1</v>
      </c>
      <c r="J999" s="228" t="s">
        <v>5564</v>
      </c>
      <c r="K999" s="228">
        <v>14640000</v>
      </c>
      <c r="L999" s="229"/>
      <c r="M999" s="230">
        <v>44439</v>
      </c>
      <c r="N999" s="228">
        <v>1</v>
      </c>
      <c r="O999" s="228" t="s">
        <v>5564</v>
      </c>
      <c r="P999" s="228">
        <v>14640000</v>
      </c>
      <c r="Q999" s="229"/>
      <c r="R999" s="231">
        <v>8421</v>
      </c>
      <c r="S999" s="230">
        <v>44440</v>
      </c>
      <c r="T999" s="228" t="s">
        <v>5565</v>
      </c>
    </row>
    <row r="1000" spans="1:20" x14ac:dyDescent="0.25">
      <c r="A1000" s="209">
        <v>990</v>
      </c>
      <c r="B1000" s="210" t="s">
        <v>7374</v>
      </c>
      <c r="C1000" s="228" t="s">
        <v>54</v>
      </c>
      <c r="D1000" s="228"/>
      <c r="E1000" s="226"/>
      <c r="F1000" s="228" t="s">
        <v>7375</v>
      </c>
      <c r="G1000" s="228" t="s">
        <v>94</v>
      </c>
      <c r="H1000" s="228" t="s">
        <v>5731</v>
      </c>
      <c r="I1000" s="228">
        <v>1</v>
      </c>
      <c r="J1000" s="228" t="s">
        <v>5564</v>
      </c>
      <c r="K1000" s="228">
        <v>27336000</v>
      </c>
      <c r="L1000" s="229"/>
      <c r="M1000" s="230">
        <v>44439</v>
      </c>
      <c r="N1000" s="228">
        <v>1</v>
      </c>
      <c r="O1000" s="228" t="s">
        <v>5564</v>
      </c>
      <c r="P1000" s="228">
        <v>27336000</v>
      </c>
      <c r="Q1000" s="229"/>
      <c r="R1000" s="231">
        <v>4221</v>
      </c>
      <c r="S1000" s="230">
        <v>44441</v>
      </c>
      <c r="T1000" s="228" t="s">
        <v>5565</v>
      </c>
    </row>
    <row r="1001" spans="1:20" x14ac:dyDescent="0.25">
      <c r="A1001" s="209">
        <v>991</v>
      </c>
      <c r="B1001" s="210" t="s">
        <v>7376</v>
      </c>
      <c r="C1001" s="228" t="s">
        <v>54</v>
      </c>
      <c r="D1001" s="228"/>
      <c r="E1001" s="226"/>
      <c r="F1001" s="228" t="s">
        <v>7377</v>
      </c>
      <c r="G1001" s="228" t="s">
        <v>94</v>
      </c>
      <c r="H1001" s="228" t="s">
        <v>7210</v>
      </c>
      <c r="I1001" s="228">
        <v>1</v>
      </c>
      <c r="J1001" s="228" t="s">
        <v>5564</v>
      </c>
      <c r="K1001" s="228">
        <v>22440000</v>
      </c>
      <c r="L1001" s="229"/>
      <c r="M1001" s="230">
        <v>44439</v>
      </c>
      <c r="N1001" s="228">
        <v>1</v>
      </c>
      <c r="O1001" s="228" t="s">
        <v>5564</v>
      </c>
      <c r="P1001" s="228">
        <v>22440000</v>
      </c>
      <c r="Q1001" s="229"/>
      <c r="R1001" s="231">
        <v>9321</v>
      </c>
      <c r="S1001" s="230">
        <v>44440</v>
      </c>
      <c r="T1001" s="228" t="s">
        <v>5565</v>
      </c>
    </row>
    <row r="1002" spans="1:20" x14ac:dyDescent="0.25">
      <c r="A1002" s="209">
        <v>992</v>
      </c>
      <c r="B1002" s="210" t="s">
        <v>7378</v>
      </c>
      <c r="C1002" s="228" t="s">
        <v>54</v>
      </c>
      <c r="D1002" s="228"/>
      <c r="E1002" s="226"/>
      <c r="F1002" s="228" t="s">
        <v>7379</v>
      </c>
      <c r="G1002" s="228" t="s">
        <v>94</v>
      </c>
      <c r="H1002" s="228" t="s">
        <v>7210</v>
      </c>
      <c r="I1002" s="228">
        <v>1</v>
      </c>
      <c r="J1002" s="228" t="s">
        <v>5564</v>
      </c>
      <c r="K1002" s="228">
        <v>22440000</v>
      </c>
      <c r="L1002" s="229"/>
      <c r="M1002" s="230">
        <v>44439</v>
      </c>
      <c r="N1002" s="228">
        <v>1</v>
      </c>
      <c r="O1002" s="228" t="s">
        <v>5564</v>
      </c>
      <c r="P1002" s="228">
        <v>22440000</v>
      </c>
      <c r="Q1002" s="229"/>
      <c r="R1002" s="231">
        <v>9321</v>
      </c>
      <c r="S1002" s="230">
        <v>44440</v>
      </c>
      <c r="T1002" s="228" t="s">
        <v>5565</v>
      </c>
    </row>
    <row r="1003" spans="1:20" x14ac:dyDescent="0.25">
      <c r="A1003" s="209">
        <v>993</v>
      </c>
      <c r="B1003" s="210" t="s">
        <v>7380</v>
      </c>
      <c r="C1003" s="228" t="s">
        <v>54</v>
      </c>
      <c r="D1003" s="228"/>
      <c r="E1003" s="226"/>
      <c r="F1003" s="228" t="s">
        <v>7381</v>
      </c>
      <c r="G1003" s="228" t="s">
        <v>94</v>
      </c>
      <c r="H1003" s="228" t="s">
        <v>7210</v>
      </c>
      <c r="I1003" s="228">
        <v>1</v>
      </c>
      <c r="J1003" s="228" t="s">
        <v>5564</v>
      </c>
      <c r="K1003" s="228">
        <v>22440000</v>
      </c>
      <c r="L1003" s="229"/>
      <c r="M1003" s="230">
        <v>44439</v>
      </c>
      <c r="N1003" s="228">
        <v>1</v>
      </c>
      <c r="O1003" s="228" t="s">
        <v>5564</v>
      </c>
      <c r="P1003" s="228">
        <v>22440000</v>
      </c>
      <c r="Q1003" s="229"/>
      <c r="R1003" s="231">
        <v>9321</v>
      </c>
      <c r="S1003" s="230">
        <v>44440</v>
      </c>
      <c r="T1003" s="228" t="s">
        <v>5565</v>
      </c>
    </row>
    <row r="1004" spans="1:20" x14ac:dyDescent="0.25">
      <c r="A1004" s="209">
        <v>994</v>
      </c>
      <c r="B1004" s="210" t="s">
        <v>7382</v>
      </c>
      <c r="C1004" s="228" t="s">
        <v>54</v>
      </c>
      <c r="D1004" s="228"/>
      <c r="E1004" s="226"/>
      <c r="F1004" s="228" t="s">
        <v>7383</v>
      </c>
      <c r="G1004" s="228" t="s">
        <v>94</v>
      </c>
      <c r="H1004" s="228" t="s">
        <v>5791</v>
      </c>
      <c r="I1004" s="228">
        <v>1</v>
      </c>
      <c r="J1004" s="228" t="s">
        <v>5564</v>
      </c>
      <c r="K1004" s="228">
        <v>37536000</v>
      </c>
      <c r="L1004" s="229"/>
      <c r="M1004" s="230">
        <v>44439</v>
      </c>
      <c r="N1004" s="228">
        <v>1</v>
      </c>
      <c r="O1004" s="228" t="s">
        <v>5564</v>
      </c>
      <c r="P1004" s="228">
        <v>37536000</v>
      </c>
      <c r="Q1004" s="229"/>
      <c r="R1004" s="231">
        <v>8421</v>
      </c>
      <c r="S1004" s="230">
        <v>44440</v>
      </c>
      <c r="T1004" s="228" t="s">
        <v>5565</v>
      </c>
    </row>
    <row r="1005" spans="1:20" x14ac:dyDescent="0.25">
      <c r="A1005" s="209">
        <v>995</v>
      </c>
      <c r="B1005" s="210" t="s">
        <v>7384</v>
      </c>
      <c r="C1005" s="228" t="s">
        <v>54</v>
      </c>
      <c r="D1005" s="228"/>
      <c r="E1005" s="226"/>
      <c r="F1005" s="228" t="s">
        <v>6183</v>
      </c>
      <c r="G1005" s="228" t="s">
        <v>94</v>
      </c>
      <c r="H1005" s="228" t="s">
        <v>5791</v>
      </c>
      <c r="I1005" s="228">
        <v>1</v>
      </c>
      <c r="J1005" s="228" t="s">
        <v>5564</v>
      </c>
      <c r="K1005" s="228">
        <v>63140000</v>
      </c>
      <c r="L1005" s="229"/>
      <c r="M1005" s="230">
        <v>44439</v>
      </c>
      <c r="N1005" s="228">
        <v>1</v>
      </c>
      <c r="O1005" s="228" t="s">
        <v>5564</v>
      </c>
      <c r="P1005" s="228">
        <v>63140000</v>
      </c>
      <c r="Q1005" s="229"/>
      <c r="R1005" s="231">
        <v>8421</v>
      </c>
      <c r="S1005" s="230">
        <v>44442</v>
      </c>
      <c r="T1005" s="228" t="s">
        <v>5565</v>
      </c>
    </row>
    <row r="1006" spans="1:20" x14ac:dyDescent="0.25">
      <c r="A1006" s="209">
        <v>996</v>
      </c>
      <c r="B1006" s="210" t="s">
        <v>7385</v>
      </c>
      <c r="C1006" s="228" t="s">
        <v>54</v>
      </c>
      <c r="D1006" s="228"/>
      <c r="E1006" s="226"/>
      <c r="F1006" s="228" t="s">
        <v>7386</v>
      </c>
      <c r="G1006" s="228" t="s">
        <v>94</v>
      </c>
      <c r="H1006" s="228" t="s">
        <v>7210</v>
      </c>
      <c r="I1006" s="228">
        <v>1</v>
      </c>
      <c r="J1006" s="228" t="s">
        <v>5564</v>
      </c>
      <c r="K1006" s="228">
        <v>22440000</v>
      </c>
      <c r="L1006" s="229"/>
      <c r="M1006" s="230">
        <v>44439</v>
      </c>
      <c r="N1006" s="228">
        <v>1</v>
      </c>
      <c r="O1006" s="228" t="s">
        <v>5564</v>
      </c>
      <c r="P1006" s="228">
        <v>22440000</v>
      </c>
      <c r="Q1006" s="229"/>
      <c r="R1006" s="231">
        <v>9321</v>
      </c>
      <c r="S1006" s="230">
        <v>44441</v>
      </c>
      <c r="T1006" s="228" t="s">
        <v>5565</v>
      </c>
    </row>
    <row r="1007" spans="1:20" x14ac:dyDescent="0.25">
      <c r="A1007" s="209">
        <v>997</v>
      </c>
      <c r="B1007" s="210" t="s">
        <v>7387</v>
      </c>
      <c r="C1007" s="228" t="s">
        <v>54</v>
      </c>
      <c r="D1007" s="228"/>
      <c r="E1007" s="226"/>
      <c r="F1007" s="228" t="s">
        <v>6530</v>
      </c>
      <c r="G1007" s="228" t="s">
        <v>94</v>
      </c>
      <c r="H1007" s="228" t="s">
        <v>7210</v>
      </c>
      <c r="I1007" s="228">
        <v>1</v>
      </c>
      <c r="J1007" s="228" t="s">
        <v>5564</v>
      </c>
      <c r="K1007" s="228">
        <v>22440000</v>
      </c>
      <c r="L1007" s="229"/>
      <c r="M1007" s="230">
        <v>44439</v>
      </c>
      <c r="N1007" s="228">
        <v>1</v>
      </c>
      <c r="O1007" s="228" t="s">
        <v>5564</v>
      </c>
      <c r="P1007" s="228">
        <v>22440000</v>
      </c>
      <c r="Q1007" s="229"/>
      <c r="R1007" s="231">
        <v>9321</v>
      </c>
      <c r="S1007" s="230">
        <v>44441</v>
      </c>
      <c r="T1007" s="228" t="s">
        <v>5565</v>
      </c>
    </row>
    <row r="1008" spans="1:20" x14ac:dyDescent="0.25">
      <c r="A1008" s="209">
        <v>998</v>
      </c>
      <c r="B1008" s="210" t="s">
        <v>7388</v>
      </c>
      <c r="C1008" s="228" t="s">
        <v>54</v>
      </c>
      <c r="D1008" s="228"/>
      <c r="E1008" s="226"/>
      <c r="F1008" s="228" t="s">
        <v>7389</v>
      </c>
      <c r="G1008" s="228" t="s">
        <v>94</v>
      </c>
      <c r="H1008" s="228" t="s">
        <v>7210</v>
      </c>
      <c r="I1008" s="228">
        <v>1</v>
      </c>
      <c r="J1008" s="228" t="s">
        <v>5564</v>
      </c>
      <c r="K1008" s="228">
        <v>22440000</v>
      </c>
      <c r="L1008" s="229"/>
      <c r="M1008" s="230">
        <v>44439</v>
      </c>
      <c r="N1008" s="228">
        <v>1</v>
      </c>
      <c r="O1008" s="228" t="s">
        <v>5564</v>
      </c>
      <c r="P1008" s="228">
        <v>22440000</v>
      </c>
      <c r="Q1008" s="229"/>
      <c r="R1008" s="231">
        <v>9321</v>
      </c>
      <c r="S1008" s="230">
        <v>44441</v>
      </c>
      <c r="T1008" s="228" t="s">
        <v>5565</v>
      </c>
    </row>
    <row r="1009" spans="1:20" x14ac:dyDescent="0.25">
      <c r="A1009" s="209">
        <v>999</v>
      </c>
      <c r="B1009" s="210" t="s">
        <v>7390</v>
      </c>
      <c r="C1009" s="228" t="s">
        <v>54</v>
      </c>
      <c r="D1009" s="228"/>
      <c r="E1009" s="226"/>
      <c r="F1009" s="228" t="s">
        <v>7391</v>
      </c>
      <c r="G1009" s="228" t="s">
        <v>94</v>
      </c>
      <c r="H1009" s="228" t="s">
        <v>7210</v>
      </c>
      <c r="I1009" s="228">
        <v>1</v>
      </c>
      <c r="J1009" s="228" t="s">
        <v>5564</v>
      </c>
      <c r="K1009" s="228">
        <v>22440000</v>
      </c>
      <c r="L1009" s="229"/>
      <c r="M1009" s="230">
        <v>44439</v>
      </c>
      <c r="N1009" s="228">
        <v>1</v>
      </c>
      <c r="O1009" s="228" t="s">
        <v>5564</v>
      </c>
      <c r="P1009" s="228">
        <v>22440000</v>
      </c>
      <c r="Q1009" s="229"/>
      <c r="R1009" s="231">
        <v>9321</v>
      </c>
      <c r="S1009" s="230">
        <v>44441</v>
      </c>
      <c r="T1009" s="228" t="s">
        <v>5565</v>
      </c>
    </row>
    <row r="1010" spans="1:20" x14ac:dyDescent="0.25">
      <c r="A1010" s="209">
        <v>1000</v>
      </c>
      <c r="B1010" s="210" t="s">
        <v>7392</v>
      </c>
      <c r="C1010" s="228" t="s">
        <v>54</v>
      </c>
      <c r="D1010" s="228"/>
      <c r="E1010" s="226"/>
      <c r="F1010" s="228" t="s">
        <v>7393</v>
      </c>
      <c r="G1010" s="228" t="s">
        <v>94</v>
      </c>
      <c r="H1010" s="228" t="s">
        <v>7210</v>
      </c>
      <c r="I1010" s="228">
        <v>1</v>
      </c>
      <c r="J1010" s="228" t="s">
        <v>5564</v>
      </c>
      <c r="K1010" s="228">
        <v>22440000</v>
      </c>
      <c r="L1010" s="229"/>
      <c r="M1010" s="230">
        <v>44439</v>
      </c>
      <c r="N1010" s="228">
        <v>1</v>
      </c>
      <c r="O1010" s="228" t="s">
        <v>5564</v>
      </c>
      <c r="P1010" s="228">
        <v>22440000</v>
      </c>
      <c r="Q1010" s="229"/>
      <c r="R1010" s="231">
        <v>9321</v>
      </c>
      <c r="S1010" s="230">
        <v>44441</v>
      </c>
      <c r="T1010" s="228" t="s">
        <v>5565</v>
      </c>
    </row>
    <row r="1011" spans="1:20" x14ac:dyDescent="0.25">
      <c r="A1011" s="209">
        <v>1001</v>
      </c>
      <c r="B1011" s="210" t="s">
        <v>7394</v>
      </c>
      <c r="C1011" s="228" t="s">
        <v>54</v>
      </c>
      <c r="D1011" s="228"/>
      <c r="E1011" s="226"/>
      <c r="F1011" s="228" t="s">
        <v>7395</v>
      </c>
      <c r="G1011" s="228" t="s">
        <v>94</v>
      </c>
      <c r="H1011" s="228" t="s">
        <v>7210</v>
      </c>
      <c r="I1011" s="228">
        <v>1</v>
      </c>
      <c r="J1011" s="228" t="s">
        <v>5564</v>
      </c>
      <c r="K1011" s="228">
        <v>22440000</v>
      </c>
      <c r="L1011" s="229"/>
      <c r="M1011" s="230">
        <v>44439</v>
      </c>
      <c r="N1011" s="228">
        <v>1</v>
      </c>
      <c r="O1011" s="228" t="s">
        <v>5564</v>
      </c>
      <c r="P1011" s="228">
        <v>22440000</v>
      </c>
      <c r="Q1011" s="229"/>
      <c r="R1011" s="231">
        <v>9321</v>
      </c>
      <c r="S1011" s="230">
        <v>44441</v>
      </c>
      <c r="T1011" s="228" t="s">
        <v>5565</v>
      </c>
    </row>
    <row r="1012" spans="1:20" x14ac:dyDescent="0.25">
      <c r="A1012" s="209">
        <v>1002</v>
      </c>
      <c r="B1012" s="210" t="s">
        <v>7396</v>
      </c>
      <c r="C1012" s="228" t="s">
        <v>54</v>
      </c>
      <c r="D1012" s="228"/>
      <c r="E1012" s="226"/>
      <c r="F1012" s="228" t="s">
        <v>7397</v>
      </c>
      <c r="G1012" s="228" t="s">
        <v>94</v>
      </c>
      <c r="H1012" s="228" t="s">
        <v>5666</v>
      </c>
      <c r="I1012" s="228">
        <v>1</v>
      </c>
      <c r="J1012" s="228" t="s">
        <v>5564</v>
      </c>
      <c r="K1012" s="228">
        <v>11016000</v>
      </c>
      <c r="L1012" s="229"/>
      <c r="M1012" s="230">
        <v>44439</v>
      </c>
      <c r="N1012" s="228">
        <v>1</v>
      </c>
      <c r="O1012" s="228" t="s">
        <v>5564</v>
      </c>
      <c r="P1012" s="228">
        <v>11016000</v>
      </c>
      <c r="Q1012" s="229"/>
      <c r="R1012" s="231">
        <v>4921</v>
      </c>
      <c r="S1012" s="230">
        <v>44441</v>
      </c>
      <c r="T1012" s="228" t="s">
        <v>5565</v>
      </c>
    </row>
    <row r="1013" spans="1:20" x14ac:dyDescent="0.25">
      <c r="A1013" s="209">
        <v>1003</v>
      </c>
      <c r="B1013" s="210" t="s">
        <v>7398</v>
      </c>
      <c r="C1013" s="228" t="s">
        <v>54</v>
      </c>
      <c r="D1013" s="228"/>
      <c r="E1013" s="226"/>
      <c r="F1013" s="228" t="s">
        <v>5912</v>
      </c>
      <c r="G1013" s="228" t="s">
        <v>94</v>
      </c>
      <c r="H1013" s="228" t="s">
        <v>7210</v>
      </c>
      <c r="I1013" s="228">
        <v>1</v>
      </c>
      <c r="J1013" s="228" t="s">
        <v>5564</v>
      </c>
      <c r="K1013" s="228">
        <v>22440000</v>
      </c>
      <c r="L1013" s="229"/>
      <c r="M1013" s="230">
        <v>44439</v>
      </c>
      <c r="N1013" s="228">
        <v>1</v>
      </c>
      <c r="O1013" s="228" t="s">
        <v>5564</v>
      </c>
      <c r="P1013" s="228">
        <v>20400000</v>
      </c>
      <c r="Q1013" s="229"/>
      <c r="R1013" s="231">
        <v>9321</v>
      </c>
      <c r="S1013" s="230">
        <v>44441</v>
      </c>
      <c r="T1013" s="228" t="s">
        <v>5565</v>
      </c>
    </row>
    <row r="1014" spans="1:20" x14ac:dyDescent="0.25">
      <c r="A1014" s="209">
        <v>1004</v>
      </c>
      <c r="B1014" s="210" t="s">
        <v>7399</v>
      </c>
      <c r="C1014" s="228" t="s">
        <v>54</v>
      </c>
      <c r="D1014" s="228"/>
      <c r="E1014" s="226"/>
      <c r="F1014" s="228" t="s">
        <v>7400</v>
      </c>
      <c r="G1014" s="228" t="s">
        <v>94</v>
      </c>
      <c r="H1014" s="228" t="s">
        <v>5625</v>
      </c>
      <c r="I1014" s="228">
        <v>1</v>
      </c>
      <c r="J1014" s="228" t="s">
        <v>5564</v>
      </c>
      <c r="K1014" s="228">
        <v>38161600</v>
      </c>
      <c r="L1014" s="229"/>
      <c r="M1014" s="230">
        <v>44439</v>
      </c>
      <c r="N1014" s="228">
        <v>1</v>
      </c>
      <c r="O1014" s="228" t="s">
        <v>5564</v>
      </c>
      <c r="P1014" s="228">
        <v>37536000</v>
      </c>
      <c r="Q1014" s="229"/>
      <c r="R1014" s="231">
        <v>300521</v>
      </c>
      <c r="S1014" s="230">
        <v>44441</v>
      </c>
      <c r="T1014" s="228" t="s">
        <v>5565</v>
      </c>
    </row>
    <row r="1015" spans="1:20" x14ac:dyDescent="0.25">
      <c r="A1015" s="209">
        <v>1005</v>
      </c>
      <c r="B1015" s="210" t="s">
        <v>7401</v>
      </c>
      <c r="C1015" s="228" t="s">
        <v>54</v>
      </c>
      <c r="D1015" s="228"/>
      <c r="E1015" s="226"/>
      <c r="F1015" s="228" t="s">
        <v>5632</v>
      </c>
      <c r="G1015" s="228" t="s">
        <v>94</v>
      </c>
      <c r="H1015" s="228" t="s">
        <v>5616</v>
      </c>
      <c r="I1015" s="228">
        <v>1</v>
      </c>
      <c r="J1015" s="228" t="s">
        <v>5564</v>
      </c>
      <c r="K1015" s="228">
        <v>44700000</v>
      </c>
      <c r="L1015" s="229"/>
      <c r="M1015" s="230">
        <v>44439</v>
      </c>
      <c r="N1015" s="228">
        <v>1</v>
      </c>
      <c r="O1015" s="228" t="s">
        <v>5564</v>
      </c>
      <c r="P1015" s="228">
        <v>43955000</v>
      </c>
      <c r="Q1015" s="229"/>
      <c r="R1015" s="231">
        <v>13321</v>
      </c>
      <c r="S1015" s="230">
        <v>44441</v>
      </c>
      <c r="T1015" s="228" t="s">
        <v>5565</v>
      </c>
    </row>
    <row r="1016" spans="1:20" x14ac:dyDescent="0.25">
      <c r="A1016" s="209">
        <v>1006</v>
      </c>
      <c r="B1016" s="210" t="s">
        <v>7402</v>
      </c>
      <c r="C1016" s="228" t="s">
        <v>54</v>
      </c>
      <c r="D1016" s="228"/>
      <c r="E1016" s="226"/>
      <c r="F1016" s="228" t="s">
        <v>7403</v>
      </c>
      <c r="G1016" s="228" t="s">
        <v>94</v>
      </c>
      <c r="H1016" s="228" t="s">
        <v>5780</v>
      </c>
      <c r="I1016" s="228">
        <v>1</v>
      </c>
      <c r="J1016" s="228" t="s">
        <v>5564</v>
      </c>
      <c r="K1016" s="228">
        <v>18360000</v>
      </c>
      <c r="L1016" s="229"/>
      <c r="M1016" s="230">
        <v>44439</v>
      </c>
      <c r="N1016" s="228">
        <v>1</v>
      </c>
      <c r="O1016" s="228" t="s">
        <v>5564</v>
      </c>
      <c r="P1016" s="228">
        <v>18360000</v>
      </c>
      <c r="Q1016" s="229"/>
      <c r="R1016" s="231">
        <v>5521</v>
      </c>
      <c r="S1016" s="230">
        <v>44441</v>
      </c>
      <c r="T1016" s="228" t="s">
        <v>5565</v>
      </c>
    </row>
    <row r="1017" spans="1:20" x14ac:dyDescent="0.25">
      <c r="A1017" s="209">
        <v>1007</v>
      </c>
      <c r="B1017" s="210" t="s">
        <v>7404</v>
      </c>
      <c r="C1017" s="228" t="s">
        <v>54</v>
      </c>
      <c r="D1017" s="228"/>
      <c r="E1017" s="226"/>
      <c r="F1017" s="228" t="s">
        <v>7405</v>
      </c>
      <c r="G1017" s="228" t="s">
        <v>94</v>
      </c>
      <c r="H1017" s="228" t="s">
        <v>5780</v>
      </c>
      <c r="I1017" s="228">
        <v>1</v>
      </c>
      <c r="J1017" s="228" t="s">
        <v>5564</v>
      </c>
      <c r="K1017" s="228">
        <v>34680000</v>
      </c>
      <c r="L1017" s="229"/>
      <c r="M1017" s="230">
        <v>44439</v>
      </c>
      <c r="N1017" s="228">
        <v>1</v>
      </c>
      <c r="O1017" s="228" t="s">
        <v>5564</v>
      </c>
      <c r="P1017" s="228">
        <v>34680000</v>
      </c>
      <c r="Q1017" s="229"/>
      <c r="R1017" s="231">
        <v>5521</v>
      </c>
      <c r="S1017" s="230">
        <v>44441</v>
      </c>
      <c r="T1017" s="228" t="s">
        <v>5565</v>
      </c>
    </row>
    <row r="1018" spans="1:20" x14ac:dyDescent="0.25">
      <c r="A1018" s="209">
        <v>1008</v>
      </c>
      <c r="B1018" s="210" t="s">
        <v>7406</v>
      </c>
      <c r="C1018" s="228" t="s">
        <v>54</v>
      </c>
      <c r="D1018" s="228"/>
      <c r="E1018" s="226"/>
      <c r="F1018" s="228" t="s">
        <v>7407</v>
      </c>
      <c r="G1018" s="228" t="s">
        <v>94</v>
      </c>
      <c r="H1018" s="228" t="s">
        <v>5780</v>
      </c>
      <c r="I1018" s="228">
        <v>1</v>
      </c>
      <c r="J1018" s="228" t="s">
        <v>5564</v>
      </c>
      <c r="K1018" s="228">
        <v>11016000</v>
      </c>
      <c r="L1018" s="229"/>
      <c r="M1018" s="230">
        <v>44439</v>
      </c>
      <c r="N1018" s="228">
        <v>1</v>
      </c>
      <c r="O1018" s="228" t="s">
        <v>5564</v>
      </c>
      <c r="P1018" s="228">
        <v>11016000</v>
      </c>
      <c r="Q1018" s="229"/>
      <c r="R1018" s="231">
        <v>5521</v>
      </c>
      <c r="S1018" s="230">
        <v>44441</v>
      </c>
      <c r="T1018" s="228" t="s">
        <v>5565</v>
      </c>
    </row>
    <row r="1019" spans="1:20" x14ac:dyDescent="0.25">
      <c r="A1019" s="209">
        <v>1009</v>
      </c>
      <c r="B1019" s="210" t="s">
        <v>7408</v>
      </c>
      <c r="C1019" s="228" t="s">
        <v>54</v>
      </c>
      <c r="D1019" s="228"/>
      <c r="E1019" s="226"/>
      <c r="F1019" s="228" t="s">
        <v>7409</v>
      </c>
      <c r="G1019" s="228" t="s">
        <v>94</v>
      </c>
      <c r="H1019" s="228" t="s">
        <v>7210</v>
      </c>
      <c r="I1019" s="228">
        <v>1</v>
      </c>
      <c r="J1019" s="228" t="s">
        <v>5564</v>
      </c>
      <c r="K1019" s="228">
        <v>22440000</v>
      </c>
      <c r="L1019" s="229"/>
      <c r="M1019" s="230">
        <v>44439</v>
      </c>
      <c r="N1019" s="228">
        <v>1</v>
      </c>
      <c r="O1019" s="228" t="s">
        <v>5564</v>
      </c>
      <c r="P1019" s="228">
        <v>22440000</v>
      </c>
      <c r="Q1019" s="229"/>
      <c r="R1019" s="231">
        <v>9321</v>
      </c>
      <c r="S1019" s="230">
        <v>44441</v>
      </c>
      <c r="T1019" s="228" t="s">
        <v>5565</v>
      </c>
    </row>
    <row r="1020" spans="1:20" x14ac:dyDescent="0.25">
      <c r="A1020" s="209">
        <v>1010</v>
      </c>
      <c r="B1020" s="210" t="s">
        <v>7410</v>
      </c>
      <c r="C1020" s="228" t="s">
        <v>54</v>
      </c>
      <c r="D1020" s="228"/>
      <c r="E1020" s="226"/>
      <c r="F1020" s="228" t="s">
        <v>7411</v>
      </c>
      <c r="G1020" s="228" t="s">
        <v>94</v>
      </c>
      <c r="H1020" s="228" t="s">
        <v>7210</v>
      </c>
      <c r="I1020" s="228">
        <v>1</v>
      </c>
      <c r="J1020" s="228" t="s">
        <v>5564</v>
      </c>
      <c r="K1020" s="228">
        <v>22440000</v>
      </c>
      <c r="L1020" s="229"/>
      <c r="M1020" s="230">
        <v>44439</v>
      </c>
      <c r="N1020" s="228">
        <v>1</v>
      </c>
      <c r="O1020" s="228" t="s">
        <v>5564</v>
      </c>
      <c r="P1020" s="228">
        <v>22440000</v>
      </c>
      <c r="Q1020" s="229"/>
      <c r="R1020" s="231">
        <v>9321</v>
      </c>
      <c r="S1020" s="230">
        <v>44441</v>
      </c>
      <c r="T1020" s="228" t="s">
        <v>5565</v>
      </c>
    </row>
    <row r="1021" spans="1:20" x14ac:dyDescent="0.25">
      <c r="A1021" s="209">
        <v>1011</v>
      </c>
      <c r="B1021" s="210" t="s">
        <v>7412</v>
      </c>
      <c r="C1021" s="228" t="s">
        <v>54</v>
      </c>
      <c r="D1021" s="228"/>
      <c r="E1021" s="226"/>
      <c r="F1021" s="228" t="s">
        <v>6272</v>
      </c>
      <c r="G1021" s="228" t="s">
        <v>94</v>
      </c>
      <c r="H1021" s="228" t="s">
        <v>5755</v>
      </c>
      <c r="I1021" s="228">
        <v>1</v>
      </c>
      <c r="J1021" s="228" t="s">
        <v>5564</v>
      </c>
      <c r="K1021" s="228">
        <v>18360000</v>
      </c>
      <c r="L1021" s="229"/>
      <c r="M1021" s="230">
        <v>44439</v>
      </c>
      <c r="N1021" s="228">
        <v>1</v>
      </c>
      <c r="O1021" s="228" t="s">
        <v>5564</v>
      </c>
      <c r="P1021" s="228">
        <v>18360000</v>
      </c>
      <c r="Q1021" s="229"/>
      <c r="R1021" s="231">
        <v>11521</v>
      </c>
      <c r="S1021" s="230">
        <v>44441</v>
      </c>
      <c r="T1021" s="228" t="s">
        <v>5565</v>
      </c>
    </row>
    <row r="1022" spans="1:20" x14ac:dyDescent="0.25">
      <c r="A1022" s="209">
        <v>1012</v>
      </c>
      <c r="B1022" s="210" t="s">
        <v>7413</v>
      </c>
      <c r="C1022" s="228" t="s">
        <v>54</v>
      </c>
      <c r="D1022" s="228"/>
      <c r="E1022" s="226"/>
      <c r="F1022" s="228" t="s">
        <v>6521</v>
      </c>
      <c r="G1022" s="228" t="s">
        <v>94</v>
      </c>
      <c r="H1022" s="228" t="s">
        <v>7414</v>
      </c>
      <c r="I1022" s="228">
        <v>1</v>
      </c>
      <c r="J1022" s="228" t="s">
        <v>5564</v>
      </c>
      <c r="K1022" s="228">
        <v>59852000</v>
      </c>
      <c r="L1022" s="229"/>
      <c r="M1022" s="230">
        <v>44439</v>
      </c>
      <c r="N1022" s="228">
        <v>1</v>
      </c>
      <c r="O1022" s="228" t="s">
        <v>5564</v>
      </c>
      <c r="P1022" s="228">
        <v>59852000</v>
      </c>
      <c r="Q1022" s="229"/>
      <c r="R1022" s="231">
        <v>11921</v>
      </c>
      <c r="S1022" s="230">
        <v>44441</v>
      </c>
      <c r="T1022" s="228" t="s">
        <v>5565</v>
      </c>
    </row>
    <row r="1023" spans="1:20" x14ac:dyDescent="0.25">
      <c r="A1023" s="209">
        <v>1013</v>
      </c>
      <c r="B1023" s="210" t="s">
        <v>7415</v>
      </c>
      <c r="C1023" s="228" t="s">
        <v>54</v>
      </c>
      <c r="D1023" s="228"/>
      <c r="E1023" s="226"/>
      <c r="F1023" s="228" t="s">
        <v>7416</v>
      </c>
      <c r="G1023" s="228" t="s">
        <v>94</v>
      </c>
      <c r="H1023" s="228" t="s">
        <v>6852</v>
      </c>
      <c r="I1023" s="228">
        <v>1</v>
      </c>
      <c r="J1023" s="228" t="s">
        <v>5564</v>
      </c>
      <c r="K1023" s="228">
        <v>46920000</v>
      </c>
      <c r="L1023" s="229"/>
      <c r="M1023" s="230">
        <v>44439</v>
      </c>
      <c r="N1023" s="228">
        <v>1</v>
      </c>
      <c r="O1023" s="228" t="s">
        <v>5564</v>
      </c>
      <c r="P1023" s="228">
        <v>37536000</v>
      </c>
      <c r="Q1023" s="229"/>
      <c r="R1023" s="228" t="s">
        <v>7417</v>
      </c>
      <c r="S1023" s="230">
        <v>44441</v>
      </c>
      <c r="T1023" s="228" t="s">
        <v>5565</v>
      </c>
    </row>
    <row r="1024" spans="1:20" x14ac:dyDescent="0.25">
      <c r="A1024" s="209">
        <v>1014</v>
      </c>
      <c r="B1024" s="210" t="s">
        <v>7418</v>
      </c>
      <c r="C1024" s="228" t="s">
        <v>54</v>
      </c>
      <c r="D1024" s="228"/>
      <c r="E1024" s="226"/>
      <c r="F1024" s="228" t="s">
        <v>7419</v>
      </c>
      <c r="G1024" s="228" t="s">
        <v>94</v>
      </c>
      <c r="H1024" s="228" t="s">
        <v>7210</v>
      </c>
      <c r="I1024" s="228">
        <v>1</v>
      </c>
      <c r="J1024" s="228" t="s">
        <v>5564</v>
      </c>
      <c r="K1024" s="228">
        <v>22440000</v>
      </c>
      <c r="L1024" s="229"/>
      <c r="M1024" s="230">
        <v>44439</v>
      </c>
      <c r="N1024" s="228">
        <v>1</v>
      </c>
      <c r="O1024" s="228" t="s">
        <v>5564</v>
      </c>
      <c r="P1024" s="228">
        <v>22440000</v>
      </c>
      <c r="Q1024" s="229"/>
      <c r="R1024" s="231">
        <v>9321</v>
      </c>
      <c r="S1024" s="230">
        <v>44441</v>
      </c>
      <c r="T1024" s="228" t="s">
        <v>5565</v>
      </c>
    </row>
    <row r="1025" spans="1:20" x14ac:dyDescent="0.25">
      <c r="A1025" s="209">
        <v>1015</v>
      </c>
      <c r="B1025" s="210" t="s">
        <v>7420</v>
      </c>
      <c r="C1025" s="228" t="s">
        <v>54</v>
      </c>
      <c r="D1025" s="228"/>
      <c r="E1025" s="226"/>
      <c r="F1025" s="228" t="s">
        <v>7421</v>
      </c>
      <c r="G1025" s="228" t="s">
        <v>94</v>
      </c>
      <c r="H1025" s="228" t="s">
        <v>7210</v>
      </c>
      <c r="I1025" s="228">
        <v>1</v>
      </c>
      <c r="J1025" s="228" t="s">
        <v>5564</v>
      </c>
      <c r="K1025" s="228">
        <v>22440000</v>
      </c>
      <c r="L1025" s="229"/>
      <c r="M1025" s="230">
        <v>44439</v>
      </c>
      <c r="N1025" s="228">
        <v>1</v>
      </c>
      <c r="O1025" s="228" t="s">
        <v>5564</v>
      </c>
      <c r="P1025" s="228">
        <v>22440000</v>
      </c>
      <c r="Q1025" s="229"/>
      <c r="R1025" s="231">
        <v>9321</v>
      </c>
      <c r="S1025" s="230">
        <v>44441</v>
      </c>
      <c r="T1025" s="228" t="s">
        <v>5565</v>
      </c>
    </row>
    <row r="1026" spans="1:20" x14ac:dyDescent="0.25">
      <c r="A1026" s="209">
        <v>1016</v>
      </c>
      <c r="B1026" s="210" t="s">
        <v>7422</v>
      </c>
      <c r="C1026" s="228" t="s">
        <v>54</v>
      </c>
      <c r="D1026" s="228"/>
      <c r="E1026" s="226"/>
      <c r="F1026" s="228" t="s">
        <v>7423</v>
      </c>
      <c r="G1026" s="228" t="s">
        <v>94</v>
      </c>
      <c r="H1026" s="228" t="s">
        <v>5625</v>
      </c>
      <c r="I1026" s="228">
        <v>1</v>
      </c>
      <c r="J1026" s="228" t="s">
        <v>5564</v>
      </c>
      <c r="K1026" s="228">
        <v>15504000</v>
      </c>
      <c r="L1026" s="229"/>
      <c r="M1026" s="230">
        <v>44439</v>
      </c>
      <c r="N1026" s="228">
        <v>1</v>
      </c>
      <c r="O1026" s="228" t="s">
        <v>5564</v>
      </c>
      <c r="P1026" s="228">
        <v>15504000</v>
      </c>
      <c r="Q1026" s="229"/>
      <c r="R1026" s="231">
        <v>4221</v>
      </c>
      <c r="S1026" s="230">
        <v>44441</v>
      </c>
      <c r="T1026" s="228" t="s">
        <v>5565</v>
      </c>
    </row>
    <row r="1027" spans="1:20" x14ac:dyDescent="0.25">
      <c r="A1027" s="209">
        <v>1017</v>
      </c>
      <c r="B1027" s="210" t="s">
        <v>7424</v>
      </c>
      <c r="C1027" s="228" t="s">
        <v>54</v>
      </c>
      <c r="D1027" s="228"/>
      <c r="E1027" s="226"/>
      <c r="F1027" s="228" t="s">
        <v>7425</v>
      </c>
      <c r="G1027" s="228" t="s">
        <v>94</v>
      </c>
      <c r="H1027" s="228" t="s">
        <v>5731</v>
      </c>
      <c r="I1027" s="228">
        <v>1</v>
      </c>
      <c r="J1027" s="228" t="s">
        <v>5564</v>
      </c>
      <c r="K1027" s="228">
        <v>37536000</v>
      </c>
      <c r="L1027" s="229"/>
      <c r="M1027" s="230">
        <v>44439</v>
      </c>
      <c r="N1027" s="228">
        <v>1</v>
      </c>
      <c r="O1027" s="228" t="s">
        <v>5564</v>
      </c>
      <c r="P1027" s="228">
        <v>37536000</v>
      </c>
      <c r="Q1027" s="229"/>
      <c r="R1027" s="231">
        <v>4221</v>
      </c>
      <c r="S1027" s="230">
        <v>44441</v>
      </c>
      <c r="T1027" s="228" t="s">
        <v>5565</v>
      </c>
    </row>
    <row r="1028" spans="1:20" x14ac:dyDescent="0.25">
      <c r="A1028" s="209">
        <v>1018</v>
      </c>
      <c r="B1028" s="210" t="s">
        <v>7426</v>
      </c>
      <c r="C1028" s="228" t="s">
        <v>54</v>
      </c>
      <c r="D1028" s="228"/>
      <c r="E1028" s="226"/>
      <c r="F1028" s="228" t="s">
        <v>7427</v>
      </c>
      <c r="G1028" s="228" t="s">
        <v>94</v>
      </c>
      <c r="H1028" s="228" t="s">
        <v>5731</v>
      </c>
      <c r="I1028" s="228">
        <v>1</v>
      </c>
      <c r="J1028" s="228" t="s">
        <v>5564</v>
      </c>
      <c r="K1028" s="228">
        <v>30600000</v>
      </c>
      <c r="L1028" s="229"/>
      <c r="M1028" s="230">
        <v>44439</v>
      </c>
      <c r="N1028" s="228">
        <v>1</v>
      </c>
      <c r="O1028" s="228" t="s">
        <v>5564</v>
      </c>
      <c r="P1028" s="228">
        <v>30600000</v>
      </c>
      <c r="Q1028" s="229"/>
      <c r="R1028" s="231">
        <v>4221</v>
      </c>
      <c r="S1028" s="230">
        <v>44441</v>
      </c>
      <c r="T1028" s="228" t="s">
        <v>5565</v>
      </c>
    </row>
    <row r="1029" spans="1:20" x14ac:dyDescent="0.25">
      <c r="A1029" s="209">
        <v>1019</v>
      </c>
      <c r="B1029" s="210" t="s">
        <v>7428</v>
      </c>
      <c r="C1029" s="228" t="s">
        <v>54</v>
      </c>
      <c r="D1029" s="228"/>
      <c r="E1029" s="226"/>
      <c r="F1029" s="228" t="s">
        <v>7429</v>
      </c>
      <c r="G1029" s="228" t="s">
        <v>94</v>
      </c>
      <c r="H1029" s="228" t="s">
        <v>5731</v>
      </c>
      <c r="I1029" s="228">
        <v>1</v>
      </c>
      <c r="J1029" s="228" t="s">
        <v>5564</v>
      </c>
      <c r="K1029" s="228">
        <v>16320000</v>
      </c>
      <c r="L1029" s="229"/>
      <c r="M1029" s="230">
        <v>44439</v>
      </c>
      <c r="N1029" s="228">
        <v>1</v>
      </c>
      <c r="O1029" s="228" t="s">
        <v>5564</v>
      </c>
      <c r="P1029" s="228">
        <v>16320000</v>
      </c>
      <c r="Q1029" s="229"/>
      <c r="R1029" s="231">
        <v>4221</v>
      </c>
      <c r="S1029" s="230">
        <v>44441</v>
      </c>
      <c r="T1029" s="228" t="s">
        <v>5565</v>
      </c>
    </row>
    <row r="1030" spans="1:20" x14ac:dyDescent="0.25">
      <c r="A1030" s="209">
        <v>1020</v>
      </c>
      <c r="B1030" s="210" t="s">
        <v>7430</v>
      </c>
      <c r="C1030" s="228" t="s">
        <v>54</v>
      </c>
      <c r="D1030" s="228"/>
      <c r="E1030" s="226"/>
      <c r="F1030" s="228" t="s">
        <v>7431</v>
      </c>
      <c r="G1030" s="228" t="s">
        <v>94</v>
      </c>
      <c r="H1030" s="228" t="s">
        <v>5731</v>
      </c>
      <c r="I1030" s="228">
        <v>1</v>
      </c>
      <c r="J1030" s="228" t="s">
        <v>5564</v>
      </c>
      <c r="K1030" s="228">
        <v>37536000</v>
      </c>
      <c r="L1030" s="229"/>
      <c r="M1030" s="230">
        <v>44439</v>
      </c>
      <c r="N1030" s="228">
        <v>1</v>
      </c>
      <c r="O1030" s="228" t="s">
        <v>5564</v>
      </c>
      <c r="P1030" s="228">
        <v>37536000</v>
      </c>
      <c r="Q1030" s="229"/>
      <c r="R1030" s="231">
        <v>4221</v>
      </c>
      <c r="S1030" s="230">
        <v>44441</v>
      </c>
      <c r="T1030" s="228" t="s">
        <v>5565</v>
      </c>
    </row>
    <row r="1031" spans="1:20" x14ac:dyDescent="0.25">
      <c r="A1031" s="209">
        <v>1021</v>
      </c>
      <c r="B1031" s="210" t="s">
        <v>7432</v>
      </c>
      <c r="C1031" s="228" t="s">
        <v>54</v>
      </c>
      <c r="D1031" s="228"/>
      <c r="E1031" s="226"/>
      <c r="F1031" s="228" t="s">
        <v>5794</v>
      </c>
      <c r="G1031" s="228" t="s">
        <v>94</v>
      </c>
      <c r="H1031" s="228" t="s">
        <v>5791</v>
      </c>
      <c r="I1031" s="228">
        <v>1</v>
      </c>
      <c r="J1031" s="228" t="s">
        <v>5564</v>
      </c>
      <c r="K1031" s="228">
        <v>37536000</v>
      </c>
      <c r="L1031" s="229"/>
      <c r="M1031" s="230">
        <v>44439</v>
      </c>
      <c r="N1031" s="228">
        <v>1</v>
      </c>
      <c r="O1031" s="228" t="s">
        <v>5564</v>
      </c>
      <c r="P1031" s="228">
        <v>37536000</v>
      </c>
      <c r="Q1031" s="229"/>
      <c r="R1031" s="231">
        <v>8421</v>
      </c>
      <c r="S1031" s="230">
        <v>44441</v>
      </c>
      <c r="T1031" s="228" t="s">
        <v>5565</v>
      </c>
    </row>
    <row r="1032" spans="1:20" x14ac:dyDescent="0.25">
      <c r="A1032" s="209">
        <v>1022</v>
      </c>
      <c r="B1032" s="210" t="s">
        <v>7433</v>
      </c>
      <c r="C1032" s="228" t="s">
        <v>54</v>
      </c>
      <c r="D1032" s="228"/>
      <c r="E1032" s="226"/>
      <c r="F1032" s="228" t="s">
        <v>7434</v>
      </c>
      <c r="G1032" s="228" t="s">
        <v>94</v>
      </c>
      <c r="H1032" s="228" t="s">
        <v>5777</v>
      </c>
      <c r="I1032" s="228">
        <v>1</v>
      </c>
      <c r="J1032" s="228" t="s">
        <v>5564</v>
      </c>
      <c r="K1032" s="228">
        <v>37536000</v>
      </c>
      <c r="L1032" s="229"/>
      <c r="M1032" s="230">
        <v>44439</v>
      </c>
      <c r="N1032" s="228">
        <v>1</v>
      </c>
      <c r="O1032" s="228" t="s">
        <v>5564</v>
      </c>
      <c r="P1032" s="228">
        <v>37536000</v>
      </c>
      <c r="Q1032" s="229"/>
      <c r="R1032" s="231">
        <v>7321</v>
      </c>
      <c r="S1032" s="230">
        <v>44441</v>
      </c>
      <c r="T1032" s="228" t="s">
        <v>5565</v>
      </c>
    </row>
    <row r="1033" spans="1:20" x14ac:dyDescent="0.25">
      <c r="A1033" s="209">
        <v>1023</v>
      </c>
      <c r="B1033" s="210" t="s">
        <v>7435</v>
      </c>
      <c r="C1033" s="228" t="s">
        <v>54</v>
      </c>
      <c r="D1033" s="228"/>
      <c r="E1033" s="226"/>
      <c r="F1033" s="228" t="s">
        <v>5785</v>
      </c>
      <c r="G1033" s="228" t="s">
        <v>94</v>
      </c>
      <c r="H1033" s="228" t="s">
        <v>5731</v>
      </c>
      <c r="I1033" s="228">
        <v>1</v>
      </c>
      <c r="J1033" s="228" t="s">
        <v>5564</v>
      </c>
      <c r="K1033" s="228">
        <v>37536000</v>
      </c>
      <c r="L1033" s="229"/>
      <c r="M1033" s="230">
        <v>44439</v>
      </c>
      <c r="N1033" s="228">
        <v>1</v>
      </c>
      <c r="O1033" s="228" t="s">
        <v>5564</v>
      </c>
      <c r="P1033" s="228">
        <v>37536000</v>
      </c>
      <c r="Q1033" s="229"/>
      <c r="R1033" s="231">
        <v>4221</v>
      </c>
      <c r="S1033" s="230">
        <v>44441</v>
      </c>
      <c r="T1033" s="228" t="s">
        <v>5565</v>
      </c>
    </row>
    <row r="1034" spans="1:20" x14ac:dyDescent="0.25">
      <c r="A1034" s="209">
        <v>1024</v>
      </c>
      <c r="B1034" s="210" t="s">
        <v>7436</v>
      </c>
      <c r="C1034" s="228" t="s">
        <v>54</v>
      </c>
      <c r="D1034" s="228"/>
      <c r="E1034" s="226"/>
      <c r="F1034" s="228" t="s">
        <v>7437</v>
      </c>
      <c r="G1034" s="228" t="s">
        <v>94</v>
      </c>
      <c r="H1034" s="228" t="s">
        <v>7210</v>
      </c>
      <c r="I1034" s="228">
        <v>1</v>
      </c>
      <c r="J1034" s="228" t="s">
        <v>5564</v>
      </c>
      <c r="K1034" s="228">
        <v>22440000</v>
      </c>
      <c r="L1034" s="229"/>
      <c r="M1034" s="230">
        <v>44439</v>
      </c>
      <c r="N1034" s="228">
        <v>1</v>
      </c>
      <c r="O1034" s="228" t="s">
        <v>5564</v>
      </c>
      <c r="P1034" s="228">
        <v>22440000</v>
      </c>
      <c r="Q1034" s="229"/>
      <c r="R1034" s="231">
        <v>9321</v>
      </c>
      <c r="S1034" s="230">
        <v>44441</v>
      </c>
      <c r="T1034" s="228" t="s">
        <v>5565</v>
      </c>
    </row>
    <row r="1035" spans="1:20" x14ac:dyDescent="0.25">
      <c r="A1035" s="209">
        <v>1025</v>
      </c>
      <c r="B1035" s="210" t="s">
        <v>7438</v>
      </c>
      <c r="C1035" s="228" t="s">
        <v>54</v>
      </c>
      <c r="D1035" s="228"/>
      <c r="E1035" s="226"/>
      <c r="F1035" s="228" t="s">
        <v>7439</v>
      </c>
      <c r="G1035" s="228" t="s">
        <v>94</v>
      </c>
      <c r="H1035" s="228" t="s">
        <v>7210</v>
      </c>
      <c r="I1035" s="228">
        <v>1</v>
      </c>
      <c r="J1035" s="228" t="s">
        <v>5564</v>
      </c>
      <c r="K1035" s="228">
        <v>22440000</v>
      </c>
      <c r="L1035" s="229"/>
      <c r="M1035" s="230">
        <v>44439</v>
      </c>
      <c r="N1035" s="228">
        <v>1</v>
      </c>
      <c r="O1035" s="228" t="s">
        <v>5564</v>
      </c>
      <c r="P1035" s="228">
        <v>22440000</v>
      </c>
      <c r="Q1035" s="229"/>
      <c r="R1035" s="231">
        <v>9321</v>
      </c>
      <c r="S1035" s="230">
        <v>44441</v>
      </c>
      <c r="T1035" s="228" t="s">
        <v>5565</v>
      </c>
    </row>
    <row r="1036" spans="1:20" x14ac:dyDescent="0.25">
      <c r="A1036" s="209">
        <v>1026</v>
      </c>
      <c r="B1036" s="210" t="s">
        <v>7440</v>
      </c>
      <c r="C1036" s="228" t="s">
        <v>54</v>
      </c>
      <c r="D1036" s="228"/>
      <c r="E1036" s="226"/>
      <c r="F1036" s="228" t="s">
        <v>7441</v>
      </c>
      <c r="G1036" s="228" t="s">
        <v>94</v>
      </c>
      <c r="H1036" s="228" t="s">
        <v>5666</v>
      </c>
      <c r="I1036" s="228">
        <v>1</v>
      </c>
      <c r="J1036" s="228" t="s">
        <v>5564</v>
      </c>
      <c r="K1036" s="228">
        <v>18360000</v>
      </c>
      <c r="L1036" s="229"/>
      <c r="M1036" s="230">
        <v>44439</v>
      </c>
      <c r="N1036" s="228">
        <v>1</v>
      </c>
      <c r="O1036" s="228" t="s">
        <v>5564</v>
      </c>
      <c r="P1036" s="228">
        <v>17136000</v>
      </c>
      <c r="Q1036" s="229"/>
      <c r="R1036" s="231">
        <v>4921</v>
      </c>
      <c r="S1036" s="230">
        <v>44441</v>
      </c>
      <c r="T1036" s="228" t="s">
        <v>5565</v>
      </c>
    </row>
    <row r="1037" spans="1:20" x14ac:dyDescent="0.25">
      <c r="A1037" s="209">
        <v>1027</v>
      </c>
      <c r="B1037" s="210" t="s">
        <v>7442</v>
      </c>
      <c r="C1037" s="228" t="s">
        <v>54</v>
      </c>
      <c r="D1037" s="228"/>
      <c r="E1037" s="226"/>
      <c r="F1037" s="228" t="s">
        <v>7443</v>
      </c>
      <c r="G1037" s="228" t="s">
        <v>94</v>
      </c>
      <c r="H1037" s="228" t="s">
        <v>5810</v>
      </c>
      <c r="I1037" s="228">
        <v>1</v>
      </c>
      <c r="J1037" s="228" t="s">
        <v>5564</v>
      </c>
      <c r="K1037" s="228">
        <v>30600000</v>
      </c>
      <c r="L1037" s="229"/>
      <c r="M1037" s="230">
        <v>44439</v>
      </c>
      <c r="N1037" s="228">
        <v>1</v>
      </c>
      <c r="O1037" s="228" t="s">
        <v>5564</v>
      </c>
      <c r="P1037" s="228">
        <v>30600000</v>
      </c>
      <c r="Q1037" s="229"/>
      <c r="R1037" s="231">
        <v>7121</v>
      </c>
      <c r="S1037" s="230">
        <v>44441</v>
      </c>
      <c r="T1037" s="228" t="s">
        <v>5565</v>
      </c>
    </row>
    <row r="1038" spans="1:20" x14ac:dyDescent="0.25">
      <c r="A1038" s="209">
        <v>1028</v>
      </c>
      <c r="B1038" s="210" t="s">
        <v>7444</v>
      </c>
      <c r="C1038" s="228" t="s">
        <v>54</v>
      </c>
      <c r="D1038" s="228"/>
      <c r="E1038" s="226"/>
      <c r="F1038" s="228" t="s">
        <v>7445</v>
      </c>
      <c r="G1038" s="228" t="s">
        <v>94</v>
      </c>
      <c r="H1038" s="228" t="s">
        <v>5642</v>
      </c>
      <c r="I1038" s="228">
        <v>1</v>
      </c>
      <c r="J1038" s="228" t="s">
        <v>5564</v>
      </c>
      <c r="K1038" s="228">
        <v>15504000</v>
      </c>
      <c r="L1038" s="229"/>
      <c r="M1038" s="230">
        <v>44439</v>
      </c>
      <c r="N1038" s="228">
        <v>1</v>
      </c>
      <c r="O1038" s="228" t="s">
        <v>5564</v>
      </c>
      <c r="P1038" s="228">
        <v>15504000</v>
      </c>
      <c r="Q1038" s="229"/>
      <c r="R1038" s="231">
        <v>8721</v>
      </c>
      <c r="S1038" s="230">
        <v>44441</v>
      </c>
      <c r="T1038" s="228" t="s">
        <v>5565</v>
      </c>
    </row>
    <row r="1039" spans="1:20" x14ac:dyDescent="0.25">
      <c r="A1039" s="209">
        <v>1029</v>
      </c>
      <c r="B1039" s="210" t="s">
        <v>7446</v>
      </c>
      <c r="C1039" s="228" t="s">
        <v>54</v>
      </c>
      <c r="D1039" s="228"/>
      <c r="E1039" s="226"/>
      <c r="F1039" s="228" t="s">
        <v>7447</v>
      </c>
      <c r="G1039" s="228" t="s">
        <v>94</v>
      </c>
      <c r="H1039" s="228" t="s">
        <v>5749</v>
      </c>
      <c r="I1039" s="228">
        <v>1</v>
      </c>
      <c r="J1039" s="228" t="s">
        <v>5564</v>
      </c>
      <c r="K1039" s="228">
        <v>56572000</v>
      </c>
      <c r="L1039" s="229"/>
      <c r="M1039" s="230">
        <v>44439</v>
      </c>
      <c r="N1039" s="228">
        <v>1</v>
      </c>
      <c r="O1039" s="228" t="s">
        <v>5564</v>
      </c>
      <c r="P1039" s="228">
        <v>56572000</v>
      </c>
      <c r="Q1039" s="229"/>
      <c r="R1039" s="231">
        <v>7121</v>
      </c>
      <c r="S1039" s="230">
        <v>44441</v>
      </c>
      <c r="T1039" s="228" t="s">
        <v>5565</v>
      </c>
    </row>
    <row r="1040" spans="1:20" x14ac:dyDescent="0.25">
      <c r="A1040" s="209">
        <v>1030</v>
      </c>
      <c r="B1040" s="210" t="s">
        <v>7448</v>
      </c>
      <c r="C1040" s="228" t="s">
        <v>54</v>
      </c>
      <c r="D1040" s="228"/>
      <c r="E1040" s="226"/>
      <c r="F1040" s="228" t="s">
        <v>6233</v>
      </c>
      <c r="G1040" s="228" t="s">
        <v>94</v>
      </c>
      <c r="H1040" s="228" t="s">
        <v>6234</v>
      </c>
      <c r="I1040" s="228">
        <v>1</v>
      </c>
      <c r="J1040" s="228" t="s">
        <v>5564</v>
      </c>
      <c r="K1040" s="228">
        <v>30600000</v>
      </c>
      <c r="L1040" s="229"/>
      <c r="M1040" s="230">
        <v>44439</v>
      </c>
      <c r="N1040" s="228">
        <v>1</v>
      </c>
      <c r="O1040" s="228" t="s">
        <v>5564</v>
      </c>
      <c r="P1040" s="228">
        <v>30600000</v>
      </c>
      <c r="Q1040" s="229"/>
      <c r="R1040" s="231">
        <v>7121</v>
      </c>
      <c r="S1040" s="230">
        <v>44442</v>
      </c>
      <c r="T1040" s="228" t="s">
        <v>5565</v>
      </c>
    </row>
    <row r="1041" spans="1:20" x14ac:dyDescent="0.25">
      <c r="A1041" s="209">
        <v>1031</v>
      </c>
      <c r="B1041" s="210" t="s">
        <v>7449</v>
      </c>
      <c r="C1041" s="228" t="s">
        <v>54</v>
      </c>
      <c r="D1041" s="228"/>
      <c r="E1041" s="226"/>
      <c r="F1041" s="228" t="s">
        <v>7450</v>
      </c>
      <c r="G1041" s="228" t="s">
        <v>94</v>
      </c>
      <c r="H1041" s="228" t="s">
        <v>5571</v>
      </c>
      <c r="I1041" s="228">
        <v>1</v>
      </c>
      <c r="J1041" s="228" t="s">
        <v>5564</v>
      </c>
      <c r="K1041" s="228">
        <v>30600000</v>
      </c>
      <c r="L1041" s="229"/>
      <c r="M1041" s="230">
        <v>44439</v>
      </c>
      <c r="N1041" s="228">
        <v>1</v>
      </c>
      <c r="O1041" s="228" t="s">
        <v>5564</v>
      </c>
      <c r="P1041" s="228">
        <v>30600000</v>
      </c>
      <c r="Q1041" s="229"/>
      <c r="R1041" s="231">
        <v>7121</v>
      </c>
      <c r="S1041" s="230">
        <v>44442</v>
      </c>
      <c r="T1041" s="228" t="s">
        <v>5565</v>
      </c>
    </row>
    <row r="1042" spans="1:20" x14ac:dyDescent="0.25">
      <c r="A1042" s="209">
        <v>1032</v>
      </c>
      <c r="B1042" s="210" t="s">
        <v>7451</v>
      </c>
      <c r="C1042" s="228" t="s">
        <v>54</v>
      </c>
      <c r="D1042" s="228"/>
      <c r="E1042" s="226"/>
      <c r="F1042" s="228" t="s">
        <v>7452</v>
      </c>
      <c r="G1042" s="228" t="s">
        <v>94</v>
      </c>
      <c r="H1042" s="228" t="s">
        <v>5666</v>
      </c>
      <c r="I1042" s="228">
        <v>1</v>
      </c>
      <c r="J1042" s="228" t="s">
        <v>5564</v>
      </c>
      <c r="K1042" s="228">
        <v>16320000</v>
      </c>
      <c r="L1042" s="229"/>
      <c r="M1042" s="230">
        <v>44439</v>
      </c>
      <c r="N1042" s="228">
        <v>1</v>
      </c>
      <c r="O1042" s="228" t="s">
        <v>5564</v>
      </c>
      <c r="P1042" s="228">
        <v>16320000</v>
      </c>
      <c r="Q1042" s="229"/>
      <c r="R1042" s="231">
        <v>4921</v>
      </c>
      <c r="S1042" s="230">
        <v>44441</v>
      </c>
      <c r="T1042" s="228" t="s">
        <v>5565</v>
      </c>
    </row>
    <row r="1043" spans="1:20" x14ac:dyDescent="0.25">
      <c r="A1043" s="209">
        <v>1033</v>
      </c>
      <c r="B1043" s="210" t="s">
        <v>7453</v>
      </c>
      <c r="C1043" s="228" t="s">
        <v>54</v>
      </c>
      <c r="D1043" s="228"/>
      <c r="E1043" s="226"/>
      <c r="F1043" s="228" t="s">
        <v>7454</v>
      </c>
      <c r="G1043" s="228" t="s">
        <v>94</v>
      </c>
      <c r="H1043" s="228" t="s">
        <v>5731</v>
      </c>
      <c r="I1043" s="228">
        <v>1</v>
      </c>
      <c r="J1043" s="228" t="s">
        <v>5564</v>
      </c>
      <c r="K1043" s="228">
        <v>34680000</v>
      </c>
      <c r="L1043" s="229"/>
      <c r="M1043" s="230">
        <v>44439</v>
      </c>
      <c r="N1043" s="228">
        <v>1</v>
      </c>
      <c r="O1043" s="228" t="s">
        <v>5564</v>
      </c>
      <c r="P1043" s="228">
        <v>34680000</v>
      </c>
      <c r="Q1043" s="229"/>
      <c r="R1043" s="231">
        <v>4221</v>
      </c>
      <c r="S1043" s="230">
        <v>44441</v>
      </c>
      <c r="T1043" s="228" t="s">
        <v>5565</v>
      </c>
    </row>
    <row r="1044" spans="1:20" x14ac:dyDescent="0.25">
      <c r="A1044" s="209">
        <v>1034</v>
      </c>
      <c r="B1044" s="210" t="s">
        <v>7455</v>
      </c>
      <c r="C1044" s="228" t="s">
        <v>54</v>
      </c>
      <c r="D1044" s="228"/>
      <c r="E1044" s="226"/>
      <c r="F1044" s="228" t="s">
        <v>7456</v>
      </c>
      <c r="G1044" s="228" t="s">
        <v>94</v>
      </c>
      <c r="H1044" s="228" t="s">
        <v>5731</v>
      </c>
      <c r="I1044" s="228">
        <v>1</v>
      </c>
      <c r="J1044" s="228" t="s">
        <v>5564</v>
      </c>
      <c r="K1044" s="228">
        <v>30600000</v>
      </c>
      <c r="L1044" s="229"/>
      <c r="M1044" s="230">
        <v>44439</v>
      </c>
      <c r="N1044" s="228">
        <v>1</v>
      </c>
      <c r="O1044" s="228" t="s">
        <v>5564</v>
      </c>
      <c r="P1044" s="228">
        <v>20400000</v>
      </c>
      <c r="Q1044" s="229"/>
      <c r="R1044" s="231">
        <v>4221</v>
      </c>
      <c r="S1044" s="230">
        <v>44442</v>
      </c>
      <c r="T1044" s="228" t="s">
        <v>5565</v>
      </c>
    </row>
    <row r="1045" spans="1:20" x14ac:dyDescent="0.25">
      <c r="A1045" s="209">
        <v>1035</v>
      </c>
      <c r="B1045" s="210" t="s">
        <v>7457</v>
      </c>
      <c r="C1045" s="228" t="s">
        <v>54</v>
      </c>
      <c r="D1045" s="228"/>
      <c r="E1045" s="226"/>
      <c r="F1045" s="228" t="s">
        <v>7458</v>
      </c>
      <c r="G1045" s="228" t="s">
        <v>94</v>
      </c>
      <c r="H1045" s="228" t="s">
        <v>5731</v>
      </c>
      <c r="I1045" s="228">
        <v>1</v>
      </c>
      <c r="J1045" s="228" t="s">
        <v>5564</v>
      </c>
      <c r="K1045" s="228">
        <v>37536000</v>
      </c>
      <c r="L1045" s="229"/>
      <c r="M1045" s="230">
        <v>44439</v>
      </c>
      <c r="N1045" s="228">
        <v>1</v>
      </c>
      <c r="O1045" s="228" t="s">
        <v>5564</v>
      </c>
      <c r="P1045" s="228">
        <v>37536000</v>
      </c>
      <c r="Q1045" s="229"/>
      <c r="R1045" s="231">
        <v>4221</v>
      </c>
      <c r="S1045" s="230">
        <v>44441</v>
      </c>
      <c r="T1045" s="228" t="s">
        <v>5565</v>
      </c>
    </row>
    <row r="1046" spans="1:20" x14ac:dyDescent="0.25">
      <c r="A1046" s="209">
        <v>1036</v>
      </c>
      <c r="B1046" s="210" t="s">
        <v>7459</v>
      </c>
      <c r="C1046" s="228" t="s">
        <v>54</v>
      </c>
      <c r="D1046" s="228"/>
      <c r="E1046" s="226"/>
      <c r="F1046" s="228" t="s">
        <v>7460</v>
      </c>
      <c r="G1046" s="228" t="s">
        <v>94</v>
      </c>
      <c r="H1046" s="228" t="s">
        <v>5731</v>
      </c>
      <c r="I1046" s="228">
        <v>1</v>
      </c>
      <c r="J1046" s="228" t="s">
        <v>5564</v>
      </c>
      <c r="K1046" s="228">
        <v>37536000</v>
      </c>
      <c r="L1046" s="229"/>
      <c r="M1046" s="230">
        <v>44439</v>
      </c>
      <c r="N1046" s="228">
        <v>1</v>
      </c>
      <c r="O1046" s="228" t="s">
        <v>5564</v>
      </c>
      <c r="P1046" s="228">
        <v>37536000</v>
      </c>
      <c r="Q1046" s="229"/>
      <c r="R1046" s="231">
        <v>4221</v>
      </c>
      <c r="S1046" s="230">
        <v>44442</v>
      </c>
      <c r="T1046" s="228" t="s">
        <v>5565</v>
      </c>
    </row>
    <row r="1047" spans="1:20" x14ac:dyDescent="0.25">
      <c r="A1047" s="209">
        <v>1037</v>
      </c>
      <c r="B1047" s="210" t="s">
        <v>7461</v>
      </c>
      <c r="C1047" s="228" t="s">
        <v>54</v>
      </c>
      <c r="D1047" s="228"/>
      <c r="E1047" s="226"/>
      <c r="F1047" s="228" t="s">
        <v>7462</v>
      </c>
      <c r="G1047" s="228" t="s">
        <v>94</v>
      </c>
      <c r="H1047" s="228" t="s">
        <v>7463</v>
      </c>
      <c r="I1047" s="228">
        <v>1</v>
      </c>
      <c r="J1047" s="228" t="s">
        <v>5564</v>
      </c>
      <c r="K1047" s="228">
        <v>2500000000</v>
      </c>
      <c r="L1047" s="229"/>
      <c r="M1047" s="230">
        <v>44469</v>
      </c>
      <c r="N1047" s="228">
        <v>1</v>
      </c>
      <c r="O1047" s="228" t="s">
        <v>5564</v>
      </c>
      <c r="P1047" s="228">
        <v>2500000000</v>
      </c>
      <c r="Q1047" s="229"/>
      <c r="R1047" s="231">
        <v>24821</v>
      </c>
      <c r="S1047" s="230">
        <v>44449</v>
      </c>
      <c r="T1047" s="228" t="s">
        <v>5565</v>
      </c>
    </row>
    <row r="1048" spans="1:20" x14ac:dyDescent="0.25">
      <c r="A1048" s="209">
        <v>1038</v>
      </c>
      <c r="B1048" s="210" t="s">
        <v>7464</v>
      </c>
      <c r="C1048" s="228" t="s">
        <v>54</v>
      </c>
      <c r="D1048" s="228"/>
      <c r="E1048" s="226"/>
      <c r="F1048" s="228" t="s">
        <v>5955</v>
      </c>
      <c r="G1048" s="228" t="s">
        <v>94</v>
      </c>
      <c r="H1048" s="228" t="s">
        <v>5731</v>
      </c>
      <c r="I1048" s="228">
        <v>1</v>
      </c>
      <c r="J1048" s="228" t="s">
        <v>5564</v>
      </c>
      <c r="K1048" s="228">
        <v>34680000</v>
      </c>
      <c r="L1048" s="229"/>
      <c r="M1048" s="230">
        <v>44439</v>
      </c>
      <c r="N1048" s="228">
        <v>1</v>
      </c>
      <c r="O1048" s="228" t="s">
        <v>5564</v>
      </c>
      <c r="P1048" s="228">
        <v>34680000</v>
      </c>
      <c r="Q1048" s="229"/>
      <c r="R1048" s="231">
        <v>4221</v>
      </c>
      <c r="S1048" s="230">
        <v>44442</v>
      </c>
      <c r="T1048" s="228" t="s">
        <v>5565</v>
      </c>
    </row>
    <row r="1049" spans="1:20" x14ac:dyDescent="0.25">
      <c r="A1049" s="209">
        <v>1039</v>
      </c>
      <c r="B1049" s="210" t="s">
        <v>7465</v>
      </c>
      <c r="C1049" s="228" t="s">
        <v>54</v>
      </c>
      <c r="D1049" s="228"/>
      <c r="E1049" s="226"/>
      <c r="F1049" s="228" t="s">
        <v>7466</v>
      </c>
      <c r="G1049" s="228" t="s">
        <v>94</v>
      </c>
      <c r="H1049" s="228" t="s">
        <v>5731</v>
      </c>
      <c r="I1049" s="228">
        <v>1</v>
      </c>
      <c r="J1049" s="228" t="s">
        <v>5564</v>
      </c>
      <c r="K1049" s="228">
        <v>37536000</v>
      </c>
      <c r="L1049" s="229"/>
      <c r="M1049" s="230">
        <v>44439</v>
      </c>
      <c r="N1049" s="228">
        <v>1</v>
      </c>
      <c r="O1049" s="228" t="s">
        <v>5564</v>
      </c>
      <c r="P1049" s="228">
        <v>37536000</v>
      </c>
      <c r="Q1049" s="229"/>
      <c r="R1049" s="231">
        <v>4221</v>
      </c>
      <c r="S1049" s="230">
        <v>44441</v>
      </c>
      <c r="T1049" s="228" t="s">
        <v>5565</v>
      </c>
    </row>
    <row r="1050" spans="1:20" x14ac:dyDescent="0.25">
      <c r="A1050" s="209">
        <v>1040</v>
      </c>
      <c r="B1050" s="210" t="s">
        <v>7467</v>
      </c>
      <c r="C1050" s="228" t="s">
        <v>54</v>
      </c>
      <c r="D1050" s="228"/>
      <c r="E1050" s="226"/>
      <c r="F1050" s="228" t="s">
        <v>7468</v>
      </c>
      <c r="G1050" s="228" t="s">
        <v>94</v>
      </c>
      <c r="H1050" s="228" t="s">
        <v>5666</v>
      </c>
      <c r="I1050" s="228">
        <v>1</v>
      </c>
      <c r="J1050" s="228" t="s">
        <v>5564</v>
      </c>
      <c r="K1050" s="228">
        <v>30600000</v>
      </c>
      <c r="L1050" s="229"/>
      <c r="M1050" s="230">
        <v>44439</v>
      </c>
      <c r="N1050" s="228">
        <v>1</v>
      </c>
      <c r="O1050" s="228" t="s">
        <v>5564</v>
      </c>
      <c r="P1050" s="228">
        <v>30600000</v>
      </c>
      <c r="Q1050" s="229"/>
      <c r="R1050" s="231">
        <v>4921</v>
      </c>
      <c r="S1050" s="230">
        <v>44441</v>
      </c>
      <c r="T1050" s="228" t="s">
        <v>5565</v>
      </c>
    </row>
    <row r="1051" spans="1:20" x14ac:dyDescent="0.25">
      <c r="A1051" s="209">
        <v>1041</v>
      </c>
      <c r="B1051" s="210" t="s">
        <v>7469</v>
      </c>
      <c r="C1051" s="228" t="s">
        <v>54</v>
      </c>
      <c r="D1051" s="228"/>
      <c r="E1051" s="226"/>
      <c r="F1051" s="228" t="s">
        <v>7470</v>
      </c>
      <c r="G1051" s="228" t="s">
        <v>94</v>
      </c>
      <c r="H1051" s="228" t="s">
        <v>5666</v>
      </c>
      <c r="I1051" s="228">
        <v>1</v>
      </c>
      <c r="J1051" s="228" t="s">
        <v>5564</v>
      </c>
      <c r="K1051" s="228">
        <v>63140000</v>
      </c>
      <c r="L1051" s="229"/>
      <c r="M1051" s="230">
        <v>44439</v>
      </c>
      <c r="N1051" s="228">
        <v>1</v>
      </c>
      <c r="O1051" s="228" t="s">
        <v>5564</v>
      </c>
      <c r="P1051" s="228">
        <v>63140000</v>
      </c>
      <c r="Q1051" s="229"/>
      <c r="R1051" s="231">
        <v>4921</v>
      </c>
      <c r="S1051" s="230">
        <v>44442</v>
      </c>
      <c r="T1051" s="228" t="s">
        <v>5565</v>
      </c>
    </row>
    <row r="1052" spans="1:20" x14ac:dyDescent="0.25">
      <c r="A1052" s="209">
        <v>1042</v>
      </c>
      <c r="B1052" s="210" t="s">
        <v>7471</v>
      </c>
      <c r="C1052" s="228" t="s">
        <v>54</v>
      </c>
      <c r="D1052" s="228"/>
      <c r="E1052" s="226"/>
      <c r="F1052" s="228" t="s">
        <v>7472</v>
      </c>
      <c r="G1052" s="228" t="s">
        <v>94</v>
      </c>
      <c r="H1052" s="228" t="s">
        <v>5563</v>
      </c>
      <c r="I1052" s="228">
        <v>1</v>
      </c>
      <c r="J1052" s="228" t="s">
        <v>5564</v>
      </c>
      <c r="K1052" s="228">
        <v>18360000</v>
      </c>
      <c r="L1052" s="229"/>
      <c r="M1052" s="230">
        <v>44439</v>
      </c>
      <c r="N1052" s="228">
        <v>1</v>
      </c>
      <c r="O1052" s="228" t="s">
        <v>5564</v>
      </c>
      <c r="P1052" s="228">
        <v>18360000</v>
      </c>
      <c r="Q1052" s="229"/>
      <c r="R1052" s="231">
        <v>3721</v>
      </c>
      <c r="S1052" s="230">
        <v>44442</v>
      </c>
      <c r="T1052" s="228" t="s">
        <v>5565</v>
      </c>
    </row>
    <row r="1053" spans="1:20" x14ac:dyDescent="0.25">
      <c r="A1053" s="209">
        <v>1043</v>
      </c>
      <c r="B1053" s="210" t="s">
        <v>7473</v>
      </c>
      <c r="C1053" s="228" t="s">
        <v>54</v>
      </c>
      <c r="D1053" s="228"/>
      <c r="E1053" s="226"/>
      <c r="F1053" s="228" t="s">
        <v>7474</v>
      </c>
      <c r="G1053" s="228" t="s">
        <v>94</v>
      </c>
      <c r="H1053" s="228" t="s">
        <v>5585</v>
      </c>
      <c r="I1053" s="228">
        <v>1</v>
      </c>
      <c r="J1053" s="228" t="s">
        <v>5564</v>
      </c>
      <c r="K1053" s="228">
        <v>15504000</v>
      </c>
      <c r="L1053" s="229"/>
      <c r="M1053" s="230">
        <v>44439</v>
      </c>
      <c r="N1053" s="228">
        <v>1</v>
      </c>
      <c r="O1053" s="228" t="s">
        <v>5564</v>
      </c>
      <c r="P1053" s="228">
        <v>15504000</v>
      </c>
      <c r="Q1053" s="229"/>
      <c r="R1053" s="231">
        <v>2221</v>
      </c>
      <c r="S1053" s="230">
        <v>44442</v>
      </c>
      <c r="T1053" s="228" t="s">
        <v>5565</v>
      </c>
    </row>
    <row r="1054" spans="1:20" x14ac:dyDescent="0.25">
      <c r="A1054" s="209">
        <v>1044</v>
      </c>
      <c r="B1054" s="210" t="s">
        <v>7475</v>
      </c>
      <c r="C1054" s="228" t="s">
        <v>54</v>
      </c>
      <c r="D1054" s="228"/>
      <c r="E1054" s="226"/>
      <c r="F1054" s="228" t="s">
        <v>7476</v>
      </c>
      <c r="G1054" s="228" t="s">
        <v>94</v>
      </c>
      <c r="H1054" s="228" t="s">
        <v>5585</v>
      </c>
      <c r="I1054" s="228">
        <v>1</v>
      </c>
      <c r="J1054" s="228" t="s">
        <v>5564</v>
      </c>
      <c r="K1054" s="228">
        <v>9760000</v>
      </c>
      <c r="L1054" s="229"/>
      <c r="M1054" s="230">
        <v>44439</v>
      </c>
      <c r="N1054" s="228">
        <v>1</v>
      </c>
      <c r="O1054" s="228" t="s">
        <v>5564</v>
      </c>
      <c r="P1054" s="228">
        <v>9760000</v>
      </c>
      <c r="Q1054" s="229"/>
      <c r="R1054" s="231">
        <v>2221</v>
      </c>
      <c r="S1054" s="230">
        <v>44442</v>
      </c>
      <c r="T1054" s="228" t="s">
        <v>5565</v>
      </c>
    </row>
    <row r="1055" spans="1:20" x14ac:dyDescent="0.25">
      <c r="A1055" s="209">
        <v>1045</v>
      </c>
      <c r="B1055" s="210" t="s">
        <v>7477</v>
      </c>
      <c r="C1055" s="228" t="s">
        <v>54</v>
      </c>
      <c r="D1055" s="228"/>
      <c r="E1055" s="226"/>
      <c r="F1055" s="228" t="s">
        <v>7478</v>
      </c>
      <c r="G1055" s="228" t="s">
        <v>94</v>
      </c>
      <c r="H1055" s="228" t="s">
        <v>5593</v>
      </c>
      <c r="I1055" s="228">
        <v>1</v>
      </c>
      <c r="J1055" s="228" t="s">
        <v>5564</v>
      </c>
      <c r="K1055" s="228">
        <v>18300000</v>
      </c>
      <c r="L1055" s="229"/>
      <c r="M1055" s="230">
        <v>44439</v>
      </c>
      <c r="N1055" s="228">
        <v>1</v>
      </c>
      <c r="O1055" s="228" t="s">
        <v>5564</v>
      </c>
      <c r="P1055" s="228">
        <v>14640000</v>
      </c>
      <c r="Q1055" s="229"/>
      <c r="R1055" s="231">
        <v>6221</v>
      </c>
      <c r="S1055" s="230">
        <v>44442</v>
      </c>
      <c r="T1055" s="228" t="s">
        <v>5565</v>
      </c>
    </row>
    <row r="1056" spans="1:20" x14ac:dyDescent="0.25">
      <c r="A1056" s="209">
        <v>1046</v>
      </c>
      <c r="B1056" s="210" t="s">
        <v>7479</v>
      </c>
      <c r="C1056" s="228" t="s">
        <v>54</v>
      </c>
      <c r="D1056" s="228"/>
      <c r="E1056" s="226"/>
      <c r="F1056" s="228" t="s">
        <v>7480</v>
      </c>
      <c r="G1056" s="228" t="s">
        <v>94</v>
      </c>
      <c r="H1056" s="228" t="s">
        <v>7210</v>
      </c>
      <c r="I1056" s="228">
        <v>1</v>
      </c>
      <c r="J1056" s="228" t="s">
        <v>5564</v>
      </c>
      <c r="K1056" s="228">
        <v>22440000</v>
      </c>
      <c r="L1056" s="229"/>
      <c r="M1056" s="230">
        <v>44439</v>
      </c>
      <c r="N1056" s="228">
        <v>1</v>
      </c>
      <c r="O1056" s="228" t="s">
        <v>5564</v>
      </c>
      <c r="P1056" s="228">
        <v>22440000</v>
      </c>
      <c r="Q1056" s="229"/>
      <c r="R1056" s="231">
        <v>9321</v>
      </c>
      <c r="S1056" s="230">
        <v>44442</v>
      </c>
      <c r="T1056" s="228" t="s">
        <v>5565</v>
      </c>
    </row>
    <row r="1057" spans="1:20" x14ac:dyDescent="0.25">
      <c r="A1057" s="209">
        <v>1047</v>
      </c>
      <c r="B1057" s="210" t="s">
        <v>7481</v>
      </c>
      <c r="C1057" s="228" t="s">
        <v>54</v>
      </c>
      <c r="D1057" s="228"/>
      <c r="E1057" s="226"/>
      <c r="F1057" s="228" t="s">
        <v>7482</v>
      </c>
      <c r="G1057" s="228" t="s">
        <v>94</v>
      </c>
      <c r="H1057" s="228" t="s">
        <v>7483</v>
      </c>
      <c r="I1057" s="228">
        <v>1</v>
      </c>
      <c r="J1057" s="228" t="s">
        <v>5564</v>
      </c>
      <c r="K1057" s="228">
        <v>15504000</v>
      </c>
      <c r="L1057" s="229"/>
      <c r="M1057" s="230">
        <v>44439</v>
      </c>
      <c r="N1057" s="228">
        <v>1</v>
      </c>
      <c r="O1057" s="228" t="s">
        <v>5564</v>
      </c>
      <c r="P1057" s="228">
        <v>15504000</v>
      </c>
      <c r="Q1057" s="229"/>
      <c r="R1057" s="231">
        <v>9321</v>
      </c>
      <c r="S1057" s="230">
        <v>44442</v>
      </c>
      <c r="T1057" s="228" t="s">
        <v>5565</v>
      </c>
    </row>
    <row r="1058" spans="1:20" x14ac:dyDescent="0.25">
      <c r="A1058" s="209">
        <v>1048</v>
      </c>
      <c r="B1058" s="210" t="s">
        <v>7484</v>
      </c>
      <c r="C1058" s="228" t="s">
        <v>54</v>
      </c>
      <c r="D1058" s="228"/>
      <c r="E1058" s="226"/>
      <c r="F1058" s="228" t="s">
        <v>7485</v>
      </c>
      <c r="G1058" s="228" t="s">
        <v>94</v>
      </c>
      <c r="H1058" s="228" t="s">
        <v>7210</v>
      </c>
      <c r="I1058" s="228">
        <v>1</v>
      </c>
      <c r="J1058" s="228" t="s">
        <v>5564</v>
      </c>
      <c r="K1058" s="228">
        <v>15504000</v>
      </c>
      <c r="L1058" s="229"/>
      <c r="M1058" s="230">
        <v>44439</v>
      </c>
      <c r="N1058" s="228">
        <v>1</v>
      </c>
      <c r="O1058" s="228" t="s">
        <v>5564</v>
      </c>
      <c r="P1058" s="228">
        <v>15504000</v>
      </c>
      <c r="Q1058" s="229"/>
      <c r="R1058" s="231">
        <v>9321</v>
      </c>
      <c r="S1058" s="230">
        <v>44442</v>
      </c>
      <c r="T1058" s="228" t="s">
        <v>5565</v>
      </c>
    </row>
    <row r="1059" spans="1:20" x14ac:dyDescent="0.25">
      <c r="A1059" s="209">
        <v>1049</v>
      </c>
      <c r="B1059" s="210" t="s">
        <v>7486</v>
      </c>
      <c r="C1059" s="228" t="s">
        <v>54</v>
      </c>
      <c r="D1059" s="228"/>
      <c r="E1059" s="226"/>
      <c r="F1059" s="228" t="s">
        <v>7487</v>
      </c>
      <c r="G1059" s="228" t="s">
        <v>94</v>
      </c>
      <c r="H1059" s="228" t="s">
        <v>7483</v>
      </c>
      <c r="I1059" s="228">
        <v>1</v>
      </c>
      <c r="J1059" s="228" t="s">
        <v>5564</v>
      </c>
      <c r="K1059" s="228">
        <v>15504000</v>
      </c>
      <c r="L1059" s="229"/>
      <c r="M1059" s="230">
        <v>44439</v>
      </c>
      <c r="N1059" s="228">
        <v>1</v>
      </c>
      <c r="O1059" s="228" t="s">
        <v>5564</v>
      </c>
      <c r="P1059" s="228">
        <v>15504000</v>
      </c>
      <c r="Q1059" s="229"/>
      <c r="R1059" s="231">
        <v>9321</v>
      </c>
      <c r="S1059" s="230">
        <v>44442</v>
      </c>
      <c r="T1059" s="228" t="s">
        <v>5565</v>
      </c>
    </row>
    <row r="1060" spans="1:20" x14ac:dyDescent="0.25">
      <c r="A1060" s="209">
        <v>1050</v>
      </c>
      <c r="B1060" s="210" t="s">
        <v>7488</v>
      </c>
      <c r="C1060" s="228" t="s">
        <v>54</v>
      </c>
      <c r="D1060" s="228"/>
      <c r="E1060" s="226"/>
      <c r="F1060" s="228" t="s">
        <v>7489</v>
      </c>
      <c r="G1060" s="228" t="s">
        <v>94</v>
      </c>
      <c r="H1060" s="228" t="s">
        <v>7210</v>
      </c>
      <c r="I1060" s="228">
        <v>1</v>
      </c>
      <c r="J1060" s="228" t="s">
        <v>5564</v>
      </c>
      <c r="K1060" s="228">
        <v>34680000</v>
      </c>
      <c r="L1060" s="229"/>
      <c r="M1060" s="230">
        <v>44439</v>
      </c>
      <c r="N1060" s="228">
        <v>1</v>
      </c>
      <c r="O1060" s="228" t="s">
        <v>5564</v>
      </c>
      <c r="P1060" s="228">
        <v>34680000</v>
      </c>
      <c r="Q1060" s="229"/>
      <c r="R1060" s="231">
        <v>9321</v>
      </c>
      <c r="S1060" s="230">
        <v>44442</v>
      </c>
      <c r="T1060" s="228" t="s">
        <v>5565</v>
      </c>
    </row>
    <row r="1061" spans="1:20" x14ac:dyDescent="0.25">
      <c r="A1061" s="209">
        <v>1051</v>
      </c>
      <c r="B1061" s="210" t="s">
        <v>7490</v>
      </c>
      <c r="C1061" s="228" t="s">
        <v>54</v>
      </c>
      <c r="D1061" s="228"/>
      <c r="E1061" s="226"/>
      <c r="F1061" s="228" t="s">
        <v>7491</v>
      </c>
      <c r="G1061" s="228" t="s">
        <v>94</v>
      </c>
      <c r="H1061" s="228" t="s">
        <v>7483</v>
      </c>
      <c r="I1061" s="228">
        <v>1</v>
      </c>
      <c r="J1061" s="228" t="s">
        <v>5564</v>
      </c>
      <c r="K1061" s="228">
        <v>22440000</v>
      </c>
      <c r="L1061" s="229"/>
      <c r="M1061" s="230">
        <v>44439</v>
      </c>
      <c r="N1061" s="228">
        <v>1</v>
      </c>
      <c r="O1061" s="228" t="s">
        <v>5564</v>
      </c>
      <c r="P1061" s="228">
        <v>22440000</v>
      </c>
      <c r="Q1061" s="229"/>
      <c r="R1061" s="231">
        <v>9321</v>
      </c>
      <c r="S1061" s="230">
        <v>44442</v>
      </c>
      <c r="T1061" s="228" t="s">
        <v>5565</v>
      </c>
    </row>
    <row r="1062" spans="1:20" x14ac:dyDescent="0.25">
      <c r="A1062" s="209">
        <v>1052</v>
      </c>
      <c r="B1062" s="210" t="s">
        <v>7492</v>
      </c>
      <c r="C1062" s="228" t="s">
        <v>54</v>
      </c>
      <c r="D1062" s="228"/>
      <c r="E1062" s="226"/>
      <c r="F1062" s="228" t="s">
        <v>7493</v>
      </c>
      <c r="G1062" s="228" t="s">
        <v>94</v>
      </c>
      <c r="H1062" s="228" t="s">
        <v>7210</v>
      </c>
      <c r="I1062" s="228">
        <v>1</v>
      </c>
      <c r="J1062" s="228" t="s">
        <v>5564</v>
      </c>
      <c r="K1062" s="228">
        <v>22440000</v>
      </c>
      <c r="L1062" s="229"/>
      <c r="M1062" s="230">
        <v>44439</v>
      </c>
      <c r="N1062" s="228">
        <v>1</v>
      </c>
      <c r="O1062" s="228" t="s">
        <v>5564</v>
      </c>
      <c r="P1062" s="228">
        <v>22440000</v>
      </c>
      <c r="Q1062" s="229"/>
      <c r="R1062" s="231">
        <v>9321</v>
      </c>
      <c r="S1062" s="230">
        <v>44442</v>
      </c>
      <c r="T1062" s="228" t="s">
        <v>5565</v>
      </c>
    </row>
    <row r="1063" spans="1:20" x14ac:dyDescent="0.25">
      <c r="A1063" s="209">
        <v>1053</v>
      </c>
      <c r="B1063" s="210" t="s">
        <v>7494</v>
      </c>
      <c r="C1063" s="228" t="s">
        <v>54</v>
      </c>
      <c r="D1063" s="228"/>
      <c r="E1063" s="226"/>
      <c r="F1063" s="228" t="s">
        <v>7495</v>
      </c>
      <c r="G1063" s="228" t="s">
        <v>94</v>
      </c>
      <c r="H1063" s="228" t="s">
        <v>7210</v>
      </c>
      <c r="I1063" s="228">
        <v>1</v>
      </c>
      <c r="J1063" s="228" t="s">
        <v>5564</v>
      </c>
      <c r="K1063" s="228">
        <v>22440000</v>
      </c>
      <c r="L1063" s="229"/>
      <c r="M1063" s="230">
        <v>44439</v>
      </c>
      <c r="N1063" s="228">
        <v>1</v>
      </c>
      <c r="O1063" s="228" t="s">
        <v>5564</v>
      </c>
      <c r="P1063" s="228">
        <v>22440000</v>
      </c>
      <c r="Q1063" s="229"/>
      <c r="R1063" s="231">
        <v>9321</v>
      </c>
      <c r="S1063" s="230">
        <v>44442</v>
      </c>
      <c r="T1063" s="228" t="s">
        <v>5565</v>
      </c>
    </row>
    <row r="1064" spans="1:20" x14ac:dyDescent="0.25">
      <c r="A1064" s="209">
        <v>1054</v>
      </c>
      <c r="B1064" s="210" t="s">
        <v>7496</v>
      </c>
      <c r="C1064" s="228" t="s">
        <v>54</v>
      </c>
      <c r="D1064" s="228"/>
      <c r="E1064" s="226"/>
      <c r="F1064" s="228" t="s">
        <v>6217</v>
      </c>
      <c r="G1064" s="228" t="s">
        <v>94</v>
      </c>
      <c r="H1064" s="228" t="s">
        <v>7210</v>
      </c>
      <c r="I1064" s="228">
        <v>1</v>
      </c>
      <c r="J1064" s="228" t="s">
        <v>5564</v>
      </c>
      <c r="K1064" s="228">
        <v>22440000</v>
      </c>
      <c r="L1064" s="229"/>
      <c r="M1064" s="230">
        <v>44439</v>
      </c>
      <c r="N1064" s="228">
        <v>1</v>
      </c>
      <c r="O1064" s="228" t="s">
        <v>5564</v>
      </c>
      <c r="P1064" s="228">
        <v>22440000</v>
      </c>
      <c r="Q1064" s="229"/>
      <c r="R1064" s="231">
        <v>9321</v>
      </c>
      <c r="S1064" s="230">
        <v>44442</v>
      </c>
      <c r="T1064" s="228" t="s">
        <v>5565</v>
      </c>
    </row>
    <row r="1065" spans="1:20" x14ac:dyDescent="0.25">
      <c r="A1065" s="209">
        <v>1055</v>
      </c>
      <c r="B1065" s="210" t="s">
        <v>7497</v>
      </c>
      <c r="C1065" s="228" t="s">
        <v>54</v>
      </c>
      <c r="D1065" s="228"/>
      <c r="E1065" s="226"/>
      <c r="F1065" s="228" t="s">
        <v>7498</v>
      </c>
      <c r="G1065" s="228" t="s">
        <v>94</v>
      </c>
      <c r="H1065" s="228" t="s">
        <v>7483</v>
      </c>
      <c r="I1065" s="228">
        <v>1</v>
      </c>
      <c r="J1065" s="228" t="s">
        <v>5564</v>
      </c>
      <c r="K1065" s="228">
        <v>15504000</v>
      </c>
      <c r="L1065" s="229"/>
      <c r="M1065" s="230">
        <v>44439</v>
      </c>
      <c r="N1065" s="228">
        <v>1</v>
      </c>
      <c r="O1065" s="228" t="s">
        <v>5564</v>
      </c>
      <c r="P1065" s="228">
        <v>15504000</v>
      </c>
      <c r="Q1065" s="229"/>
      <c r="R1065" s="231">
        <v>9321</v>
      </c>
      <c r="S1065" s="230">
        <v>44442</v>
      </c>
      <c r="T1065" s="228" t="s">
        <v>5565</v>
      </c>
    </row>
    <row r="1066" spans="1:20" x14ac:dyDescent="0.25">
      <c r="A1066" s="209">
        <v>1056</v>
      </c>
      <c r="B1066" s="210" t="s">
        <v>7499</v>
      </c>
      <c r="C1066" s="228" t="s">
        <v>54</v>
      </c>
      <c r="D1066" s="228"/>
      <c r="E1066" s="226"/>
      <c r="F1066" s="228" t="s">
        <v>7500</v>
      </c>
      <c r="G1066" s="228" t="s">
        <v>94</v>
      </c>
      <c r="H1066" s="228" t="s">
        <v>7210</v>
      </c>
      <c r="I1066" s="228">
        <v>1</v>
      </c>
      <c r="J1066" s="228" t="s">
        <v>5564</v>
      </c>
      <c r="K1066" s="228">
        <v>11016000</v>
      </c>
      <c r="L1066" s="229"/>
      <c r="M1066" s="230">
        <v>44439</v>
      </c>
      <c r="N1066" s="228">
        <v>1</v>
      </c>
      <c r="O1066" s="228" t="s">
        <v>5564</v>
      </c>
      <c r="P1066" s="228">
        <v>11016000</v>
      </c>
      <c r="Q1066" s="229"/>
      <c r="R1066" s="231">
        <v>9321</v>
      </c>
      <c r="S1066" s="230">
        <v>44442</v>
      </c>
      <c r="T1066" s="228" t="s">
        <v>5565</v>
      </c>
    </row>
    <row r="1067" spans="1:20" x14ac:dyDescent="0.25">
      <c r="A1067" s="209">
        <v>1057</v>
      </c>
      <c r="B1067" s="210" t="s">
        <v>7501</v>
      </c>
      <c r="C1067" s="228" t="s">
        <v>54</v>
      </c>
      <c r="D1067" s="228"/>
      <c r="E1067" s="226"/>
      <c r="F1067" s="228" t="s">
        <v>7502</v>
      </c>
      <c r="G1067" s="228" t="s">
        <v>94</v>
      </c>
      <c r="H1067" s="228" t="s">
        <v>5593</v>
      </c>
      <c r="I1067" s="228">
        <v>1</v>
      </c>
      <c r="J1067" s="228" t="s">
        <v>5564</v>
      </c>
      <c r="K1067" s="228">
        <v>9760000</v>
      </c>
      <c r="L1067" s="229"/>
      <c r="M1067" s="230">
        <v>44439</v>
      </c>
      <c r="N1067" s="228">
        <v>1</v>
      </c>
      <c r="O1067" s="228" t="s">
        <v>5564</v>
      </c>
      <c r="P1067" s="228">
        <v>9760000</v>
      </c>
      <c r="Q1067" s="229"/>
      <c r="R1067" s="231">
        <v>9321</v>
      </c>
      <c r="S1067" s="230">
        <v>44442</v>
      </c>
      <c r="T1067" s="228" t="s">
        <v>5565</v>
      </c>
    </row>
    <row r="1068" spans="1:20" x14ac:dyDescent="0.25">
      <c r="A1068" s="209">
        <v>1058</v>
      </c>
      <c r="B1068" s="210" t="s">
        <v>7503</v>
      </c>
      <c r="C1068" s="228" t="s">
        <v>54</v>
      </c>
      <c r="D1068" s="228"/>
      <c r="E1068" s="226"/>
      <c r="F1068" s="228" t="s">
        <v>7504</v>
      </c>
      <c r="G1068" s="228" t="s">
        <v>94</v>
      </c>
      <c r="H1068" s="228" t="s">
        <v>7483</v>
      </c>
      <c r="I1068" s="228">
        <v>1</v>
      </c>
      <c r="J1068" s="228" t="s">
        <v>5564</v>
      </c>
      <c r="K1068" s="228">
        <v>22440000</v>
      </c>
      <c r="L1068" s="229"/>
      <c r="M1068" s="230">
        <v>44439</v>
      </c>
      <c r="N1068" s="228">
        <v>1</v>
      </c>
      <c r="O1068" s="228" t="s">
        <v>5564</v>
      </c>
      <c r="P1068" s="228">
        <v>22440000</v>
      </c>
      <c r="Q1068" s="229"/>
      <c r="R1068" s="231">
        <v>9321</v>
      </c>
      <c r="S1068" s="230">
        <v>44442</v>
      </c>
      <c r="T1068" s="228" t="s">
        <v>5565</v>
      </c>
    </row>
    <row r="1069" spans="1:20" x14ac:dyDescent="0.25">
      <c r="A1069" s="209">
        <v>1059</v>
      </c>
      <c r="B1069" s="210" t="s">
        <v>7505</v>
      </c>
      <c r="C1069" s="228" t="s">
        <v>54</v>
      </c>
      <c r="D1069" s="228"/>
      <c r="E1069" s="226"/>
      <c r="F1069" s="228" t="s">
        <v>6200</v>
      </c>
      <c r="G1069" s="228" t="s">
        <v>94</v>
      </c>
      <c r="H1069" s="228" t="s">
        <v>7210</v>
      </c>
      <c r="I1069" s="228">
        <v>1</v>
      </c>
      <c r="J1069" s="228" t="s">
        <v>5564</v>
      </c>
      <c r="K1069" s="228">
        <v>44700000</v>
      </c>
      <c r="L1069" s="229"/>
      <c r="M1069" s="230">
        <v>44439</v>
      </c>
      <c r="N1069" s="228">
        <v>1</v>
      </c>
      <c r="O1069" s="228" t="s">
        <v>5564</v>
      </c>
      <c r="P1069" s="228">
        <v>44700000</v>
      </c>
      <c r="Q1069" s="229"/>
      <c r="R1069" s="231">
        <v>9321</v>
      </c>
      <c r="S1069" s="230">
        <v>44442</v>
      </c>
      <c r="T1069" s="228" t="s">
        <v>5565</v>
      </c>
    </row>
    <row r="1070" spans="1:20" x14ac:dyDescent="0.25">
      <c r="A1070" s="209">
        <v>1060</v>
      </c>
      <c r="B1070" s="210" t="s">
        <v>7506</v>
      </c>
      <c r="C1070" s="228" t="s">
        <v>54</v>
      </c>
      <c r="D1070" s="228"/>
      <c r="E1070" s="226"/>
      <c r="F1070" s="228" t="s">
        <v>7507</v>
      </c>
      <c r="G1070" s="228" t="s">
        <v>94</v>
      </c>
      <c r="H1070" s="228" t="s">
        <v>5563</v>
      </c>
      <c r="I1070" s="228">
        <v>1</v>
      </c>
      <c r="J1070" s="228" t="s">
        <v>5564</v>
      </c>
      <c r="K1070" s="228">
        <v>44700000</v>
      </c>
      <c r="L1070" s="229"/>
      <c r="M1070" s="230">
        <v>44439</v>
      </c>
      <c r="N1070" s="228">
        <v>1</v>
      </c>
      <c r="O1070" s="228" t="s">
        <v>5564</v>
      </c>
      <c r="P1070" s="228">
        <v>44700000</v>
      </c>
      <c r="Q1070" s="229"/>
      <c r="R1070" s="231">
        <v>4721</v>
      </c>
      <c r="S1070" s="230">
        <v>44442</v>
      </c>
      <c r="T1070" s="228" t="s">
        <v>5565</v>
      </c>
    </row>
    <row r="1071" spans="1:20" x14ac:dyDescent="0.25">
      <c r="A1071" s="209">
        <v>1061</v>
      </c>
      <c r="B1071" s="210" t="s">
        <v>7508</v>
      </c>
      <c r="C1071" s="228" t="s">
        <v>54</v>
      </c>
      <c r="D1071" s="228"/>
      <c r="E1071" s="226"/>
      <c r="F1071" s="228" t="s">
        <v>6274</v>
      </c>
      <c r="G1071" s="228" t="s">
        <v>94</v>
      </c>
      <c r="H1071" s="228" t="s">
        <v>5755</v>
      </c>
      <c r="I1071" s="228">
        <v>1</v>
      </c>
      <c r="J1071" s="228" t="s">
        <v>5564</v>
      </c>
      <c r="K1071" s="228">
        <v>20400000</v>
      </c>
      <c r="L1071" s="229"/>
      <c r="M1071" s="230">
        <v>44439</v>
      </c>
      <c r="N1071" s="228">
        <v>1</v>
      </c>
      <c r="O1071" s="228" t="s">
        <v>5564</v>
      </c>
      <c r="P1071" s="228">
        <v>20400000</v>
      </c>
      <c r="Q1071" s="229"/>
      <c r="R1071" s="231">
        <v>11521</v>
      </c>
      <c r="S1071" s="230">
        <v>44442</v>
      </c>
      <c r="T1071" s="228" t="s">
        <v>5565</v>
      </c>
    </row>
    <row r="1072" spans="1:20" x14ac:dyDescent="0.25">
      <c r="A1072" s="209">
        <v>1062</v>
      </c>
      <c r="B1072" s="210" t="s">
        <v>7509</v>
      </c>
      <c r="C1072" s="228" t="s">
        <v>54</v>
      </c>
      <c r="D1072" s="228"/>
      <c r="E1072" s="226"/>
      <c r="F1072" s="228" t="s">
        <v>6105</v>
      </c>
      <c r="G1072" s="228" t="s">
        <v>94</v>
      </c>
      <c r="H1072" s="228" t="s">
        <v>5755</v>
      </c>
      <c r="I1072" s="228">
        <v>1</v>
      </c>
      <c r="J1072" s="228" t="s">
        <v>5564</v>
      </c>
      <c r="K1072" s="228">
        <v>9760000</v>
      </c>
      <c r="L1072" s="229"/>
      <c r="M1072" s="230">
        <v>44439</v>
      </c>
      <c r="N1072" s="228">
        <v>1</v>
      </c>
      <c r="O1072" s="228" t="s">
        <v>5564</v>
      </c>
      <c r="P1072" s="228">
        <v>9760000</v>
      </c>
      <c r="Q1072" s="229"/>
      <c r="R1072" s="231">
        <v>11521</v>
      </c>
      <c r="S1072" s="230">
        <v>44442</v>
      </c>
      <c r="T1072" s="228" t="s">
        <v>5565</v>
      </c>
    </row>
    <row r="1073" spans="1:20" x14ac:dyDescent="0.25">
      <c r="A1073" s="209">
        <v>1063</v>
      </c>
      <c r="B1073" s="210" t="s">
        <v>7510</v>
      </c>
      <c r="C1073" s="228" t="s">
        <v>54</v>
      </c>
      <c r="D1073" s="228"/>
      <c r="E1073" s="226"/>
      <c r="F1073" s="228" t="s">
        <v>6110</v>
      </c>
      <c r="G1073" s="228" t="s">
        <v>94</v>
      </c>
      <c r="H1073" s="228" t="s">
        <v>5755</v>
      </c>
      <c r="I1073" s="228">
        <v>1</v>
      </c>
      <c r="J1073" s="228" t="s">
        <v>5564</v>
      </c>
      <c r="K1073" s="228">
        <v>9760000</v>
      </c>
      <c r="L1073" s="229"/>
      <c r="M1073" s="230">
        <v>44439</v>
      </c>
      <c r="N1073" s="228">
        <v>1</v>
      </c>
      <c r="O1073" s="228" t="s">
        <v>5564</v>
      </c>
      <c r="P1073" s="228">
        <v>9760000</v>
      </c>
      <c r="Q1073" s="229"/>
      <c r="R1073" s="231">
        <v>11521</v>
      </c>
      <c r="S1073" s="230">
        <v>44442</v>
      </c>
      <c r="T1073" s="228" t="s">
        <v>5565</v>
      </c>
    </row>
    <row r="1074" spans="1:20" x14ac:dyDescent="0.25">
      <c r="A1074" s="209">
        <v>1064</v>
      </c>
      <c r="B1074" s="210" t="s">
        <v>7511</v>
      </c>
      <c r="C1074" s="228" t="s">
        <v>54</v>
      </c>
      <c r="D1074" s="228"/>
      <c r="E1074" s="226"/>
      <c r="F1074" s="228" t="s">
        <v>7512</v>
      </c>
      <c r="G1074" s="228" t="s">
        <v>94</v>
      </c>
      <c r="H1074" s="228" t="s">
        <v>5755</v>
      </c>
      <c r="I1074" s="228">
        <v>1</v>
      </c>
      <c r="J1074" s="228" t="s">
        <v>5564</v>
      </c>
      <c r="K1074" s="228">
        <v>6272000</v>
      </c>
      <c r="L1074" s="229"/>
      <c r="M1074" s="230">
        <v>44439</v>
      </c>
      <c r="N1074" s="228">
        <v>1</v>
      </c>
      <c r="O1074" s="228" t="s">
        <v>5564</v>
      </c>
      <c r="P1074" s="228">
        <v>6272000</v>
      </c>
      <c r="Q1074" s="229"/>
      <c r="R1074" s="231">
        <v>11521</v>
      </c>
      <c r="S1074" s="230">
        <v>44442</v>
      </c>
      <c r="T1074" s="228" t="s">
        <v>5565</v>
      </c>
    </row>
    <row r="1075" spans="1:20" x14ac:dyDescent="0.25">
      <c r="A1075" s="209">
        <v>1065</v>
      </c>
      <c r="B1075" s="210" t="s">
        <v>7513</v>
      </c>
      <c r="C1075" s="228" t="s">
        <v>54</v>
      </c>
      <c r="D1075" s="228"/>
      <c r="E1075" s="226"/>
      <c r="F1075" s="228" t="s">
        <v>7514</v>
      </c>
      <c r="G1075" s="228" t="s">
        <v>94</v>
      </c>
      <c r="H1075" s="228" t="s">
        <v>5642</v>
      </c>
      <c r="I1075" s="228">
        <v>1</v>
      </c>
      <c r="J1075" s="228" t="s">
        <v>5564</v>
      </c>
      <c r="K1075" s="228">
        <v>14640000</v>
      </c>
      <c r="L1075" s="229"/>
      <c r="M1075" s="230">
        <v>44439</v>
      </c>
      <c r="N1075" s="228">
        <v>1</v>
      </c>
      <c r="O1075" s="228" t="s">
        <v>5564</v>
      </c>
      <c r="P1075" s="228">
        <v>14640000</v>
      </c>
      <c r="Q1075" s="229"/>
      <c r="R1075" s="231">
        <v>8721</v>
      </c>
      <c r="S1075" s="230">
        <v>44442</v>
      </c>
      <c r="T1075" s="228" t="s">
        <v>5565</v>
      </c>
    </row>
    <row r="1076" spans="1:20" x14ac:dyDescent="0.25">
      <c r="A1076" s="209">
        <v>1066</v>
      </c>
      <c r="B1076" s="210" t="s">
        <v>7515</v>
      </c>
      <c r="C1076" s="228" t="s">
        <v>54</v>
      </c>
      <c r="D1076" s="228"/>
      <c r="E1076" s="226"/>
      <c r="F1076" s="228" t="s">
        <v>7516</v>
      </c>
      <c r="G1076" s="228" t="s">
        <v>94</v>
      </c>
      <c r="H1076" s="228" t="s">
        <v>5755</v>
      </c>
      <c r="I1076" s="228">
        <v>1</v>
      </c>
      <c r="J1076" s="228" t="s">
        <v>5564</v>
      </c>
      <c r="K1076" s="228">
        <v>11832000</v>
      </c>
      <c r="L1076" s="229"/>
      <c r="M1076" s="230">
        <v>44439</v>
      </c>
      <c r="N1076" s="228">
        <v>1</v>
      </c>
      <c r="O1076" s="228" t="s">
        <v>5564</v>
      </c>
      <c r="P1076" s="228">
        <v>11832000</v>
      </c>
      <c r="Q1076" s="229"/>
      <c r="R1076" s="231">
        <v>11521</v>
      </c>
      <c r="S1076" s="230">
        <v>44442</v>
      </c>
      <c r="T1076" s="228" t="s">
        <v>5565</v>
      </c>
    </row>
    <row r="1077" spans="1:20" x14ac:dyDescent="0.25">
      <c r="A1077" s="209">
        <v>1067</v>
      </c>
      <c r="B1077" s="210" t="s">
        <v>7517</v>
      </c>
      <c r="C1077" s="228" t="s">
        <v>54</v>
      </c>
      <c r="D1077" s="228"/>
      <c r="E1077" s="226"/>
      <c r="F1077" s="228" t="s">
        <v>7518</v>
      </c>
      <c r="G1077" s="228" t="s">
        <v>94</v>
      </c>
      <c r="H1077" s="228" t="s">
        <v>5755</v>
      </c>
      <c r="I1077" s="228">
        <v>1</v>
      </c>
      <c r="J1077" s="228" t="s">
        <v>5564</v>
      </c>
      <c r="K1077" s="228">
        <v>30600000</v>
      </c>
      <c r="L1077" s="229"/>
      <c r="M1077" s="230">
        <v>44439</v>
      </c>
      <c r="N1077" s="228">
        <v>1</v>
      </c>
      <c r="O1077" s="228" t="s">
        <v>5564</v>
      </c>
      <c r="P1077" s="228">
        <v>30600000</v>
      </c>
      <c r="Q1077" s="229"/>
      <c r="R1077" s="231">
        <v>7121</v>
      </c>
      <c r="S1077" s="230">
        <v>44445</v>
      </c>
      <c r="T1077" s="228" t="s">
        <v>5565</v>
      </c>
    </row>
    <row r="1078" spans="1:20" x14ac:dyDescent="0.25">
      <c r="A1078" s="209">
        <v>1068</v>
      </c>
      <c r="B1078" s="210" t="s">
        <v>7519</v>
      </c>
      <c r="C1078" s="228" t="s">
        <v>54</v>
      </c>
      <c r="D1078" s="228"/>
      <c r="E1078" s="226"/>
      <c r="F1078" s="228" t="s">
        <v>7520</v>
      </c>
      <c r="G1078" s="228" t="s">
        <v>94</v>
      </c>
      <c r="H1078" s="228" t="s">
        <v>7483</v>
      </c>
      <c r="I1078" s="228">
        <v>1</v>
      </c>
      <c r="J1078" s="228" t="s">
        <v>5564</v>
      </c>
      <c r="K1078" s="228">
        <v>15504000</v>
      </c>
      <c r="L1078" s="229"/>
      <c r="M1078" s="230">
        <v>44439</v>
      </c>
      <c r="N1078" s="228">
        <v>1</v>
      </c>
      <c r="O1078" s="228" t="s">
        <v>5564</v>
      </c>
      <c r="P1078" s="228">
        <v>15504000</v>
      </c>
      <c r="Q1078" s="229"/>
      <c r="R1078" s="231">
        <v>9321</v>
      </c>
      <c r="S1078" s="230">
        <v>44445</v>
      </c>
      <c r="T1078" s="228" t="s">
        <v>5565</v>
      </c>
    </row>
    <row r="1079" spans="1:20" x14ac:dyDescent="0.25">
      <c r="A1079" s="209">
        <v>1069</v>
      </c>
      <c r="B1079" s="210" t="s">
        <v>7521</v>
      </c>
      <c r="C1079" s="228" t="s">
        <v>54</v>
      </c>
      <c r="D1079" s="228"/>
      <c r="E1079" s="226"/>
      <c r="F1079" s="228" t="s">
        <v>7522</v>
      </c>
      <c r="G1079" s="228" t="s">
        <v>94</v>
      </c>
      <c r="H1079" s="228" t="s">
        <v>5755</v>
      </c>
      <c r="I1079" s="228">
        <v>1</v>
      </c>
      <c r="J1079" s="228" t="s">
        <v>5564</v>
      </c>
      <c r="K1079" s="228">
        <v>30600000</v>
      </c>
      <c r="L1079" s="229"/>
      <c r="M1079" s="230">
        <v>44439</v>
      </c>
      <c r="N1079" s="228">
        <v>1</v>
      </c>
      <c r="O1079" s="228" t="s">
        <v>5564</v>
      </c>
      <c r="P1079" s="228">
        <v>30600000</v>
      </c>
      <c r="Q1079" s="229"/>
      <c r="R1079" s="231">
        <v>7121</v>
      </c>
      <c r="S1079" s="230">
        <v>44445</v>
      </c>
      <c r="T1079" s="228" t="s">
        <v>5565</v>
      </c>
    </row>
    <row r="1080" spans="1:20" x14ac:dyDescent="0.25">
      <c r="A1080" s="209">
        <v>1070</v>
      </c>
      <c r="B1080" s="210" t="s">
        <v>7523</v>
      </c>
      <c r="C1080" s="228" t="s">
        <v>54</v>
      </c>
      <c r="D1080" s="228"/>
      <c r="E1080" s="226"/>
      <c r="F1080" s="228" t="s">
        <v>7524</v>
      </c>
      <c r="G1080" s="228" t="s">
        <v>94</v>
      </c>
      <c r="H1080" s="228" t="s">
        <v>6360</v>
      </c>
      <c r="I1080" s="228">
        <v>1</v>
      </c>
      <c r="J1080" s="228" t="s">
        <v>5564</v>
      </c>
      <c r="K1080" s="228">
        <v>17136000</v>
      </c>
      <c r="L1080" s="229"/>
      <c r="M1080" s="230">
        <v>44439</v>
      </c>
      <c r="N1080" s="228">
        <v>1</v>
      </c>
      <c r="O1080" s="228" t="s">
        <v>5564</v>
      </c>
      <c r="P1080" s="228">
        <v>17136000</v>
      </c>
      <c r="Q1080" s="229"/>
      <c r="R1080" s="231">
        <v>4921</v>
      </c>
      <c r="S1080" s="230">
        <v>44445</v>
      </c>
      <c r="T1080" s="228" t="s">
        <v>5565</v>
      </c>
    </row>
    <row r="1081" spans="1:20" x14ac:dyDescent="0.25">
      <c r="A1081" s="209">
        <v>1071</v>
      </c>
      <c r="B1081" s="210" t="s">
        <v>7525</v>
      </c>
      <c r="C1081" s="228" t="s">
        <v>54</v>
      </c>
      <c r="D1081" s="228"/>
      <c r="E1081" s="226"/>
      <c r="F1081" s="228" t="s">
        <v>7526</v>
      </c>
      <c r="G1081" s="228" t="s">
        <v>94</v>
      </c>
      <c r="H1081" s="228" t="s">
        <v>5791</v>
      </c>
      <c r="I1081" s="228">
        <v>1</v>
      </c>
      <c r="J1081" s="228" t="s">
        <v>5564</v>
      </c>
      <c r="K1081" s="228">
        <v>37536000</v>
      </c>
      <c r="L1081" s="229"/>
      <c r="M1081" s="230">
        <v>44439</v>
      </c>
      <c r="N1081" s="228">
        <v>1</v>
      </c>
      <c r="O1081" s="228" t="s">
        <v>5564</v>
      </c>
      <c r="P1081" s="228">
        <v>37536000</v>
      </c>
      <c r="Q1081" s="229"/>
      <c r="R1081" s="231">
        <v>8421</v>
      </c>
      <c r="S1081" s="230">
        <v>44445</v>
      </c>
      <c r="T1081" s="228" t="s">
        <v>5565</v>
      </c>
    </row>
    <row r="1082" spans="1:20" x14ac:dyDescent="0.25">
      <c r="A1082" s="209">
        <v>1072</v>
      </c>
      <c r="B1082" s="210" t="s">
        <v>7527</v>
      </c>
      <c r="C1082" s="228" t="s">
        <v>54</v>
      </c>
      <c r="D1082" s="228"/>
      <c r="E1082" s="226"/>
      <c r="F1082" s="228" t="s">
        <v>7498</v>
      </c>
      <c r="G1082" s="228" t="s">
        <v>94</v>
      </c>
      <c r="H1082" s="228" t="s">
        <v>7210</v>
      </c>
      <c r="I1082" s="228">
        <v>1</v>
      </c>
      <c r="J1082" s="228" t="s">
        <v>5564</v>
      </c>
      <c r="K1082" s="228">
        <v>22440000</v>
      </c>
      <c r="L1082" s="229"/>
      <c r="M1082" s="230">
        <v>44439</v>
      </c>
      <c r="N1082" s="228">
        <v>1</v>
      </c>
      <c r="O1082" s="228" t="s">
        <v>5564</v>
      </c>
      <c r="P1082" s="228">
        <v>20400000</v>
      </c>
      <c r="Q1082" s="229"/>
      <c r="R1082" s="231">
        <v>9321</v>
      </c>
      <c r="S1082" s="230">
        <v>44445</v>
      </c>
      <c r="T1082" s="228" t="s">
        <v>5565</v>
      </c>
    </row>
    <row r="1083" spans="1:20" x14ac:dyDescent="0.25">
      <c r="A1083" s="209">
        <v>1073</v>
      </c>
      <c r="B1083" s="210" t="s">
        <v>7528</v>
      </c>
      <c r="C1083" s="228" t="s">
        <v>54</v>
      </c>
      <c r="D1083" s="228"/>
      <c r="E1083" s="226"/>
      <c r="F1083" s="228" t="s">
        <v>6371</v>
      </c>
      <c r="G1083" s="228" t="s">
        <v>94</v>
      </c>
      <c r="H1083" s="228" t="s">
        <v>6557</v>
      </c>
      <c r="I1083" s="228">
        <v>1</v>
      </c>
      <c r="J1083" s="228" t="s">
        <v>5564</v>
      </c>
      <c r="K1083" s="228">
        <v>30600000</v>
      </c>
      <c r="L1083" s="229"/>
      <c r="M1083" s="230">
        <v>44439</v>
      </c>
      <c r="N1083" s="228">
        <v>1</v>
      </c>
      <c r="O1083" s="228" t="s">
        <v>5564</v>
      </c>
      <c r="P1083" s="228">
        <v>30600000</v>
      </c>
      <c r="Q1083" s="229"/>
      <c r="R1083" s="231">
        <v>7121</v>
      </c>
      <c r="S1083" s="230">
        <v>44445</v>
      </c>
      <c r="T1083" s="228" t="s">
        <v>5565</v>
      </c>
    </row>
    <row r="1084" spans="1:20" x14ac:dyDescent="0.25">
      <c r="A1084" s="209">
        <v>1074</v>
      </c>
      <c r="B1084" s="210" t="s">
        <v>7529</v>
      </c>
      <c r="C1084" s="228" t="s">
        <v>54</v>
      </c>
      <c r="D1084" s="228"/>
      <c r="E1084" s="226"/>
      <c r="F1084" s="228" t="s">
        <v>6375</v>
      </c>
      <c r="G1084" s="228" t="s">
        <v>94</v>
      </c>
      <c r="H1084" s="228" t="s">
        <v>6234</v>
      </c>
      <c r="I1084" s="228">
        <v>1</v>
      </c>
      <c r="J1084" s="228" t="s">
        <v>5564</v>
      </c>
      <c r="K1084" s="228">
        <v>30600000</v>
      </c>
      <c r="L1084" s="229"/>
      <c r="M1084" s="230">
        <v>44439</v>
      </c>
      <c r="N1084" s="228">
        <v>1</v>
      </c>
      <c r="O1084" s="228" t="s">
        <v>5564</v>
      </c>
      <c r="P1084" s="228">
        <v>18360000</v>
      </c>
      <c r="Q1084" s="229"/>
      <c r="R1084" s="231">
        <v>7121</v>
      </c>
      <c r="S1084" s="230">
        <v>44445</v>
      </c>
      <c r="T1084" s="228" t="s">
        <v>5565</v>
      </c>
    </row>
    <row r="1085" spans="1:20" x14ac:dyDescent="0.25">
      <c r="A1085" s="209">
        <v>1075</v>
      </c>
      <c r="B1085" s="210" t="s">
        <v>7530</v>
      </c>
      <c r="C1085" s="228" t="s">
        <v>54</v>
      </c>
      <c r="D1085" s="228"/>
      <c r="E1085" s="226"/>
      <c r="F1085" s="228" t="s">
        <v>6607</v>
      </c>
      <c r="G1085" s="228" t="s">
        <v>94</v>
      </c>
      <c r="H1085" s="228" t="s">
        <v>7210</v>
      </c>
      <c r="I1085" s="228">
        <v>1</v>
      </c>
      <c r="J1085" s="228" t="s">
        <v>5564</v>
      </c>
      <c r="K1085" s="228">
        <v>22440000</v>
      </c>
      <c r="L1085" s="229"/>
      <c r="M1085" s="230">
        <v>44439</v>
      </c>
      <c r="N1085" s="228">
        <v>1</v>
      </c>
      <c r="O1085" s="228" t="s">
        <v>5564</v>
      </c>
      <c r="P1085" s="228">
        <v>22440000</v>
      </c>
      <c r="Q1085" s="229"/>
      <c r="R1085" s="231">
        <v>9321</v>
      </c>
      <c r="S1085" s="230">
        <v>44445</v>
      </c>
      <c r="T1085" s="228" t="s">
        <v>5565</v>
      </c>
    </row>
    <row r="1086" spans="1:20" x14ac:dyDescent="0.25">
      <c r="A1086" s="209">
        <v>1076</v>
      </c>
      <c r="B1086" s="210" t="s">
        <v>7531</v>
      </c>
      <c r="C1086" s="228" t="s">
        <v>54</v>
      </c>
      <c r="D1086" s="228"/>
      <c r="E1086" s="226"/>
      <c r="F1086" s="228" t="s">
        <v>7532</v>
      </c>
      <c r="G1086" s="228" t="s">
        <v>94</v>
      </c>
      <c r="H1086" s="228" t="s">
        <v>5753</v>
      </c>
      <c r="I1086" s="228">
        <v>1</v>
      </c>
      <c r="J1086" s="228" t="s">
        <v>5564</v>
      </c>
      <c r="K1086" s="228">
        <v>34680000</v>
      </c>
      <c r="L1086" s="229"/>
      <c r="M1086" s="230">
        <v>44439</v>
      </c>
      <c r="N1086" s="228">
        <v>1</v>
      </c>
      <c r="O1086" s="228" t="s">
        <v>5564</v>
      </c>
      <c r="P1086" s="228">
        <v>34680000</v>
      </c>
      <c r="Q1086" s="229"/>
      <c r="R1086" s="231">
        <v>7121</v>
      </c>
      <c r="S1086" s="230">
        <v>44446</v>
      </c>
      <c r="T1086" s="228" t="s">
        <v>5565</v>
      </c>
    </row>
    <row r="1087" spans="1:20" x14ac:dyDescent="0.25">
      <c r="A1087" s="209">
        <v>1077</v>
      </c>
      <c r="B1087" s="210" t="s">
        <v>7533</v>
      </c>
      <c r="C1087" s="228" t="s">
        <v>54</v>
      </c>
      <c r="D1087" s="228"/>
      <c r="E1087" s="226"/>
      <c r="F1087" s="228" t="s">
        <v>7534</v>
      </c>
      <c r="G1087" s="228" t="s">
        <v>94</v>
      </c>
      <c r="H1087" s="228" t="s">
        <v>5755</v>
      </c>
      <c r="I1087" s="228">
        <v>1</v>
      </c>
      <c r="J1087" s="228" t="s">
        <v>5564</v>
      </c>
      <c r="K1087" s="228">
        <v>30600000</v>
      </c>
      <c r="L1087" s="229"/>
      <c r="M1087" s="230">
        <v>44439</v>
      </c>
      <c r="N1087" s="228">
        <v>1</v>
      </c>
      <c r="O1087" s="228" t="s">
        <v>5564</v>
      </c>
      <c r="P1087" s="228">
        <v>30600000</v>
      </c>
      <c r="Q1087" s="229"/>
      <c r="R1087" s="231">
        <v>7121</v>
      </c>
      <c r="S1087" s="230">
        <v>44446</v>
      </c>
      <c r="T1087" s="228" t="s">
        <v>5565</v>
      </c>
    </row>
    <row r="1088" spans="1:20" x14ac:dyDescent="0.25">
      <c r="A1088" s="209">
        <v>1078</v>
      </c>
      <c r="B1088" s="210" t="s">
        <v>7535</v>
      </c>
      <c r="C1088" s="228" t="s">
        <v>54</v>
      </c>
      <c r="D1088" s="228"/>
      <c r="E1088" s="226"/>
      <c r="F1088" s="228" t="s">
        <v>5752</v>
      </c>
      <c r="G1088" s="228" t="s">
        <v>94</v>
      </c>
      <c r="H1088" s="228" t="s">
        <v>5753</v>
      </c>
      <c r="I1088" s="228">
        <v>1</v>
      </c>
      <c r="J1088" s="228" t="s">
        <v>5564</v>
      </c>
      <c r="K1088" s="228">
        <v>44700000</v>
      </c>
      <c r="L1088" s="229"/>
      <c r="M1088" s="230">
        <v>44439</v>
      </c>
      <c r="N1088" s="228">
        <v>1</v>
      </c>
      <c r="O1088" s="228" t="s">
        <v>5564</v>
      </c>
      <c r="P1088" s="228">
        <v>44700000</v>
      </c>
      <c r="Q1088" s="229"/>
      <c r="R1088" s="231">
        <v>7121</v>
      </c>
      <c r="S1088" s="230">
        <v>44446</v>
      </c>
      <c r="T1088" s="228" t="s">
        <v>5565</v>
      </c>
    </row>
    <row r="1089" spans="1:20" x14ac:dyDescent="0.25">
      <c r="A1089" s="209">
        <v>1079</v>
      </c>
      <c r="B1089" s="210" t="s">
        <v>7536</v>
      </c>
      <c r="C1089" s="228" t="s">
        <v>54</v>
      </c>
      <c r="D1089" s="228"/>
      <c r="E1089" s="226"/>
      <c r="F1089" s="228" t="s">
        <v>7537</v>
      </c>
      <c r="G1089" s="228" t="s">
        <v>94</v>
      </c>
      <c r="H1089" s="228" t="s">
        <v>6291</v>
      </c>
      <c r="I1089" s="228">
        <v>1</v>
      </c>
      <c r="J1089" s="228" t="s">
        <v>5564</v>
      </c>
      <c r="K1089" s="228">
        <v>34680000</v>
      </c>
      <c r="L1089" s="229"/>
      <c r="M1089" s="230">
        <v>44439</v>
      </c>
      <c r="N1089" s="228">
        <v>1</v>
      </c>
      <c r="O1089" s="228" t="s">
        <v>5564</v>
      </c>
      <c r="P1089" s="228">
        <v>34680000</v>
      </c>
      <c r="Q1089" s="229"/>
      <c r="R1089" s="231">
        <v>7121</v>
      </c>
      <c r="S1089" s="230">
        <v>44446</v>
      </c>
      <c r="T1089" s="228" t="s">
        <v>5565</v>
      </c>
    </row>
    <row r="1090" spans="1:20" x14ac:dyDescent="0.25">
      <c r="A1090" s="209">
        <v>1080</v>
      </c>
      <c r="B1090" s="210" t="s">
        <v>7538</v>
      </c>
      <c r="C1090" s="228" t="s">
        <v>54</v>
      </c>
      <c r="D1090" s="228"/>
      <c r="E1090" s="226"/>
      <c r="F1090" s="228" t="s">
        <v>7539</v>
      </c>
      <c r="G1090" s="228" t="s">
        <v>94</v>
      </c>
      <c r="H1090" s="228" t="s">
        <v>5710</v>
      </c>
      <c r="I1090" s="228">
        <v>1</v>
      </c>
      <c r="J1090" s="228" t="s">
        <v>5564</v>
      </c>
      <c r="K1090" s="228">
        <v>34680000</v>
      </c>
      <c r="L1090" s="229"/>
      <c r="M1090" s="230">
        <v>44439</v>
      </c>
      <c r="N1090" s="228">
        <v>1</v>
      </c>
      <c r="O1090" s="228" t="s">
        <v>5564</v>
      </c>
      <c r="P1090" s="228">
        <v>34680000</v>
      </c>
      <c r="Q1090" s="229"/>
      <c r="R1090" s="231">
        <v>23821</v>
      </c>
      <c r="S1090" s="230">
        <v>44446</v>
      </c>
      <c r="T1090" s="228" t="s">
        <v>5565</v>
      </c>
    </row>
    <row r="1091" spans="1:20" x14ac:dyDescent="0.25">
      <c r="A1091" s="209">
        <v>1081</v>
      </c>
      <c r="B1091" s="210" t="s">
        <v>7540</v>
      </c>
      <c r="C1091" s="228" t="s">
        <v>54</v>
      </c>
      <c r="D1091" s="228"/>
      <c r="E1091" s="226"/>
      <c r="F1091" s="228" t="s">
        <v>7541</v>
      </c>
      <c r="G1091" s="228" t="s">
        <v>94</v>
      </c>
      <c r="H1091" s="228" t="s">
        <v>6261</v>
      </c>
      <c r="I1091" s="228">
        <v>1</v>
      </c>
      <c r="J1091" s="228" t="s">
        <v>5564</v>
      </c>
      <c r="K1091" s="228">
        <v>34680000</v>
      </c>
      <c r="L1091" s="229"/>
      <c r="M1091" s="230">
        <v>44469</v>
      </c>
      <c r="N1091" s="228">
        <v>1</v>
      </c>
      <c r="O1091" s="228" t="s">
        <v>5564</v>
      </c>
      <c r="P1091" s="228">
        <v>34680000</v>
      </c>
      <c r="Q1091" s="229"/>
      <c r="R1091" s="231">
        <v>7121</v>
      </c>
      <c r="S1091" s="230">
        <v>44446</v>
      </c>
      <c r="T1091" s="228" t="s">
        <v>5565</v>
      </c>
    </row>
    <row r="1092" spans="1:20" x14ac:dyDescent="0.25">
      <c r="A1092" s="209">
        <v>1082</v>
      </c>
      <c r="B1092" s="210" t="s">
        <v>7542</v>
      </c>
      <c r="C1092" s="228" t="s">
        <v>54</v>
      </c>
      <c r="D1092" s="228"/>
      <c r="E1092" s="226"/>
      <c r="F1092" s="228" t="s">
        <v>7543</v>
      </c>
      <c r="G1092" s="228" t="s">
        <v>94</v>
      </c>
      <c r="H1092" s="228" t="s">
        <v>7210</v>
      </c>
      <c r="I1092" s="228">
        <v>1</v>
      </c>
      <c r="J1092" s="228" t="s">
        <v>5564</v>
      </c>
      <c r="K1092" s="228">
        <v>22440000</v>
      </c>
      <c r="L1092" s="229"/>
      <c r="M1092" s="230">
        <v>44439</v>
      </c>
      <c r="N1092" s="228">
        <v>1</v>
      </c>
      <c r="O1092" s="228" t="s">
        <v>5564</v>
      </c>
      <c r="P1092" s="228">
        <v>22440000</v>
      </c>
      <c r="Q1092" s="229"/>
      <c r="R1092" s="231">
        <v>9321</v>
      </c>
      <c r="S1092" s="230">
        <v>44446</v>
      </c>
      <c r="T1092" s="228" t="s">
        <v>5565</v>
      </c>
    </row>
    <row r="1093" spans="1:20" x14ac:dyDescent="0.25">
      <c r="A1093" s="209">
        <v>1083</v>
      </c>
      <c r="B1093" s="210" t="s">
        <v>7544</v>
      </c>
      <c r="C1093" s="228" t="s">
        <v>54</v>
      </c>
      <c r="D1093" s="228"/>
      <c r="E1093" s="226"/>
      <c r="F1093" s="228" t="s">
        <v>7545</v>
      </c>
      <c r="G1093" s="228" t="s">
        <v>94</v>
      </c>
      <c r="H1093" s="228" t="s">
        <v>7210</v>
      </c>
      <c r="I1093" s="228">
        <v>1</v>
      </c>
      <c r="J1093" s="228" t="s">
        <v>5564</v>
      </c>
      <c r="K1093" s="228">
        <v>22440000</v>
      </c>
      <c r="L1093" s="229"/>
      <c r="M1093" s="230">
        <v>44439</v>
      </c>
      <c r="N1093" s="228">
        <v>1</v>
      </c>
      <c r="O1093" s="228" t="s">
        <v>5564</v>
      </c>
      <c r="P1093" s="228">
        <v>22440000</v>
      </c>
      <c r="Q1093" s="229"/>
      <c r="R1093" s="231">
        <v>9321</v>
      </c>
      <c r="S1093" s="230">
        <v>44446</v>
      </c>
      <c r="T1093" s="228" t="s">
        <v>5565</v>
      </c>
    </row>
    <row r="1094" spans="1:20" x14ac:dyDescent="0.25">
      <c r="A1094" s="209">
        <v>1084</v>
      </c>
      <c r="B1094" s="210" t="s">
        <v>7546</v>
      </c>
      <c r="C1094" s="228" t="s">
        <v>54</v>
      </c>
      <c r="D1094" s="228"/>
      <c r="E1094" s="226"/>
      <c r="F1094" s="228" t="s">
        <v>6270</v>
      </c>
      <c r="G1094" s="228" t="s">
        <v>94</v>
      </c>
      <c r="H1094" s="228" t="s">
        <v>5755</v>
      </c>
      <c r="I1094" s="228">
        <v>1</v>
      </c>
      <c r="J1094" s="228" t="s">
        <v>5564</v>
      </c>
      <c r="K1094" s="228">
        <v>37536000</v>
      </c>
      <c r="L1094" s="229"/>
      <c r="M1094" s="230">
        <v>44439</v>
      </c>
      <c r="N1094" s="228">
        <v>1</v>
      </c>
      <c r="O1094" s="228" t="s">
        <v>5564</v>
      </c>
      <c r="P1094" s="228">
        <v>37536000</v>
      </c>
      <c r="Q1094" s="229"/>
      <c r="R1094" s="231">
        <v>11521</v>
      </c>
      <c r="S1094" s="230">
        <v>44446</v>
      </c>
      <c r="T1094" s="228" t="s">
        <v>5565</v>
      </c>
    </row>
    <row r="1095" spans="1:20" x14ac:dyDescent="0.25">
      <c r="A1095" s="209">
        <v>1085</v>
      </c>
      <c r="B1095" s="210" t="s">
        <v>7547</v>
      </c>
      <c r="C1095" s="228" t="s">
        <v>54</v>
      </c>
      <c r="D1095" s="228"/>
      <c r="E1095" s="226"/>
      <c r="F1095" s="228" t="s">
        <v>7548</v>
      </c>
      <c r="G1095" s="228" t="s">
        <v>94</v>
      </c>
      <c r="H1095" s="228" t="s">
        <v>7210</v>
      </c>
      <c r="I1095" s="228">
        <v>1</v>
      </c>
      <c r="J1095" s="228" t="s">
        <v>5564</v>
      </c>
      <c r="K1095" s="228">
        <v>15504000</v>
      </c>
      <c r="L1095" s="229"/>
      <c r="M1095" s="230">
        <v>44439</v>
      </c>
      <c r="N1095" s="228">
        <v>1</v>
      </c>
      <c r="O1095" s="228" t="s">
        <v>5564</v>
      </c>
      <c r="P1095" s="228">
        <v>15504000</v>
      </c>
      <c r="Q1095" s="229"/>
      <c r="R1095" s="231">
        <v>9321</v>
      </c>
      <c r="S1095" s="230">
        <v>44446</v>
      </c>
      <c r="T1095" s="228" t="s">
        <v>5565</v>
      </c>
    </row>
    <row r="1096" spans="1:20" x14ac:dyDescent="0.25">
      <c r="A1096" s="209">
        <v>1086</v>
      </c>
      <c r="B1096" s="210" t="s">
        <v>7549</v>
      </c>
      <c r="C1096" s="228" t="s">
        <v>54</v>
      </c>
      <c r="D1096" s="228"/>
      <c r="E1096" s="226"/>
      <c r="F1096" s="228" t="s">
        <v>7550</v>
      </c>
      <c r="G1096" s="228" t="s">
        <v>94</v>
      </c>
      <c r="H1096" s="228" t="s">
        <v>7210</v>
      </c>
      <c r="I1096" s="228">
        <v>1</v>
      </c>
      <c r="J1096" s="228" t="s">
        <v>5564</v>
      </c>
      <c r="K1096" s="228">
        <v>14640000</v>
      </c>
      <c r="L1096" s="229"/>
      <c r="M1096" s="230">
        <v>44439</v>
      </c>
      <c r="N1096" s="228">
        <v>1</v>
      </c>
      <c r="O1096" s="228" t="s">
        <v>5564</v>
      </c>
      <c r="P1096" s="228">
        <v>14640000</v>
      </c>
      <c r="Q1096" s="229"/>
      <c r="R1096" s="231">
        <v>9321</v>
      </c>
      <c r="S1096" s="230">
        <v>44446</v>
      </c>
      <c r="T1096" s="228" t="s">
        <v>5565</v>
      </c>
    </row>
    <row r="1097" spans="1:20" x14ac:dyDescent="0.25">
      <c r="A1097" s="209">
        <v>1087</v>
      </c>
      <c r="B1097" s="210" t="s">
        <v>7551</v>
      </c>
      <c r="C1097" s="228" t="s">
        <v>54</v>
      </c>
      <c r="D1097" s="228"/>
      <c r="E1097" s="226"/>
      <c r="F1097" s="228" t="s">
        <v>7552</v>
      </c>
      <c r="G1097" s="228" t="s">
        <v>94</v>
      </c>
      <c r="H1097" s="228" t="s">
        <v>7210</v>
      </c>
      <c r="I1097" s="228">
        <v>1</v>
      </c>
      <c r="J1097" s="228" t="s">
        <v>5564</v>
      </c>
      <c r="K1097" s="228">
        <v>22440000</v>
      </c>
      <c r="L1097" s="229"/>
      <c r="M1097" s="230">
        <v>44439</v>
      </c>
      <c r="N1097" s="228">
        <v>1</v>
      </c>
      <c r="O1097" s="228" t="s">
        <v>5564</v>
      </c>
      <c r="P1097" s="228">
        <v>22440000</v>
      </c>
      <c r="Q1097" s="229"/>
      <c r="R1097" s="231">
        <v>9321</v>
      </c>
      <c r="S1097" s="230">
        <v>44446</v>
      </c>
      <c r="T1097" s="228" t="s">
        <v>5565</v>
      </c>
    </row>
    <row r="1098" spans="1:20" x14ac:dyDescent="0.25">
      <c r="A1098" s="209">
        <v>1088</v>
      </c>
      <c r="B1098" s="210" t="s">
        <v>7553</v>
      </c>
      <c r="C1098" s="228" t="s">
        <v>54</v>
      </c>
      <c r="D1098" s="228"/>
      <c r="E1098" s="226"/>
      <c r="F1098" s="228" t="s">
        <v>7554</v>
      </c>
      <c r="G1098" s="228" t="s">
        <v>94</v>
      </c>
      <c r="H1098" s="228" t="s">
        <v>7210</v>
      </c>
      <c r="I1098" s="228">
        <v>1</v>
      </c>
      <c r="J1098" s="228" t="s">
        <v>5564</v>
      </c>
      <c r="K1098" s="228">
        <v>22440000</v>
      </c>
      <c r="L1098" s="229"/>
      <c r="M1098" s="230">
        <v>44439</v>
      </c>
      <c r="N1098" s="228">
        <v>1</v>
      </c>
      <c r="O1098" s="228" t="s">
        <v>5564</v>
      </c>
      <c r="P1098" s="228">
        <v>22440000</v>
      </c>
      <c r="Q1098" s="229"/>
      <c r="R1098" s="231">
        <v>9321</v>
      </c>
      <c r="S1098" s="230">
        <v>44446</v>
      </c>
      <c r="T1098" s="228" t="s">
        <v>5565</v>
      </c>
    </row>
    <row r="1099" spans="1:20" x14ac:dyDescent="0.25">
      <c r="A1099" s="209">
        <v>1089</v>
      </c>
      <c r="B1099" s="210" t="s">
        <v>7555</v>
      </c>
      <c r="C1099" s="228" t="s">
        <v>54</v>
      </c>
      <c r="D1099" s="228"/>
      <c r="E1099" s="226"/>
      <c r="F1099" s="228" t="s">
        <v>6103</v>
      </c>
      <c r="G1099" s="228" t="s">
        <v>94</v>
      </c>
      <c r="H1099" s="228" t="s">
        <v>5755</v>
      </c>
      <c r="I1099" s="228">
        <v>1</v>
      </c>
      <c r="J1099" s="228" t="s">
        <v>5564</v>
      </c>
      <c r="K1099" s="228">
        <v>11832000</v>
      </c>
      <c r="L1099" s="229"/>
      <c r="M1099" s="230">
        <v>44439</v>
      </c>
      <c r="N1099" s="228">
        <v>1</v>
      </c>
      <c r="O1099" s="228" t="s">
        <v>5564</v>
      </c>
      <c r="P1099" s="228">
        <v>11832000</v>
      </c>
      <c r="Q1099" s="229"/>
      <c r="R1099" s="231">
        <v>11521</v>
      </c>
      <c r="S1099" s="230">
        <v>44446</v>
      </c>
      <c r="T1099" s="228" t="s">
        <v>5565</v>
      </c>
    </row>
    <row r="1100" spans="1:20" x14ac:dyDescent="0.25">
      <c r="A1100" s="209">
        <v>1090</v>
      </c>
      <c r="B1100" s="210" t="s">
        <v>7556</v>
      </c>
      <c r="C1100" s="228" t="s">
        <v>54</v>
      </c>
      <c r="D1100" s="228"/>
      <c r="E1100" s="226"/>
      <c r="F1100" s="228" t="s">
        <v>7557</v>
      </c>
      <c r="G1100" s="228" t="s">
        <v>94</v>
      </c>
      <c r="H1100" s="228" t="s">
        <v>5666</v>
      </c>
      <c r="I1100" s="228">
        <v>1</v>
      </c>
      <c r="J1100" s="228" t="s">
        <v>5564</v>
      </c>
      <c r="K1100" s="228">
        <v>50512000</v>
      </c>
      <c r="L1100" s="229"/>
      <c r="M1100" s="230">
        <v>44439</v>
      </c>
      <c r="N1100" s="228">
        <v>1</v>
      </c>
      <c r="O1100" s="228" t="s">
        <v>5564</v>
      </c>
      <c r="P1100" s="228">
        <v>50512000</v>
      </c>
      <c r="Q1100" s="229"/>
      <c r="R1100" s="231">
        <v>4921</v>
      </c>
      <c r="S1100" s="230">
        <v>44447</v>
      </c>
      <c r="T1100" s="228" t="s">
        <v>5565</v>
      </c>
    </row>
    <row r="1101" spans="1:20" x14ac:dyDescent="0.25">
      <c r="A1101" s="209">
        <v>1091</v>
      </c>
      <c r="B1101" s="210" t="s">
        <v>7558</v>
      </c>
      <c r="C1101" s="228" t="s">
        <v>54</v>
      </c>
      <c r="D1101" s="228"/>
      <c r="E1101" s="226"/>
      <c r="F1101" s="228" t="s">
        <v>7559</v>
      </c>
      <c r="G1101" s="228" t="s">
        <v>94</v>
      </c>
      <c r="H1101" s="228" t="s">
        <v>5743</v>
      </c>
      <c r="I1101" s="228">
        <v>1</v>
      </c>
      <c r="J1101" s="228" t="s">
        <v>5564</v>
      </c>
      <c r="K1101" s="228">
        <v>18360000</v>
      </c>
      <c r="L1101" s="229"/>
      <c r="M1101" s="230">
        <v>44439</v>
      </c>
      <c r="N1101" s="228">
        <v>1</v>
      </c>
      <c r="O1101" s="228" t="s">
        <v>5564</v>
      </c>
      <c r="P1101" s="228">
        <v>17136000</v>
      </c>
      <c r="Q1101" s="229"/>
      <c r="R1101" s="231">
        <v>7121</v>
      </c>
      <c r="S1101" s="230">
        <v>44447</v>
      </c>
      <c r="T1101" s="228" t="s">
        <v>5565</v>
      </c>
    </row>
    <row r="1102" spans="1:20" x14ac:dyDescent="0.25">
      <c r="A1102" s="209">
        <v>1092</v>
      </c>
      <c r="B1102" s="210" t="s">
        <v>7560</v>
      </c>
      <c r="C1102" s="228" t="s">
        <v>54</v>
      </c>
      <c r="D1102" s="228"/>
      <c r="E1102" s="226"/>
      <c r="F1102" s="228" t="s">
        <v>6263</v>
      </c>
      <c r="G1102" s="228" t="s">
        <v>94</v>
      </c>
      <c r="H1102" s="228" t="s">
        <v>5755</v>
      </c>
      <c r="I1102" s="228">
        <v>1</v>
      </c>
      <c r="J1102" s="228" t="s">
        <v>5564</v>
      </c>
      <c r="K1102" s="228">
        <v>27336000</v>
      </c>
      <c r="L1102" s="229"/>
      <c r="M1102" s="230">
        <v>44439</v>
      </c>
      <c r="N1102" s="228">
        <v>1</v>
      </c>
      <c r="O1102" s="228" t="s">
        <v>5564</v>
      </c>
      <c r="P1102" s="228">
        <v>27336000</v>
      </c>
      <c r="Q1102" s="229"/>
      <c r="R1102" s="231">
        <v>7121</v>
      </c>
      <c r="S1102" s="230">
        <v>44447</v>
      </c>
      <c r="T1102" s="228" t="s">
        <v>5565</v>
      </c>
    </row>
    <row r="1103" spans="1:20" x14ac:dyDescent="0.25">
      <c r="A1103" s="209">
        <v>1093</v>
      </c>
      <c r="B1103" s="210" t="s">
        <v>7561</v>
      </c>
      <c r="C1103" s="228" t="s">
        <v>54</v>
      </c>
      <c r="D1103" s="228"/>
      <c r="E1103" s="226"/>
      <c r="F1103" s="228" t="s">
        <v>7562</v>
      </c>
      <c r="G1103" s="228" t="s">
        <v>99</v>
      </c>
      <c r="H1103" s="228" t="s">
        <v>7563</v>
      </c>
      <c r="I1103" s="228">
        <v>1</v>
      </c>
      <c r="J1103" s="228" t="s">
        <v>5564</v>
      </c>
      <c r="K1103" s="228">
        <v>270000000</v>
      </c>
      <c r="L1103" s="229"/>
      <c r="M1103" s="230">
        <v>44408</v>
      </c>
      <c r="N1103" s="228">
        <v>1</v>
      </c>
      <c r="O1103" s="228" t="s">
        <v>5564</v>
      </c>
      <c r="P1103" s="228">
        <v>169514945</v>
      </c>
      <c r="Q1103" s="229"/>
      <c r="R1103" s="228" t="s">
        <v>7564</v>
      </c>
      <c r="S1103" s="230">
        <v>44447</v>
      </c>
      <c r="T1103" s="228" t="s">
        <v>5565</v>
      </c>
    </row>
    <row r="1104" spans="1:20" x14ac:dyDescent="0.25">
      <c r="A1104" s="209">
        <v>1094</v>
      </c>
      <c r="B1104" s="210" t="s">
        <v>7565</v>
      </c>
      <c r="C1104" s="228" t="s">
        <v>54</v>
      </c>
      <c r="D1104" s="228"/>
      <c r="E1104" s="226"/>
      <c r="F1104" s="228" t="s">
        <v>7566</v>
      </c>
      <c r="G1104" s="228" t="s">
        <v>94</v>
      </c>
      <c r="H1104" s="228" t="s">
        <v>7210</v>
      </c>
      <c r="I1104" s="228">
        <v>1</v>
      </c>
      <c r="J1104" s="228" t="s">
        <v>5564</v>
      </c>
      <c r="K1104" s="228">
        <v>22440000</v>
      </c>
      <c r="L1104" s="229"/>
      <c r="M1104" s="230">
        <v>44439</v>
      </c>
      <c r="N1104" s="228">
        <v>1</v>
      </c>
      <c r="O1104" s="228" t="s">
        <v>5564</v>
      </c>
      <c r="P1104" s="228">
        <v>22440000</v>
      </c>
      <c r="Q1104" s="229"/>
      <c r="R1104" s="231">
        <v>9321</v>
      </c>
      <c r="S1104" s="230">
        <v>44447</v>
      </c>
      <c r="T1104" s="228" t="s">
        <v>5565</v>
      </c>
    </row>
    <row r="1105" spans="1:20" x14ac:dyDescent="0.25">
      <c r="A1105" s="209">
        <v>1095</v>
      </c>
      <c r="B1105" s="210" t="s">
        <v>7567</v>
      </c>
      <c r="C1105" s="228" t="s">
        <v>54</v>
      </c>
      <c r="D1105" s="228"/>
      <c r="E1105" s="226"/>
      <c r="F1105" s="228" t="s">
        <v>7568</v>
      </c>
      <c r="G1105" s="228" t="s">
        <v>94</v>
      </c>
      <c r="H1105" s="228" t="s">
        <v>7210</v>
      </c>
      <c r="I1105" s="228">
        <v>1</v>
      </c>
      <c r="J1105" s="228" t="s">
        <v>5564</v>
      </c>
      <c r="K1105" s="228">
        <v>15504000</v>
      </c>
      <c r="L1105" s="229"/>
      <c r="M1105" s="230">
        <v>44439</v>
      </c>
      <c r="N1105" s="228">
        <v>1</v>
      </c>
      <c r="O1105" s="228" t="s">
        <v>5564</v>
      </c>
      <c r="P1105" s="228">
        <v>15504000</v>
      </c>
      <c r="Q1105" s="229"/>
      <c r="R1105" s="231">
        <v>9321</v>
      </c>
      <c r="S1105" s="230">
        <v>44447</v>
      </c>
      <c r="T1105" s="228" t="s">
        <v>5565</v>
      </c>
    </row>
    <row r="1106" spans="1:20" x14ac:dyDescent="0.25">
      <c r="A1106" s="209">
        <v>1096</v>
      </c>
      <c r="B1106" s="210" t="s">
        <v>7569</v>
      </c>
      <c r="C1106" s="228" t="s">
        <v>54</v>
      </c>
      <c r="D1106" s="228"/>
      <c r="E1106" s="226"/>
      <c r="F1106" s="228" t="s">
        <v>7570</v>
      </c>
      <c r="G1106" s="228" t="s">
        <v>94</v>
      </c>
      <c r="H1106" s="228" t="s">
        <v>7210</v>
      </c>
      <c r="I1106" s="228">
        <v>1</v>
      </c>
      <c r="J1106" s="228" t="s">
        <v>5564</v>
      </c>
      <c r="K1106" s="228">
        <v>22440000</v>
      </c>
      <c r="L1106" s="229"/>
      <c r="M1106" s="230">
        <v>44439</v>
      </c>
      <c r="N1106" s="228">
        <v>1</v>
      </c>
      <c r="O1106" s="228" t="s">
        <v>5564</v>
      </c>
      <c r="P1106" s="228">
        <v>22440000</v>
      </c>
      <c r="Q1106" s="229"/>
      <c r="R1106" s="231">
        <v>9321</v>
      </c>
      <c r="S1106" s="230">
        <v>44447</v>
      </c>
      <c r="T1106" s="228" t="s">
        <v>5565</v>
      </c>
    </row>
    <row r="1107" spans="1:20" x14ac:dyDescent="0.25">
      <c r="A1107" s="209">
        <v>1097</v>
      </c>
      <c r="B1107" s="210" t="s">
        <v>7571</v>
      </c>
      <c r="C1107" s="228" t="s">
        <v>54</v>
      </c>
      <c r="D1107" s="228"/>
      <c r="E1107" s="226"/>
      <c r="F1107" s="228" t="s">
        <v>7572</v>
      </c>
      <c r="G1107" s="228" t="s">
        <v>94</v>
      </c>
      <c r="H1107" s="228" t="s">
        <v>5585</v>
      </c>
      <c r="I1107" s="228">
        <v>1</v>
      </c>
      <c r="J1107" s="228" t="s">
        <v>5564</v>
      </c>
      <c r="K1107" s="228">
        <v>14640000</v>
      </c>
      <c r="L1107" s="229"/>
      <c r="M1107" s="230">
        <v>44439</v>
      </c>
      <c r="N1107" s="228">
        <v>1</v>
      </c>
      <c r="O1107" s="228" t="s">
        <v>5564</v>
      </c>
      <c r="P1107" s="228">
        <v>14640000</v>
      </c>
      <c r="Q1107" s="229"/>
      <c r="R1107" s="231">
        <v>2221</v>
      </c>
      <c r="S1107" s="230">
        <v>44447</v>
      </c>
      <c r="T1107" s="228" t="s">
        <v>5565</v>
      </c>
    </row>
    <row r="1108" spans="1:20" x14ac:dyDescent="0.25">
      <c r="A1108" s="209">
        <v>1098</v>
      </c>
      <c r="B1108" s="210" t="s">
        <v>7573</v>
      </c>
      <c r="C1108" s="228" t="s">
        <v>54</v>
      </c>
      <c r="D1108" s="228"/>
      <c r="E1108" s="226"/>
      <c r="F1108" s="228" t="s">
        <v>7574</v>
      </c>
      <c r="G1108" s="228" t="s">
        <v>94</v>
      </c>
      <c r="H1108" s="228" t="s">
        <v>5585</v>
      </c>
      <c r="I1108" s="228">
        <v>1</v>
      </c>
      <c r="J1108" s="228" t="s">
        <v>5564</v>
      </c>
      <c r="K1108" s="228">
        <v>18360000</v>
      </c>
      <c r="L1108" s="229"/>
      <c r="M1108" s="230">
        <v>44439</v>
      </c>
      <c r="N1108" s="228">
        <v>1</v>
      </c>
      <c r="O1108" s="228" t="s">
        <v>5564</v>
      </c>
      <c r="P1108" s="228">
        <v>17136000</v>
      </c>
      <c r="Q1108" s="229"/>
      <c r="R1108" s="231">
        <v>2221</v>
      </c>
      <c r="S1108" s="230">
        <v>44447</v>
      </c>
      <c r="T1108" s="228" t="s">
        <v>5565</v>
      </c>
    </row>
    <row r="1109" spans="1:20" x14ac:dyDescent="0.25">
      <c r="A1109" s="209">
        <v>1099</v>
      </c>
      <c r="B1109" s="210" t="s">
        <v>7575</v>
      </c>
      <c r="C1109" s="228" t="s">
        <v>54</v>
      </c>
      <c r="D1109" s="228"/>
      <c r="E1109" s="226"/>
      <c r="F1109" s="228" t="s">
        <v>6107</v>
      </c>
      <c r="G1109" s="228" t="s">
        <v>94</v>
      </c>
      <c r="H1109" s="228" t="s">
        <v>5755</v>
      </c>
      <c r="I1109" s="228">
        <v>1</v>
      </c>
      <c r="J1109" s="228" t="s">
        <v>5564</v>
      </c>
      <c r="K1109" s="228">
        <v>6832000</v>
      </c>
      <c r="L1109" s="229"/>
      <c r="M1109" s="230">
        <v>44439</v>
      </c>
      <c r="N1109" s="228">
        <v>1</v>
      </c>
      <c r="O1109" s="228" t="s">
        <v>5564</v>
      </c>
      <c r="P1109" s="228">
        <v>6832000</v>
      </c>
      <c r="Q1109" s="229"/>
      <c r="R1109" s="231">
        <v>11521</v>
      </c>
      <c r="S1109" s="230">
        <v>44447</v>
      </c>
      <c r="T1109" s="228" t="s">
        <v>5565</v>
      </c>
    </row>
    <row r="1110" spans="1:20" x14ac:dyDescent="0.25">
      <c r="A1110" s="209">
        <v>1100</v>
      </c>
      <c r="B1110" s="210" t="s">
        <v>7576</v>
      </c>
      <c r="C1110" s="228" t="s">
        <v>54</v>
      </c>
      <c r="D1110" s="228"/>
      <c r="E1110" s="226"/>
      <c r="F1110" s="228" t="s">
        <v>7577</v>
      </c>
      <c r="G1110" s="228" t="s">
        <v>94</v>
      </c>
      <c r="H1110" s="228" t="s">
        <v>5563</v>
      </c>
      <c r="I1110" s="228">
        <v>1</v>
      </c>
      <c r="J1110" s="228" t="s">
        <v>5564</v>
      </c>
      <c r="K1110" s="228">
        <v>11832000</v>
      </c>
      <c r="L1110" s="229"/>
      <c r="M1110" s="230">
        <v>44439</v>
      </c>
      <c r="N1110" s="228">
        <v>1</v>
      </c>
      <c r="O1110" s="228" t="s">
        <v>5564</v>
      </c>
      <c r="P1110" s="228">
        <v>11043200</v>
      </c>
      <c r="Q1110" s="229"/>
      <c r="R1110" s="231">
        <v>10021</v>
      </c>
      <c r="S1110" s="230">
        <v>44447</v>
      </c>
      <c r="T1110" s="228" t="s">
        <v>5565</v>
      </c>
    </row>
    <row r="1111" spans="1:20" x14ac:dyDescent="0.25">
      <c r="A1111" s="209">
        <v>1101</v>
      </c>
      <c r="B1111" s="210" t="s">
        <v>7578</v>
      </c>
      <c r="C1111" s="228" t="s">
        <v>54</v>
      </c>
      <c r="D1111" s="228"/>
      <c r="E1111" s="226"/>
      <c r="F1111" s="228" t="s">
        <v>7579</v>
      </c>
      <c r="G1111" s="228" t="s">
        <v>94</v>
      </c>
      <c r="H1111" s="228" t="s">
        <v>7210</v>
      </c>
      <c r="I1111" s="228">
        <v>1</v>
      </c>
      <c r="J1111" s="228" t="s">
        <v>5564</v>
      </c>
      <c r="K1111" s="228">
        <v>15504000</v>
      </c>
      <c r="L1111" s="229"/>
      <c r="M1111" s="230">
        <v>44439</v>
      </c>
      <c r="N1111" s="228">
        <v>1</v>
      </c>
      <c r="O1111" s="228" t="s">
        <v>5564</v>
      </c>
      <c r="P1111" s="228">
        <v>15504000</v>
      </c>
      <c r="Q1111" s="229"/>
      <c r="R1111" s="231">
        <v>9321</v>
      </c>
      <c r="S1111" s="230">
        <v>44448</v>
      </c>
      <c r="T1111" s="228" t="s">
        <v>5565</v>
      </c>
    </row>
    <row r="1112" spans="1:20" x14ac:dyDescent="0.25">
      <c r="A1112" s="209">
        <v>1102</v>
      </c>
      <c r="B1112" s="210" t="s">
        <v>7580</v>
      </c>
      <c r="C1112" s="228" t="s">
        <v>54</v>
      </c>
      <c r="D1112" s="228"/>
      <c r="E1112" s="226"/>
      <c r="F1112" s="228" t="s">
        <v>7581</v>
      </c>
      <c r="G1112" s="228" t="s">
        <v>94</v>
      </c>
      <c r="H1112" s="228" t="s">
        <v>5791</v>
      </c>
      <c r="I1112" s="228">
        <v>1</v>
      </c>
      <c r="J1112" s="228" t="s">
        <v>5564</v>
      </c>
      <c r="K1112" s="228">
        <v>17136000</v>
      </c>
      <c r="L1112" s="229"/>
      <c r="M1112" s="230">
        <v>44439</v>
      </c>
      <c r="N1112" s="228">
        <v>1</v>
      </c>
      <c r="O1112" s="228" t="s">
        <v>5564</v>
      </c>
      <c r="P1112" s="228">
        <v>15504000</v>
      </c>
      <c r="Q1112" s="229"/>
      <c r="R1112" s="231">
        <v>11021</v>
      </c>
      <c r="S1112" s="230">
        <v>44448</v>
      </c>
      <c r="T1112" s="228" t="s">
        <v>5565</v>
      </c>
    </row>
    <row r="1113" spans="1:20" x14ac:dyDescent="0.25">
      <c r="A1113" s="209">
        <v>1103</v>
      </c>
      <c r="B1113" s="210" t="s">
        <v>7582</v>
      </c>
      <c r="C1113" s="228" t="s">
        <v>54</v>
      </c>
      <c r="D1113" s="228"/>
      <c r="E1113" s="226"/>
      <c r="F1113" s="228" t="s">
        <v>7583</v>
      </c>
      <c r="G1113" s="228" t="s">
        <v>94</v>
      </c>
      <c r="H1113" s="228" t="s">
        <v>7210</v>
      </c>
      <c r="I1113" s="228">
        <v>1</v>
      </c>
      <c r="J1113" s="228" t="s">
        <v>5564</v>
      </c>
      <c r="K1113" s="228">
        <v>22440000</v>
      </c>
      <c r="L1113" s="229"/>
      <c r="M1113" s="230">
        <v>44439</v>
      </c>
      <c r="N1113" s="228">
        <v>1</v>
      </c>
      <c r="O1113" s="228" t="s">
        <v>5564</v>
      </c>
      <c r="P1113" s="228">
        <v>22440000</v>
      </c>
      <c r="Q1113" s="229"/>
      <c r="R1113" s="231">
        <v>9321</v>
      </c>
      <c r="S1113" s="230">
        <v>44448</v>
      </c>
      <c r="T1113" s="228" t="s">
        <v>5565</v>
      </c>
    </row>
    <row r="1114" spans="1:20" x14ac:dyDescent="0.25">
      <c r="A1114" s="209">
        <v>1104</v>
      </c>
      <c r="B1114" s="210" t="s">
        <v>7584</v>
      </c>
      <c r="C1114" s="228" t="s">
        <v>54</v>
      </c>
      <c r="D1114" s="228"/>
      <c r="E1114" s="226"/>
      <c r="F1114" s="228" t="s">
        <v>7585</v>
      </c>
      <c r="G1114" s="228" t="s">
        <v>94</v>
      </c>
      <c r="H1114" s="228" t="s">
        <v>5585</v>
      </c>
      <c r="I1114" s="228">
        <v>1</v>
      </c>
      <c r="J1114" s="228" t="s">
        <v>5564</v>
      </c>
      <c r="K1114" s="228">
        <v>20400000</v>
      </c>
      <c r="L1114" s="229"/>
      <c r="M1114" s="230">
        <v>44439</v>
      </c>
      <c r="N1114" s="228">
        <v>1</v>
      </c>
      <c r="O1114" s="228" t="s">
        <v>5564</v>
      </c>
      <c r="P1114" s="228">
        <v>20400000</v>
      </c>
      <c r="Q1114" s="229"/>
      <c r="R1114" s="231">
        <v>2221</v>
      </c>
      <c r="S1114" s="230">
        <v>44448</v>
      </c>
      <c r="T1114" s="228" t="s">
        <v>5565</v>
      </c>
    </row>
    <row r="1115" spans="1:20" x14ac:dyDescent="0.25">
      <c r="A1115" s="209">
        <v>1105</v>
      </c>
      <c r="B1115" s="210" t="s">
        <v>7586</v>
      </c>
      <c r="C1115" s="228" t="s">
        <v>54</v>
      </c>
      <c r="D1115" s="228"/>
      <c r="E1115" s="226"/>
      <c r="F1115" s="228" t="s">
        <v>7587</v>
      </c>
      <c r="G1115" s="228" t="s">
        <v>94</v>
      </c>
      <c r="H1115" s="228" t="s">
        <v>7210</v>
      </c>
      <c r="I1115" s="228">
        <v>1</v>
      </c>
      <c r="J1115" s="228" t="s">
        <v>5564</v>
      </c>
      <c r="K1115" s="228">
        <v>22440000</v>
      </c>
      <c r="L1115" s="229"/>
      <c r="M1115" s="230">
        <v>44439</v>
      </c>
      <c r="N1115" s="228">
        <v>1</v>
      </c>
      <c r="O1115" s="228" t="s">
        <v>5564</v>
      </c>
      <c r="P1115" s="228">
        <v>20400000</v>
      </c>
      <c r="Q1115" s="229"/>
      <c r="R1115" s="231">
        <v>9321</v>
      </c>
      <c r="S1115" s="230">
        <v>44448</v>
      </c>
      <c r="T1115" s="228" t="s">
        <v>5565</v>
      </c>
    </row>
    <row r="1116" spans="1:20" x14ac:dyDescent="0.25">
      <c r="A1116" s="209">
        <v>1106</v>
      </c>
      <c r="B1116" s="210" t="s">
        <v>7588</v>
      </c>
      <c r="C1116" s="228" t="s">
        <v>54</v>
      </c>
      <c r="D1116" s="228"/>
      <c r="E1116" s="226"/>
      <c r="F1116" s="228" t="s">
        <v>7589</v>
      </c>
      <c r="G1116" s="228" t="s">
        <v>94</v>
      </c>
      <c r="H1116" s="228" t="s">
        <v>7210</v>
      </c>
      <c r="I1116" s="228">
        <v>1</v>
      </c>
      <c r="J1116" s="228" t="s">
        <v>5564</v>
      </c>
      <c r="K1116" s="228">
        <v>22440000</v>
      </c>
      <c r="L1116" s="229"/>
      <c r="M1116" s="230">
        <v>44439</v>
      </c>
      <c r="N1116" s="228">
        <v>1</v>
      </c>
      <c r="O1116" s="228" t="s">
        <v>5564</v>
      </c>
      <c r="P1116" s="228">
        <v>16320000</v>
      </c>
      <c r="Q1116" s="229"/>
      <c r="R1116" s="231">
        <v>9321</v>
      </c>
      <c r="S1116" s="230">
        <v>44448</v>
      </c>
      <c r="T1116" s="228" t="s">
        <v>5565</v>
      </c>
    </row>
    <row r="1117" spans="1:20" x14ac:dyDescent="0.25">
      <c r="A1117" s="209">
        <v>1107</v>
      </c>
      <c r="B1117" s="210" t="s">
        <v>7590</v>
      </c>
      <c r="C1117" s="228" t="s">
        <v>54</v>
      </c>
      <c r="D1117" s="228"/>
      <c r="E1117" s="226"/>
      <c r="F1117" s="228" t="s">
        <v>6927</v>
      </c>
      <c r="G1117" s="228" t="s">
        <v>94</v>
      </c>
      <c r="H1117" s="228" t="s">
        <v>7591</v>
      </c>
      <c r="I1117" s="228">
        <v>1</v>
      </c>
      <c r="J1117" s="228" t="s">
        <v>5564</v>
      </c>
      <c r="K1117" s="228">
        <v>32079000</v>
      </c>
      <c r="L1117" s="229"/>
      <c r="M1117" s="230">
        <v>44469</v>
      </c>
      <c r="N1117" s="228">
        <v>1</v>
      </c>
      <c r="O1117" s="228" t="s">
        <v>5564</v>
      </c>
      <c r="P1117" s="228">
        <v>32079000</v>
      </c>
      <c r="Q1117" s="229"/>
      <c r="R1117" s="231">
        <v>7321</v>
      </c>
      <c r="S1117" s="230">
        <v>44455</v>
      </c>
      <c r="T1117" s="228" t="s">
        <v>5565</v>
      </c>
    </row>
    <row r="1118" spans="1:20" x14ac:dyDescent="0.25">
      <c r="A1118" s="209">
        <v>1108</v>
      </c>
      <c r="B1118" s="210" t="s">
        <v>7592</v>
      </c>
      <c r="C1118" s="228" t="s">
        <v>54</v>
      </c>
      <c r="D1118" s="228"/>
      <c r="E1118" s="226"/>
      <c r="F1118" s="228" t="s">
        <v>7593</v>
      </c>
      <c r="G1118" s="228" t="s">
        <v>94</v>
      </c>
      <c r="H1118" s="228" t="s">
        <v>6784</v>
      </c>
      <c r="I1118" s="228">
        <v>1</v>
      </c>
      <c r="J1118" s="228" t="s">
        <v>5564</v>
      </c>
      <c r="K1118" s="228">
        <v>22440000</v>
      </c>
      <c r="L1118" s="229"/>
      <c r="M1118" s="230">
        <v>44469</v>
      </c>
      <c r="N1118" s="228">
        <v>1</v>
      </c>
      <c r="O1118" s="228" t="s">
        <v>5564</v>
      </c>
      <c r="P1118" s="228">
        <v>22440000</v>
      </c>
      <c r="Q1118" s="229"/>
      <c r="R1118" s="231">
        <v>9321</v>
      </c>
      <c r="S1118" s="230">
        <v>44456</v>
      </c>
      <c r="T1118" s="228" t="s">
        <v>5565</v>
      </c>
    </row>
    <row r="1119" spans="1:20" x14ac:dyDescent="0.25">
      <c r="A1119" s="209">
        <v>1109</v>
      </c>
      <c r="B1119" s="210" t="s">
        <v>7594</v>
      </c>
      <c r="C1119" s="228" t="s">
        <v>54</v>
      </c>
      <c r="D1119" s="228"/>
      <c r="E1119" s="226"/>
      <c r="F1119" s="228" t="s">
        <v>7595</v>
      </c>
      <c r="G1119" s="228" t="s">
        <v>94</v>
      </c>
      <c r="H1119" s="228" t="s">
        <v>7596</v>
      </c>
      <c r="I1119" s="228">
        <v>1</v>
      </c>
      <c r="J1119" s="228" t="s">
        <v>5564</v>
      </c>
      <c r="K1119" s="228">
        <v>17136000</v>
      </c>
      <c r="L1119" s="229"/>
      <c r="M1119" s="230">
        <v>44469</v>
      </c>
      <c r="N1119" s="228">
        <v>1</v>
      </c>
      <c r="O1119" s="228" t="s">
        <v>5564</v>
      </c>
      <c r="P1119" s="228">
        <v>17136000</v>
      </c>
      <c r="Q1119" s="229"/>
      <c r="R1119" s="231">
        <v>11021</v>
      </c>
      <c r="S1119" s="230">
        <v>44456</v>
      </c>
      <c r="T1119" s="228" t="s">
        <v>5565</v>
      </c>
    </row>
    <row r="1120" spans="1:20" x14ac:dyDescent="0.25">
      <c r="A1120" s="209">
        <v>1110</v>
      </c>
      <c r="B1120" s="210" t="s">
        <v>7597</v>
      </c>
      <c r="C1120" s="228" t="s">
        <v>54</v>
      </c>
      <c r="D1120" s="228"/>
      <c r="E1120" s="226"/>
      <c r="F1120" s="228" t="s">
        <v>7598</v>
      </c>
      <c r="G1120" s="228" t="s">
        <v>99</v>
      </c>
      <c r="H1120" s="228" t="s">
        <v>7599</v>
      </c>
      <c r="I1120" s="228">
        <v>1</v>
      </c>
      <c r="J1120" s="228" t="s">
        <v>6453</v>
      </c>
      <c r="K1120" s="228">
        <v>95000000</v>
      </c>
      <c r="L1120" s="229"/>
      <c r="M1120" s="230">
        <v>44408</v>
      </c>
      <c r="N1120" s="228">
        <v>1</v>
      </c>
      <c r="O1120" s="228" t="s">
        <v>6453</v>
      </c>
      <c r="P1120" s="228">
        <v>35000000</v>
      </c>
      <c r="Q1120" s="229"/>
      <c r="R1120" s="231">
        <v>17921</v>
      </c>
      <c r="S1120" s="230">
        <v>44456</v>
      </c>
      <c r="T1120" s="228" t="s">
        <v>5565</v>
      </c>
    </row>
    <row r="1121" spans="1:20" x14ac:dyDescent="0.25">
      <c r="A1121" s="209">
        <v>1111</v>
      </c>
      <c r="B1121" s="210" t="s">
        <v>7600</v>
      </c>
      <c r="C1121" s="228" t="s">
        <v>54</v>
      </c>
      <c r="D1121" s="228"/>
      <c r="E1121" s="226"/>
      <c r="F1121" s="228" t="s">
        <v>7601</v>
      </c>
      <c r="G1121" s="228" t="s">
        <v>94</v>
      </c>
      <c r="H1121" s="228" t="s">
        <v>5831</v>
      </c>
      <c r="I1121" s="228">
        <v>1</v>
      </c>
      <c r="J1121" s="228" t="s">
        <v>5564</v>
      </c>
      <c r="K1121" s="228">
        <v>27336000</v>
      </c>
      <c r="L1121" s="229"/>
      <c r="M1121" s="230">
        <v>44469</v>
      </c>
      <c r="N1121" s="228">
        <v>1</v>
      </c>
      <c r="O1121" s="228" t="s">
        <v>5564</v>
      </c>
      <c r="P1121" s="228">
        <v>23919000</v>
      </c>
      <c r="Q1121" s="229"/>
      <c r="R1121" s="231">
        <v>13421</v>
      </c>
      <c r="S1121" s="230">
        <v>44459</v>
      </c>
      <c r="T1121" s="228" t="s">
        <v>5565</v>
      </c>
    </row>
    <row r="1122" spans="1:20" x14ac:dyDescent="0.25">
      <c r="A1122" s="209">
        <v>1112</v>
      </c>
      <c r="B1122" s="210" t="s">
        <v>7602</v>
      </c>
      <c r="C1122" s="228" t="s">
        <v>54</v>
      </c>
      <c r="D1122" s="228"/>
      <c r="E1122" s="226"/>
      <c r="F1122" s="228" t="s">
        <v>7603</v>
      </c>
      <c r="G1122" s="228" t="s">
        <v>94</v>
      </c>
      <c r="H1122" s="228" t="s">
        <v>5831</v>
      </c>
      <c r="I1122" s="228">
        <v>1</v>
      </c>
      <c r="J1122" s="228" t="s">
        <v>5564</v>
      </c>
      <c r="K1122" s="228">
        <v>27336000</v>
      </c>
      <c r="L1122" s="229"/>
      <c r="M1122" s="230">
        <v>44469</v>
      </c>
      <c r="N1122" s="228">
        <v>1</v>
      </c>
      <c r="O1122" s="228" t="s">
        <v>5564</v>
      </c>
      <c r="P1122" s="228">
        <v>23919000</v>
      </c>
      <c r="Q1122" s="229"/>
      <c r="R1122" s="231">
        <v>13421</v>
      </c>
      <c r="S1122" s="230">
        <v>44459</v>
      </c>
      <c r="T1122" s="228" t="s">
        <v>5565</v>
      </c>
    </row>
    <row r="1123" spans="1:20" x14ac:dyDescent="0.25">
      <c r="A1123" s="209">
        <v>1113</v>
      </c>
      <c r="B1123" s="210" t="s">
        <v>7604</v>
      </c>
      <c r="C1123" s="228" t="s">
        <v>54</v>
      </c>
      <c r="D1123" s="228"/>
      <c r="E1123" s="226"/>
      <c r="F1123" s="228" t="s">
        <v>7605</v>
      </c>
      <c r="G1123" s="228" t="s">
        <v>94</v>
      </c>
      <c r="H1123" s="228" t="s">
        <v>7210</v>
      </c>
      <c r="I1123" s="228">
        <v>1</v>
      </c>
      <c r="J1123" s="228" t="s">
        <v>5564</v>
      </c>
      <c r="K1123" s="228">
        <v>22440000</v>
      </c>
      <c r="L1123" s="229"/>
      <c r="M1123" s="230">
        <v>44439</v>
      </c>
      <c r="N1123" s="228">
        <v>1</v>
      </c>
      <c r="O1123" s="228" t="s">
        <v>5564</v>
      </c>
      <c r="P1123" s="228">
        <v>22440000</v>
      </c>
      <c r="Q1123" s="229"/>
      <c r="R1123" s="231">
        <v>9321</v>
      </c>
      <c r="S1123" s="230">
        <v>44448</v>
      </c>
      <c r="T1123" s="228" t="s">
        <v>5565</v>
      </c>
    </row>
    <row r="1124" spans="1:20" x14ac:dyDescent="0.25">
      <c r="A1124" s="209">
        <v>1114</v>
      </c>
      <c r="B1124" s="210" t="s">
        <v>7606</v>
      </c>
      <c r="C1124" s="228" t="s">
        <v>54</v>
      </c>
      <c r="D1124" s="228"/>
      <c r="E1124" s="226"/>
      <c r="F1124" s="228" t="s">
        <v>7607</v>
      </c>
      <c r="G1124" s="228" t="s">
        <v>94</v>
      </c>
      <c r="H1124" s="228" t="s">
        <v>6784</v>
      </c>
      <c r="I1124" s="228">
        <v>1</v>
      </c>
      <c r="J1124" s="228" t="s">
        <v>5564</v>
      </c>
      <c r="K1124" s="228">
        <v>28050000</v>
      </c>
      <c r="L1124" s="229"/>
      <c r="M1124" s="230">
        <v>44439</v>
      </c>
      <c r="N1124" s="228">
        <v>1</v>
      </c>
      <c r="O1124" s="228" t="s">
        <v>5564</v>
      </c>
      <c r="P1124" s="228">
        <v>21131000</v>
      </c>
      <c r="Q1124" s="229"/>
      <c r="R1124" s="231">
        <v>9321</v>
      </c>
      <c r="S1124" s="230">
        <v>44448</v>
      </c>
      <c r="T1124" s="228" t="s">
        <v>5565</v>
      </c>
    </row>
    <row r="1125" spans="1:20" x14ac:dyDescent="0.25">
      <c r="A1125" s="209">
        <v>1115</v>
      </c>
      <c r="B1125" s="210" t="s">
        <v>7608</v>
      </c>
      <c r="C1125" s="228" t="s">
        <v>54</v>
      </c>
      <c r="D1125" s="228"/>
      <c r="E1125" s="226"/>
      <c r="F1125" s="228" t="s">
        <v>7609</v>
      </c>
      <c r="G1125" s="228" t="s">
        <v>94</v>
      </c>
      <c r="H1125" s="228" t="s">
        <v>5755</v>
      </c>
      <c r="I1125" s="228">
        <v>1</v>
      </c>
      <c r="J1125" s="228" t="s">
        <v>5564</v>
      </c>
      <c r="K1125" s="228">
        <v>22440000</v>
      </c>
      <c r="L1125" s="229"/>
      <c r="M1125" s="230">
        <v>44439</v>
      </c>
      <c r="N1125" s="228">
        <v>1</v>
      </c>
      <c r="O1125" s="228" t="s">
        <v>5564</v>
      </c>
      <c r="P1125" s="228">
        <v>22440000</v>
      </c>
      <c r="Q1125" s="229"/>
      <c r="R1125" s="231">
        <v>7121</v>
      </c>
      <c r="S1125" s="230">
        <v>44448</v>
      </c>
      <c r="T1125" s="228" t="s">
        <v>5565</v>
      </c>
    </row>
    <row r="1126" spans="1:20" x14ac:dyDescent="0.25">
      <c r="A1126" s="209">
        <v>1116</v>
      </c>
      <c r="B1126" s="210" t="s">
        <v>7610</v>
      </c>
      <c r="C1126" s="228" t="s">
        <v>54</v>
      </c>
      <c r="D1126" s="228"/>
      <c r="E1126" s="226"/>
      <c r="F1126" s="228" t="s">
        <v>7611</v>
      </c>
      <c r="G1126" s="228" t="s">
        <v>94</v>
      </c>
      <c r="H1126" s="228" t="s">
        <v>7210</v>
      </c>
      <c r="I1126" s="228">
        <v>1</v>
      </c>
      <c r="J1126" s="228" t="s">
        <v>5564</v>
      </c>
      <c r="K1126" s="228">
        <v>22440000</v>
      </c>
      <c r="L1126" s="229"/>
      <c r="M1126" s="230">
        <v>44439</v>
      </c>
      <c r="N1126" s="228">
        <v>1</v>
      </c>
      <c r="O1126" s="228" t="s">
        <v>5564</v>
      </c>
      <c r="P1126" s="228">
        <v>22440000</v>
      </c>
      <c r="Q1126" s="229"/>
      <c r="R1126" s="231">
        <v>9321</v>
      </c>
      <c r="S1126" s="230">
        <v>44449</v>
      </c>
      <c r="T1126" s="228" t="s">
        <v>5565</v>
      </c>
    </row>
    <row r="1127" spans="1:20" x14ac:dyDescent="0.25">
      <c r="A1127" s="209">
        <v>1117</v>
      </c>
      <c r="B1127" s="210" t="s">
        <v>7612</v>
      </c>
      <c r="C1127" s="228" t="s">
        <v>54</v>
      </c>
      <c r="D1127" s="228"/>
      <c r="E1127" s="226"/>
      <c r="F1127" s="228" t="s">
        <v>7589</v>
      </c>
      <c r="G1127" s="228" t="s">
        <v>94</v>
      </c>
      <c r="H1127" s="228" t="s">
        <v>7210</v>
      </c>
      <c r="I1127" s="228">
        <v>1</v>
      </c>
      <c r="J1127" s="228" t="s">
        <v>5564</v>
      </c>
      <c r="K1127" s="228">
        <v>15504000</v>
      </c>
      <c r="L1127" s="229"/>
      <c r="M1127" s="230">
        <v>44439</v>
      </c>
      <c r="N1127" s="228">
        <v>1</v>
      </c>
      <c r="O1127" s="228" t="s">
        <v>5564</v>
      </c>
      <c r="P1127" s="228">
        <v>15504000</v>
      </c>
      <c r="Q1127" s="229"/>
      <c r="R1127" s="231">
        <v>9321</v>
      </c>
      <c r="S1127" s="230">
        <v>44448</v>
      </c>
      <c r="T1127" s="228" t="s">
        <v>5565</v>
      </c>
    </row>
    <row r="1128" spans="1:20" x14ac:dyDescent="0.25">
      <c r="A1128" s="209">
        <v>1118</v>
      </c>
      <c r="B1128" s="210" t="s">
        <v>7613</v>
      </c>
      <c r="C1128" s="228" t="s">
        <v>54</v>
      </c>
      <c r="D1128" s="228"/>
      <c r="E1128" s="226"/>
      <c r="F1128" s="228" t="s">
        <v>7614</v>
      </c>
      <c r="G1128" s="228" t="s">
        <v>94</v>
      </c>
      <c r="H1128" s="228" t="s">
        <v>5731</v>
      </c>
      <c r="I1128" s="228">
        <v>1</v>
      </c>
      <c r="J1128" s="228" t="s">
        <v>5564</v>
      </c>
      <c r="K1128" s="228">
        <v>36800000</v>
      </c>
      <c r="L1128" s="229"/>
      <c r="M1128" s="230">
        <v>44439</v>
      </c>
      <c r="N1128" s="228">
        <v>1</v>
      </c>
      <c r="O1128" s="228" t="s">
        <v>5564</v>
      </c>
      <c r="P1128" s="228">
        <v>36800000</v>
      </c>
      <c r="Q1128" s="229"/>
      <c r="R1128" s="231">
        <v>4321</v>
      </c>
      <c r="S1128" s="230">
        <v>44448</v>
      </c>
      <c r="T1128" s="228" t="s">
        <v>5565</v>
      </c>
    </row>
    <row r="1129" spans="1:20" x14ac:dyDescent="0.25">
      <c r="A1129" s="209">
        <v>1119</v>
      </c>
      <c r="B1129" s="210" t="s">
        <v>7615</v>
      </c>
      <c r="C1129" s="228" t="s">
        <v>54</v>
      </c>
      <c r="D1129" s="228"/>
      <c r="E1129" s="226"/>
      <c r="F1129" s="228" t="s">
        <v>7616</v>
      </c>
      <c r="G1129" s="228" t="s">
        <v>94</v>
      </c>
      <c r="H1129" s="228" t="s">
        <v>6873</v>
      </c>
      <c r="I1129" s="228">
        <v>1</v>
      </c>
      <c r="J1129" s="228" t="s">
        <v>5564</v>
      </c>
      <c r="K1129" s="228">
        <v>28050000</v>
      </c>
      <c r="L1129" s="229"/>
      <c r="M1129" s="230">
        <v>44439</v>
      </c>
      <c r="N1129" s="228">
        <v>1</v>
      </c>
      <c r="O1129" s="228" t="s">
        <v>5564</v>
      </c>
      <c r="P1129" s="228">
        <v>21131000</v>
      </c>
      <c r="Q1129" s="229"/>
      <c r="R1129" s="231">
        <v>9321</v>
      </c>
      <c r="S1129" s="230">
        <v>44448</v>
      </c>
      <c r="T1129" s="228" t="s">
        <v>5565</v>
      </c>
    </row>
    <row r="1130" spans="1:20" x14ac:dyDescent="0.25">
      <c r="A1130" s="209">
        <v>1120</v>
      </c>
      <c r="B1130" s="210" t="s">
        <v>7617</v>
      </c>
      <c r="C1130" s="228" t="s">
        <v>54</v>
      </c>
      <c r="D1130" s="228"/>
      <c r="E1130" s="226"/>
      <c r="F1130" s="228" t="s">
        <v>7618</v>
      </c>
      <c r="G1130" s="228" t="s">
        <v>94</v>
      </c>
      <c r="H1130" s="228" t="s">
        <v>7619</v>
      </c>
      <c r="I1130" s="228">
        <v>1</v>
      </c>
      <c r="J1130" s="228" t="s">
        <v>5564</v>
      </c>
      <c r="K1130" s="228">
        <v>30600000</v>
      </c>
      <c r="L1130" s="229"/>
      <c r="M1130" s="230">
        <v>44439</v>
      </c>
      <c r="N1130" s="228">
        <v>1</v>
      </c>
      <c r="O1130" s="228" t="s">
        <v>5564</v>
      </c>
      <c r="P1130" s="228">
        <v>30600000</v>
      </c>
      <c r="Q1130" s="229"/>
      <c r="R1130" s="231">
        <v>11021</v>
      </c>
      <c r="S1130" s="230">
        <v>44452</v>
      </c>
      <c r="T1130" s="228" t="s">
        <v>5565</v>
      </c>
    </row>
    <row r="1131" spans="1:20" x14ac:dyDescent="0.25">
      <c r="A1131" s="209">
        <v>1121</v>
      </c>
      <c r="B1131" s="210" t="s">
        <v>7620</v>
      </c>
      <c r="C1131" s="228" t="s">
        <v>54</v>
      </c>
      <c r="D1131" s="228"/>
      <c r="E1131" s="226"/>
      <c r="F1131" s="228" t="s">
        <v>7621</v>
      </c>
      <c r="G1131" s="228" t="s">
        <v>94</v>
      </c>
      <c r="H1131" s="228" t="s">
        <v>5616</v>
      </c>
      <c r="I1131" s="228">
        <v>1</v>
      </c>
      <c r="J1131" s="228" t="s">
        <v>5564</v>
      </c>
      <c r="K1131" s="228">
        <v>18360000</v>
      </c>
      <c r="L1131" s="229"/>
      <c r="M1131" s="230">
        <v>44439</v>
      </c>
      <c r="N1131" s="228">
        <v>1</v>
      </c>
      <c r="O1131" s="228" t="s">
        <v>5564</v>
      </c>
      <c r="P1131" s="228">
        <v>14640000</v>
      </c>
      <c r="Q1131" s="229"/>
      <c r="R1131" s="231">
        <v>25221</v>
      </c>
      <c r="S1131" s="230">
        <v>44452</v>
      </c>
      <c r="T1131" s="228" t="s">
        <v>5565</v>
      </c>
    </row>
    <row r="1132" spans="1:20" x14ac:dyDescent="0.25">
      <c r="A1132" s="209">
        <v>1122</v>
      </c>
      <c r="B1132" s="210" t="s">
        <v>7622</v>
      </c>
      <c r="C1132" s="228" t="s">
        <v>54</v>
      </c>
      <c r="D1132" s="228"/>
      <c r="E1132" s="226"/>
      <c r="F1132" s="228" t="s">
        <v>7623</v>
      </c>
      <c r="G1132" s="228" t="s">
        <v>94</v>
      </c>
      <c r="H1132" s="228" t="s">
        <v>5755</v>
      </c>
      <c r="I1132" s="228">
        <v>1</v>
      </c>
      <c r="J1132" s="228" t="s">
        <v>5564</v>
      </c>
      <c r="K1132" s="228">
        <v>27336000</v>
      </c>
      <c r="L1132" s="229"/>
      <c r="M1132" s="230">
        <v>44439</v>
      </c>
      <c r="N1132" s="228">
        <v>1</v>
      </c>
      <c r="O1132" s="228" t="s">
        <v>5564</v>
      </c>
      <c r="P1132" s="228">
        <v>27336000</v>
      </c>
      <c r="Q1132" s="229"/>
      <c r="R1132" s="231">
        <v>11021</v>
      </c>
      <c r="S1132" s="230">
        <v>44452</v>
      </c>
      <c r="T1132" s="228" t="s">
        <v>5565</v>
      </c>
    </row>
    <row r="1133" spans="1:20" x14ac:dyDescent="0.25">
      <c r="A1133" s="209">
        <v>1123</v>
      </c>
      <c r="B1133" s="210" t="s">
        <v>7624</v>
      </c>
      <c r="C1133" s="228" t="s">
        <v>54</v>
      </c>
      <c r="D1133" s="228"/>
      <c r="E1133" s="226"/>
      <c r="F1133" s="228" t="s">
        <v>7625</v>
      </c>
      <c r="G1133" s="228" t="s">
        <v>94</v>
      </c>
      <c r="H1133" s="228" t="s">
        <v>5563</v>
      </c>
      <c r="I1133" s="228">
        <v>1</v>
      </c>
      <c r="J1133" s="228" t="s">
        <v>5564</v>
      </c>
      <c r="K1133" s="228">
        <v>16320000</v>
      </c>
      <c r="L1133" s="229"/>
      <c r="M1133" s="230">
        <v>44439</v>
      </c>
      <c r="N1133" s="228">
        <v>1</v>
      </c>
      <c r="O1133" s="228" t="s">
        <v>5564</v>
      </c>
      <c r="P1133" s="228">
        <v>15232000</v>
      </c>
      <c r="Q1133" s="229"/>
      <c r="R1133" s="231">
        <v>4821</v>
      </c>
      <c r="S1133" s="230">
        <v>44453</v>
      </c>
      <c r="T1133" s="228" t="s">
        <v>5565</v>
      </c>
    </row>
    <row r="1134" spans="1:20" x14ac:dyDescent="0.25">
      <c r="A1134" s="209">
        <v>1124</v>
      </c>
      <c r="B1134" s="210" t="s">
        <v>7626</v>
      </c>
      <c r="C1134" s="228" t="s">
        <v>54</v>
      </c>
      <c r="D1134" s="228"/>
      <c r="E1134" s="226"/>
      <c r="F1134" s="228" t="s">
        <v>7627</v>
      </c>
      <c r="G1134" s="228" t="s">
        <v>94</v>
      </c>
      <c r="H1134" s="228" t="s">
        <v>5791</v>
      </c>
      <c r="I1134" s="228">
        <v>1</v>
      </c>
      <c r="J1134" s="228" t="s">
        <v>5564</v>
      </c>
      <c r="K1134" s="228">
        <v>8452750000</v>
      </c>
      <c r="L1134" s="229"/>
      <c r="M1134" s="230">
        <v>44469</v>
      </c>
      <c r="N1134" s="228">
        <v>1</v>
      </c>
      <c r="O1134" s="228" t="s">
        <v>5564</v>
      </c>
      <c r="P1134" s="228">
        <v>16905500000</v>
      </c>
      <c r="Q1134" s="229"/>
      <c r="R1134" s="228">
        <v>22121</v>
      </c>
      <c r="S1134" s="230">
        <v>44453</v>
      </c>
      <c r="T1134" s="228" t="s">
        <v>5565</v>
      </c>
    </row>
    <row r="1135" spans="1:20" x14ac:dyDescent="0.25">
      <c r="A1135" s="209">
        <v>1125</v>
      </c>
      <c r="B1135" s="210" t="s">
        <v>7628</v>
      </c>
      <c r="C1135" s="228" t="s">
        <v>54</v>
      </c>
      <c r="D1135" s="228"/>
      <c r="E1135" s="226"/>
      <c r="F1135" s="228" t="s">
        <v>7629</v>
      </c>
      <c r="G1135" s="228" t="s">
        <v>94</v>
      </c>
      <c r="H1135" s="228" t="s">
        <v>5791</v>
      </c>
      <c r="I1135" s="228">
        <v>1</v>
      </c>
      <c r="J1135" s="228" t="s">
        <v>5564</v>
      </c>
      <c r="K1135" s="228">
        <v>388443900</v>
      </c>
      <c r="L1135" s="229"/>
      <c r="M1135" s="230">
        <v>44469</v>
      </c>
      <c r="N1135" s="228">
        <v>1</v>
      </c>
      <c r="O1135" s="228" t="s">
        <v>6068</v>
      </c>
      <c r="P1135" s="228">
        <v>388443900</v>
      </c>
      <c r="Q1135" s="229"/>
      <c r="R1135" s="231">
        <v>21421</v>
      </c>
      <c r="S1135" s="230">
        <v>44454</v>
      </c>
      <c r="T1135" s="228" t="s">
        <v>5565</v>
      </c>
    </row>
    <row r="1136" spans="1:20" x14ac:dyDescent="0.25">
      <c r="A1136" s="209">
        <v>1126</v>
      </c>
      <c r="B1136" s="210" t="s">
        <v>7630</v>
      </c>
      <c r="C1136" s="228" t="s">
        <v>54</v>
      </c>
      <c r="D1136" s="228"/>
      <c r="E1136" s="226"/>
      <c r="F1136" s="228" t="s">
        <v>7631</v>
      </c>
      <c r="G1136" s="228" t="s">
        <v>94</v>
      </c>
      <c r="H1136" s="228" t="s">
        <v>6892</v>
      </c>
      <c r="I1136" s="228">
        <v>1</v>
      </c>
      <c r="J1136" s="228" t="s">
        <v>5564</v>
      </c>
      <c r="K1136" s="228">
        <v>65688000</v>
      </c>
      <c r="L1136" s="229"/>
      <c r="M1136" s="230">
        <v>44469</v>
      </c>
      <c r="N1136" s="228">
        <v>1</v>
      </c>
      <c r="O1136" s="228" t="s">
        <v>5564</v>
      </c>
      <c r="P1136" s="228">
        <v>30600000</v>
      </c>
      <c r="Q1136" s="229"/>
      <c r="R1136" s="231">
        <v>11921</v>
      </c>
      <c r="S1136" s="230">
        <v>44454</v>
      </c>
      <c r="T1136" s="228" t="s">
        <v>5565</v>
      </c>
    </row>
    <row r="1137" spans="1:20" x14ac:dyDescent="0.25">
      <c r="A1137" s="209">
        <v>1127</v>
      </c>
      <c r="B1137" s="210" t="s">
        <v>7632</v>
      </c>
      <c r="C1137" s="228" t="s">
        <v>54</v>
      </c>
      <c r="D1137" s="228"/>
      <c r="E1137" s="226"/>
      <c r="F1137" s="228" t="s">
        <v>6561</v>
      </c>
      <c r="G1137" s="228" t="s">
        <v>94</v>
      </c>
      <c r="H1137" s="228" t="s">
        <v>6264</v>
      </c>
      <c r="I1137" s="228">
        <v>1</v>
      </c>
      <c r="J1137" s="228" t="s">
        <v>5564</v>
      </c>
      <c r="K1137" s="228">
        <v>22440000</v>
      </c>
      <c r="L1137" s="229"/>
      <c r="M1137" s="230">
        <v>44469</v>
      </c>
      <c r="N1137" s="228">
        <v>1</v>
      </c>
      <c r="O1137" s="228" t="s">
        <v>5564</v>
      </c>
      <c r="P1137" s="228">
        <v>22440000</v>
      </c>
      <c r="Q1137" s="229"/>
      <c r="R1137" s="231">
        <v>7121</v>
      </c>
      <c r="S1137" s="230">
        <v>44455</v>
      </c>
      <c r="T1137" s="228" t="s">
        <v>5565</v>
      </c>
    </row>
    <row r="1138" spans="1:20" x14ac:dyDescent="0.25">
      <c r="A1138" s="209">
        <v>1128</v>
      </c>
      <c r="B1138" s="210" t="s">
        <v>7633</v>
      </c>
      <c r="C1138" s="228" t="s">
        <v>54</v>
      </c>
      <c r="D1138" s="228"/>
      <c r="E1138" s="226"/>
      <c r="F1138" s="228" t="s">
        <v>6260</v>
      </c>
      <c r="G1138" s="228" t="s">
        <v>94</v>
      </c>
      <c r="H1138" s="228" t="s">
        <v>6261</v>
      </c>
      <c r="I1138" s="228">
        <v>1</v>
      </c>
      <c r="J1138" s="228" t="s">
        <v>5564</v>
      </c>
      <c r="K1138" s="228">
        <v>15504000</v>
      </c>
      <c r="L1138" s="229"/>
      <c r="M1138" s="230">
        <v>44469</v>
      </c>
      <c r="N1138" s="228">
        <v>1</v>
      </c>
      <c r="O1138" s="228" t="s">
        <v>5564</v>
      </c>
      <c r="P1138" s="228">
        <v>15504000</v>
      </c>
      <c r="Q1138" s="229"/>
      <c r="R1138" s="231">
        <v>7121</v>
      </c>
      <c r="S1138" s="230">
        <v>44455</v>
      </c>
      <c r="T1138" s="228" t="s">
        <v>5565</v>
      </c>
    </row>
    <row r="1139" spans="1:20" x14ac:dyDescent="0.25">
      <c r="A1139" s="209">
        <v>1129</v>
      </c>
      <c r="B1139" s="210" t="s">
        <v>7634</v>
      </c>
      <c r="C1139" s="228" t="s">
        <v>54</v>
      </c>
      <c r="D1139" s="228"/>
      <c r="E1139" s="226"/>
      <c r="F1139" s="228" t="s">
        <v>7288</v>
      </c>
      <c r="G1139" s="228" t="s">
        <v>94</v>
      </c>
      <c r="H1139" s="228" t="s">
        <v>5755</v>
      </c>
      <c r="I1139" s="228">
        <v>1</v>
      </c>
      <c r="J1139" s="228" t="s">
        <v>5564</v>
      </c>
      <c r="K1139" s="228">
        <v>6832000</v>
      </c>
      <c r="L1139" s="229"/>
      <c r="M1139" s="230">
        <v>44469</v>
      </c>
      <c r="N1139" s="228">
        <v>1</v>
      </c>
      <c r="O1139" s="228" t="s">
        <v>5564</v>
      </c>
      <c r="P1139" s="228">
        <v>6832000</v>
      </c>
      <c r="Q1139" s="229"/>
      <c r="R1139" s="231">
        <v>11521</v>
      </c>
      <c r="S1139" s="230">
        <v>44455</v>
      </c>
      <c r="T1139" s="228" t="s">
        <v>5565</v>
      </c>
    </row>
    <row r="1140" spans="1:20" x14ac:dyDescent="0.25">
      <c r="A1140" s="209">
        <v>1130</v>
      </c>
      <c r="B1140" s="210" t="s">
        <v>7635</v>
      </c>
      <c r="C1140" s="228" t="s">
        <v>54</v>
      </c>
      <c r="D1140" s="228"/>
      <c r="E1140" s="226"/>
      <c r="F1140" s="228" t="s">
        <v>7636</v>
      </c>
      <c r="G1140" s="228" t="s">
        <v>94</v>
      </c>
      <c r="H1140" s="228" t="s">
        <v>5755</v>
      </c>
      <c r="I1140" s="228">
        <v>1</v>
      </c>
      <c r="J1140" s="228" t="s">
        <v>5564</v>
      </c>
      <c r="K1140" s="228">
        <v>6832000</v>
      </c>
      <c r="L1140" s="229"/>
      <c r="M1140" s="230">
        <v>44469</v>
      </c>
      <c r="N1140" s="228">
        <v>1</v>
      </c>
      <c r="O1140" s="228" t="s">
        <v>5564</v>
      </c>
      <c r="P1140" s="228">
        <v>6832000</v>
      </c>
      <c r="Q1140" s="229"/>
      <c r="R1140" s="231">
        <v>11521</v>
      </c>
      <c r="S1140" s="230">
        <v>44455</v>
      </c>
      <c r="T1140" s="228" t="s">
        <v>5565</v>
      </c>
    </row>
    <row r="1141" spans="1:20" x14ac:dyDescent="0.25">
      <c r="A1141" s="209">
        <v>1131</v>
      </c>
      <c r="B1141" s="210" t="s">
        <v>7637</v>
      </c>
      <c r="C1141" s="228" t="s">
        <v>54</v>
      </c>
      <c r="D1141" s="228"/>
      <c r="E1141" s="226"/>
      <c r="F1141" s="228" t="s">
        <v>7638</v>
      </c>
      <c r="G1141" s="228" t="s">
        <v>94</v>
      </c>
      <c r="H1141" s="228" t="s">
        <v>6044</v>
      </c>
      <c r="I1141" s="228">
        <v>1</v>
      </c>
      <c r="J1141" s="228" t="s">
        <v>5564</v>
      </c>
      <c r="K1141" s="228">
        <v>14640000</v>
      </c>
      <c r="L1141" s="229"/>
      <c r="M1141" s="230">
        <v>44469</v>
      </c>
      <c r="N1141" s="228">
        <v>1</v>
      </c>
      <c r="O1141" s="228" t="s">
        <v>5564</v>
      </c>
      <c r="P1141" s="228">
        <v>14640000</v>
      </c>
      <c r="Q1141" s="229"/>
      <c r="R1141" s="231">
        <v>11021</v>
      </c>
      <c r="S1141" s="230">
        <v>44455</v>
      </c>
      <c r="T1141" s="228" t="s">
        <v>5565</v>
      </c>
    </row>
    <row r="1142" spans="1:20" x14ac:dyDescent="0.25">
      <c r="A1142" s="209">
        <v>1132</v>
      </c>
      <c r="B1142" s="210" t="s">
        <v>7639</v>
      </c>
      <c r="C1142" s="228" t="s">
        <v>54</v>
      </c>
      <c r="D1142" s="228"/>
      <c r="E1142" s="226"/>
      <c r="F1142" s="228" t="s">
        <v>7640</v>
      </c>
      <c r="G1142" s="228" t="s">
        <v>94</v>
      </c>
      <c r="H1142" s="228" t="s">
        <v>5755</v>
      </c>
      <c r="I1142" s="228">
        <v>1</v>
      </c>
      <c r="J1142" s="228" t="s">
        <v>5564</v>
      </c>
      <c r="K1142" s="228">
        <v>6272000</v>
      </c>
      <c r="L1142" s="229"/>
      <c r="M1142" s="230">
        <v>44469</v>
      </c>
      <c r="N1142" s="228">
        <v>1</v>
      </c>
      <c r="O1142" s="228" t="s">
        <v>5564</v>
      </c>
      <c r="P1142" s="228">
        <v>6272000</v>
      </c>
      <c r="Q1142" s="229"/>
      <c r="R1142" s="231">
        <v>11521</v>
      </c>
      <c r="S1142" s="230">
        <v>44455</v>
      </c>
      <c r="T1142" s="228" t="s">
        <v>5565</v>
      </c>
    </row>
    <row r="1143" spans="1:20" x14ac:dyDescent="0.25">
      <c r="A1143" s="209">
        <v>1133</v>
      </c>
      <c r="B1143" s="210" t="s">
        <v>7641</v>
      </c>
      <c r="C1143" s="228" t="s">
        <v>54</v>
      </c>
      <c r="D1143" s="228"/>
      <c r="E1143" s="226"/>
      <c r="F1143" s="228" t="s">
        <v>7642</v>
      </c>
      <c r="G1143" s="228" t="s">
        <v>94</v>
      </c>
      <c r="H1143" s="228" t="s">
        <v>7483</v>
      </c>
      <c r="I1143" s="228">
        <v>1</v>
      </c>
      <c r="J1143" s="228" t="s">
        <v>5564</v>
      </c>
      <c r="K1143" s="228">
        <v>20757000</v>
      </c>
      <c r="L1143" s="229"/>
      <c r="M1143" s="230">
        <v>44469</v>
      </c>
      <c r="N1143" s="228">
        <v>1</v>
      </c>
      <c r="O1143" s="228" t="s">
        <v>5564</v>
      </c>
      <c r="P1143" s="228">
        <v>20757000</v>
      </c>
      <c r="Q1143" s="229"/>
      <c r="R1143" s="231">
        <v>9321</v>
      </c>
      <c r="S1143" s="230">
        <v>44455</v>
      </c>
      <c r="T1143" s="228" t="s">
        <v>5565</v>
      </c>
    </row>
    <row r="1144" spans="1:20" x14ac:dyDescent="0.25">
      <c r="A1144" s="209">
        <v>1134</v>
      </c>
      <c r="B1144" s="210" t="s">
        <v>7643</v>
      </c>
      <c r="C1144" s="228" t="s">
        <v>54</v>
      </c>
      <c r="D1144" s="228"/>
      <c r="E1144" s="226"/>
      <c r="F1144" s="228" t="s">
        <v>7290</v>
      </c>
      <c r="G1144" s="228" t="s">
        <v>94</v>
      </c>
      <c r="H1144" s="228" t="s">
        <v>5755</v>
      </c>
      <c r="I1144" s="228">
        <v>1</v>
      </c>
      <c r="J1144" s="228" t="s">
        <v>5564</v>
      </c>
      <c r="K1144" s="228">
        <v>6832000</v>
      </c>
      <c r="L1144" s="229"/>
      <c r="M1144" s="230">
        <v>44469</v>
      </c>
      <c r="N1144" s="228">
        <v>1</v>
      </c>
      <c r="O1144" s="228" t="s">
        <v>5564</v>
      </c>
      <c r="P1144" s="228">
        <v>6832000</v>
      </c>
      <c r="Q1144" s="229"/>
      <c r="R1144" s="231">
        <v>11521</v>
      </c>
      <c r="S1144" s="230">
        <v>44455</v>
      </c>
      <c r="T1144" s="228" t="s">
        <v>5565</v>
      </c>
    </row>
    <row r="1145" spans="1:20" x14ac:dyDescent="0.25">
      <c r="A1145" s="209">
        <v>1135</v>
      </c>
      <c r="B1145" s="210" t="s">
        <v>7644</v>
      </c>
      <c r="C1145" s="228" t="s">
        <v>54</v>
      </c>
      <c r="D1145" s="228"/>
      <c r="E1145" s="226"/>
      <c r="F1145" s="228" t="s">
        <v>7288</v>
      </c>
      <c r="G1145" s="228" t="s">
        <v>94</v>
      </c>
      <c r="H1145" s="228" t="s">
        <v>5755</v>
      </c>
      <c r="I1145" s="228">
        <v>1</v>
      </c>
      <c r="J1145" s="228" t="s">
        <v>5564</v>
      </c>
      <c r="K1145" s="228">
        <v>6832000</v>
      </c>
      <c r="L1145" s="229"/>
      <c r="M1145" s="230">
        <v>44469</v>
      </c>
      <c r="N1145" s="228">
        <v>1</v>
      </c>
      <c r="O1145" s="228" t="s">
        <v>5564</v>
      </c>
      <c r="P1145" s="228">
        <v>6832000</v>
      </c>
      <c r="Q1145" s="229"/>
      <c r="R1145" s="231">
        <v>11521</v>
      </c>
      <c r="S1145" s="230">
        <v>44455</v>
      </c>
      <c r="T1145" s="228" t="s">
        <v>5565</v>
      </c>
    </row>
    <row r="1146" spans="1:20" x14ac:dyDescent="0.25">
      <c r="A1146" s="209">
        <v>1136</v>
      </c>
      <c r="B1146" s="210" t="s">
        <v>7645</v>
      </c>
      <c r="C1146" s="228" t="s">
        <v>54</v>
      </c>
      <c r="D1146" s="228"/>
      <c r="E1146" s="226"/>
      <c r="F1146" s="228" t="s">
        <v>7646</v>
      </c>
      <c r="G1146" s="228" t="s">
        <v>94</v>
      </c>
      <c r="H1146" s="228" t="s">
        <v>5616</v>
      </c>
      <c r="I1146" s="228">
        <v>1</v>
      </c>
      <c r="J1146" s="228" t="s">
        <v>5564</v>
      </c>
      <c r="K1146" s="228">
        <v>13708000</v>
      </c>
      <c r="L1146" s="229"/>
      <c r="M1146" s="230">
        <v>44469</v>
      </c>
      <c r="N1146" s="228">
        <v>1</v>
      </c>
      <c r="O1146" s="228" t="s">
        <v>5564</v>
      </c>
      <c r="P1146" s="228">
        <v>13708000</v>
      </c>
      <c r="Q1146" s="229"/>
      <c r="R1146" s="231">
        <v>25321</v>
      </c>
      <c r="S1146" s="230">
        <v>44455</v>
      </c>
      <c r="T1146" s="228" t="s">
        <v>5565</v>
      </c>
    </row>
    <row r="1147" spans="1:20" x14ac:dyDescent="0.25">
      <c r="A1147" s="209">
        <v>1137</v>
      </c>
      <c r="B1147" s="210" t="s">
        <v>7647</v>
      </c>
      <c r="C1147" s="228" t="s">
        <v>54</v>
      </c>
      <c r="D1147" s="228"/>
      <c r="E1147" s="226"/>
      <c r="F1147" s="228" t="s">
        <v>7648</v>
      </c>
      <c r="G1147" s="228" t="s">
        <v>94</v>
      </c>
      <c r="H1147" s="228" t="s">
        <v>5731</v>
      </c>
      <c r="I1147" s="228">
        <v>1</v>
      </c>
      <c r="J1147" s="228" t="s">
        <v>5564</v>
      </c>
      <c r="K1147" s="228">
        <v>22440000</v>
      </c>
      <c r="L1147" s="229"/>
      <c r="M1147" s="230">
        <v>44469</v>
      </c>
      <c r="N1147" s="228">
        <v>1</v>
      </c>
      <c r="O1147" s="228" t="s">
        <v>5564</v>
      </c>
      <c r="P1147" s="228">
        <v>19635000</v>
      </c>
      <c r="Q1147" s="229"/>
      <c r="R1147" s="231">
        <v>4221</v>
      </c>
      <c r="S1147" s="230">
        <v>44461</v>
      </c>
      <c r="T1147" s="228" t="s">
        <v>5565</v>
      </c>
    </row>
    <row r="1148" spans="1:20" x14ac:dyDescent="0.25">
      <c r="A1148" s="209">
        <v>1138</v>
      </c>
      <c r="B1148" s="210" t="s">
        <v>7649</v>
      </c>
      <c r="C1148" s="228" t="s">
        <v>54</v>
      </c>
      <c r="D1148" s="228"/>
      <c r="E1148" s="226"/>
      <c r="F1148" s="228" t="s">
        <v>7650</v>
      </c>
      <c r="G1148" s="228" t="s">
        <v>94</v>
      </c>
      <c r="H1148" s="228" t="s">
        <v>5731</v>
      </c>
      <c r="I1148" s="228">
        <v>1</v>
      </c>
      <c r="J1148" s="228" t="s">
        <v>5564</v>
      </c>
      <c r="K1148" s="228">
        <v>15504000</v>
      </c>
      <c r="L1148" s="229"/>
      <c r="M1148" s="230">
        <v>44469</v>
      </c>
      <c r="N1148" s="228">
        <v>1</v>
      </c>
      <c r="O1148" s="228" t="s">
        <v>5564</v>
      </c>
      <c r="P1148" s="228">
        <v>13566000</v>
      </c>
      <c r="Q1148" s="229"/>
      <c r="R1148" s="231">
        <v>4221</v>
      </c>
      <c r="S1148" s="230">
        <v>44461</v>
      </c>
      <c r="T1148" s="228" t="s">
        <v>5565</v>
      </c>
    </row>
    <row r="1149" spans="1:20" x14ac:dyDescent="0.25">
      <c r="A1149" s="209">
        <v>1139</v>
      </c>
      <c r="B1149" s="210" t="s">
        <v>7651</v>
      </c>
      <c r="C1149" s="228" t="s">
        <v>54</v>
      </c>
      <c r="D1149" s="228"/>
      <c r="E1149" s="226"/>
      <c r="F1149" s="228" t="s">
        <v>7652</v>
      </c>
      <c r="G1149" s="228" t="s">
        <v>94</v>
      </c>
      <c r="H1149" s="228" t="s">
        <v>5731</v>
      </c>
      <c r="I1149" s="228">
        <v>1</v>
      </c>
      <c r="J1149" s="228" t="s">
        <v>5564</v>
      </c>
      <c r="K1149" s="228">
        <v>11832000</v>
      </c>
      <c r="L1149" s="229"/>
      <c r="M1149" s="230">
        <v>44469</v>
      </c>
      <c r="N1149" s="228">
        <v>1</v>
      </c>
      <c r="O1149" s="228" t="s">
        <v>5564</v>
      </c>
      <c r="P1149" s="228">
        <v>10353000</v>
      </c>
      <c r="Q1149" s="229"/>
      <c r="R1149" s="231">
        <v>4221</v>
      </c>
      <c r="S1149" s="230">
        <v>44461</v>
      </c>
      <c r="T1149" s="228" t="s">
        <v>5565</v>
      </c>
    </row>
    <row r="1150" spans="1:20" x14ac:dyDescent="0.25">
      <c r="A1150" s="209">
        <v>1140</v>
      </c>
      <c r="B1150" s="210" t="s">
        <v>7653</v>
      </c>
      <c r="C1150" s="228" t="s">
        <v>54</v>
      </c>
      <c r="D1150" s="228"/>
      <c r="E1150" s="226"/>
      <c r="F1150" s="228" t="s">
        <v>7654</v>
      </c>
      <c r="G1150" s="228" t="s">
        <v>94</v>
      </c>
      <c r="H1150" s="228" t="s">
        <v>6784</v>
      </c>
      <c r="I1150" s="228">
        <v>1</v>
      </c>
      <c r="J1150" s="228" t="s">
        <v>5564</v>
      </c>
      <c r="K1150" s="228">
        <v>22440000</v>
      </c>
      <c r="L1150" s="229"/>
      <c r="M1150" s="230">
        <v>44469</v>
      </c>
      <c r="N1150" s="228">
        <v>1</v>
      </c>
      <c r="O1150" s="228" t="s">
        <v>5564</v>
      </c>
      <c r="P1150" s="228">
        <v>22440000</v>
      </c>
      <c r="Q1150" s="229"/>
      <c r="R1150" s="231">
        <v>9321</v>
      </c>
      <c r="S1150" s="230">
        <v>44461</v>
      </c>
      <c r="T1150" s="228" t="s">
        <v>5565</v>
      </c>
    </row>
    <row r="1151" spans="1:20" x14ac:dyDescent="0.25">
      <c r="A1151" s="209">
        <v>1141</v>
      </c>
      <c r="B1151" s="210" t="s">
        <v>7655</v>
      </c>
      <c r="C1151" s="228" t="s">
        <v>54</v>
      </c>
      <c r="D1151" s="228"/>
      <c r="E1151" s="226"/>
      <c r="F1151" s="228" t="s">
        <v>7656</v>
      </c>
      <c r="G1151" s="228" t="s">
        <v>94</v>
      </c>
      <c r="H1151" s="228" t="s">
        <v>5731</v>
      </c>
      <c r="I1151" s="228">
        <v>1</v>
      </c>
      <c r="J1151" s="228" t="s">
        <v>5564</v>
      </c>
      <c r="K1151" s="228">
        <v>16320000</v>
      </c>
      <c r="L1151" s="229"/>
      <c r="M1151" s="230">
        <v>44469</v>
      </c>
      <c r="N1151" s="228">
        <v>1</v>
      </c>
      <c r="O1151" s="228" t="s">
        <v>5564</v>
      </c>
      <c r="P1151" s="228">
        <v>14280000</v>
      </c>
      <c r="Q1151" s="229"/>
      <c r="R1151" s="231">
        <v>4221</v>
      </c>
      <c r="S1151" s="230">
        <v>44461</v>
      </c>
      <c r="T1151" s="228" t="s">
        <v>5565</v>
      </c>
    </row>
    <row r="1152" spans="1:20" x14ac:dyDescent="0.25">
      <c r="A1152" s="209">
        <v>1142</v>
      </c>
      <c r="B1152" s="210" t="s">
        <v>7657</v>
      </c>
      <c r="C1152" s="228" t="s">
        <v>54</v>
      </c>
      <c r="D1152" s="228"/>
      <c r="E1152" s="226"/>
      <c r="F1152" s="228" t="s">
        <v>7658</v>
      </c>
      <c r="G1152" s="228" t="s">
        <v>94</v>
      </c>
      <c r="H1152" s="228" t="s">
        <v>5731</v>
      </c>
      <c r="I1152" s="228">
        <v>1</v>
      </c>
      <c r="J1152" s="228" t="s">
        <v>5564</v>
      </c>
      <c r="K1152" s="228">
        <v>22440000</v>
      </c>
      <c r="L1152" s="229"/>
      <c r="M1152" s="230">
        <v>44469</v>
      </c>
      <c r="N1152" s="228">
        <v>1</v>
      </c>
      <c r="O1152" s="228" t="s">
        <v>5564</v>
      </c>
      <c r="P1152" s="228">
        <v>19635000</v>
      </c>
      <c r="Q1152" s="229"/>
      <c r="R1152" s="231">
        <v>4221</v>
      </c>
      <c r="S1152" s="230">
        <v>44461</v>
      </c>
      <c r="T1152" s="228" t="s">
        <v>5565</v>
      </c>
    </row>
    <row r="1153" spans="1:20" x14ac:dyDescent="0.25">
      <c r="A1153" s="209">
        <v>1143</v>
      </c>
      <c r="B1153" s="210" t="s">
        <v>7659</v>
      </c>
      <c r="C1153" s="228" t="s">
        <v>54</v>
      </c>
      <c r="D1153" s="228"/>
      <c r="E1153" s="226"/>
      <c r="F1153" s="228" t="s">
        <v>7658</v>
      </c>
      <c r="G1153" s="228" t="s">
        <v>94</v>
      </c>
      <c r="H1153" s="228" t="s">
        <v>5731</v>
      </c>
      <c r="I1153" s="228">
        <v>1</v>
      </c>
      <c r="J1153" s="228" t="s">
        <v>5564</v>
      </c>
      <c r="K1153" s="228">
        <v>22440000</v>
      </c>
      <c r="L1153" s="229"/>
      <c r="M1153" s="230">
        <v>44469</v>
      </c>
      <c r="N1153" s="228">
        <v>1</v>
      </c>
      <c r="O1153" s="228" t="s">
        <v>5564</v>
      </c>
      <c r="P1153" s="228">
        <v>19635000</v>
      </c>
      <c r="Q1153" s="229"/>
      <c r="R1153" s="231">
        <v>4221</v>
      </c>
      <c r="S1153" s="230">
        <v>44462</v>
      </c>
      <c r="T1153" s="228" t="s">
        <v>5565</v>
      </c>
    </row>
    <row r="1154" spans="1:20" x14ac:dyDescent="0.25">
      <c r="A1154" s="209">
        <v>1144</v>
      </c>
      <c r="B1154" s="210" t="s">
        <v>7660</v>
      </c>
      <c r="C1154" s="228" t="s">
        <v>54</v>
      </c>
      <c r="D1154" s="228"/>
      <c r="E1154" s="226"/>
      <c r="F1154" s="228" t="s">
        <v>7661</v>
      </c>
      <c r="G1154" s="228" t="s">
        <v>94</v>
      </c>
      <c r="H1154" s="228" t="s">
        <v>5755</v>
      </c>
      <c r="I1154" s="228">
        <v>1</v>
      </c>
      <c r="J1154" s="228" t="s">
        <v>5564</v>
      </c>
      <c r="K1154" s="228">
        <v>9760000</v>
      </c>
      <c r="L1154" s="229"/>
      <c r="M1154" s="230">
        <v>44469</v>
      </c>
      <c r="N1154" s="228">
        <v>1</v>
      </c>
      <c r="O1154" s="228" t="s">
        <v>5564</v>
      </c>
      <c r="P1154" s="228">
        <v>9760000</v>
      </c>
      <c r="Q1154" s="229"/>
      <c r="R1154" s="231">
        <v>11521</v>
      </c>
      <c r="S1154" s="230">
        <v>44462</v>
      </c>
      <c r="T1154" s="228" t="s">
        <v>5565</v>
      </c>
    </row>
    <row r="1155" spans="1:20" x14ac:dyDescent="0.25">
      <c r="A1155" s="209">
        <v>1145</v>
      </c>
      <c r="B1155" s="210" t="s">
        <v>7662</v>
      </c>
      <c r="C1155" s="228" t="s">
        <v>54</v>
      </c>
      <c r="D1155" s="228"/>
      <c r="E1155" s="226"/>
      <c r="F1155" s="228" t="s">
        <v>7663</v>
      </c>
      <c r="G1155" s="228" t="s">
        <v>94</v>
      </c>
      <c r="H1155" s="228" t="s">
        <v>5753</v>
      </c>
      <c r="I1155" s="228">
        <v>1</v>
      </c>
      <c r="J1155" s="228" t="s">
        <v>5564</v>
      </c>
      <c r="K1155" s="228">
        <v>30600000</v>
      </c>
      <c r="L1155" s="229"/>
      <c r="M1155" s="230">
        <v>44469</v>
      </c>
      <c r="N1155" s="228">
        <v>1</v>
      </c>
      <c r="O1155" s="228" t="s">
        <v>5564</v>
      </c>
      <c r="P1155" s="228">
        <v>30600000</v>
      </c>
      <c r="Q1155" s="229"/>
      <c r="R1155" s="231">
        <v>7121</v>
      </c>
      <c r="S1155" s="230">
        <v>44462</v>
      </c>
      <c r="T1155" s="228" t="s">
        <v>5565</v>
      </c>
    </row>
    <row r="1156" spans="1:20" x14ac:dyDescent="0.25">
      <c r="A1156" s="209">
        <v>1146</v>
      </c>
      <c r="B1156" s="210" t="s">
        <v>7664</v>
      </c>
      <c r="C1156" s="228" t="s">
        <v>54</v>
      </c>
      <c r="D1156" s="228"/>
      <c r="E1156" s="226"/>
      <c r="F1156" s="228" t="s">
        <v>7665</v>
      </c>
      <c r="G1156" s="228" t="s">
        <v>94</v>
      </c>
      <c r="H1156" s="228" t="s">
        <v>5731</v>
      </c>
      <c r="I1156" s="228">
        <v>1</v>
      </c>
      <c r="J1156" s="228" t="s">
        <v>5564</v>
      </c>
      <c r="K1156" s="228">
        <v>16320000</v>
      </c>
      <c r="L1156" s="229"/>
      <c r="M1156" s="230">
        <v>44469</v>
      </c>
      <c r="N1156" s="228">
        <v>1</v>
      </c>
      <c r="O1156" s="228" t="s">
        <v>5564</v>
      </c>
      <c r="P1156" s="228">
        <v>14280000</v>
      </c>
      <c r="Q1156" s="229"/>
      <c r="R1156" s="231">
        <v>4221</v>
      </c>
      <c r="S1156" s="230">
        <v>44462</v>
      </c>
      <c r="T1156" s="228" t="s">
        <v>5565</v>
      </c>
    </row>
    <row r="1157" spans="1:20" x14ac:dyDescent="0.25">
      <c r="A1157" s="209">
        <v>1147</v>
      </c>
      <c r="B1157" s="210" t="s">
        <v>7666</v>
      </c>
      <c r="C1157" s="228" t="s">
        <v>54</v>
      </c>
      <c r="D1157" s="228"/>
      <c r="E1157" s="226"/>
      <c r="F1157" s="228" t="s">
        <v>7667</v>
      </c>
      <c r="G1157" s="228" t="s">
        <v>94</v>
      </c>
      <c r="H1157" s="228" t="s">
        <v>5831</v>
      </c>
      <c r="I1157" s="228">
        <v>1</v>
      </c>
      <c r="J1157" s="228" t="s">
        <v>5564</v>
      </c>
      <c r="K1157" s="228">
        <v>27336000</v>
      </c>
      <c r="L1157" s="229"/>
      <c r="M1157" s="230">
        <v>44469</v>
      </c>
      <c r="N1157" s="228">
        <v>1</v>
      </c>
      <c r="O1157" s="228" t="s">
        <v>5564</v>
      </c>
      <c r="P1157" s="228">
        <v>23919000</v>
      </c>
      <c r="Q1157" s="229"/>
      <c r="R1157" s="231">
        <v>13421</v>
      </c>
      <c r="S1157" s="230">
        <v>44462</v>
      </c>
      <c r="T1157" s="228" t="s">
        <v>5565</v>
      </c>
    </row>
    <row r="1158" spans="1:20" x14ac:dyDescent="0.25">
      <c r="A1158" s="209">
        <v>1148</v>
      </c>
      <c r="B1158" s="210" t="s">
        <v>7668</v>
      </c>
      <c r="C1158" s="228" t="s">
        <v>54</v>
      </c>
      <c r="D1158" s="228"/>
      <c r="E1158" s="226"/>
      <c r="F1158" s="228" t="s">
        <v>7669</v>
      </c>
      <c r="G1158" s="228" t="s">
        <v>94</v>
      </c>
      <c r="H1158" s="228" t="s">
        <v>5731</v>
      </c>
      <c r="I1158" s="228">
        <v>1</v>
      </c>
      <c r="J1158" s="228" t="s">
        <v>5564</v>
      </c>
      <c r="K1158" s="228">
        <v>16320000</v>
      </c>
      <c r="L1158" s="229"/>
      <c r="M1158" s="230">
        <v>44469</v>
      </c>
      <c r="N1158" s="228">
        <v>1</v>
      </c>
      <c r="O1158" s="228" t="s">
        <v>5564</v>
      </c>
      <c r="P1158" s="228">
        <v>14280000</v>
      </c>
      <c r="Q1158" s="229"/>
      <c r="R1158" s="231">
        <v>4221</v>
      </c>
      <c r="S1158" s="230">
        <v>44462</v>
      </c>
      <c r="T1158" s="228" t="s">
        <v>5565</v>
      </c>
    </row>
    <row r="1159" spans="1:20" x14ac:dyDescent="0.25">
      <c r="A1159" s="209">
        <v>1149</v>
      </c>
      <c r="B1159" s="210" t="s">
        <v>7670</v>
      </c>
      <c r="C1159" s="228" t="s">
        <v>54</v>
      </c>
      <c r="D1159" s="228"/>
      <c r="E1159" s="226"/>
      <c r="F1159" s="228" t="s">
        <v>7671</v>
      </c>
      <c r="G1159" s="228" t="s">
        <v>94</v>
      </c>
      <c r="H1159" s="228" t="s">
        <v>5755</v>
      </c>
      <c r="I1159" s="228">
        <v>1</v>
      </c>
      <c r="J1159" s="228" t="s">
        <v>5564</v>
      </c>
      <c r="K1159" s="228">
        <v>9760000</v>
      </c>
      <c r="L1159" s="229"/>
      <c r="M1159" s="230">
        <v>44469</v>
      </c>
      <c r="N1159" s="228">
        <v>1</v>
      </c>
      <c r="O1159" s="228" t="s">
        <v>5564</v>
      </c>
      <c r="P1159" s="228">
        <v>9760000</v>
      </c>
      <c r="Q1159" s="229"/>
      <c r="R1159" s="231">
        <v>11521</v>
      </c>
      <c r="S1159" s="230">
        <v>44462</v>
      </c>
      <c r="T1159" s="228" t="s">
        <v>5565</v>
      </c>
    </row>
    <row r="1160" spans="1:20" x14ac:dyDescent="0.25">
      <c r="A1160" s="209">
        <v>1150</v>
      </c>
      <c r="B1160" s="210" t="s">
        <v>7672</v>
      </c>
      <c r="C1160" s="228" t="s">
        <v>54</v>
      </c>
      <c r="D1160" s="228"/>
      <c r="E1160" s="226"/>
      <c r="F1160" s="228" t="s">
        <v>7671</v>
      </c>
      <c r="G1160" s="228" t="s">
        <v>94</v>
      </c>
      <c r="H1160" s="228" t="s">
        <v>5755</v>
      </c>
      <c r="I1160" s="228">
        <v>1</v>
      </c>
      <c r="J1160" s="228" t="s">
        <v>5564</v>
      </c>
      <c r="K1160" s="228">
        <v>9760000</v>
      </c>
      <c r="L1160" s="229"/>
      <c r="M1160" s="230">
        <v>44469</v>
      </c>
      <c r="N1160" s="228">
        <v>1</v>
      </c>
      <c r="O1160" s="228" t="s">
        <v>5564</v>
      </c>
      <c r="P1160" s="228">
        <v>9760000</v>
      </c>
      <c r="Q1160" s="229"/>
      <c r="R1160" s="231">
        <v>11521</v>
      </c>
      <c r="S1160" s="230">
        <v>44462</v>
      </c>
      <c r="T1160" s="228" t="s">
        <v>5565</v>
      </c>
    </row>
    <row r="1161" spans="1:20" x14ac:dyDescent="0.25">
      <c r="A1161" s="209">
        <v>1151</v>
      </c>
      <c r="B1161" s="210" t="s">
        <v>7673</v>
      </c>
      <c r="C1161" s="228" t="s">
        <v>54</v>
      </c>
      <c r="D1161" s="228"/>
      <c r="E1161" s="226"/>
      <c r="F1161" s="228" t="s">
        <v>7674</v>
      </c>
      <c r="G1161" s="228" t="s">
        <v>94</v>
      </c>
      <c r="H1161" s="228" t="s">
        <v>5731</v>
      </c>
      <c r="I1161" s="228">
        <v>1</v>
      </c>
      <c r="J1161" s="228" t="s">
        <v>5564</v>
      </c>
      <c r="K1161" s="228">
        <v>28033000</v>
      </c>
      <c r="L1161" s="229"/>
      <c r="M1161" s="230">
        <v>44469</v>
      </c>
      <c r="N1161" s="228">
        <v>1</v>
      </c>
      <c r="O1161" s="228" t="s">
        <v>5564</v>
      </c>
      <c r="P1161" s="228">
        <v>27166000</v>
      </c>
      <c r="Q1161" s="229"/>
      <c r="R1161" s="231">
        <v>12621</v>
      </c>
      <c r="S1161" s="230">
        <v>44463</v>
      </c>
      <c r="T1161" s="228" t="s">
        <v>5565</v>
      </c>
    </row>
    <row r="1162" spans="1:20" x14ac:dyDescent="0.25">
      <c r="A1162" s="209">
        <v>1152</v>
      </c>
      <c r="B1162" s="210" t="s">
        <v>7675</v>
      </c>
      <c r="C1162" s="228" t="s">
        <v>54</v>
      </c>
      <c r="D1162" s="228"/>
      <c r="E1162" s="226"/>
      <c r="F1162" s="228" t="s">
        <v>7288</v>
      </c>
      <c r="G1162" s="228" t="s">
        <v>94</v>
      </c>
      <c r="H1162" s="228" t="s">
        <v>5755</v>
      </c>
      <c r="I1162" s="228">
        <v>1</v>
      </c>
      <c r="J1162" s="228" t="s">
        <v>5564</v>
      </c>
      <c r="K1162" s="228">
        <v>6832000</v>
      </c>
      <c r="L1162" s="229"/>
      <c r="M1162" s="230">
        <v>44469</v>
      </c>
      <c r="N1162" s="228">
        <v>1</v>
      </c>
      <c r="O1162" s="228" t="s">
        <v>5564</v>
      </c>
      <c r="P1162" s="228">
        <v>6832000</v>
      </c>
      <c r="Q1162" s="229"/>
      <c r="R1162" s="231">
        <v>11521</v>
      </c>
      <c r="S1162" s="230">
        <v>44463</v>
      </c>
      <c r="T1162" s="228" t="s">
        <v>5565</v>
      </c>
    </row>
    <row r="1163" spans="1:20" x14ac:dyDescent="0.25">
      <c r="A1163" s="209">
        <v>1153</v>
      </c>
      <c r="B1163" s="210" t="s">
        <v>7676</v>
      </c>
      <c r="C1163" s="228" t="s">
        <v>54</v>
      </c>
      <c r="D1163" s="228"/>
      <c r="E1163" s="226"/>
      <c r="F1163" s="228" t="s">
        <v>7677</v>
      </c>
      <c r="G1163" s="228" t="s">
        <v>94</v>
      </c>
      <c r="H1163" s="228" t="s">
        <v>6261</v>
      </c>
      <c r="I1163" s="228">
        <v>1</v>
      </c>
      <c r="J1163" s="228" t="s">
        <v>5564</v>
      </c>
      <c r="K1163" s="228">
        <v>34680000</v>
      </c>
      <c r="L1163" s="229"/>
      <c r="M1163" s="230">
        <v>44439</v>
      </c>
      <c r="N1163" s="228">
        <v>1</v>
      </c>
      <c r="O1163" s="228" t="s">
        <v>5564</v>
      </c>
      <c r="P1163" s="228">
        <v>44700000</v>
      </c>
      <c r="Q1163" s="229"/>
      <c r="R1163" s="231">
        <v>7121</v>
      </c>
      <c r="S1163" s="230">
        <v>44463</v>
      </c>
      <c r="T1163" s="228" t="s">
        <v>5565</v>
      </c>
    </row>
    <row r="1164" spans="1:20" x14ac:dyDescent="0.25">
      <c r="A1164" s="209">
        <v>1154</v>
      </c>
      <c r="B1164" s="210" t="s">
        <v>7678</v>
      </c>
      <c r="C1164" s="228" t="s">
        <v>54</v>
      </c>
      <c r="D1164" s="228"/>
      <c r="E1164" s="226"/>
      <c r="F1164" s="228" t="s">
        <v>7679</v>
      </c>
      <c r="G1164" s="228" t="s">
        <v>99</v>
      </c>
      <c r="H1164" s="228" t="s">
        <v>5755</v>
      </c>
      <c r="I1164" s="228">
        <v>1</v>
      </c>
      <c r="J1164" s="228" t="s">
        <v>5564</v>
      </c>
      <c r="K1164" s="228">
        <v>13500000</v>
      </c>
      <c r="L1164" s="229"/>
      <c r="M1164" s="230">
        <v>44469</v>
      </c>
      <c r="N1164" s="228">
        <v>1</v>
      </c>
      <c r="O1164" s="228" t="s">
        <v>5564</v>
      </c>
      <c r="P1164" s="228">
        <v>6980000</v>
      </c>
      <c r="Q1164" s="229"/>
      <c r="R1164" s="231">
        <v>13421</v>
      </c>
      <c r="S1164" s="230">
        <v>44466</v>
      </c>
      <c r="T1164" s="228" t="s">
        <v>5565</v>
      </c>
    </row>
    <row r="1165" spans="1:20" x14ac:dyDescent="0.25">
      <c r="A1165" s="209">
        <v>1155</v>
      </c>
      <c r="B1165" s="210" t="s">
        <v>7680</v>
      </c>
      <c r="C1165" s="228" t="s">
        <v>54</v>
      </c>
      <c r="D1165" s="228"/>
      <c r="E1165" s="226"/>
      <c r="F1165" s="228" t="s">
        <v>7681</v>
      </c>
      <c r="G1165" s="228" t="s">
        <v>99</v>
      </c>
      <c r="H1165" s="228" t="s">
        <v>7682</v>
      </c>
      <c r="I1165" s="228">
        <v>1</v>
      </c>
      <c r="J1165" s="228" t="s">
        <v>5564</v>
      </c>
      <c r="K1165" s="228">
        <v>22000000</v>
      </c>
      <c r="L1165" s="229"/>
      <c r="M1165" s="230">
        <v>44469</v>
      </c>
      <c r="N1165" s="228">
        <v>2500</v>
      </c>
      <c r="O1165" s="228" t="s">
        <v>6453</v>
      </c>
      <c r="P1165" s="228">
        <v>7280</v>
      </c>
      <c r="Q1165" s="229"/>
      <c r="R1165" s="231">
        <v>23121</v>
      </c>
      <c r="S1165" s="230">
        <v>44459</v>
      </c>
      <c r="T1165" s="228" t="s">
        <v>5565</v>
      </c>
    </row>
    <row r="1166" spans="1:20" x14ac:dyDescent="0.25">
      <c r="A1166" s="209">
        <v>1156</v>
      </c>
      <c r="B1166" s="210" t="s">
        <v>7683</v>
      </c>
      <c r="C1166" s="228" t="s">
        <v>54</v>
      </c>
      <c r="D1166" s="228"/>
      <c r="E1166" s="226"/>
      <c r="F1166" s="228" t="s">
        <v>7684</v>
      </c>
      <c r="G1166" s="228" t="s">
        <v>94</v>
      </c>
      <c r="H1166" s="228" t="s">
        <v>6291</v>
      </c>
      <c r="I1166" s="228">
        <v>1</v>
      </c>
      <c r="J1166" s="228" t="s">
        <v>5564</v>
      </c>
      <c r="K1166" s="228">
        <v>27336000</v>
      </c>
      <c r="L1166" s="229"/>
      <c r="M1166" s="230">
        <v>44469</v>
      </c>
      <c r="N1166" s="228">
        <v>1</v>
      </c>
      <c r="O1166" s="228" t="s">
        <v>5564</v>
      </c>
      <c r="P1166" s="228">
        <v>27336000</v>
      </c>
      <c r="Q1166" s="229"/>
      <c r="R1166" s="231">
        <v>7121</v>
      </c>
      <c r="S1166" s="230">
        <v>44459</v>
      </c>
      <c r="T1166" s="228" t="s">
        <v>5565</v>
      </c>
    </row>
    <row r="1167" spans="1:20" x14ac:dyDescent="0.25">
      <c r="A1167" s="209">
        <v>1157</v>
      </c>
      <c r="B1167" s="210" t="s">
        <v>7685</v>
      </c>
      <c r="C1167" s="228" t="s">
        <v>54</v>
      </c>
      <c r="D1167" s="228"/>
      <c r="E1167" s="226"/>
      <c r="F1167" s="228" t="s">
        <v>7671</v>
      </c>
      <c r="G1167" s="228" t="s">
        <v>94</v>
      </c>
      <c r="H1167" s="228" t="s">
        <v>5755</v>
      </c>
      <c r="I1167" s="228">
        <v>1</v>
      </c>
      <c r="J1167" s="228" t="s">
        <v>5564</v>
      </c>
      <c r="K1167" s="228">
        <v>9760000</v>
      </c>
      <c r="L1167" s="229"/>
      <c r="M1167" s="230">
        <v>44469</v>
      </c>
      <c r="N1167" s="228">
        <v>1</v>
      </c>
      <c r="O1167" s="228" t="s">
        <v>5564</v>
      </c>
      <c r="P1167" s="228">
        <v>9760000</v>
      </c>
      <c r="Q1167" s="229"/>
      <c r="R1167" s="231">
        <v>11521</v>
      </c>
      <c r="S1167" s="230">
        <v>44459</v>
      </c>
      <c r="T1167" s="228" t="s">
        <v>5565</v>
      </c>
    </row>
    <row r="1168" spans="1:20" x14ac:dyDescent="0.25">
      <c r="A1168" s="209">
        <v>1158</v>
      </c>
      <c r="B1168" s="210" t="s">
        <v>7686</v>
      </c>
      <c r="C1168" s="228" t="s">
        <v>54</v>
      </c>
      <c r="D1168" s="228"/>
      <c r="E1168" s="226"/>
      <c r="F1168" s="228" t="s">
        <v>7687</v>
      </c>
      <c r="G1168" s="228" t="s">
        <v>94</v>
      </c>
      <c r="H1168" s="228" t="s">
        <v>7596</v>
      </c>
      <c r="I1168" s="228">
        <v>1</v>
      </c>
      <c r="J1168" s="228" t="s">
        <v>5564</v>
      </c>
      <c r="K1168" s="228">
        <v>13708000</v>
      </c>
      <c r="L1168" s="229"/>
      <c r="M1168" s="230">
        <v>44469</v>
      </c>
      <c r="N1168" s="228">
        <v>1</v>
      </c>
      <c r="O1168" s="228" t="s">
        <v>5564</v>
      </c>
      <c r="P1168" s="228">
        <v>13708000</v>
      </c>
      <c r="Q1168" s="229"/>
      <c r="R1168" s="231">
        <v>11021</v>
      </c>
      <c r="S1168" s="230">
        <v>44460</v>
      </c>
      <c r="T1168" s="228" t="s">
        <v>5565</v>
      </c>
    </row>
    <row r="1169" spans="1:20" x14ac:dyDescent="0.25">
      <c r="A1169" s="209">
        <v>1159</v>
      </c>
      <c r="B1169" s="210" t="s">
        <v>7688</v>
      </c>
      <c r="C1169" s="228" t="s">
        <v>54</v>
      </c>
      <c r="D1169" s="228"/>
      <c r="E1169" s="226"/>
      <c r="F1169" s="228" t="s">
        <v>7689</v>
      </c>
      <c r="G1169" s="228" t="s">
        <v>94</v>
      </c>
      <c r="H1169" s="228" t="s">
        <v>7619</v>
      </c>
      <c r="I1169" s="228">
        <v>1</v>
      </c>
      <c r="J1169" s="228" t="s">
        <v>5564</v>
      </c>
      <c r="K1169" s="228">
        <v>27336000</v>
      </c>
      <c r="L1169" s="229"/>
      <c r="M1169" s="230">
        <v>44469</v>
      </c>
      <c r="N1169" s="228">
        <v>1</v>
      </c>
      <c r="O1169" s="228" t="s">
        <v>5564</v>
      </c>
      <c r="P1169" s="228">
        <v>27336000</v>
      </c>
      <c r="Q1169" s="229"/>
      <c r="R1169" s="231">
        <v>11021</v>
      </c>
      <c r="S1169" s="230">
        <v>44460</v>
      </c>
      <c r="T1169" s="228" t="s">
        <v>5565</v>
      </c>
    </row>
    <row r="1170" spans="1:20" x14ac:dyDescent="0.25">
      <c r="A1170" s="209">
        <v>1160</v>
      </c>
      <c r="B1170" s="210" t="s">
        <v>7690</v>
      </c>
      <c r="C1170" s="228" t="s">
        <v>54</v>
      </c>
      <c r="D1170" s="228"/>
      <c r="E1170" s="226"/>
      <c r="F1170" s="228" t="s">
        <v>7691</v>
      </c>
      <c r="G1170" s="228" t="s">
        <v>94</v>
      </c>
      <c r="H1170" s="228" t="s">
        <v>5831</v>
      </c>
      <c r="I1170" s="228">
        <v>1</v>
      </c>
      <c r="J1170" s="228" t="s">
        <v>5564</v>
      </c>
      <c r="K1170" s="228">
        <v>27336000</v>
      </c>
      <c r="L1170" s="229"/>
      <c r="M1170" s="230">
        <v>44469</v>
      </c>
      <c r="N1170" s="228">
        <v>1</v>
      </c>
      <c r="O1170" s="228" t="s">
        <v>5564</v>
      </c>
      <c r="P1170" s="228">
        <v>23919000</v>
      </c>
      <c r="Q1170" s="229"/>
      <c r="R1170" s="231">
        <v>13421</v>
      </c>
      <c r="S1170" s="230">
        <v>44461</v>
      </c>
      <c r="T1170" s="228" t="s">
        <v>5565</v>
      </c>
    </row>
    <row r="1171" spans="1:20" x14ac:dyDescent="0.25">
      <c r="A1171" s="209">
        <v>1161</v>
      </c>
      <c r="B1171" s="210" t="s">
        <v>7692</v>
      </c>
      <c r="C1171" s="228" t="s">
        <v>54</v>
      </c>
      <c r="D1171" s="228"/>
      <c r="E1171" s="226"/>
      <c r="F1171" s="228" t="s">
        <v>6469</v>
      </c>
      <c r="G1171" s="228" t="s">
        <v>94</v>
      </c>
      <c r="H1171" s="228" t="s">
        <v>5755</v>
      </c>
      <c r="I1171" s="228">
        <v>1</v>
      </c>
      <c r="J1171" s="228" t="s">
        <v>5564</v>
      </c>
      <c r="K1171" s="228">
        <v>27336000</v>
      </c>
      <c r="L1171" s="229"/>
      <c r="M1171" s="230">
        <v>44469</v>
      </c>
      <c r="N1171" s="228">
        <v>1</v>
      </c>
      <c r="O1171" s="228" t="s">
        <v>5564</v>
      </c>
      <c r="P1171" s="228">
        <v>27336000</v>
      </c>
      <c r="Q1171" s="229"/>
      <c r="R1171" s="231">
        <v>7121</v>
      </c>
      <c r="S1171" s="230">
        <v>44466</v>
      </c>
      <c r="T1171" s="228" t="s">
        <v>5565</v>
      </c>
    </row>
    <row r="1172" spans="1:20" x14ac:dyDescent="0.25">
      <c r="A1172" s="209">
        <v>1162</v>
      </c>
      <c r="B1172" s="210" t="s">
        <v>7693</v>
      </c>
      <c r="C1172" s="228" t="s">
        <v>54</v>
      </c>
      <c r="D1172" s="228"/>
      <c r="E1172" s="226"/>
      <c r="F1172" s="228" t="s">
        <v>7658</v>
      </c>
      <c r="G1172" s="228" t="s">
        <v>94</v>
      </c>
      <c r="H1172" s="228" t="s">
        <v>5731</v>
      </c>
      <c r="I1172" s="228">
        <v>1</v>
      </c>
      <c r="J1172" s="228" t="s">
        <v>5564</v>
      </c>
      <c r="K1172" s="228">
        <v>22440000</v>
      </c>
      <c r="L1172" s="229"/>
      <c r="M1172" s="230">
        <v>44469</v>
      </c>
      <c r="N1172" s="228">
        <v>1</v>
      </c>
      <c r="O1172" s="228" t="s">
        <v>5564</v>
      </c>
      <c r="P1172" s="228">
        <v>19635000</v>
      </c>
      <c r="Q1172" s="229"/>
      <c r="R1172" s="231">
        <v>4221</v>
      </c>
      <c r="S1172" s="230">
        <v>44467</v>
      </c>
      <c r="T1172" s="228" t="s">
        <v>5565</v>
      </c>
    </row>
    <row r="1173" spans="1:20" x14ac:dyDescent="0.25">
      <c r="A1173" s="209">
        <v>1163</v>
      </c>
      <c r="B1173" s="210" t="s">
        <v>7694</v>
      </c>
      <c r="C1173" s="228" t="s">
        <v>54</v>
      </c>
      <c r="D1173" s="228"/>
      <c r="E1173" s="226"/>
      <c r="F1173" s="228" t="s">
        <v>7671</v>
      </c>
      <c r="G1173" s="228" t="s">
        <v>94</v>
      </c>
      <c r="H1173" s="228" t="s">
        <v>5755</v>
      </c>
      <c r="I1173" s="228">
        <v>1</v>
      </c>
      <c r="J1173" s="228" t="s">
        <v>5564</v>
      </c>
      <c r="K1173" s="228">
        <v>9760000</v>
      </c>
      <c r="L1173" s="229"/>
      <c r="M1173" s="230">
        <v>44469</v>
      </c>
      <c r="N1173" s="228">
        <v>1</v>
      </c>
      <c r="O1173" s="228" t="s">
        <v>5564</v>
      </c>
      <c r="P1173" s="228">
        <v>9760000</v>
      </c>
      <c r="Q1173" s="229"/>
      <c r="R1173" s="231">
        <v>11521</v>
      </c>
      <c r="S1173" s="230">
        <v>44467</v>
      </c>
      <c r="T1173" s="228" t="s">
        <v>5565</v>
      </c>
    </row>
    <row r="1174" spans="1:20" x14ac:dyDescent="0.25">
      <c r="A1174" s="209">
        <v>1164</v>
      </c>
      <c r="B1174" s="210" t="s">
        <v>7695</v>
      </c>
      <c r="C1174" s="228" t="s">
        <v>54</v>
      </c>
      <c r="D1174" s="228"/>
      <c r="E1174" s="226"/>
      <c r="F1174" s="228" t="s">
        <v>7696</v>
      </c>
      <c r="G1174" s="228" t="s">
        <v>94</v>
      </c>
      <c r="H1174" s="228" t="s">
        <v>5731</v>
      </c>
      <c r="I1174" s="228">
        <v>1</v>
      </c>
      <c r="J1174" s="228" t="s">
        <v>5564</v>
      </c>
      <c r="K1174" s="228">
        <v>20757000</v>
      </c>
      <c r="L1174" s="229"/>
      <c r="M1174" s="230">
        <v>44469</v>
      </c>
      <c r="N1174" s="228">
        <v>1</v>
      </c>
      <c r="O1174" s="228" t="s">
        <v>5564</v>
      </c>
      <c r="P1174" s="228">
        <v>20757000</v>
      </c>
      <c r="Q1174" s="229"/>
      <c r="R1174" s="231">
        <v>9321</v>
      </c>
      <c r="S1174" s="230">
        <v>44453</v>
      </c>
      <c r="T1174" s="228" t="s">
        <v>5565</v>
      </c>
    </row>
    <row r="1175" spans="1:20" x14ac:dyDescent="0.25">
      <c r="A1175" s="209">
        <v>1165</v>
      </c>
      <c r="B1175" s="210" t="s">
        <v>7697</v>
      </c>
      <c r="C1175" s="228" t="s">
        <v>54</v>
      </c>
      <c r="D1175" s="228"/>
      <c r="E1175" s="226"/>
      <c r="F1175" s="228" t="s">
        <v>7698</v>
      </c>
      <c r="G1175" s="228" t="s">
        <v>94</v>
      </c>
      <c r="H1175" s="228" t="s">
        <v>5791</v>
      </c>
      <c r="I1175" s="228">
        <v>1</v>
      </c>
      <c r="J1175" s="228" t="s">
        <v>5564</v>
      </c>
      <c r="K1175" s="228">
        <v>921016500</v>
      </c>
      <c r="L1175" s="229"/>
      <c r="M1175" s="230">
        <v>44469</v>
      </c>
      <c r="N1175" s="228">
        <v>1</v>
      </c>
      <c r="O1175" s="228" t="s">
        <v>6068</v>
      </c>
      <c r="P1175" s="228">
        <v>920696400</v>
      </c>
      <c r="Q1175" s="229"/>
      <c r="R1175" s="231">
        <v>9321</v>
      </c>
      <c r="S1175" s="230">
        <v>44468</v>
      </c>
      <c r="T1175" s="228" t="s">
        <v>5565</v>
      </c>
    </row>
    <row r="1176" spans="1:20" x14ac:dyDescent="0.25">
      <c r="A1176" s="209">
        <v>1166</v>
      </c>
      <c r="B1176" s="210" t="s">
        <v>7699</v>
      </c>
      <c r="C1176" s="228" t="s">
        <v>54</v>
      </c>
      <c r="D1176" s="228"/>
      <c r="E1176" s="226"/>
      <c r="F1176" s="228" t="s">
        <v>7700</v>
      </c>
      <c r="G1176" s="228" t="s">
        <v>94</v>
      </c>
      <c r="H1176" s="228" t="s">
        <v>5831</v>
      </c>
      <c r="I1176" s="228">
        <v>1</v>
      </c>
      <c r="J1176" s="228" t="s">
        <v>5564</v>
      </c>
      <c r="K1176" s="228">
        <v>27336000</v>
      </c>
      <c r="L1176" s="229"/>
      <c r="M1176" s="230">
        <v>44469</v>
      </c>
      <c r="N1176" s="228">
        <v>1</v>
      </c>
      <c r="O1176" s="228" t="s">
        <v>5564</v>
      </c>
      <c r="P1176" s="228">
        <v>23919000</v>
      </c>
      <c r="Q1176" s="229"/>
      <c r="R1176" s="231">
        <v>13421</v>
      </c>
      <c r="S1176" s="230">
        <v>44468</v>
      </c>
      <c r="T1176" s="228" t="s">
        <v>5565</v>
      </c>
    </row>
    <row r="1177" spans="1:20" x14ac:dyDescent="0.25">
      <c r="A1177" s="209">
        <v>1167</v>
      </c>
      <c r="B1177" s="210" t="s">
        <v>7701</v>
      </c>
      <c r="C1177" s="228" t="s">
        <v>54</v>
      </c>
      <c r="D1177" s="228"/>
      <c r="E1177" s="226"/>
      <c r="F1177" s="228" t="s">
        <v>7702</v>
      </c>
      <c r="G1177" s="228" t="s">
        <v>94</v>
      </c>
      <c r="H1177" s="228" t="s">
        <v>5831</v>
      </c>
      <c r="I1177" s="228">
        <v>1</v>
      </c>
      <c r="J1177" s="228" t="s">
        <v>5564</v>
      </c>
      <c r="K1177" s="228">
        <v>27336000</v>
      </c>
      <c r="L1177" s="229"/>
      <c r="M1177" s="230">
        <v>44469</v>
      </c>
      <c r="N1177" s="228">
        <v>1</v>
      </c>
      <c r="O1177" s="228" t="s">
        <v>5564</v>
      </c>
      <c r="P1177" s="228">
        <v>23919000</v>
      </c>
      <c r="Q1177" s="229"/>
      <c r="R1177" s="231">
        <v>13421</v>
      </c>
      <c r="S1177" s="230">
        <v>44469</v>
      </c>
      <c r="T1177" s="228" t="s">
        <v>5565</v>
      </c>
    </row>
    <row r="1178" spans="1:20" x14ac:dyDescent="0.25">
      <c r="A1178" s="209">
        <v>1168</v>
      </c>
      <c r="B1178" s="210" t="s">
        <v>7703</v>
      </c>
      <c r="C1178" s="228" t="s">
        <v>54</v>
      </c>
      <c r="D1178" s="228"/>
      <c r="E1178" s="226"/>
      <c r="F1178" s="228" t="s">
        <v>7704</v>
      </c>
      <c r="G1178" s="228" t="s">
        <v>94</v>
      </c>
      <c r="H1178" s="228" t="s">
        <v>5791</v>
      </c>
      <c r="I1178" s="228">
        <v>1</v>
      </c>
      <c r="J1178" s="228" t="s">
        <v>5564</v>
      </c>
      <c r="K1178" s="228">
        <v>14994000</v>
      </c>
      <c r="L1178" s="229"/>
      <c r="M1178" s="230">
        <v>44469</v>
      </c>
      <c r="N1178" s="228">
        <v>1</v>
      </c>
      <c r="O1178" s="228" t="s">
        <v>5564</v>
      </c>
      <c r="P1178" s="228">
        <v>12852000</v>
      </c>
      <c r="Q1178" s="229"/>
      <c r="R1178" s="231">
        <v>721</v>
      </c>
      <c r="S1178" s="230">
        <v>44469</v>
      </c>
      <c r="T1178" s="228" t="s">
        <v>5565</v>
      </c>
    </row>
    <row r="1179" spans="1:20" x14ac:dyDescent="0.25">
      <c r="A1179" s="209">
        <v>1169</v>
      </c>
      <c r="B1179" s="210" t="s">
        <v>7705</v>
      </c>
      <c r="C1179" s="228" t="s">
        <v>54</v>
      </c>
      <c r="D1179" s="228"/>
      <c r="E1179" s="226"/>
      <c r="F1179" s="228" t="s">
        <v>7706</v>
      </c>
      <c r="G1179" s="228" t="s">
        <v>94</v>
      </c>
      <c r="H1179" s="228" t="s">
        <v>5791</v>
      </c>
      <c r="I1179" s="228">
        <v>1</v>
      </c>
      <c r="J1179" s="228" t="s">
        <v>5564</v>
      </c>
      <c r="K1179" s="228">
        <v>14994000</v>
      </c>
      <c r="L1179" s="229"/>
      <c r="M1179" s="230">
        <v>44469</v>
      </c>
      <c r="N1179" s="228">
        <v>1</v>
      </c>
      <c r="O1179" s="228" t="s">
        <v>5564</v>
      </c>
      <c r="P1179" s="228">
        <v>12852000</v>
      </c>
      <c r="Q1179" s="229"/>
      <c r="R1179" s="231">
        <v>721</v>
      </c>
      <c r="S1179" s="230">
        <v>44469</v>
      </c>
      <c r="T1179" s="228" t="s">
        <v>5565</v>
      </c>
    </row>
    <row r="1180" spans="1:20" x14ac:dyDescent="0.25">
      <c r="A1180" s="209">
        <v>1170</v>
      </c>
      <c r="B1180" s="210" t="s">
        <v>7707</v>
      </c>
      <c r="C1180" s="228" t="s">
        <v>54</v>
      </c>
      <c r="D1180" s="228"/>
      <c r="E1180" s="226"/>
      <c r="F1180" s="228" t="s">
        <v>7708</v>
      </c>
      <c r="G1180" s="228" t="s">
        <v>94</v>
      </c>
      <c r="H1180" s="228" t="s">
        <v>5791</v>
      </c>
      <c r="I1180" s="228">
        <v>1</v>
      </c>
      <c r="J1180" s="228" t="s">
        <v>5564</v>
      </c>
      <c r="K1180" s="228">
        <v>14994000</v>
      </c>
      <c r="L1180" s="229"/>
      <c r="M1180" s="230">
        <v>44469</v>
      </c>
      <c r="N1180" s="228">
        <v>1</v>
      </c>
      <c r="O1180" s="228" t="s">
        <v>5564</v>
      </c>
      <c r="P1180" s="228">
        <v>12852000</v>
      </c>
      <c r="Q1180" s="229"/>
      <c r="R1180" s="231">
        <v>721</v>
      </c>
      <c r="S1180" s="230">
        <v>44469</v>
      </c>
      <c r="T1180" s="228" t="s">
        <v>5565</v>
      </c>
    </row>
    <row r="1181" spans="1:20" x14ac:dyDescent="0.25">
      <c r="A1181" s="209">
        <v>1171</v>
      </c>
      <c r="B1181" s="210" t="s">
        <v>7709</v>
      </c>
      <c r="C1181" s="228" t="s">
        <v>54</v>
      </c>
      <c r="D1181" s="228"/>
      <c r="E1181" s="226"/>
      <c r="F1181" s="228" t="s">
        <v>7710</v>
      </c>
      <c r="G1181" s="228" t="s">
        <v>94</v>
      </c>
      <c r="H1181" s="228" t="s">
        <v>5791</v>
      </c>
      <c r="I1181" s="228">
        <v>1</v>
      </c>
      <c r="J1181" s="228" t="s">
        <v>5564</v>
      </c>
      <c r="K1181" s="228">
        <v>14994000</v>
      </c>
      <c r="L1181" s="229"/>
      <c r="M1181" s="230">
        <v>44469</v>
      </c>
      <c r="N1181" s="228">
        <v>1</v>
      </c>
      <c r="O1181" s="228" t="s">
        <v>5564</v>
      </c>
      <c r="P1181" s="228">
        <v>12852000</v>
      </c>
      <c r="Q1181" s="229"/>
      <c r="R1181" s="231">
        <v>721</v>
      </c>
      <c r="S1181" s="230">
        <v>44469</v>
      </c>
      <c r="T1181" s="228" t="s">
        <v>5565</v>
      </c>
    </row>
    <row r="1182" spans="1:20" x14ac:dyDescent="0.25">
      <c r="A1182" s="209">
        <v>1172</v>
      </c>
      <c r="B1182" s="210" t="s">
        <v>7711</v>
      </c>
      <c r="C1182" s="228" t="s">
        <v>54</v>
      </c>
      <c r="D1182" s="228"/>
      <c r="E1182" s="226"/>
      <c r="F1182" s="228" t="s">
        <v>7712</v>
      </c>
      <c r="G1182" s="228" t="s">
        <v>94</v>
      </c>
      <c r="H1182" s="228" t="s">
        <v>5563</v>
      </c>
      <c r="I1182" s="228">
        <v>1</v>
      </c>
      <c r="J1182" s="228" t="s">
        <v>5564</v>
      </c>
      <c r="K1182" s="228">
        <v>12852000</v>
      </c>
      <c r="L1182" s="229"/>
      <c r="M1182" s="230">
        <v>44469</v>
      </c>
      <c r="N1182" s="228">
        <v>1</v>
      </c>
      <c r="O1182" s="228" t="s">
        <v>5564</v>
      </c>
      <c r="P1182" s="228">
        <v>12852000</v>
      </c>
      <c r="Q1182" s="229"/>
      <c r="R1182" s="231">
        <v>19621</v>
      </c>
      <c r="S1182" s="230">
        <v>44469</v>
      </c>
      <c r="T1182" s="228" t="s">
        <v>5565</v>
      </c>
    </row>
    <row r="1183" spans="1:20" x14ac:dyDescent="0.25">
      <c r="A1183" s="209">
        <v>1173</v>
      </c>
      <c r="B1183" s="210" t="s">
        <v>7713</v>
      </c>
      <c r="C1183" s="228" t="s">
        <v>54</v>
      </c>
      <c r="D1183" s="228"/>
      <c r="E1183" s="226"/>
      <c r="F1183" s="228" t="s">
        <v>7714</v>
      </c>
      <c r="G1183" s="228" t="s">
        <v>94</v>
      </c>
      <c r="H1183" s="228" t="s">
        <v>5831</v>
      </c>
      <c r="I1183" s="228">
        <v>1</v>
      </c>
      <c r="J1183" s="228" t="s">
        <v>5564</v>
      </c>
      <c r="K1183" s="228">
        <v>27336000</v>
      </c>
      <c r="L1183" s="229"/>
      <c r="M1183" s="230">
        <v>44469</v>
      </c>
      <c r="N1183" s="228">
        <v>1</v>
      </c>
      <c r="O1183" s="228" t="s">
        <v>5564</v>
      </c>
      <c r="P1183" s="228">
        <v>20502000</v>
      </c>
      <c r="Q1183" s="229"/>
      <c r="R1183" s="231">
        <v>13421</v>
      </c>
      <c r="S1183" s="230">
        <v>44469</v>
      </c>
      <c r="T1183" s="228" t="s">
        <v>5565</v>
      </c>
    </row>
    <row r="1184" spans="1:20" x14ac:dyDescent="0.25">
      <c r="A1184" s="209">
        <v>1174</v>
      </c>
      <c r="B1184" s="210" t="s">
        <v>7715</v>
      </c>
      <c r="C1184" s="228" t="s">
        <v>54</v>
      </c>
      <c r="D1184" s="228"/>
      <c r="E1184" s="226"/>
      <c r="F1184" s="228" t="s">
        <v>7716</v>
      </c>
      <c r="G1184" s="228" t="s">
        <v>94</v>
      </c>
      <c r="H1184" s="228" t="s">
        <v>5791</v>
      </c>
      <c r="I1184" s="228">
        <v>1</v>
      </c>
      <c r="J1184" s="228" t="s">
        <v>5564</v>
      </c>
      <c r="K1184" s="228">
        <v>14994000</v>
      </c>
      <c r="L1184" s="229"/>
      <c r="M1184" s="230">
        <v>44469</v>
      </c>
      <c r="N1184" s="228">
        <v>1</v>
      </c>
      <c r="O1184" s="228" t="s">
        <v>5564</v>
      </c>
      <c r="P1184" s="228">
        <v>12852000</v>
      </c>
      <c r="Q1184" s="229"/>
      <c r="R1184" s="231">
        <v>721</v>
      </c>
      <c r="S1184" s="230">
        <v>44469</v>
      </c>
      <c r="T1184" s="228" t="s">
        <v>5565</v>
      </c>
    </row>
    <row r="1185" spans="1:20" x14ac:dyDescent="0.25">
      <c r="A1185" s="209">
        <v>1175</v>
      </c>
      <c r="B1185" s="210" t="s">
        <v>7717</v>
      </c>
      <c r="C1185" s="228" t="s">
        <v>54</v>
      </c>
      <c r="D1185" s="228"/>
      <c r="E1185" s="226"/>
      <c r="F1185" s="228" t="s">
        <v>7718</v>
      </c>
      <c r="G1185" s="228" t="s">
        <v>94</v>
      </c>
      <c r="H1185" s="228" t="s">
        <v>5791</v>
      </c>
      <c r="I1185" s="228">
        <v>1</v>
      </c>
      <c r="J1185" s="228" t="s">
        <v>5564</v>
      </c>
      <c r="K1185" s="228">
        <v>14994000</v>
      </c>
      <c r="L1185" s="229"/>
      <c r="M1185" s="230">
        <v>44469</v>
      </c>
      <c r="N1185" s="228">
        <v>1</v>
      </c>
      <c r="O1185" s="228" t="s">
        <v>5564</v>
      </c>
      <c r="P1185" s="228">
        <v>12852000</v>
      </c>
      <c r="Q1185" s="229"/>
      <c r="R1185" s="231">
        <v>721</v>
      </c>
      <c r="S1185" s="230">
        <v>44469</v>
      </c>
      <c r="T1185" s="228" t="s">
        <v>5565</v>
      </c>
    </row>
    <row r="1186" spans="1:20" x14ac:dyDescent="0.25">
      <c r="A1186" s="209">
        <v>1176</v>
      </c>
      <c r="B1186" s="210" t="s">
        <v>7719</v>
      </c>
      <c r="C1186" s="228" t="s">
        <v>54</v>
      </c>
      <c r="D1186" s="228"/>
      <c r="E1186" s="226"/>
      <c r="F1186" s="228" t="s">
        <v>7720</v>
      </c>
      <c r="G1186" s="228" t="s">
        <v>94</v>
      </c>
      <c r="H1186" s="228" t="s">
        <v>5791</v>
      </c>
      <c r="I1186" s="228">
        <v>1</v>
      </c>
      <c r="J1186" s="228" t="s">
        <v>5564</v>
      </c>
      <c r="K1186" s="228">
        <v>14994000</v>
      </c>
      <c r="L1186" s="229"/>
      <c r="M1186" s="230">
        <v>44469</v>
      </c>
      <c r="N1186" s="228">
        <v>1</v>
      </c>
      <c r="O1186" s="228" t="s">
        <v>5564</v>
      </c>
      <c r="P1186" s="228">
        <v>12852000</v>
      </c>
      <c r="Q1186" s="229"/>
      <c r="R1186" s="231">
        <v>721</v>
      </c>
      <c r="S1186" s="230">
        <v>44469</v>
      </c>
      <c r="T1186" s="228" t="s">
        <v>5565</v>
      </c>
    </row>
    <row r="1187" spans="1:20" x14ac:dyDescent="0.25">
      <c r="A1187" s="209">
        <v>1177</v>
      </c>
      <c r="B1187" s="210" t="s">
        <v>7721</v>
      </c>
      <c r="C1187" s="228" t="s">
        <v>54</v>
      </c>
      <c r="D1187" s="228"/>
      <c r="E1187" s="226"/>
      <c r="F1187" s="228" t="s">
        <v>7722</v>
      </c>
      <c r="G1187" s="228" t="s">
        <v>94</v>
      </c>
      <c r="H1187" s="228" t="s">
        <v>5791</v>
      </c>
      <c r="I1187" s="228">
        <v>1</v>
      </c>
      <c r="J1187" s="228" t="s">
        <v>5564</v>
      </c>
      <c r="K1187" s="228">
        <v>14994000</v>
      </c>
      <c r="L1187" s="229"/>
      <c r="M1187" s="230">
        <v>44469</v>
      </c>
      <c r="N1187" s="228">
        <v>1</v>
      </c>
      <c r="O1187" s="228" t="s">
        <v>5564</v>
      </c>
      <c r="P1187" s="228">
        <v>12852000</v>
      </c>
      <c r="Q1187" s="229"/>
      <c r="R1187" s="231">
        <v>721</v>
      </c>
      <c r="S1187" s="230">
        <v>44469</v>
      </c>
      <c r="T1187" s="228" t="s">
        <v>5565</v>
      </c>
    </row>
    <row r="1188" spans="1:20" x14ac:dyDescent="0.25">
      <c r="A1188" s="209">
        <v>1178</v>
      </c>
      <c r="B1188" s="210" t="s">
        <v>7723</v>
      </c>
      <c r="C1188" s="228" t="s">
        <v>54</v>
      </c>
      <c r="D1188" s="228"/>
      <c r="E1188" s="226"/>
      <c r="F1188" s="228" t="s">
        <v>7724</v>
      </c>
      <c r="G1188" s="228" t="s">
        <v>99</v>
      </c>
      <c r="H1188" s="228" t="s">
        <v>5861</v>
      </c>
      <c r="I1188" s="228">
        <v>1</v>
      </c>
      <c r="J1188" s="228" t="s">
        <v>5564</v>
      </c>
      <c r="K1188" s="228">
        <v>11000000</v>
      </c>
      <c r="L1188" s="229"/>
      <c r="M1188" s="230">
        <v>44469</v>
      </c>
      <c r="N1188" s="228">
        <v>1</v>
      </c>
      <c r="O1188" s="228" t="s">
        <v>5564</v>
      </c>
      <c r="P1188" s="228">
        <v>1607485.14</v>
      </c>
      <c r="Q1188" s="229"/>
      <c r="R1188" s="231">
        <v>20721</v>
      </c>
      <c r="S1188" s="230">
        <v>44480</v>
      </c>
      <c r="T1188" s="228" t="s">
        <v>5565</v>
      </c>
    </row>
    <row r="1189" spans="1:20" x14ac:dyDescent="0.25">
      <c r="A1189" s="209">
        <v>1179</v>
      </c>
      <c r="B1189" s="210" t="s">
        <v>7725</v>
      </c>
      <c r="C1189" s="228" t="s">
        <v>54</v>
      </c>
      <c r="D1189" s="228"/>
      <c r="E1189" s="226"/>
      <c r="F1189" s="228" t="s">
        <v>7724</v>
      </c>
      <c r="G1189" s="228" t="s">
        <v>99</v>
      </c>
      <c r="H1189" s="228" t="s">
        <v>5861</v>
      </c>
      <c r="I1189" s="228">
        <v>1</v>
      </c>
      <c r="J1189" s="228" t="s">
        <v>5564</v>
      </c>
      <c r="K1189" s="228">
        <v>11000000</v>
      </c>
      <c r="L1189" s="229"/>
      <c r="M1189" s="230">
        <v>44469</v>
      </c>
      <c r="N1189" s="228">
        <v>1</v>
      </c>
      <c r="O1189" s="228" t="s">
        <v>5564</v>
      </c>
      <c r="P1189" s="228">
        <v>418665.78</v>
      </c>
      <c r="Q1189" s="229"/>
      <c r="R1189" s="231">
        <v>20721</v>
      </c>
      <c r="S1189" s="230">
        <v>44484</v>
      </c>
      <c r="T1189" s="228" t="s">
        <v>5565</v>
      </c>
    </row>
    <row r="1190" spans="1:20" x14ac:dyDescent="0.25">
      <c r="A1190" s="209">
        <v>1180</v>
      </c>
      <c r="B1190" s="210" t="s">
        <v>7726</v>
      </c>
      <c r="C1190" s="228" t="s">
        <v>54</v>
      </c>
      <c r="D1190" s="228"/>
      <c r="E1190" s="226"/>
      <c r="F1190" s="228" t="s">
        <v>7724</v>
      </c>
      <c r="G1190" s="228" t="s">
        <v>99</v>
      </c>
      <c r="H1190" s="228" t="s">
        <v>5861</v>
      </c>
      <c r="I1190" s="228">
        <v>1</v>
      </c>
      <c r="J1190" s="228" t="s">
        <v>5564</v>
      </c>
      <c r="K1190" s="228">
        <v>11000000</v>
      </c>
      <c r="L1190" s="229"/>
      <c r="M1190" s="230">
        <v>44469</v>
      </c>
      <c r="N1190" s="228">
        <v>100</v>
      </c>
      <c r="O1190" s="228" t="s">
        <v>7727</v>
      </c>
      <c r="P1190" s="228">
        <v>3598.56</v>
      </c>
      <c r="Q1190" s="229"/>
      <c r="R1190" s="231">
        <v>721</v>
      </c>
      <c r="S1190" s="230">
        <v>44469</v>
      </c>
      <c r="T1190" s="228" t="s">
        <v>5565</v>
      </c>
    </row>
    <row r="1191" spans="1:20" x14ac:dyDescent="0.25">
      <c r="A1191" s="209">
        <v>1181</v>
      </c>
      <c r="B1191" s="210" t="s">
        <v>7728</v>
      </c>
      <c r="C1191" s="228" t="s">
        <v>54</v>
      </c>
      <c r="D1191" s="228"/>
      <c r="E1191" s="226"/>
      <c r="F1191" s="228" t="s">
        <v>7724</v>
      </c>
      <c r="G1191" s="228" t="s">
        <v>99</v>
      </c>
      <c r="H1191" s="228" t="s">
        <v>5861</v>
      </c>
      <c r="I1191" s="228">
        <v>1</v>
      </c>
      <c r="J1191" s="228" t="s">
        <v>5564</v>
      </c>
      <c r="K1191" s="228">
        <v>11000000</v>
      </c>
      <c r="L1191" s="229"/>
      <c r="M1191" s="230">
        <v>44469</v>
      </c>
      <c r="N1191" s="228">
        <v>7</v>
      </c>
      <c r="O1191" s="228" t="s">
        <v>6453</v>
      </c>
      <c r="P1191" s="228">
        <v>70716.62</v>
      </c>
      <c r="Q1191" s="229"/>
      <c r="R1191" s="231">
        <v>20721</v>
      </c>
      <c r="S1191" s="230">
        <v>44536</v>
      </c>
      <c r="T1191" s="228" t="s">
        <v>5565</v>
      </c>
    </row>
    <row r="1192" spans="1:20" x14ac:dyDescent="0.25">
      <c r="A1192" s="209">
        <v>1182</v>
      </c>
      <c r="B1192" s="210" t="s">
        <v>7729</v>
      </c>
      <c r="C1192" s="228" t="s">
        <v>54</v>
      </c>
      <c r="D1192" s="228"/>
      <c r="E1192" s="226"/>
      <c r="F1192" s="228" t="s">
        <v>7724</v>
      </c>
      <c r="G1192" s="228" t="s">
        <v>99</v>
      </c>
      <c r="H1192" s="228" t="s">
        <v>5861</v>
      </c>
      <c r="I1192" s="228">
        <v>1</v>
      </c>
      <c r="J1192" s="228" t="s">
        <v>5564</v>
      </c>
      <c r="K1192" s="228">
        <v>11000000</v>
      </c>
      <c r="L1192" s="229"/>
      <c r="M1192" s="230">
        <v>44469</v>
      </c>
      <c r="N1192" s="228">
        <v>163</v>
      </c>
      <c r="O1192" s="228" t="s">
        <v>7727</v>
      </c>
      <c r="P1192" s="228">
        <v>1169.11165644172</v>
      </c>
      <c r="Q1192" s="229"/>
      <c r="R1192" s="231">
        <v>20721</v>
      </c>
      <c r="S1192" s="230">
        <v>44509</v>
      </c>
      <c r="T1192" s="228" t="s">
        <v>5565</v>
      </c>
    </row>
    <row r="1193" spans="1:20" x14ac:dyDescent="0.25">
      <c r="A1193" s="209">
        <v>1183</v>
      </c>
      <c r="B1193" s="210" t="s">
        <v>7730</v>
      </c>
      <c r="C1193" s="228" t="s">
        <v>54</v>
      </c>
      <c r="D1193" s="228"/>
      <c r="E1193" s="226"/>
      <c r="F1193" s="228" t="s">
        <v>7724</v>
      </c>
      <c r="G1193" s="228" t="s">
        <v>99</v>
      </c>
      <c r="H1193" s="228" t="s">
        <v>5861</v>
      </c>
      <c r="I1193" s="228">
        <v>1</v>
      </c>
      <c r="J1193" s="228" t="s">
        <v>5564</v>
      </c>
      <c r="K1193" s="228">
        <v>11000000</v>
      </c>
      <c r="L1193" s="229"/>
      <c r="M1193" s="230">
        <v>44469</v>
      </c>
      <c r="N1193" s="228">
        <v>311</v>
      </c>
      <c r="O1193" s="228" t="s">
        <v>7727</v>
      </c>
      <c r="P1193" s="228">
        <v>1373.37942122187</v>
      </c>
      <c r="Q1193" s="229"/>
      <c r="R1193" s="231">
        <v>20721</v>
      </c>
      <c r="S1193" s="230">
        <v>44509</v>
      </c>
      <c r="T1193" s="228" t="s">
        <v>5565</v>
      </c>
    </row>
    <row r="1194" spans="1:20" x14ac:dyDescent="0.25">
      <c r="A1194" s="209">
        <v>1184</v>
      </c>
      <c r="B1194" s="210" t="s">
        <v>7731</v>
      </c>
      <c r="C1194" s="228" t="s">
        <v>54</v>
      </c>
      <c r="D1194" s="228"/>
      <c r="E1194" s="226"/>
      <c r="F1194" s="228" t="s">
        <v>7724</v>
      </c>
      <c r="G1194" s="228" t="s">
        <v>99</v>
      </c>
      <c r="H1194" s="228" t="s">
        <v>5861</v>
      </c>
      <c r="I1194" s="228">
        <v>1</v>
      </c>
      <c r="J1194" s="228" t="s">
        <v>5564</v>
      </c>
      <c r="K1194" s="228">
        <v>11000000</v>
      </c>
      <c r="L1194" s="229"/>
      <c r="M1194" s="230">
        <v>44469</v>
      </c>
      <c r="N1194" s="228">
        <v>302</v>
      </c>
      <c r="O1194" s="228" t="s">
        <v>7727</v>
      </c>
      <c r="P1194" s="228">
        <v>1687.34817880795</v>
      </c>
      <c r="Q1194" s="229"/>
      <c r="R1194" s="231">
        <v>20721</v>
      </c>
      <c r="S1194" s="230">
        <v>44509</v>
      </c>
      <c r="T1194" s="228" t="s">
        <v>5565</v>
      </c>
    </row>
    <row r="1195" spans="1:20" x14ac:dyDescent="0.25">
      <c r="A1195" s="209">
        <v>1185</v>
      </c>
      <c r="B1195" s="210" t="s">
        <v>7732</v>
      </c>
      <c r="C1195" s="228" t="s">
        <v>54</v>
      </c>
      <c r="D1195" s="228"/>
      <c r="E1195" s="226"/>
      <c r="F1195" s="228" t="s">
        <v>7724</v>
      </c>
      <c r="G1195" s="228" t="s">
        <v>99</v>
      </c>
      <c r="H1195" s="228" t="s">
        <v>5861</v>
      </c>
      <c r="I1195" s="228">
        <v>1</v>
      </c>
      <c r="J1195" s="228" t="s">
        <v>5564</v>
      </c>
      <c r="K1195" s="228">
        <v>11000000</v>
      </c>
      <c r="L1195" s="229"/>
      <c r="M1195" s="230">
        <v>44469</v>
      </c>
      <c r="N1195" s="228">
        <v>516</v>
      </c>
      <c r="O1195" s="228" t="s">
        <v>7727</v>
      </c>
      <c r="P1195" s="228">
        <v>2062.1492248062</v>
      </c>
      <c r="Q1195" s="229"/>
      <c r="R1195" s="231">
        <v>20721</v>
      </c>
      <c r="S1195" s="230">
        <v>44509</v>
      </c>
      <c r="T1195" s="228" t="s">
        <v>5565</v>
      </c>
    </row>
    <row r="1196" spans="1:20" x14ac:dyDescent="0.25">
      <c r="A1196" s="209">
        <v>1186</v>
      </c>
      <c r="B1196" s="210" t="s">
        <v>7733</v>
      </c>
      <c r="C1196" s="228" t="s">
        <v>54</v>
      </c>
      <c r="D1196" s="228"/>
      <c r="E1196" s="226"/>
      <c r="F1196" s="228" t="s">
        <v>7724</v>
      </c>
      <c r="G1196" s="228" t="s">
        <v>99</v>
      </c>
      <c r="H1196" s="228" t="s">
        <v>5861</v>
      </c>
      <c r="I1196" s="228">
        <v>1</v>
      </c>
      <c r="J1196" s="228" t="s">
        <v>5564</v>
      </c>
      <c r="K1196" s="228">
        <v>11000000</v>
      </c>
      <c r="L1196" s="229"/>
      <c r="M1196" s="230">
        <v>44469</v>
      </c>
      <c r="N1196" s="228">
        <v>675</v>
      </c>
      <c r="O1196" s="228" t="s">
        <v>7727</v>
      </c>
      <c r="P1196" s="228">
        <v>2059.6126814814802</v>
      </c>
      <c r="Q1196" s="229"/>
      <c r="R1196" s="231">
        <v>20721</v>
      </c>
      <c r="S1196" s="230">
        <v>44509</v>
      </c>
      <c r="T1196" s="228" t="s">
        <v>5565</v>
      </c>
    </row>
    <row r="1197" spans="1:20" x14ac:dyDescent="0.25">
      <c r="A1197" s="209">
        <v>1187</v>
      </c>
      <c r="B1197" s="210" t="s">
        <v>7734</v>
      </c>
      <c r="C1197" s="228" t="s">
        <v>54</v>
      </c>
      <c r="D1197" s="228"/>
      <c r="E1197" s="226"/>
      <c r="F1197" s="228" t="s">
        <v>7724</v>
      </c>
      <c r="G1197" s="228" t="s">
        <v>99</v>
      </c>
      <c r="H1197" s="228" t="s">
        <v>5861</v>
      </c>
      <c r="I1197" s="228">
        <v>1</v>
      </c>
      <c r="J1197" s="228" t="s">
        <v>5564</v>
      </c>
      <c r="K1197" s="228">
        <v>11000000</v>
      </c>
      <c r="L1197" s="229"/>
      <c r="M1197" s="230">
        <v>44469</v>
      </c>
      <c r="N1197" s="228">
        <v>304</v>
      </c>
      <c r="O1197" s="228" t="s">
        <v>7727</v>
      </c>
      <c r="P1197" s="228">
        <v>2064.8300328947398</v>
      </c>
      <c r="Q1197" s="229"/>
      <c r="R1197" s="231">
        <v>20721</v>
      </c>
      <c r="S1197" s="230">
        <v>44509</v>
      </c>
      <c r="T1197" s="228" t="s">
        <v>5565</v>
      </c>
    </row>
    <row r="1198" spans="1:20" x14ac:dyDescent="0.25">
      <c r="A1198" s="209">
        <v>1188</v>
      </c>
      <c r="B1198" s="210" t="s">
        <v>7735</v>
      </c>
      <c r="C1198" s="228" t="s">
        <v>54</v>
      </c>
      <c r="D1198" s="228"/>
      <c r="E1198" s="226"/>
      <c r="F1198" s="228" t="s">
        <v>7724</v>
      </c>
      <c r="G1198" s="228" t="s">
        <v>99</v>
      </c>
      <c r="H1198" s="228" t="s">
        <v>5861</v>
      </c>
      <c r="I1198" s="228">
        <v>1</v>
      </c>
      <c r="J1198" s="228" t="s">
        <v>5564</v>
      </c>
      <c r="K1198" s="228">
        <v>11000000</v>
      </c>
      <c r="L1198" s="229"/>
      <c r="M1198" s="230">
        <v>44469</v>
      </c>
      <c r="N1198" s="228">
        <v>301</v>
      </c>
      <c r="O1198" s="228" t="s">
        <v>7727</v>
      </c>
      <c r="P1198" s="228">
        <v>2058.2004651162802</v>
      </c>
      <c r="Q1198" s="229"/>
      <c r="R1198" s="231">
        <v>20721</v>
      </c>
      <c r="S1198" s="230">
        <v>44509</v>
      </c>
      <c r="T1198" s="228" t="s">
        <v>5565</v>
      </c>
    </row>
    <row r="1199" spans="1:20" x14ac:dyDescent="0.25">
      <c r="A1199" s="209">
        <v>1189</v>
      </c>
      <c r="B1199" s="210" t="s">
        <v>7736</v>
      </c>
      <c r="C1199" s="228" t="s">
        <v>54</v>
      </c>
      <c r="D1199" s="228"/>
      <c r="E1199" s="226"/>
      <c r="F1199" s="228" t="s">
        <v>7737</v>
      </c>
      <c r="G1199" s="228" t="s">
        <v>94</v>
      </c>
      <c r="H1199" s="228" t="s">
        <v>5666</v>
      </c>
      <c r="I1199" s="228">
        <v>1</v>
      </c>
      <c r="J1199" s="228" t="s">
        <v>5564</v>
      </c>
      <c r="K1199" s="228">
        <v>28050000</v>
      </c>
      <c r="L1199" s="229"/>
      <c r="M1199" s="230">
        <v>44439</v>
      </c>
      <c r="N1199" s="228">
        <v>1</v>
      </c>
      <c r="O1199" s="228" t="s">
        <v>5564</v>
      </c>
      <c r="P1199" s="228">
        <v>26180000</v>
      </c>
      <c r="Q1199" s="229"/>
      <c r="R1199" s="231">
        <v>4921</v>
      </c>
      <c r="S1199" s="230">
        <v>44427</v>
      </c>
      <c r="T1199" s="228" t="s">
        <v>5565</v>
      </c>
    </row>
    <row r="1200" spans="1:20" x14ac:dyDescent="0.25">
      <c r="A1200" s="209">
        <v>1190</v>
      </c>
      <c r="B1200" s="210" t="s">
        <v>7738</v>
      </c>
      <c r="C1200" s="228" t="s">
        <v>54</v>
      </c>
      <c r="D1200" s="228"/>
      <c r="E1200" s="226"/>
      <c r="F1200" s="228" t="s">
        <v>7739</v>
      </c>
      <c r="G1200" s="228" t="s">
        <v>99</v>
      </c>
      <c r="H1200" s="228" t="s">
        <v>5616</v>
      </c>
      <c r="I1200" s="228">
        <v>1</v>
      </c>
      <c r="J1200" s="228" t="s">
        <v>5564</v>
      </c>
      <c r="K1200" s="228">
        <v>610902640</v>
      </c>
      <c r="L1200" s="229"/>
      <c r="M1200" s="230">
        <v>44439</v>
      </c>
      <c r="N1200" s="228">
        <v>1</v>
      </c>
      <c r="O1200" s="228" t="s">
        <v>5564</v>
      </c>
      <c r="P1200" s="228">
        <v>528080745.63999999</v>
      </c>
      <c r="Q1200" s="229"/>
      <c r="R1200" s="231">
        <v>21321</v>
      </c>
      <c r="S1200" s="230">
        <v>44434</v>
      </c>
      <c r="T1200" s="228" t="s">
        <v>5565</v>
      </c>
    </row>
    <row r="1201" spans="1:20" x14ac:dyDescent="0.25">
      <c r="A1201" s="209">
        <v>1191</v>
      </c>
      <c r="B1201" s="210" t="s">
        <v>7740</v>
      </c>
      <c r="C1201" s="228" t="s">
        <v>54</v>
      </c>
      <c r="D1201" s="228"/>
      <c r="E1201" s="226"/>
      <c r="F1201" s="228" t="s">
        <v>7741</v>
      </c>
      <c r="G1201" s="228" t="s">
        <v>94</v>
      </c>
      <c r="H1201" s="228" t="s">
        <v>5791</v>
      </c>
      <c r="I1201" s="228">
        <v>1</v>
      </c>
      <c r="J1201" s="228" t="s">
        <v>5564</v>
      </c>
      <c r="K1201" s="228">
        <v>14994000</v>
      </c>
      <c r="L1201" s="229"/>
      <c r="M1201" s="230">
        <v>44469</v>
      </c>
      <c r="N1201" s="228">
        <v>1</v>
      </c>
      <c r="O1201" s="228" t="s">
        <v>5564</v>
      </c>
      <c r="P1201" s="228">
        <v>12852000</v>
      </c>
      <c r="Q1201" s="229"/>
      <c r="R1201" s="231">
        <v>721</v>
      </c>
      <c r="S1201" s="230">
        <v>44470</v>
      </c>
      <c r="T1201" s="228" t="s">
        <v>5565</v>
      </c>
    </row>
    <row r="1202" spans="1:20" x14ac:dyDescent="0.25">
      <c r="A1202" s="209">
        <v>1192</v>
      </c>
      <c r="B1202" s="210" t="s">
        <v>7742</v>
      </c>
      <c r="C1202" s="228" t="s">
        <v>54</v>
      </c>
      <c r="D1202" s="228"/>
      <c r="E1202" s="226"/>
      <c r="F1202" s="228" t="s">
        <v>7743</v>
      </c>
      <c r="G1202" s="228" t="s">
        <v>94</v>
      </c>
      <c r="H1202" s="228" t="s">
        <v>5791</v>
      </c>
      <c r="I1202" s="228">
        <v>1</v>
      </c>
      <c r="J1202" s="228" t="s">
        <v>5564</v>
      </c>
      <c r="K1202" s="228">
        <v>14994000</v>
      </c>
      <c r="L1202" s="229"/>
      <c r="M1202" s="230">
        <v>44469</v>
      </c>
      <c r="N1202" s="228">
        <v>1</v>
      </c>
      <c r="O1202" s="228" t="s">
        <v>5564</v>
      </c>
      <c r="P1202" s="228">
        <v>12852000</v>
      </c>
      <c r="Q1202" s="229"/>
      <c r="R1202" s="231">
        <v>721</v>
      </c>
      <c r="S1202" s="230">
        <v>44470</v>
      </c>
      <c r="T1202" s="228" t="s">
        <v>5565</v>
      </c>
    </row>
    <row r="1203" spans="1:20" x14ac:dyDescent="0.25">
      <c r="A1203" s="209">
        <v>1193</v>
      </c>
      <c r="B1203" s="210" t="s">
        <v>7744</v>
      </c>
      <c r="C1203" s="228" t="s">
        <v>54</v>
      </c>
      <c r="D1203" s="228"/>
      <c r="E1203" s="226"/>
      <c r="F1203" s="228" t="s">
        <v>7745</v>
      </c>
      <c r="G1203" s="228" t="s">
        <v>94</v>
      </c>
      <c r="H1203" s="228" t="s">
        <v>5791</v>
      </c>
      <c r="I1203" s="228">
        <v>1</v>
      </c>
      <c r="J1203" s="228" t="s">
        <v>5564</v>
      </c>
      <c r="K1203" s="228">
        <v>14994000</v>
      </c>
      <c r="L1203" s="229"/>
      <c r="M1203" s="230">
        <v>44469</v>
      </c>
      <c r="N1203" s="228">
        <v>1</v>
      </c>
      <c r="O1203" s="228" t="s">
        <v>5564</v>
      </c>
      <c r="P1203" s="228">
        <v>12852000</v>
      </c>
      <c r="Q1203" s="229"/>
      <c r="R1203" s="231">
        <v>721</v>
      </c>
      <c r="S1203" s="230">
        <v>44470</v>
      </c>
      <c r="T1203" s="228" t="s">
        <v>5565</v>
      </c>
    </row>
    <row r="1204" spans="1:20" x14ac:dyDescent="0.25">
      <c r="A1204" s="209">
        <v>1194</v>
      </c>
      <c r="B1204" s="210" t="s">
        <v>7746</v>
      </c>
      <c r="C1204" s="228" t="s">
        <v>54</v>
      </c>
      <c r="D1204" s="228"/>
      <c r="E1204" s="226"/>
      <c r="F1204" s="228" t="s">
        <v>7290</v>
      </c>
      <c r="G1204" s="228" t="s">
        <v>94</v>
      </c>
      <c r="H1204" s="228" t="s">
        <v>5755</v>
      </c>
      <c r="I1204" s="228">
        <v>1</v>
      </c>
      <c r="J1204" s="228" t="s">
        <v>5564</v>
      </c>
      <c r="K1204" s="228">
        <v>6832000</v>
      </c>
      <c r="L1204" s="229"/>
      <c r="M1204" s="230">
        <v>44469</v>
      </c>
      <c r="N1204" s="228">
        <v>1</v>
      </c>
      <c r="O1204" s="228" t="s">
        <v>5564</v>
      </c>
      <c r="P1204" s="228">
        <v>5124000</v>
      </c>
      <c r="Q1204" s="229"/>
      <c r="R1204" s="231">
        <v>11521</v>
      </c>
      <c r="S1204" s="230">
        <v>44470</v>
      </c>
      <c r="T1204" s="228" t="s">
        <v>5565</v>
      </c>
    </row>
    <row r="1205" spans="1:20" x14ac:dyDescent="0.25">
      <c r="A1205" s="209">
        <v>1195</v>
      </c>
      <c r="B1205" s="210" t="s">
        <v>7747</v>
      </c>
      <c r="C1205" s="228" t="s">
        <v>54</v>
      </c>
      <c r="D1205" s="228"/>
      <c r="E1205" s="226"/>
      <c r="F1205" s="228" t="s">
        <v>7748</v>
      </c>
      <c r="G1205" s="228" t="s">
        <v>94</v>
      </c>
      <c r="H1205" s="228" t="s">
        <v>5791</v>
      </c>
      <c r="I1205" s="228">
        <v>1</v>
      </c>
      <c r="J1205" s="228" t="s">
        <v>5564</v>
      </c>
      <c r="K1205" s="228">
        <v>14994000</v>
      </c>
      <c r="L1205" s="229"/>
      <c r="M1205" s="230">
        <v>44469</v>
      </c>
      <c r="N1205" s="228">
        <v>1</v>
      </c>
      <c r="O1205" s="228" t="s">
        <v>5564</v>
      </c>
      <c r="P1205" s="228">
        <v>12852000</v>
      </c>
      <c r="Q1205" s="229"/>
      <c r="R1205" s="231">
        <v>721</v>
      </c>
      <c r="S1205" s="230">
        <v>44470</v>
      </c>
      <c r="T1205" s="228" t="s">
        <v>5565</v>
      </c>
    </row>
    <row r="1206" spans="1:20" x14ac:dyDescent="0.25">
      <c r="A1206" s="209">
        <v>1196</v>
      </c>
      <c r="B1206" s="210" t="s">
        <v>7749</v>
      </c>
      <c r="C1206" s="228" t="s">
        <v>54</v>
      </c>
      <c r="D1206" s="228"/>
      <c r="E1206" s="226"/>
      <c r="F1206" s="228" t="s">
        <v>7750</v>
      </c>
      <c r="G1206" s="228" t="s">
        <v>94</v>
      </c>
      <c r="H1206" s="228" t="s">
        <v>5791</v>
      </c>
      <c r="I1206" s="228">
        <v>1</v>
      </c>
      <c r="J1206" s="228" t="s">
        <v>6068</v>
      </c>
      <c r="K1206" s="228">
        <v>500000000</v>
      </c>
      <c r="L1206" s="229"/>
      <c r="M1206" s="230">
        <v>44469</v>
      </c>
      <c r="N1206" s="228">
        <v>1</v>
      </c>
      <c r="O1206" s="228" t="s">
        <v>6068</v>
      </c>
      <c r="P1206" s="228">
        <v>499714800</v>
      </c>
      <c r="Q1206" s="229"/>
      <c r="R1206" s="231">
        <v>26221</v>
      </c>
      <c r="S1206" s="230">
        <v>44470</v>
      </c>
      <c r="T1206" s="228" t="s">
        <v>5565</v>
      </c>
    </row>
    <row r="1207" spans="1:20" x14ac:dyDescent="0.25">
      <c r="A1207" s="209">
        <v>1197</v>
      </c>
      <c r="B1207" s="210" t="s">
        <v>7751</v>
      </c>
      <c r="C1207" s="228" t="s">
        <v>54</v>
      </c>
      <c r="D1207" s="228"/>
      <c r="E1207" s="226"/>
      <c r="F1207" s="228" t="s">
        <v>7752</v>
      </c>
      <c r="G1207" s="228" t="s">
        <v>94</v>
      </c>
      <c r="H1207" s="228" t="s">
        <v>7753</v>
      </c>
      <c r="I1207" s="228">
        <v>1</v>
      </c>
      <c r="J1207" s="228" t="s">
        <v>5564</v>
      </c>
      <c r="K1207" s="228">
        <v>47355000</v>
      </c>
      <c r="L1207" s="229"/>
      <c r="M1207" s="230">
        <v>44469</v>
      </c>
      <c r="N1207" s="228">
        <v>1</v>
      </c>
      <c r="O1207" s="228" t="s">
        <v>5564</v>
      </c>
      <c r="P1207" s="228">
        <v>47335000</v>
      </c>
      <c r="Q1207" s="229"/>
      <c r="R1207" s="231">
        <v>12621</v>
      </c>
      <c r="S1207" s="230">
        <v>44470</v>
      </c>
      <c r="T1207" s="228" t="s">
        <v>5565</v>
      </c>
    </row>
    <row r="1208" spans="1:20" x14ac:dyDescent="0.25">
      <c r="A1208" s="209">
        <v>1198</v>
      </c>
      <c r="B1208" s="210" t="s">
        <v>7754</v>
      </c>
      <c r="C1208" s="228" t="s">
        <v>54</v>
      </c>
      <c r="D1208" s="228"/>
      <c r="E1208" s="226"/>
      <c r="F1208" s="228" t="s">
        <v>7755</v>
      </c>
      <c r="G1208" s="228" t="s">
        <v>94</v>
      </c>
      <c r="H1208" s="228" t="s">
        <v>5791</v>
      </c>
      <c r="I1208" s="228">
        <v>1</v>
      </c>
      <c r="J1208" s="228" t="s">
        <v>5564</v>
      </c>
      <c r="K1208" s="228">
        <v>14994000</v>
      </c>
      <c r="L1208" s="229"/>
      <c r="M1208" s="230">
        <v>44469</v>
      </c>
      <c r="N1208" s="228">
        <v>1</v>
      </c>
      <c r="O1208" s="228" t="s">
        <v>5564</v>
      </c>
      <c r="P1208" s="228">
        <v>12852000</v>
      </c>
      <c r="Q1208" s="229"/>
      <c r="R1208" s="231">
        <v>721</v>
      </c>
      <c r="S1208" s="230">
        <v>44470</v>
      </c>
      <c r="T1208" s="228" t="s">
        <v>5565</v>
      </c>
    </row>
    <row r="1209" spans="1:20" x14ac:dyDescent="0.25">
      <c r="A1209" s="209">
        <v>1199</v>
      </c>
      <c r="B1209" s="210" t="s">
        <v>7756</v>
      </c>
      <c r="C1209" s="228" t="s">
        <v>54</v>
      </c>
      <c r="D1209" s="228"/>
      <c r="E1209" s="226"/>
      <c r="F1209" s="228" t="s">
        <v>7757</v>
      </c>
      <c r="G1209" s="228" t="s">
        <v>94</v>
      </c>
      <c r="H1209" s="228" t="s">
        <v>5791</v>
      </c>
      <c r="I1209" s="228">
        <v>1</v>
      </c>
      <c r="J1209" s="228" t="s">
        <v>5564</v>
      </c>
      <c r="K1209" s="228">
        <v>14994000</v>
      </c>
      <c r="L1209" s="229"/>
      <c r="M1209" s="230">
        <v>44500</v>
      </c>
      <c r="N1209" s="228">
        <v>1</v>
      </c>
      <c r="O1209" s="228" t="s">
        <v>5564</v>
      </c>
      <c r="P1209" s="228">
        <v>12852000</v>
      </c>
      <c r="Q1209" s="229"/>
      <c r="R1209" s="231">
        <v>721</v>
      </c>
      <c r="S1209" s="230">
        <v>44470</v>
      </c>
      <c r="T1209" s="228" t="s">
        <v>5565</v>
      </c>
    </row>
    <row r="1210" spans="1:20" x14ac:dyDescent="0.25">
      <c r="A1210" s="209">
        <v>1200</v>
      </c>
      <c r="B1210" s="210" t="s">
        <v>7758</v>
      </c>
      <c r="C1210" s="228" t="s">
        <v>54</v>
      </c>
      <c r="D1210" s="228"/>
      <c r="E1210" s="226"/>
      <c r="F1210" s="228" t="s">
        <v>7759</v>
      </c>
      <c r="G1210" s="228" t="s">
        <v>94</v>
      </c>
      <c r="H1210" s="228" t="s">
        <v>5755</v>
      </c>
      <c r="I1210" s="228">
        <v>1</v>
      </c>
      <c r="J1210" s="228" t="s">
        <v>5564</v>
      </c>
      <c r="K1210" s="228">
        <v>11016000</v>
      </c>
      <c r="L1210" s="229"/>
      <c r="M1210" s="230">
        <v>44469</v>
      </c>
      <c r="N1210" s="228">
        <v>1</v>
      </c>
      <c r="O1210" s="228" t="s">
        <v>5564</v>
      </c>
      <c r="P1210" s="228">
        <v>8262000</v>
      </c>
      <c r="Q1210" s="229"/>
      <c r="R1210" s="231">
        <v>7121</v>
      </c>
      <c r="S1210" s="230">
        <v>44470</v>
      </c>
      <c r="T1210" s="228" t="s">
        <v>5565</v>
      </c>
    </row>
    <row r="1211" spans="1:20" x14ac:dyDescent="0.25">
      <c r="A1211" s="209">
        <v>1201</v>
      </c>
      <c r="B1211" s="210" t="s">
        <v>7760</v>
      </c>
      <c r="C1211" s="228" t="s">
        <v>54</v>
      </c>
      <c r="D1211" s="228"/>
      <c r="E1211" s="226"/>
      <c r="F1211" s="228" t="s">
        <v>7761</v>
      </c>
      <c r="G1211" s="228" t="s">
        <v>94</v>
      </c>
      <c r="H1211" s="228" t="s">
        <v>5791</v>
      </c>
      <c r="I1211" s="228">
        <v>1</v>
      </c>
      <c r="J1211" s="228" t="s">
        <v>5564</v>
      </c>
      <c r="K1211" s="228">
        <v>14994000</v>
      </c>
      <c r="L1211" s="229"/>
      <c r="M1211" s="230">
        <v>44469</v>
      </c>
      <c r="N1211" s="228">
        <v>1</v>
      </c>
      <c r="O1211" s="228" t="s">
        <v>5564</v>
      </c>
      <c r="P1211" s="228">
        <v>12852000</v>
      </c>
      <c r="Q1211" s="229"/>
      <c r="R1211" s="231">
        <v>721</v>
      </c>
      <c r="S1211" s="230">
        <v>44470</v>
      </c>
      <c r="T1211" s="228" t="s">
        <v>5565</v>
      </c>
    </row>
    <row r="1212" spans="1:20" x14ac:dyDescent="0.25">
      <c r="A1212" s="209">
        <v>1202</v>
      </c>
      <c r="B1212" s="210" t="s">
        <v>7762</v>
      </c>
      <c r="C1212" s="228" t="s">
        <v>54</v>
      </c>
      <c r="D1212" s="228"/>
      <c r="E1212" s="226"/>
      <c r="F1212" s="228" t="s">
        <v>7763</v>
      </c>
      <c r="G1212" s="228" t="s">
        <v>94</v>
      </c>
      <c r="H1212" s="228" t="s">
        <v>5731</v>
      </c>
      <c r="I1212" s="228">
        <v>1</v>
      </c>
      <c r="J1212" s="228" t="s">
        <v>5564</v>
      </c>
      <c r="K1212" s="228">
        <v>20757000</v>
      </c>
      <c r="L1212" s="229"/>
      <c r="M1212" s="230">
        <v>44469</v>
      </c>
      <c r="N1212" s="228">
        <v>1</v>
      </c>
      <c r="O1212" s="228" t="s">
        <v>5564</v>
      </c>
      <c r="P1212" s="228">
        <v>16830000</v>
      </c>
      <c r="Q1212" s="229"/>
      <c r="R1212" s="231">
        <v>9321</v>
      </c>
      <c r="S1212" s="230">
        <v>44470</v>
      </c>
      <c r="T1212" s="228" t="s">
        <v>5565</v>
      </c>
    </row>
    <row r="1213" spans="1:20" x14ac:dyDescent="0.25">
      <c r="A1213" s="209">
        <v>1203</v>
      </c>
      <c r="B1213" s="210" t="s">
        <v>7764</v>
      </c>
      <c r="C1213" s="228" t="s">
        <v>54</v>
      </c>
      <c r="D1213" s="228"/>
      <c r="E1213" s="226"/>
      <c r="F1213" s="228" t="s">
        <v>7765</v>
      </c>
      <c r="G1213" s="228" t="s">
        <v>94</v>
      </c>
      <c r="H1213" s="228" t="s">
        <v>5731</v>
      </c>
      <c r="I1213" s="228">
        <v>1</v>
      </c>
      <c r="J1213" s="228" t="s">
        <v>5564</v>
      </c>
      <c r="K1213" s="228">
        <v>14341200</v>
      </c>
      <c r="L1213" s="229"/>
      <c r="M1213" s="230">
        <v>44469</v>
      </c>
      <c r="N1213" s="228">
        <v>1</v>
      </c>
      <c r="O1213" s="228" t="s">
        <v>5564</v>
      </c>
      <c r="P1213" s="228">
        <v>11628000</v>
      </c>
      <c r="Q1213" s="229"/>
      <c r="R1213" s="231">
        <v>9321</v>
      </c>
      <c r="S1213" s="230">
        <v>44470</v>
      </c>
      <c r="T1213" s="228" t="s">
        <v>5565</v>
      </c>
    </row>
    <row r="1214" spans="1:20" x14ac:dyDescent="0.25">
      <c r="A1214" s="209">
        <v>1204</v>
      </c>
      <c r="B1214" s="210" t="s">
        <v>7766</v>
      </c>
      <c r="C1214" s="228" t="s">
        <v>54</v>
      </c>
      <c r="D1214" s="228"/>
      <c r="E1214" s="226"/>
      <c r="F1214" s="228" t="s">
        <v>7767</v>
      </c>
      <c r="G1214" s="228" t="s">
        <v>94</v>
      </c>
      <c r="H1214" s="228" t="s">
        <v>5755</v>
      </c>
      <c r="I1214" s="228">
        <v>1</v>
      </c>
      <c r="J1214" s="228" t="s">
        <v>5564</v>
      </c>
      <c r="K1214" s="228">
        <v>16830000</v>
      </c>
      <c r="L1214" s="229"/>
      <c r="M1214" s="230">
        <v>44500</v>
      </c>
      <c r="N1214" s="228">
        <v>1</v>
      </c>
      <c r="O1214" s="228" t="s">
        <v>5564</v>
      </c>
      <c r="P1214" s="228">
        <v>16830000</v>
      </c>
      <c r="Q1214" s="229"/>
      <c r="R1214" s="231">
        <v>7121</v>
      </c>
      <c r="S1214" s="230">
        <v>44480</v>
      </c>
      <c r="T1214" s="228" t="s">
        <v>5565</v>
      </c>
    </row>
    <row r="1215" spans="1:20" x14ac:dyDescent="0.25">
      <c r="A1215" s="209">
        <v>1205</v>
      </c>
      <c r="B1215" s="210" t="s">
        <v>7768</v>
      </c>
      <c r="C1215" s="228" t="s">
        <v>54</v>
      </c>
      <c r="D1215" s="228"/>
      <c r="E1215" s="226"/>
      <c r="F1215" s="228" t="s">
        <v>7769</v>
      </c>
      <c r="G1215" s="228" t="s">
        <v>94</v>
      </c>
      <c r="H1215" s="228" t="s">
        <v>5755</v>
      </c>
      <c r="I1215" s="228">
        <v>1</v>
      </c>
      <c r="J1215" s="228" t="s">
        <v>5564</v>
      </c>
      <c r="K1215" s="228">
        <v>16830000</v>
      </c>
      <c r="L1215" s="229"/>
      <c r="M1215" s="230">
        <v>44500</v>
      </c>
      <c r="N1215" s="228">
        <v>1</v>
      </c>
      <c r="O1215" s="228" t="s">
        <v>5564</v>
      </c>
      <c r="P1215" s="228">
        <v>16830000</v>
      </c>
      <c r="Q1215" s="229"/>
      <c r="R1215" s="231">
        <v>7121</v>
      </c>
      <c r="S1215" s="230">
        <v>44480</v>
      </c>
      <c r="T1215" s="228" t="s">
        <v>5565</v>
      </c>
    </row>
    <row r="1216" spans="1:20" x14ac:dyDescent="0.25">
      <c r="A1216" s="209">
        <v>1206</v>
      </c>
      <c r="B1216" s="210" t="s">
        <v>7770</v>
      </c>
      <c r="C1216" s="228" t="s">
        <v>54</v>
      </c>
      <c r="D1216" s="228"/>
      <c r="E1216" s="226"/>
      <c r="F1216" s="228" t="s">
        <v>7771</v>
      </c>
      <c r="G1216" s="228" t="s">
        <v>94</v>
      </c>
      <c r="H1216" s="228" t="s">
        <v>5585</v>
      </c>
      <c r="I1216" s="228">
        <v>1</v>
      </c>
      <c r="J1216" s="228" t="s">
        <v>5564</v>
      </c>
      <c r="K1216" s="228">
        <v>15300000</v>
      </c>
      <c r="L1216" s="229"/>
      <c r="M1216" s="230">
        <v>44500</v>
      </c>
      <c r="N1216" s="228">
        <v>1</v>
      </c>
      <c r="O1216" s="228" t="s">
        <v>5564</v>
      </c>
      <c r="P1216" s="228">
        <v>13770000</v>
      </c>
      <c r="Q1216" s="229"/>
      <c r="R1216" s="231">
        <v>2221</v>
      </c>
      <c r="S1216" s="230">
        <v>44480</v>
      </c>
      <c r="T1216" s="228" t="s">
        <v>5565</v>
      </c>
    </row>
    <row r="1217" spans="1:20" x14ac:dyDescent="0.25">
      <c r="A1217" s="209">
        <v>1207</v>
      </c>
      <c r="B1217" s="210" t="s">
        <v>7772</v>
      </c>
      <c r="C1217" s="228" t="s">
        <v>54</v>
      </c>
      <c r="D1217" s="228"/>
      <c r="E1217" s="226"/>
      <c r="F1217" s="228" t="s">
        <v>7773</v>
      </c>
      <c r="G1217" s="228" t="s">
        <v>94</v>
      </c>
      <c r="H1217" s="228" t="s">
        <v>6005</v>
      </c>
      <c r="I1217" s="228">
        <v>1</v>
      </c>
      <c r="J1217" s="228" t="s">
        <v>5564</v>
      </c>
      <c r="K1217" s="228">
        <v>27336000</v>
      </c>
      <c r="L1217" s="229"/>
      <c r="M1217" s="230">
        <v>44500</v>
      </c>
      <c r="N1217" s="228">
        <v>1</v>
      </c>
      <c r="O1217" s="228" t="s">
        <v>5564</v>
      </c>
      <c r="P1217" s="228">
        <v>20502000</v>
      </c>
      <c r="Q1217" s="229"/>
      <c r="R1217" s="231">
        <v>5521</v>
      </c>
      <c r="S1217" s="230">
        <v>44480</v>
      </c>
      <c r="T1217" s="228" t="s">
        <v>5565</v>
      </c>
    </row>
    <row r="1218" spans="1:20" x14ac:dyDescent="0.25">
      <c r="A1218" s="209">
        <v>1208</v>
      </c>
      <c r="B1218" s="210" t="s">
        <v>7774</v>
      </c>
      <c r="C1218" s="228" t="s">
        <v>54</v>
      </c>
      <c r="D1218" s="228"/>
      <c r="E1218" s="226"/>
      <c r="F1218" s="228" t="s">
        <v>7290</v>
      </c>
      <c r="G1218" s="228" t="s">
        <v>94</v>
      </c>
      <c r="H1218" s="228" t="s">
        <v>5755</v>
      </c>
      <c r="I1218" s="228">
        <v>1</v>
      </c>
      <c r="J1218" s="228" t="s">
        <v>5564</v>
      </c>
      <c r="K1218" s="228">
        <v>5124000</v>
      </c>
      <c r="L1218" s="229"/>
      <c r="M1218" s="230">
        <v>44500</v>
      </c>
      <c r="N1218" s="228">
        <v>1</v>
      </c>
      <c r="O1218" s="228" t="s">
        <v>5564</v>
      </c>
      <c r="P1218" s="228">
        <v>5124000</v>
      </c>
      <c r="Q1218" s="229"/>
      <c r="R1218" s="231">
        <v>11521</v>
      </c>
      <c r="S1218" s="230">
        <v>44480</v>
      </c>
      <c r="T1218" s="228" t="s">
        <v>5565</v>
      </c>
    </row>
    <row r="1219" spans="1:20" x14ac:dyDescent="0.25">
      <c r="A1219" s="209">
        <v>1209</v>
      </c>
      <c r="B1219" s="210" t="s">
        <v>7775</v>
      </c>
      <c r="C1219" s="228" t="s">
        <v>54</v>
      </c>
      <c r="D1219" s="228"/>
      <c r="E1219" s="226"/>
      <c r="F1219" s="228" t="s">
        <v>7290</v>
      </c>
      <c r="G1219" s="228" t="s">
        <v>94</v>
      </c>
      <c r="H1219" s="228" t="s">
        <v>5755</v>
      </c>
      <c r="I1219" s="228">
        <v>1</v>
      </c>
      <c r="J1219" s="228" t="s">
        <v>5564</v>
      </c>
      <c r="K1219" s="228">
        <v>5124000</v>
      </c>
      <c r="L1219" s="229"/>
      <c r="M1219" s="230">
        <v>44500</v>
      </c>
      <c r="N1219" s="228">
        <v>1</v>
      </c>
      <c r="O1219" s="228" t="s">
        <v>5564</v>
      </c>
      <c r="P1219" s="228">
        <v>5124000</v>
      </c>
      <c r="Q1219" s="229"/>
      <c r="R1219" s="231">
        <v>11521</v>
      </c>
      <c r="S1219" s="230">
        <v>44480</v>
      </c>
      <c r="T1219" s="228" t="s">
        <v>5565</v>
      </c>
    </row>
    <row r="1220" spans="1:20" x14ac:dyDescent="0.25">
      <c r="A1220" s="209">
        <v>1210</v>
      </c>
      <c r="B1220" s="210" t="s">
        <v>7776</v>
      </c>
      <c r="C1220" s="228" t="s">
        <v>54</v>
      </c>
      <c r="D1220" s="228"/>
      <c r="E1220" s="226"/>
      <c r="F1220" s="228" t="s">
        <v>7777</v>
      </c>
      <c r="G1220" s="228" t="s">
        <v>94</v>
      </c>
      <c r="H1220" s="228" t="s">
        <v>5791</v>
      </c>
      <c r="I1220" s="228">
        <v>1</v>
      </c>
      <c r="J1220" s="228" t="s">
        <v>5564</v>
      </c>
      <c r="K1220" s="228">
        <v>14994000</v>
      </c>
      <c r="L1220" s="229"/>
      <c r="M1220" s="230">
        <v>44500</v>
      </c>
      <c r="N1220" s="228">
        <v>1</v>
      </c>
      <c r="O1220" s="228" t="s">
        <v>5564</v>
      </c>
      <c r="P1220" s="228">
        <v>12852000</v>
      </c>
      <c r="Q1220" s="229"/>
      <c r="R1220" s="231">
        <v>721</v>
      </c>
      <c r="S1220" s="230">
        <v>44473</v>
      </c>
      <c r="T1220" s="228" t="s">
        <v>5565</v>
      </c>
    </row>
    <row r="1221" spans="1:20" x14ac:dyDescent="0.25">
      <c r="A1221" s="209">
        <v>1211</v>
      </c>
      <c r="B1221" s="210" t="s">
        <v>7778</v>
      </c>
      <c r="C1221" s="228" t="s">
        <v>54</v>
      </c>
      <c r="D1221" s="228"/>
      <c r="E1221" s="226"/>
      <c r="F1221" s="228" t="s">
        <v>7779</v>
      </c>
      <c r="G1221" s="228" t="s">
        <v>94</v>
      </c>
      <c r="H1221" s="228" t="s">
        <v>5585</v>
      </c>
      <c r="I1221" s="228">
        <v>1</v>
      </c>
      <c r="J1221" s="228" t="s">
        <v>5564</v>
      </c>
      <c r="K1221" s="228">
        <v>20502000</v>
      </c>
      <c r="L1221" s="229"/>
      <c r="M1221" s="230">
        <v>44500</v>
      </c>
      <c r="N1221" s="228">
        <v>1</v>
      </c>
      <c r="O1221" s="228" t="s">
        <v>5564</v>
      </c>
      <c r="P1221" s="228">
        <v>20502000</v>
      </c>
      <c r="Q1221" s="229"/>
      <c r="R1221" s="231">
        <v>2221</v>
      </c>
      <c r="S1221" s="230">
        <v>44473</v>
      </c>
      <c r="T1221" s="228" t="s">
        <v>5565</v>
      </c>
    </row>
    <row r="1222" spans="1:20" x14ac:dyDescent="0.25">
      <c r="A1222" s="209">
        <v>1212</v>
      </c>
      <c r="B1222" s="210" t="s">
        <v>7780</v>
      </c>
      <c r="C1222" s="228" t="s">
        <v>54</v>
      </c>
      <c r="D1222" s="228"/>
      <c r="E1222" s="226"/>
      <c r="F1222" s="228" t="s">
        <v>7781</v>
      </c>
      <c r="G1222" s="228" t="s">
        <v>94</v>
      </c>
      <c r="H1222" s="228" t="s">
        <v>5755</v>
      </c>
      <c r="I1222" s="228">
        <v>1</v>
      </c>
      <c r="J1222" s="228" t="s">
        <v>5564</v>
      </c>
      <c r="K1222" s="228">
        <v>120000000</v>
      </c>
      <c r="L1222" s="229"/>
      <c r="M1222" s="230">
        <v>44500</v>
      </c>
      <c r="N1222" s="228">
        <v>1</v>
      </c>
      <c r="O1222" s="228" t="s">
        <v>5564</v>
      </c>
      <c r="P1222" s="228">
        <v>120000000</v>
      </c>
      <c r="Q1222" s="229"/>
      <c r="R1222" s="231">
        <v>22821</v>
      </c>
      <c r="S1222" s="230">
        <v>44473</v>
      </c>
      <c r="T1222" s="228" t="s">
        <v>5565</v>
      </c>
    </row>
    <row r="1223" spans="1:20" x14ac:dyDescent="0.25">
      <c r="A1223" s="209">
        <v>1213</v>
      </c>
      <c r="B1223" s="210" t="s">
        <v>7782</v>
      </c>
      <c r="C1223" s="228" t="s">
        <v>54</v>
      </c>
      <c r="D1223" s="228"/>
      <c r="E1223" s="226"/>
      <c r="F1223" s="228" t="s">
        <v>7783</v>
      </c>
      <c r="G1223" s="228" t="s">
        <v>94</v>
      </c>
      <c r="H1223" s="228" t="s">
        <v>5791</v>
      </c>
      <c r="I1223" s="228">
        <v>1</v>
      </c>
      <c r="J1223" s="228" t="s">
        <v>6068</v>
      </c>
      <c r="K1223" s="228">
        <v>483000000</v>
      </c>
      <c r="L1223" s="229"/>
      <c r="M1223" s="230">
        <v>44500</v>
      </c>
      <c r="N1223" s="228">
        <v>1</v>
      </c>
      <c r="O1223" s="228" t="s">
        <v>6068</v>
      </c>
      <c r="P1223" s="228">
        <v>482844001</v>
      </c>
      <c r="Q1223" s="229"/>
      <c r="R1223" s="231">
        <v>21621</v>
      </c>
      <c r="S1223" s="230">
        <v>44474</v>
      </c>
      <c r="T1223" s="228" t="s">
        <v>5565</v>
      </c>
    </row>
    <row r="1224" spans="1:20" x14ac:dyDescent="0.25">
      <c r="A1224" s="209">
        <v>1214</v>
      </c>
      <c r="B1224" s="210" t="s">
        <v>7784</v>
      </c>
      <c r="C1224" s="228" t="s">
        <v>54</v>
      </c>
      <c r="D1224" s="228"/>
      <c r="E1224" s="226"/>
      <c r="F1224" s="228" t="s">
        <v>7785</v>
      </c>
      <c r="G1224" s="228" t="s">
        <v>94</v>
      </c>
      <c r="H1224" s="228" t="s">
        <v>5791</v>
      </c>
      <c r="I1224" s="228">
        <v>1</v>
      </c>
      <c r="J1224" s="228" t="s">
        <v>5564</v>
      </c>
      <c r="K1224" s="228">
        <v>14994000</v>
      </c>
      <c r="L1224" s="229"/>
      <c r="M1224" s="230">
        <v>44500</v>
      </c>
      <c r="N1224" s="228">
        <v>1</v>
      </c>
      <c r="O1224" s="228" t="s">
        <v>5564</v>
      </c>
      <c r="P1224" s="228">
        <v>12852000</v>
      </c>
      <c r="Q1224" s="229"/>
      <c r="R1224" s="231">
        <v>721</v>
      </c>
      <c r="S1224" s="230">
        <v>44474</v>
      </c>
      <c r="T1224" s="228" t="s">
        <v>5565</v>
      </c>
    </row>
    <row r="1225" spans="1:20" x14ac:dyDescent="0.25">
      <c r="A1225" s="209">
        <v>1215</v>
      </c>
      <c r="B1225" s="210" t="s">
        <v>7786</v>
      </c>
      <c r="C1225" s="228" t="s">
        <v>54</v>
      </c>
      <c r="D1225" s="228"/>
      <c r="E1225" s="226"/>
      <c r="F1225" s="228" t="s">
        <v>7787</v>
      </c>
      <c r="G1225" s="228" t="s">
        <v>94</v>
      </c>
      <c r="H1225" s="228" t="s">
        <v>5563</v>
      </c>
      <c r="I1225" s="228">
        <v>1</v>
      </c>
      <c r="J1225" s="228" t="s">
        <v>5564</v>
      </c>
      <c r="K1225" s="228">
        <v>26775000</v>
      </c>
      <c r="L1225" s="229"/>
      <c r="M1225" s="230">
        <v>44500</v>
      </c>
      <c r="N1225" s="228">
        <v>1</v>
      </c>
      <c r="O1225" s="228" t="s">
        <v>5564</v>
      </c>
      <c r="P1225" s="228">
        <v>22950000</v>
      </c>
      <c r="Q1225" s="229"/>
      <c r="R1225" s="231">
        <v>4821</v>
      </c>
      <c r="S1225" s="230">
        <v>44474</v>
      </c>
      <c r="T1225" s="228" t="s">
        <v>5565</v>
      </c>
    </row>
    <row r="1226" spans="1:20" x14ac:dyDescent="0.25">
      <c r="A1226" s="209">
        <v>1216</v>
      </c>
      <c r="B1226" s="210" t="s">
        <v>7788</v>
      </c>
      <c r="C1226" s="228" t="s">
        <v>54</v>
      </c>
      <c r="D1226" s="228"/>
      <c r="E1226" s="226"/>
      <c r="F1226" s="228" t="s">
        <v>7789</v>
      </c>
      <c r="G1226" s="228" t="s">
        <v>94</v>
      </c>
      <c r="H1226" s="228" t="s">
        <v>5791</v>
      </c>
      <c r="I1226" s="228">
        <v>1</v>
      </c>
      <c r="J1226" s="228" t="s">
        <v>5564</v>
      </c>
      <c r="K1226" s="228">
        <v>14994000</v>
      </c>
      <c r="L1226" s="229"/>
      <c r="M1226" s="230">
        <v>44500</v>
      </c>
      <c r="N1226" s="228">
        <v>1</v>
      </c>
      <c r="O1226" s="228" t="s">
        <v>5564</v>
      </c>
      <c r="P1226" s="228">
        <v>12852000</v>
      </c>
      <c r="Q1226" s="229"/>
      <c r="R1226" s="231">
        <v>721</v>
      </c>
      <c r="S1226" s="230">
        <v>44474</v>
      </c>
      <c r="T1226" s="228" t="s">
        <v>5565</v>
      </c>
    </row>
    <row r="1227" spans="1:20" x14ac:dyDescent="0.25">
      <c r="A1227" s="209">
        <v>1217</v>
      </c>
      <c r="B1227" s="210" t="s">
        <v>7790</v>
      </c>
      <c r="C1227" s="228" t="s">
        <v>54</v>
      </c>
      <c r="D1227" s="228"/>
      <c r="E1227" s="226"/>
      <c r="F1227" s="228" t="s">
        <v>7791</v>
      </c>
      <c r="G1227" s="228" t="s">
        <v>94</v>
      </c>
      <c r="H1227" s="228" t="s">
        <v>5585</v>
      </c>
      <c r="I1227" s="228">
        <v>1</v>
      </c>
      <c r="J1227" s="228" t="s">
        <v>5564</v>
      </c>
      <c r="K1227" s="228">
        <v>11628000</v>
      </c>
      <c r="L1227" s="229"/>
      <c r="M1227" s="230">
        <v>44500</v>
      </c>
      <c r="N1227" s="228">
        <v>1</v>
      </c>
      <c r="O1227" s="228" t="s">
        <v>5564</v>
      </c>
      <c r="P1227" s="228">
        <v>11628000</v>
      </c>
      <c r="Q1227" s="229"/>
      <c r="R1227" s="231">
        <v>5821</v>
      </c>
      <c r="S1227" s="230">
        <v>44474</v>
      </c>
      <c r="T1227" s="228" t="s">
        <v>5565</v>
      </c>
    </row>
    <row r="1228" spans="1:20" x14ac:dyDescent="0.25">
      <c r="A1228" s="209">
        <v>1218</v>
      </c>
      <c r="B1228" s="210" t="s">
        <v>7792</v>
      </c>
      <c r="C1228" s="228" t="s">
        <v>54</v>
      </c>
      <c r="D1228" s="228"/>
      <c r="E1228" s="226"/>
      <c r="F1228" s="228" t="s">
        <v>7793</v>
      </c>
      <c r="G1228" s="228" t="s">
        <v>94</v>
      </c>
      <c r="H1228" s="228" t="s">
        <v>5791</v>
      </c>
      <c r="I1228" s="228">
        <v>1</v>
      </c>
      <c r="J1228" s="228" t="s">
        <v>6068</v>
      </c>
      <c r="K1228" s="228">
        <v>443878500</v>
      </c>
      <c r="L1228" s="229"/>
      <c r="M1228" s="230">
        <v>44500</v>
      </c>
      <c r="N1228" s="228">
        <v>1</v>
      </c>
      <c r="O1228" s="228" t="s">
        <v>6068</v>
      </c>
      <c r="P1228" s="228">
        <v>443878500</v>
      </c>
      <c r="Q1228" s="229"/>
      <c r="R1228" s="231">
        <v>27321</v>
      </c>
      <c r="S1228" s="230">
        <v>44475</v>
      </c>
      <c r="T1228" s="228" t="s">
        <v>5565</v>
      </c>
    </row>
    <row r="1229" spans="1:20" x14ac:dyDescent="0.25">
      <c r="A1229" s="209">
        <v>1219</v>
      </c>
      <c r="B1229" s="210" t="s">
        <v>7794</v>
      </c>
      <c r="C1229" s="228" t="s">
        <v>54</v>
      </c>
      <c r="D1229" s="228"/>
      <c r="E1229" s="226"/>
      <c r="F1229" s="228" t="s">
        <v>7795</v>
      </c>
      <c r="G1229" s="228" t="s">
        <v>94</v>
      </c>
      <c r="H1229" s="228" t="s">
        <v>5987</v>
      </c>
      <c r="I1229" s="228">
        <v>1</v>
      </c>
      <c r="J1229" s="228" t="s">
        <v>5564</v>
      </c>
      <c r="K1229" s="228">
        <v>5117000</v>
      </c>
      <c r="L1229" s="229"/>
      <c r="M1229" s="230">
        <v>44500</v>
      </c>
      <c r="N1229" s="228">
        <v>1</v>
      </c>
      <c r="O1229" s="228" t="s">
        <v>5564</v>
      </c>
      <c r="P1229" s="228">
        <v>3837750</v>
      </c>
      <c r="Q1229" s="229"/>
      <c r="R1229" s="231">
        <v>27021</v>
      </c>
      <c r="S1229" s="230">
        <v>44476</v>
      </c>
      <c r="T1229" s="228" t="s">
        <v>5565</v>
      </c>
    </row>
    <row r="1230" spans="1:20" x14ac:dyDescent="0.25">
      <c r="A1230" s="209">
        <v>1220</v>
      </c>
      <c r="B1230" s="210" t="s">
        <v>7796</v>
      </c>
      <c r="C1230" s="228" t="s">
        <v>54</v>
      </c>
      <c r="D1230" s="228"/>
      <c r="E1230" s="226"/>
      <c r="F1230" s="228" t="s">
        <v>7797</v>
      </c>
      <c r="G1230" s="228" t="s">
        <v>94</v>
      </c>
      <c r="H1230" s="228" t="s">
        <v>5755</v>
      </c>
      <c r="I1230" s="228">
        <v>1</v>
      </c>
      <c r="J1230" s="228" t="s">
        <v>5564</v>
      </c>
      <c r="K1230" s="228">
        <v>15504000</v>
      </c>
      <c r="L1230" s="229"/>
      <c r="M1230" s="230">
        <v>44500</v>
      </c>
      <c r="N1230" s="228">
        <v>1</v>
      </c>
      <c r="O1230" s="228" t="s">
        <v>5564</v>
      </c>
      <c r="P1230" s="228">
        <v>11628000</v>
      </c>
      <c r="Q1230" s="229"/>
      <c r="R1230" s="231">
        <v>11521</v>
      </c>
      <c r="S1230" s="230">
        <v>44476</v>
      </c>
      <c r="T1230" s="228" t="s">
        <v>5565</v>
      </c>
    </row>
    <row r="1231" spans="1:20" x14ac:dyDescent="0.25">
      <c r="A1231" s="209">
        <v>1221</v>
      </c>
      <c r="B1231" s="210" t="s">
        <v>7798</v>
      </c>
      <c r="C1231" s="228" t="s">
        <v>54</v>
      </c>
      <c r="D1231" s="228"/>
      <c r="E1231" s="226"/>
      <c r="F1231" s="228" t="s">
        <v>7799</v>
      </c>
      <c r="G1231" s="228" t="s">
        <v>94</v>
      </c>
      <c r="H1231" s="228" t="s">
        <v>5791</v>
      </c>
      <c r="I1231" s="228">
        <v>1</v>
      </c>
      <c r="J1231" s="228" t="s">
        <v>5564</v>
      </c>
      <c r="K1231" s="228">
        <v>11628000</v>
      </c>
      <c r="L1231" s="229"/>
      <c r="M1231" s="230">
        <v>44500</v>
      </c>
      <c r="N1231" s="228">
        <v>1</v>
      </c>
      <c r="O1231" s="228" t="s">
        <v>5564</v>
      </c>
      <c r="P1231" s="228">
        <v>11628000</v>
      </c>
      <c r="Q1231" s="229"/>
      <c r="R1231" s="231">
        <v>8421</v>
      </c>
      <c r="S1231" s="230">
        <v>44476</v>
      </c>
      <c r="T1231" s="228" t="s">
        <v>5565</v>
      </c>
    </row>
    <row r="1232" spans="1:20" x14ac:dyDescent="0.25">
      <c r="A1232" s="209">
        <v>1222</v>
      </c>
      <c r="B1232" s="210" t="s">
        <v>7800</v>
      </c>
      <c r="C1232" s="228" t="s">
        <v>54</v>
      </c>
      <c r="D1232" s="228"/>
      <c r="E1232" s="226"/>
      <c r="F1232" s="228" t="s">
        <v>7801</v>
      </c>
      <c r="G1232" s="228" t="s">
        <v>94</v>
      </c>
      <c r="H1232" s="228" t="s">
        <v>7802</v>
      </c>
      <c r="I1232" s="228">
        <v>1</v>
      </c>
      <c r="J1232" s="228" t="s">
        <v>5564</v>
      </c>
      <c r="K1232" s="228">
        <v>28152000</v>
      </c>
      <c r="L1232" s="229"/>
      <c r="M1232" s="230">
        <v>44500</v>
      </c>
      <c r="N1232" s="228">
        <v>1</v>
      </c>
      <c r="O1232" s="228" t="s">
        <v>5564</v>
      </c>
      <c r="P1232" s="228">
        <v>28152000</v>
      </c>
      <c r="Q1232" s="229"/>
      <c r="R1232" s="231">
        <v>11921</v>
      </c>
      <c r="S1232" s="230">
        <v>44476</v>
      </c>
      <c r="T1232" s="228" t="s">
        <v>5565</v>
      </c>
    </row>
    <row r="1233" spans="1:20" x14ac:dyDescent="0.25">
      <c r="A1233" s="209">
        <v>1223</v>
      </c>
      <c r="B1233" s="210" t="s">
        <v>7803</v>
      </c>
      <c r="C1233" s="228" t="s">
        <v>54</v>
      </c>
      <c r="D1233" s="228"/>
      <c r="E1233" s="226"/>
      <c r="F1233" s="228" t="s">
        <v>7804</v>
      </c>
      <c r="G1233" s="228" t="s">
        <v>94</v>
      </c>
      <c r="H1233" s="228" t="s">
        <v>5791</v>
      </c>
      <c r="I1233" s="228">
        <v>1</v>
      </c>
      <c r="J1233" s="228" t="s">
        <v>6068</v>
      </c>
      <c r="K1233" s="228">
        <v>779298000</v>
      </c>
      <c r="L1233" s="229"/>
      <c r="M1233" s="230">
        <v>44500</v>
      </c>
      <c r="N1233" s="228">
        <v>1</v>
      </c>
      <c r="O1233" s="228" t="s">
        <v>6068</v>
      </c>
      <c r="P1233" s="228">
        <v>779298000</v>
      </c>
      <c r="Q1233" s="229"/>
      <c r="R1233" s="231">
        <v>21621</v>
      </c>
      <c r="S1233" s="230">
        <v>44477</v>
      </c>
      <c r="T1233" s="228" t="s">
        <v>5565</v>
      </c>
    </row>
    <row r="1234" spans="1:20" x14ac:dyDescent="0.25">
      <c r="A1234" s="209">
        <v>1224</v>
      </c>
      <c r="B1234" s="210" t="s">
        <v>7805</v>
      </c>
      <c r="C1234" s="228" t="s">
        <v>54</v>
      </c>
      <c r="D1234" s="228"/>
      <c r="E1234" s="226"/>
      <c r="F1234" s="228" t="s">
        <v>7806</v>
      </c>
      <c r="G1234" s="228" t="s">
        <v>94</v>
      </c>
      <c r="H1234" s="228" t="s">
        <v>6245</v>
      </c>
      <c r="I1234" s="228">
        <v>1</v>
      </c>
      <c r="J1234" s="228" t="s">
        <v>5564</v>
      </c>
      <c r="K1234" s="228">
        <v>28152000</v>
      </c>
      <c r="L1234" s="229"/>
      <c r="M1234" s="230">
        <v>44500</v>
      </c>
      <c r="N1234" s="228">
        <v>1</v>
      </c>
      <c r="O1234" s="228" t="s">
        <v>5564</v>
      </c>
      <c r="P1234" s="228">
        <v>28152000</v>
      </c>
      <c r="Q1234" s="229"/>
      <c r="R1234" s="231">
        <v>7121</v>
      </c>
      <c r="S1234" s="230">
        <v>44477</v>
      </c>
      <c r="T1234" s="228" t="s">
        <v>5565</v>
      </c>
    </row>
    <row r="1235" spans="1:20" x14ac:dyDescent="0.25">
      <c r="A1235" s="209">
        <v>1225</v>
      </c>
      <c r="B1235" s="210" t="s">
        <v>7807</v>
      </c>
      <c r="C1235" s="228" t="s">
        <v>54</v>
      </c>
      <c r="D1235" s="228"/>
      <c r="E1235" s="226"/>
      <c r="F1235" s="228" t="s">
        <v>7808</v>
      </c>
      <c r="G1235" s="228" t="s">
        <v>94</v>
      </c>
      <c r="H1235" s="228" t="s">
        <v>7210</v>
      </c>
      <c r="I1235" s="228">
        <v>1</v>
      </c>
      <c r="J1235" s="228" t="s">
        <v>5564</v>
      </c>
      <c r="K1235" s="228">
        <v>37536000</v>
      </c>
      <c r="L1235" s="229"/>
      <c r="M1235" s="230">
        <v>44500</v>
      </c>
      <c r="N1235" s="228">
        <v>1</v>
      </c>
      <c r="O1235" s="228" t="s">
        <v>5564</v>
      </c>
      <c r="P1235" s="228">
        <v>15521000</v>
      </c>
      <c r="Q1235" s="229"/>
      <c r="R1235" s="231">
        <v>9321</v>
      </c>
      <c r="S1235" s="230">
        <v>44480</v>
      </c>
      <c r="T1235" s="228" t="s">
        <v>5565</v>
      </c>
    </row>
    <row r="1236" spans="1:20" x14ac:dyDescent="0.25">
      <c r="A1236" s="209">
        <v>1226</v>
      </c>
      <c r="B1236" s="210" t="s">
        <v>7809</v>
      </c>
      <c r="C1236" s="228" t="s">
        <v>54</v>
      </c>
      <c r="D1236" s="228"/>
      <c r="E1236" s="226"/>
      <c r="F1236" s="228" t="s">
        <v>7810</v>
      </c>
      <c r="G1236" s="228" t="s">
        <v>94</v>
      </c>
      <c r="H1236" s="228" t="s">
        <v>5831</v>
      </c>
      <c r="I1236" s="228">
        <v>1</v>
      </c>
      <c r="J1236" s="228" t="s">
        <v>5564</v>
      </c>
      <c r="K1236" s="228">
        <v>23919000</v>
      </c>
      <c r="L1236" s="229"/>
      <c r="M1236" s="230">
        <v>44500</v>
      </c>
      <c r="N1236" s="228">
        <v>1</v>
      </c>
      <c r="O1236" s="228" t="s">
        <v>5564</v>
      </c>
      <c r="P1236" s="228">
        <v>20502000</v>
      </c>
      <c r="Q1236" s="229"/>
      <c r="R1236" s="231">
        <v>13421</v>
      </c>
      <c r="S1236" s="230">
        <v>44480</v>
      </c>
      <c r="T1236" s="228" t="s">
        <v>5565</v>
      </c>
    </row>
    <row r="1237" spans="1:20" x14ac:dyDescent="0.25">
      <c r="A1237" s="209">
        <v>1227</v>
      </c>
      <c r="B1237" s="210" t="s">
        <v>7811</v>
      </c>
      <c r="C1237" s="228" t="s">
        <v>54</v>
      </c>
      <c r="D1237" s="228"/>
      <c r="E1237" s="226"/>
      <c r="F1237" s="228" t="s">
        <v>7812</v>
      </c>
      <c r="G1237" s="228" t="s">
        <v>94</v>
      </c>
      <c r="H1237" s="228" t="s">
        <v>5791</v>
      </c>
      <c r="I1237" s="228">
        <v>1</v>
      </c>
      <c r="J1237" s="228" t="s">
        <v>5564</v>
      </c>
      <c r="K1237" s="228">
        <v>12852000</v>
      </c>
      <c r="L1237" s="229"/>
      <c r="M1237" s="230">
        <v>44500</v>
      </c>
      <c r="N1237" s="228">
        <v>1</v>
      </c>
      <c r="O1237" s="228" t="s">
        <v>5564</v>
      </c>
      <c r="P1237" s="228">
        <v>12852000</v>
      </c>
      <c r="Q1237" s="229"/>
      <c r="R1237" s="231">
        <v>721</v>
      </c>
      <c r="S1237" s="230">
        <v>44480</v>
      </c>
      <c r="T1237" s="228" t="s">
        <v>5565</v>
      </c>
    </row>
    <row r="1238" spans="1:20" x14ac:dyDescent="0.25">
      <c r="A1238" s="209">
        <v>1228</v>
      </c>
      <c r="B1238" s="210" t="s">
        <v>7813</v>
      </c>
      <c r="C1238" s="228" t="s">
        <v>54</v>
      </c>
      <c r="D1238" s="228"/>
      <c r="E1238" s="226"/>
      <c r="F1238" s="228" t="s">
        <v>7814</v>
      </c>
      <c r="G1238" s="228" t="s">
        <v>94</v>
      </c>
      <c r="H1238" s="228" t="s">
        <v>5791</v>
      </c>
      <c r="I1238" s="228">
        <v>1</v>
      </c>
      <c r="J1238" s="228" t="s">
        <v>5564</v>
      </c>
      <c r="K1238" s="228">
        <v>14994000</v>
      </c>
      <c r="L1238" s="229"/>
      <c r="M1238" s="230">
        <v>44500</v>
      </c>
      <c r="N1238" s="228">
        <v>1</v>
      </c>
      <c r="O1238" s="228" t="s">
        <v>5564</v>
      </c>
      <c r="P1238" s="228">
        <v>12852000</v>
      </c>
      <c r="Q1238" s="229"/>
      <c r="R1238" s="231">
        <v>721</v>
      </c>
      <c r="S1238" s="230">
        <v>44480</v>
      </c>
      <c r="T1238" s="228" t="s">
        <v>5565</v>
      </c>
    </row>
    <row r="1239" spans="1:20" x14ac:dyDescent="0.25">
      <c r="A1239" s="209">
        <v>1229</v>
      </c>
      <c r="B1239" s="210" t="s">
        <v>7815</v>
      </c>
      <c r="C1239" s="228" t="s">
        <v>54</v>
      </c>
      <c r="D1239" s="228"/>
      <c r="E1239" s="226"/>
      <c r="F1239" s="228" t="s">
        <v>7816</v>
      </c>
      <c r="G1239" s="228" t="s">
        <v>94</v>
      </c>
      <c r="H1239" s="228" t="s">
        <v>6005</v>
      </c>
      <c r="I1239" s="228">
        <v>1</v>
      </c>
      <c r="J1239" s="228" t="s">
        <v>5564</v>
      </c>
      <c r="K1239" s="228">
        <v>8262000</v>
      </c>
      <c r="L1239" s="229"/>
      <c r="M1239" s="230">
        <v>44500</v>
      </c>
      <c r="N1239" s="228">
        <v>1</v>
      </c>
      <c r="O1239" s="228" t="s">
        <v>5564</v>
      </c>
      <c r="P1239" s="228">
        <v>8262000</v>
      </c>
      <c r="Q1239" s="229"/>
      <c r="R1239" s="231">
        <v>5521</v>
      </c>
      <c r="S1239" s="230">
        <v>44480</v>
      </c>
      <c r="T1239" s="228" t="s">
        <v>5565</v>
      </c>
    </row>
    <row r="1240" spans="1:20" x14ac:dyDescent="0.25">
      <c r="A1240" s="209">
        <v>1230</v>
      </c>
      <c r="B1240" s="210" t="s">
        <v>7817</v>
      </c>
      <c r="C1240" s="228" t="s">
        <v>54</v>
      </c>
      <c r="D1240" s="228"/>
      <c r="E1240" s="226"/>
      <c r="F1240" s="228" t="s">
        <v>7818</v>
      </c>
      <c r="G1240" s="228" t="s">
        <v>94</v>
      </c>
      <c r="H1240" s="228" t="s">
        <v>5791</v>
      </c>
      <c r="I1240" s="228">
        <v>1</v>
      </c>
      <c r="J1240" s="228" t="s">
        <v>5564</v>
      </c>
      <c r="K1240" s="228">
        <v>14994000</v>
      </c>
      <c r="L1240" s="229"/>
      <c r="M1240" s="230">
        <v>44500</v>
      </c>
      <c r="N1240" s="228">
        <v>1</v>
      </c>
      <c r="O1240" s="228" t="s">
        <v>5564</v>
      </c>
      <c r="P1240" s="228">
        <v>12852000</v>
      </c>
      <c r="Q1240" s="229"/>
      <c r="R1240" s="231">
        <v>721</v>
      </c>
      <c r="S1240" s="230">
        <v>44481</v>
      </c>
      <c r="T1240" s="228" t="s">
        <v>5565</v>
      </c>
    </row>
    <row r="1241" spans="1:20" x14ac:dyDescent="0.25">
      <c r="A1241" s="209">
        <v>1231</v>
      </c>
      <c r="B1241" s="210" t="s">
        <v>7819</v>
      </c>
      <c r="C1241" s="228" t="s">
        <v>54</v>
      </c>
      <c r="D1241" s="228"/>
      <c r="E1241" s="226"/>
      <c r="F1241" s="228" t="s">
        <v>7820</v>
      </c>
      <c r="G1241" s="228" t="s">
        <v>94</v>
      </c>
      <c r="H1241" s="228" t="s">
        <v>5585</v>
      </c>
      <c r="I1241" s="228">
        <v>1</v>
      </c>
      <c r="J1241" s="228" t="s">
        <v>5564</v>
      </c>
      <c r="K1241" s="228">
        <v>95925833</v>
      </c>
      <c r="L1241" s="229"/>
      <c r="M1241" s="230">
        <v>44347</v>
      </c>
      <c r="N1241" s="228">
        <v>1</v>
      </c>
      <c r="O1241" s="228" t="s">
        <v>5564</v>
      </c>
      <c r="P1241" s="228">
        <v>95925833</v>
      </c>
      <c r="Q1241" s="229"/>
      <c r="R1241" s="231">
        <v>2221</v>
      </c>
      <c r="S1241" s="230">
        <v>44344</v>
      </c>
      <c r="T1241" s="228" t="s">
        <v>5565</v>
      </c>
    </row>
    <row r="1242" spans="1:20" x14ac:dyDescent="0.25">
      <c r="A1242" s="209">
        <v>1232</v>
      </c>
      <c r="B1242" s="210" t="s">
        <v>7821</v>
      </c>
      <c r="C1242" s="228" t="s">
        <v>54</v>
      </c>
      <c r="D1242" s="228"/>
      <c r="E1242" s="226"/>
      <c r="F1242" s="228" t="s">
        <v>7822</v>
      </c>
      <c r="G1242" s="228" t="s">
        <v>94</v>
      </c>
      <c r="H1242" s="228" t="s">
        <v>5755</v>
      </c>
      <c r="I1242" s="228">
        <v>1</v>
      </c>
      <c r="J1242" s="228" t="s">
        <v>5564</v>
      </c>
      <c r="K1242" s="228">
        <v>28152000</v>
      </c>
      <c r="L1242" s="229"/>
      <c r="M1242" s="230">
        <v>44500</v>
      </c>
      <c r="N1242" s="228">
        <v>1</v>
      </c>
      <c r="O1242" s="228" t="s">
        <v>5564</v>
      </c>
      <c r="P1242" s="228">
        <v>10200000</v>
      </c>
      <c r="Q1242" s="229"/>
      <c r="R1242" s="231">
        <v>7127</v>
      </c>
      <c r="S1242" s="230">
        <v>44504</v>
      </c>
      <c r="T1242" s="228" t="s">
        <v>5565</v>
      </c>
    </row>
    <row r="1243" spans="1:20" x14ac:dyDescent="0.25">
      <c r="A1243" s="209">
        <v>1233</v>
      </c>
      <c r="B1243" s="210" t="s">
        <v>7823</v>
      </c>
      <c r="C1243" s="228" t="s">
        <v>54</v>
      </c>
      <c r="D1243" s="228"/>
      <c r="E1243" s="226"/>
      <c r="F1243" s="228" t="s">
        <v>7824</v>
      </c>
      <c r="G1243" s="228" t="s">
        <v>94</v>
      </c>
      <c r="H1243" s="228" t="s">
        <v>5731</v>
      </c>
      <c r="I1243" s="228">
        <v>1</v>
      </c>
      <c r="J1243" s="228" t="s">
        <v>5564</v>
      </c>
      <c r="K1243" s="228">
        <v>20757000</v>
      </c>
      <c r="L1243" s="229"/>
      <c r="M1243" s="230">
        <v>44500</v>
      </c>
      <c r="N1243" s="228">
        <v>1</v>
      </c>
      <c r="O1243" s="228" t="s">
        <v>5564</v>
      </c>
      <c r="P1243" s="228">
        <v>11220000</v>
      </c>
      <c r="Q1243" s="229"/>
      <c r="R1243" s="231">
        <v>9321</v>
      </c>
      <c r="S1243" s="230">
        <v>44505</v>
      </c>
      <c r="T1243" s="228" t="s">
        <v>5565</v>
      </c>
    </row>
    <row r="1244" spans="1:20" x14ac:dyDescent="0.25">
      <c r="A1244" s="209">
        <v>1234</v>
      </c>
      <c r="B1244" s="210" t="s">
        <v>7825</v>
      </c>
      <c r="C1244" s="228" t="s">
        <v>54</v>
      </c>
      <c r="D1244" s="228"/>
      <c r="E1244" s="226"/>
      <c r="F1244" s="228" t="s">
        <v>7826</v>
      </c>
      <c r="G1244" s="228" t="s">
        <v>94</v>
      </c>
      <c r="H1244" s="228" t="s">
        <v>7827</v>
      </c>
      <c r="I1244" s="228">
        <v>1</v>
      </c>
      <c r="J1244" s="228" t="s">
        <v>5564</v>
      </c>
      <c r="K1244" s="228">
        <v>8262000</v>
      </c>
      <c r="L1244" s="229"/>
      <c r="M1244" s="230">
        <v>44500</v>
      </c>
      <c r="N1244" s="228">
        <v>1</v>
      </c>
      <c r="O1244" s="228" t="s">
        <v>5564</v>
      </c>
      <c r="P1244" s="228">
        <v>5508000</v>
      </c>
      <c r="Q1244" s="229"/>
      <c r="R1244" s="231">
        <v>7321</v>
      </c>
      <c r="S1244" s="230">
        <v>44505</v>
      </c>
      <c r="T1244" s="228" t="s">
        <v>5565</v>
      </c>
    </row>
    <row r="1245" spans="1:20" x14ac:dyDescent="0.25">
      <c r="A1245" s="209">
        <v>1235</v>
      </c>
      <c r="B1245" s="210" t="s">
        <v>7828</v>
      </c>
      <c r="C1245" s="228" t="s">
        <v>54</v>
      </c>
      <c r="D1245" s="228"/>
      <c r="E1245" s="226"/>
      <c r="F1245" s="228" t="s">
        <v>7829</v>
      </c>
      <c r="G1245" s="228" t="s">
        <v>94</v>
      </c>
      <c r="H1245" s="228" t="s">
        <v>5791</v>
      </c>
      <c r="I1245" s="228">
        <v>1</v>
      </c>
      <c r="J1245" s="228" t="s">
        <v>6068</v>
      </c>
      <c r="K1245" s="228">
        <v>200850000</v>
      </c>
      <c r="L1245" s="229"/>
      <c r="M1245" s="230">
        <v>44500</v>
      </c>
      <c r="N1245" s="228">
        <v>1</v>
      </c>
      <c r="O1245" s="228" t="s">
        <v>6068</v>
      </c>
      <c r="P1245" s="228">
        <v>200850000</v>
      </c>
      <c r="Q1245" s="229"/>
      <c r="R1245" s="231">
        <v>26121</v>
      </c>
      <c r="S1245" s="230">
        <v>44498</v>
      </c>
      <c r="T1245" s="228" t="s">
        <v>5565</v>
      </c>
    </row>
    <row r="1246" spans="1:20" x14ac:dyDescent="0.25">
      <c r="A1246" s="209">
        <v>1236</v>
      </c>
      <c r="B1246" s="210" t="s">
        <v>7830</v>
      </c>
      <c r="C1246" s="228" t="s">
        <v>54</v>
      </c>
      <c r="D1246" s="228"/>
      <c r="E1246" s="226"/>
      <c r="F1246" s="228" t="s">
        <v>7831</v>
      </c>
      <c r="G1246" s="228" t="s">
        <v>94</v>
      </c>
      <c r="H1246" s="228" t="s">
        <v>5755</v>
      </c>
      <c r="I1246" s="228">
        <v>1</v>
      </c>
      <c r="J1246" s="228" t="s">
        <v>5564</v>
      </c>
      <c r="K1246" s="228">
        <v>11628000</v>
      </c>
      <c r="L1246" s="229"/>
      <c r="M1246" s="230">
        <v>44500</v>
      </c>
      <c r="N1246" s="228">
        <v>1</v>
      </c>
      <c r="O1246" s="228" t="s">
        <v>5564</v>
      </c>
      <c r="P1246" s="228">
        <v>11628000</v>
      </c>
      <c r="Q1246" s="229"/>
      <c r="R1246" s="231">
        <v>11521</v>
      </c>
      <c r="S1246" s="230">
        <v>44481</v>
      </c>
      <c r="T1246" s="228" t="s">
        <v>5565</v>
      </c>
    </row>
    <row r="1247" spans="1:20" x14ac:dyDescent="0.25">
      <c r="A1247" s="209">
        <v>1237</v>
      </c>
      <c r="B1247" s="210" t="s">
        <v>7832</v>
      </c>
      <c r="C1247" s="228" t="s">
        <v>54</v>
      </c>
      <c r="D1247" s="228"/>
      <c r="E1247" s="226"/>
      <c r="F1247" s="228" t="s">
        <v>7833</v>
      </c>
      <c r="G1247" s="228" t="s">
        <v>94</v>
      </c>
      <c r="H1247" s="228" t="s">
        <v>5585</v>
      </c>
      <c r="I1247" s="228">
        <v>1</v>
      </c>
      <c r="J1247" s="228" t="s">
        <v>5564</v>
      </c>
      <c r="K1247" s="228">
        <v>12240000</v>
      </c>
      <c r="L1247" s="229"/>
      <c r="M1247" s="230">
        <v>44500</v>
      </c>
      <c r="N1247" s="228">
        <v>1</v>
      </c>
      <c r="O1247" s="228" t="s">
        <v>5564</v>
      </c>
      <c r="P1247" s="228">
        <v>12240000</v>
      </c>
      <c r="Q1247" s="229"/>
      <c r="R1247" s="231">
        <v>2221</v>
      </c>
      <c r="S1247" s="230">
        <v>44481</v>
      </c>
      <c r="T1247" s="228" t="s">
        <v>5565</v>
      </c>
    </row>
    <row r="1248" spans="1:20" x14ac:dyDescent="0.25">
      <c r="A1248" s="209">
        <v>1238</v>
      </c>
      <c r="B1248" s="210" t="s">
        <v>7834</v>
      </c>
      <c r="C1248" s="228" t="s">
        <v>54</v>
      </c>
      <c r="D1248" s="228"/>
      <c r="E1248" s="226"/>
      <c r="F1248" s="228" t="s">
        <v>7835</v>
      </c>
      <c r="G1248" s="228" t="s">
        <v>94</v>
      </c>
      <c r="H1248" s="228" t="s">
        <v>5791</v>
      </c>
      <c r="I1248" s="228">
        <v>1</v>
      </c>
      <c r="J1248" s="228" t="s">
        <v>5564</v>
      </c>
      <c r="K1248" s="228">
        <v>12852000</v>
      </c>
      <c r="L1248" s="229"/>
      <c r="M1248" s="230">
        <v>44500</v>
      </c>
      <c r="N1248" s="228">
        <v>1</v>
      </c>
      <c r="O1248" s="228" t="s">
        <v>5564</v>
      </c>
      <c r="P1248" s="228">
        <v>12852000</v>
      </c>
      <c r="Q1248" s="229"/>
      <c r="R1248" s="231">
        <v>721</v>
      </c>
      <c r="S1248" s="230">
        <v>44421</v>
      </c>
      <c r="T1248" s="228" t="s">
        <v>5565</v>
      </c>
    </row>
    <row r="1249" spans="1:20" x14ac:dyDescent="0.25">
      <c r="A1249" s="209">
        <v>1239</v>
      </c>
      <c r="B1249" s="210" t="s">
        <v>7836</v>
      </c>
      <c r="C1249" s="228" t="s">
        <v>54</v>
      </c>
      <c r="D1249" s="228"/>
      <c r="E1249" s="226"/>
      <c r="F1249" s="228" t="s">
        <v>7837</v>
      </c>
      <c r="G1249" s="228" t="s">
        <v>94</v>
      </c>
      <c r="H1249" s="228" t="s">
        <v>5755</v>
      </c>
      <c r="I1249" s="228">
        <v>1</v>
      </c>
      <c r="J1249" s="228" t="s">
        <v>5564</v>
      </c>
      <c r="K1249" s="228">
        <v>22950000</v>
      </c>
      <c r="L1249" s="229"/>
      <c r="M1249" s="230">
        <v>44500</v>
      </c>
      <c r="N1249" s="228">
        <v>1</v>
      </c>
      <c r="O1249" s="228" t="s">
        <v>5564</v>
      </c>
      <c r="P1249" s="228">
        <v>22821000</v>
      </c>
      <c r="Q1249" s="229"/>
      <c r="R1249" s="231">
        <v>7121</v>
      </c>
      <c r="S1249" s="230">
        <v>44421</v>
      </c>
      <c r="T1249" s="228" t="s">
        <v>5565</v>
      </c>
    </row>
    <row r="1250" spans="1:20" x14ac:dyDescent="0.25">
      <c r="A1250" s="209">
        <v>1240</v>
      </c>
      <c r="B1250" s="210" t="s">
        <v>7838</v>
      </c>
      <c r="C1250" s="228" t="s">
        <v>54</v>
      </c>
      <c r="D1250" s="228"/>
      <c r="E1250" s="226"/>
      <c r="F1250" s="228" t="s">
        <v>7839</v>
      </c>
      <c r="G1250" s="228" t="s">
        <v>94</v>
      </c>
      <c r="H1250" s="228" t="s">
        <v>5755</v>
      </c>
      <c r="I1250" s="228">
        <v>1</v>
      </c>
      <c r="J1250" s="228" t="s">
        <v>5564</v>
      </c>
      <c r="K1250" s="228">
        <v>20502000</v>
      </c>
      <c r="L1250" s="229"/>
      <c r="M1250" s="230">
        <v>44500</v>
      </c>
      <c r="N1250" s="228">
        <v>1</v>
      </c>
      <c r="O1250" s="228" t="s">
        <v>5564</v>
      </c>
      <c r="P1250" s="228">
        <v>19486667</v>
      </c>
      <c r="Q1250" s="229"/>
      <c r="R1250" s="231">
        <v>7121</v>
      </c>
      <c r="S1250" s="230">
        <v>44421</v>
      </c>
      <c r="T1250" s="228" t="s">
        <v>5565</v>
      </c>
    </row>
    <row r="1251" spans="1:20" x14ac:dyDescent="0.25">
      <c r="A1251" s="209">
        <v>1241</v>
      </c>
      <c r="B1251" s="210" t="s">
        <v>7840</v>
      </c>
      <c r="C1251" s="228" t="s">
        <v>54</v>
      </c>
      <c r="D1251" s="228"/>
      <c r="E1251" s="226"/>
      <c r="F1251" s="228" t="s">
        <v>7841</v>
      </c>
      <c r="G1251" s="228" t="s">
        <v>94</v>
      </c>
      <c r="H1251" s="228" t="s">
        <v>5710</v>
      </c>
      <c r="I1251" s="228">
        <v>1</v>
      </c>
      <c r="J1251" s="228" t="s">
        <v>5564</v>
      </c>
      <c r="K1251" s="228">
        <v>18451800</v>
      </c>
      <c r="L1251" s="229"/>
      <c r="M1251" s="230">
        <v>44500</v>
      </c>
      <c r="N1251" s="228">
        <v>1</v>
      </c>
      <c r="O1251" s="228" t="s">
        <v>5564</v>
      </c>
      <c r="P1251" s="228">
        <v>18451800</v>
      </c>
      <c r="Q1251" s="229"/>
      <c r="R1251" s="231">
        <v>28321</v>
      </c>
      <c r="S1251" s="230">
        <v>44483</v>
      </c>
      <c r="T1251" s="228" t="s">
        <v>5565</v>
      </c>
    </row>
    <row r="1252" spans="1:20" x14ac:dyDescent="0.25">
      <c r="A1252" s="209">
        <v>1242</v>
      </c>
      <c r="B1252" s="210" t="s">
        <v>7842</v>
      </c>
      <c r="C1252" s="228" t="s">
        <v>54</v>
      </c>
      <c r="D1252" s="228"/>
      <c r="E1252" s="226"/>
      <c r="F1252" s="228" t="s">
        <v>7843</v>
      </c>
      <c r="G1252" s="228" t="s">
        <v>94</v>
      </c>
      <c r="H1252" s="228" t="s">
        <v>5563</v>
      </c>
      <c r="I1252" s="228">
        <v>1</v>
      </c>
      <c r="J1252" s="228" t="s">
        <v>5564</v>
      </c>
      <c r="K1252" s="228">
        <v>22950000</v>
      </c>
      <c r="L1252" s="229"/>
      <c r="M1252" s="230">
        <v>44500</v>
      </c>
      <c r="N1252" s="228">
        <v>1</v>
      </c>
      <c r="O1252" s="228" t="s">
        <v>5564</v>
      </c>
      <c r="P1252" s="228">
        <v>22950000</v>
      </c>
      <c r="Q1252" s="229"/>
      <c r="R1252" s="231">
        <v>7421</v>
      </c>
      <c r="S1252" s="230">
        <v>44483</v>
      </c>
      <c r="T1252" s="228" t="s">
        <v>5565</v>
      </c>
    </row>
    <row r="1253" spans="1:20" x14ac:dyDescent="0.25">
      <c r="A1253" s="209">
        <v>1243</v>
      </c>
      <c r="B1253" s="210" t="s">
        <v>7844</v>
      </c>
      <c r="C1253" s="228" t="s">
        <v>54</v>
      </c>
      <c r="D1253" s="228"/>
      <c r="E1253" s="226"/>
      <c r="F1253" s="228" t="s">
        <v>7845</v>
      </c>
      <c r="G1253" s="228" t="s">
        <v>94</v>
      </c>
      <c r="H1253" s="228" t="s">
        <v>5731</v>
      </c>
      <c r="I1253" s="228">
        <v>1</v>
      </c>
      <c r="J1253" s="228" t="s">
        <v>5564</v>
      </c>
      <c r="K1253" s="228">
        <v>37536000</v>
      </c>
      <c r="L1253" s="229"/>
      <c r="M1253" s="230">
        <v>44439</v>
      </c>
      <c r="N1253" s="228">
        <v>1</v>
      </c>
      <c r="O1253" s="228" t="s">
        <v>5564</v>
      </c>
      <c r="P1253" s="228">
        <v>28152000</v>
      </c>
      <c r="Q1253" s="229"/>
      <c r="R1253" s="231">
        <v>4221</v>
      </c>
      <c r="S1253" s="230">
        <v>44484</v>
      </c>
      <c r="T1253" s="228" t="s">
        <v>5565</v>
      </c>
    </row>
    <row r="1254" spans="1:20" x14ac:dyDescent="0.25">
      <c r="A1254" s="209">
        <v>1244</v>
      </c>
      <c r="B1254" s="210" t="s">
        <v>7846</v>
      </c>
      <c r="C1254" s="228" t="s">
        <v>54</v>
      </c>
      <c r="D1254" s="228"/>
      <c r="E1254" s="226"/>
      <c r="F1254" s="228" t="s">
        <v>7847</v>
      </c>
      <c r="G1254" s="228" t="s">
        <v>94</v>
      </c>
      <c r="H1254" s="228" t="s">
        <v>5810</v>
      </c>
      <c r="I1254" s="228">
        <v>1</v>
      </c>
      <c r="J1254" s="228" t="s">
        <v>5564</v>
      </c>
      <c r="K1254" s="228">
        <v>28152000</v>
      </c>
      <c r="L1254" s="229"/>
      <c r="M1254" s="230">
        <v>44500</v>
      </c>
      <c r="N1254" s="228">
        <v>1</v>
      </c>
      <c r="O1254" s="228" t="s">
        <v>5564</v>
      </c>
      <c r="P1254" s="228">
        <v>28152000</v>
      </c>
      <c r="Q1254" s="229"/>
      <c r="R1254" s="231">
        <v>7121</v>
      </c>
      <c r="S1254" s="230">
        <v>44484</v>
      </c>
      <c r="T1254" s="228" t="s">
        <v>5565</v>
      </c>
    </row>
    <row r="1255" spans="1:20" x14ac:dyDescent="0.25">
      <c r="A1255" s="209">
        <v>1245</v>
      </c>
      <c r="B1255" s="210" t="s">
        <v>7848</v>
      </c>
      <c r="C1255" s="228" t="s">
        <v>54</v>
      </c>
      <c r="D1255" s="228"/>
      <c r="E1255" s="226"/>
      <c r="F1255" s="228" t="s">
        <v>7849</v>
      </c>
      <c r="G1255" s="228" t="s">
        <v>94</v>
      </c>
      <c r="H1255" s="228" t="s">
        <v>5710</v>
      </c>
      <c r="I1255" s="228">
        <v>1</v>
      </c>
      <c r="J1255" s="228" t="s">
        <v>5564</v>
      </c>
      <c r="K1255" s="228">
        <v>18451800</v>
      </c>
      <c r="L1255" s="229"/>
      <c r="M1255" s="230">
        <v>44500</v>
      </c>
      <c r="N1255" s="228">
        <v>1</v>
      </c>
      <c r="O1255" s="228" t="s">
        <v>5564</v>
      </c>
      <c r="P1255" s="228">
        <v>18451800</v>
      </c>
      <c r="Q1255" s="229"/>
      <c r="R1255" s="231">
        <v>28421</v>
      </c>
      <c r="S1255" s="230">
        <v>44488</v>
      </c>
      <c r="T1255" s="228" t="s">
        <v>5565</v>
      </c>
    </row>
    <row r="1256" spans="1:20" x14ac:dyDescent="0.25">
      <c r="A1256" s="209">
        <v>1246</v>
      </c>
      <c r="B1256" s="210" t="s">
        <v>7850</v>
      </c>
      <c r="C1256" s="228" t="s">
        <v>54</v>
      </c>
      <c r="D1256" s="228"/>
      <c r="E1256" s="226"/>
      <c r="F1256" s="228" t="s">
        <v>7851</v>
      </c>
      <c r="G1256" s="228" t="s">
        <v>94</v>
      </c>
      <c r="H1256" s="228" t="s">
        <v>5563</v>
      </c>
      <c r="I1256" s="228">
        <v>1</v>
      </c>
      <c r="J1256" s="228" t="s">
        <v>5564</v>
      </c>
      <c r="K1256" s="228">
        <v>22950000</v>
      </c>
      <c r="L1256" s="229"/>
      <c r="M1256" s="230">
        <v>44500</v>
      </c>
      <c r="N1256" s="228">
        <v>1</v>
      </c>
      <c r="O1256" s="228" t="s">
        <v>5564</v>
      </c>
      <c r="P1256" s="228">
        <v>22950000</v>
      </c>
      <c r="Q1256" s="229"/>
      <c r="R1256" s="231">
        <v>4721</v>
      </c>
      <c r="S1256" s="230">
        <v>44488</v>
      </c>
      <c r="T1256" s="228" t="s">
        <v>5565</v>
      </c>
    </row>
    <row r="1257" spans="1:20" x14ac:dyDescent="0.25">
      <c r="A1257" s="209">
        <v>1247</v>
      </c>
      <c r="B1257" s="210" t="s">
        <v>7852</v>
      </c>
      <c r="C1257" s="228" t="s">
        <v>54</v>
      </c>
      <c r="D1257" s="228"/>
      <c r="E1257" s="226"/>
      <c r="F1257" s="228" t="s">
        <v>7853</v>
      </c>
      <c r="G1257" s="228" t="s">
        <v>94</v>
      </c>
      <c r="H1257" s="228" t="s">
        <v>5563</v>
      </c>
      <c r="I1257" s="228">
        <v>1</v>
      </c>
      <c r="J1257" s="228" t="s">
        <v>5564</v>
      </c>
      <c r="K1257" s="228">
        <v>22950000</v>
      </c>
      <c r="L1257" s="229"/>
      <c r="M1257" s="230">
        <v>44500</v>
      </c>
      <c r="N1257" s="228">
        <v>1</v>
      </c>
      <c r="O1257" s="228" t="s">
        <v>5564</v>
      </c>
      <c r="P1257" s="228">
        <v>22950000</v>
      </c>
      <c r="Q1257" s="229"/>
      <c r="R1257" s="231">
        <v>4721</v>
      </c>
      <c r="S1257" s="230">
        <v>44488</v>
      </c>
      <c r="T1257" s="228" t="s">
        <v>5565</v>
      </c>
    </row>
    <row r="1258" spans="1:20" x14ac:dyDescent="0.25">
      <c r="A1258" s="209">
        <v>1248</v>
      </c>
      <c r="B1258" s="210" t="s">
        <v>7854</v>
      </c>
      <c r="C1258" s="228" t="s">
        <v>54</v>
      </c>
      <c r="D1258" s="228"/>
      <c r="E1258" s="226"/>
      <c r="F1258" s="228" t="s">
        <v>7855</v>
      </c>
      <c r="G1258" s="228" t="s">
        <v>94</v>
      </c>
      <c r="H1258" s="228" t="s">
        <v>7856</v>
      </c>
      <c r="I1258" s="228">
        <v>1</v>
      </c>
      <c r="J1258" s="228" t="s">
        <v>5564</v>
      </c>
      <c r="K1258" s="228">
        <v>11628000</v>
      </c>
      <c r="L1258" s="229"/>
      <c r="M1258" s="230">
        <v>44500</v>
      </c>
      <c r="N1258" s="228">
        <v>1</v>
      </c>
      <c r="O1258" s="228" t="s">
        <v>5564</v>
      </c>
      <c r="P1258" s="228">
        <v>11628000</v>
      </c>
      <c r="Q1258" s="229"/>
      <c r="R1258" s="231">
        <v>9321</v>
      </c>
      <c r="S1258" s="230">
        <v>44488</v>
      </c>
      <c r="T1258" s="228" t="s">
        <v>5565</v>
      </c>
    </row>
    <row r="1259" spans="1:20" x14ac:dyDescent="0.25">
      <c r="A1259" s="209">
        <v>1249</v>
      </c>
      <c r="B1259" s="210" t="s">
        <v>7857</v>
      </c>
      <c r="C1259" s="228" t="s">
        <v>54</v>
      </c>
      <c r="D1259" s="228"/>
      <c r="E1259" s="226"/>
      <c r="F1259" s="228" t="s">
        <v>7858</v>
      </c>
      <c r="G1259" s="228" t="s">
        <v>94</v>
      </c>
      <c r="H1259" s="228" t="s">
        <v>5791</v>
      </c>
      <c r="I1259" s="228">
        <v>1</v>
      </c>
      <c r="J1259" s="228" t="s">
        <v>5564</v>
      </c>
      <c r="K1259" s="228">
        <v>12852000</v>
      </c>
      <c r="L1259" s="229"/>
      <c r="M1259" s="230">
        <v>44500</v>
      </c>
      <c r="N1259" s="228">
        <v>1</v>
      </c>
      <c r="O1259" s="228" t="s">
        <v>5564</v>
      </c>
      <c r="P1259" s="228">
        <v>12852000</v>
      </c>
      <c r="Q1259" s="229"/>
      <c r="R1259" s="231">
        <v>721</v>
      </c>
      <c r="S1259" s="230">
        <v>44488</v>
      </c>
      <c r="T1259" s="228" t="s">
        <v>5565</v>
      </c>
    </row>
    <row r="1260" spans="1:20" x14ac:dyDescent="0.25">
      <c r="A1260" s="209">
        <v>1250</v>
      </c>
      <c r="B1260" s="210" t="s">
        <v>7859</v>
      </c>
      <c r="C1260" s="228" t="s">
        <v>54</v>
      </c>
      <c r="D1260" s="228"/>
      <c r="E1260" s="226"/>
      <c r="F1260" s="228" t="s">
        <v>7860</v>
      </c>
      <c r="G1260" s="228" t="s">
        <v>94</v>
      </c>
      <c r="H1260" s="228" t="s">
        <v>5710</v>
      </c>
      <c r="I1260" s="228">
        <v>1</v>
      </c>
      <c r="J1260" s="228" t="s">
        <v>5564</v>
      </c>
      <c r="K1260" s="228">
        <v>21097000</v>
      </c>
      <c r="L1260" s="229"/>
      <c r="M1260" s="230">
        <v>44500</v>
      </c>
      <c r="N1260" s="228">
        <v>1</v>
      </c>
      <c r="O1260" s="228" t="s">
        <v>5564</v>
      </c>
      <c r="P1260" s="228">
        <v>21097000</v>
      </c>
      <c r="Q1260" s="229"/>
      <c r="R1260" s="231">
        <v>29021</v>
      </c>
      <c r="S1260" s="230">
        <v>44489</v>
      </c>
      <c r="T1260" s="228" t="s">
        <v>5565</v>
      </c>
    </row>
    <row r="1261" spans="1:20" x14ac:dyDescent="0.25">
      <c r="A1261" s="209">
        <v>1251</v>
      </c>
      <c r="B1261" s="210" t="s">
        <v>7861</v>
      </c>
      <c r="C1261" s="228" t="s">
        <v>54</v>
      </c>
      <c r="D1261" s="228"/>
      <c r="E1261" s="226"/>
      <c r="F1261" s="228" t="s">
        <v>7862</v>
      </c>
      <c r="G1261" s="228" t="s">
        <v>94</v>
      </c>
      <c r="H1261" s="228" t="s">
        <v>5666</v>
      </c>
      <c r="I1261" s="228">
        <v>1</v>
      </c>
      <c r="J1261" s="228" t="s">
        <v>5564</v>
      </c>
      <c r="K1261" s="228">
        <v>22950000</v>
      </c>
      <c r="L1261" s="229"/>
      <c r="M1261" s="230">
        <v>44500</v>
      </c>
      <c r="N1261" s="228">
        <v>1</v>
      </c>
      <c r="O1261" s="228" t="s">
        <v>5564</v>
      </c>
      <c r="P1261" s="228">
        <v>19125000</v>
      </c>
      <c r="Q1261" s="229"/>
      <c r="R1261" s="231">
        <v>4921</v>
      </c>
      <c r="S1261" s="230">
        <v>44489</v>
      </c>
      <c r="T1261" s="228" t="s">
        <v>5565</v>
      </c>
    </row>
    <row r="1262" spans="1:20" x14ac:dyDescent="0.25">
      <c r="A1262" s="209">
        <v>1252</v>
      </c>
      <c r="B1262" s="210" t="s">
        <v>7863</v>
      </c>
      <c r="C1262" s="228" t="s">
        <v>54</v>
      </c>
      <c r="D1262" s="228"/>
      <c r="E1262" s="226"/>
      <c r="F1262" s="228" t="s">
        <v>7864</v>
      </c>
      <c r="G1262" s="228" t="s">
        <v>94</v>
      </c>
      <c r="H1262" s="228" t="s">
        <v>5710</v>
      </c>
      <c r="I1262" s="228">
        <v>1</v>
      </c>
      <c r="J1262" s="228" t="s">
        <v>5564</v>
      </c>
      <c r="K1262" s="228">
        <v>18451800</v>
      </c>
      <c r="L1262" s="229"/>
      <c r="M1262" s="230">
        <v>44500</v>
      </c>
      <c r="N1262" s="228">
        <v>1</v>
      </c>
      <c r="O1262" s="228" t="s">
        <v>5564</v>
      </c>
      <c r="P1262" s="228">
        <v>18451800</v>
      </c>
      <c r="Q1262" s="229"/>
      <c r="R1262" s="231">
        <v>28221</v>
      </c>
      <c r="S1262" s="230">
        <v>44489</v>
      </c>
      <c r="T1262" s="228" t="s">
        <v>5565</v>
      </c>
    </row>
    <row r="1263" spans="1:20" x14ac:dyDescent="0.25">
      <c r="A1263" s="209">
        <v>1253</v>
      </c>
      <c r="B1263" s="210" t="s">
        <v>7865</v>
      </c>
      <c r="C1263" s="228" t="s">
        <v>54</v>
      </c>
      <c r="D1263" s="228"/>
      <c r="E1263" s="226"/>
      <c r="F1263" s="228" t="s">
        <v>7866</v>
      </c>
      <c r="G1263" s="228" t="s">
        <v>94</v>
      </c>
      <c r="H1263" s="228" t="s">
        <v>5743</v>
      </c>
      <c r="I1263" s="228">
        <v>1</v>
      </c>
      <c r="J1263" s="228" t="s">
        <v>5564</v>
      </c>
      <c r="K1263" s="228">
        <v>22950000</v>
      </c>
      <c r="L1263" s="229"/>
      <c r="M1263" s="230">
        <v>44500</v>
      </c>
      <c r="N1263" s="228">
        <v>1</v>
      </c>
      <c r="O1263" s="228" t="s">
        <v>5564</v>
      </c>
      <c r="P1263" s="228">
        <v>22950000</v>
      </c>
      <c r="Q1263" s="229"/>
      <c r="R1263" s="231">
        <v>7121</v>
      </c>
      <c r="S1263" s="230">
        <v>44489</v>
      </c>
      <c r="T1263" s="228" t="s">
        <v>5565</v>
      </c>
    </row>
    <row r="1264" spans="1:20" x14ac:dyDescent="0.25">
      <c r="A1264" s="209">
        <v>1254</v>
      </c>
      <c r="B1264" s="210" t="s">
        <v>7867</v>
      </c>
      <c r="C1264" s="228" t="s">
        <v>54</v>
      </c>
      <c r="D1264" s="228"/>
      <c r="E1264" s="226"/>
      <c r="F1264" s="228" t="s">
        <v>7290</v>
      </c>
      <c r="G1264" s="228" t="s">
        <v>94</v>
      </c>
      <c r="H1264" s="228" t="s">
        <v>5755</v>
      </c>
      <c r="I1264" s="228">
        <v>1</v>
      </c>
      <c r="J1264" s="228" t="s">
        <v>5564</v>
      </c>
      <c r="K1264" s="228">
        <v>5124000</v>
      </c>
      <c r="L1264" s="229"/>
      <c r="M1264" s="230">
        <v>44500</v>
      </c>
      <c r="N1264" s="228">
        <v>1</v>
      </c>
      <c r="O1264" s="228" t="s">
        <v>5564</v>
      </c>
      <c r="P1264" s="228">
        <v>5124000</v>
      </c>
      <c r="Q1264" s="229"/>
      <c r="R1264" s="231">
        <v>11521</v>
      </c>
      <c r="S1264" s="230">
        <v>44489</v>
      </c>
      <c r="T1264" s="228" t="s">
        <v>5565</v>
      </c>
    </row>
    <row r="1265" spans="1:20" x14ac:dyDescent="0.25">
      <c r="A1265" s="209">
        <v>1255</v>
      </c>
      <c r="B1265" s="210" t="s">
        <v>7868</v>
      </c>
      <c r="C1265" s="228" t="s">
        <v>54</v>
      </c>
      <c r="D1265" s="228"/>
      <c r="E1265" s="226"/>
      <c r="F1265" s="228" t="s">
        <v>7290</v>
      </c>
      <c r="G1265" s="228" t="s">
        <v>94</v>
      </c>
      <c r="H1265" s="228" t="s">
        <v>5755</v>
      </c>
      <c r="I1265" s="228">
        <v>1</v>
      </c>
      <c r="J1265" s="228" t="s">
        <v>5564</v>
      </c>
      <c r="K1265" s="228">
        <v>5124000</v>
      </c>
      <c r="L1265" s="229"/>
      <c r="M1265" s="230">
        <v>44500</v>
      </c>
      <c r="N1265" s="228">
        <v>1</v>
      </c>
      <c r="O1265" s="228" t="s">
        <v>5564</v>
      </c>
      <c r="P1265" s="228">
        <v>5124000</v>
      </c>
      <c r="Q1265" s="229"/>
      <c r="R1265" s="231">
        <v>11521</v>
      </c>
      <c r="S1265" s="230">
        <v>44489</v>
      </c>
      <c r="T1265" s="228" t="s">
        <v>5565</v>
      </c>
    </row>
    <row r="1266" spans="1:20" x14ac:dyDescent="0.25">
      <c r="A1266" s="209">
        <v>1256</v>
      </c>
      <c r="B1266" s="210" t="s">
        <v>7869</v>
      </c>
      <c r="C1266" s="228" t="s">
        <v>54</v>
      </c>
      <c r="D1266" s="228"/>
      <c r="E1266" s="226"/>
      <c r="F1266" s="228" t="s">
        <v>7870</v>
      </c>
      <c r="G1266" s="228" t="s">
        <v>94</v>
      </c>
      <c r="H1266" s="228" t="s">
        <v>5585</v>
      </c>
      <c r="I1266" s="228">
        <v>1</v>
      </c>
      <c r="J1266" s="228" t="s">
        <v>5564</v>
      </c>
      <c r="K1266" s="228">
        <v>30500000</v>
      </c>
      <c r="L1266" s="229"/>
      <c r="M1266" s="230">
        <v>44500</v>
      </c>
      <c r="N1266" s="228">
        <v>1</v>
      </c>
      <c r="O1266" s="228" t="s">
        <v>5564</v>
      </c>
      <c r="P1266" s="228">
        <v>16470000</v>
      </c>
      <c r="Q1266" s="229"/>
      <c r="R1266" s="231">
        <v>2221</v>
      </c>
      <c r="S1266" s="230">
        <v>44490</v>
      </c>
      <c r="T1266" s="228" t="s">
        <v>5565</v>
      </c>
    </row>
    <row r="1267" spans="1:20" x14ac:dyDescent="0.25">
      <c r="A1267" s="209">
        <v>1257</v>
      </c>
      <c r="B1267" s="210" t="s">
        <v>7871</v>
      </c>
      <c r="C1267" s="228" t="s">
        <v>54</v>
      </c>
      <c r="D1267" s="228"/>
      <c r="E1267" s="226"/>
      <c r="F1267" s="228" t="s">
        <v>7872</v>
      </c>
      <c r="G1267" s="228" t="s">
        <v>94</v>
      </c>
      <c r="H1267" s="228" t="s">
        <v>5791</v>
      </c>
      <c r="I1267" s="228">
        <v>1</v>
      </c>
      <c r="J1267" s="228" t="s">
        <v>5564</v>
      </c>
      <c r="K1267" s="228">
        <v>14994000</v>
      </c>
      <c r="L1267" s="229"/>
      <c r="M1267" s="230">
        <v>44500</v>
      </c>
      <c r="N1267" s="228">
        <v>1</v>
      </c>
      <c r="O1267" s="228" t="s">
        <v>5564</v>
      </c>
      <c r="P1267" s="228">
        <v>12852000</v>
      </c>
      <c r="Q1267" s="229"/>
      <c r="R1267" s="231">
        <v>721</v>
      </c>
      <c r="S1267" s="230">
        <v>44490</v>
      </c>
      <c r="T1267" s="228" t="s">
        <v>5565</v>
      </c>
    </row>
    <row r="1268" spans="1:20" x14ac:dyDescent="0.25">
      <c r="A1268" s="209">
        <v>1258</v>
      </c>
      <c r="B1268" s="210" t="s">
        <v>7873</v>
      </c>
      <c r="C1268" s="228" t="s">
        <v>54</v>
      </c>
      <c r="D1268" s="228"/>
      <c r="E1268" s="226"/>
      <c r="F1268" s="228" t="s">
        <v>7874</v>
      </c>
      <c r="G1268" s="228" t="s">
        <v>94</v>
      </c>
      <c r="H1268" s="228" t="s">
        <v>5791</v>
      </c>
      <c r="I1268" s="228">
        <v>1</v>
      </c>
      <c r="J1268" s="228" t="s">
        <v>5564</v>
      </c>
      <c r="K1268" s="228">
        <v>14994000</v>
      </c>
      <c r="L1268" s="229"/>
      <c r="M1268" s="230">
        <v>44500</v>
      </c>
      <c r="N1268" s="228">
        <v>1</v>
      </c>
      <c r="O1268" s="228" t="s">
        <v>5564</v>
      </c>
      <c r="P1268" s="228">
        <v>12852000</v>
      </c>
      <c r="Q1268" s="229"/>
      <c r="R1268" s="231">
        <v>721</v>
      </c>
      <c r="S1268" s="230">
        <v>44490</v>
      </c>
      <c r="T1268" s="228" t="s">
        <v>5565</v>
      </c>
    </row>
    <row r="1269" spans="1:20" x14ac:dyDescent="0.25">
      <c r="A1269" s="209">
        <v>1259</v>
      </c>
      <c r="B1269" s="210" t="s">
        <v>7875</v>
      </c>
      <c r="C1269" s="228" t="s">
        <v>54</v>
      </c>
      <c r="D1269" s="228"/>
      <c r="E1269" s="226"/>
      <c r="F1269" s="228" t="s">
        <v>5750</v>
      </c>
      <c r="G1269" s="228" t="s">
        <v>94</v>
      </c>
      <c r="H1269" s="228" t="s">
        <v>5751</v>
      </c>
      <c r="I1269" s="228">
        <v>1</v>
      </c>
      <c r="J1269" s="228" t="s">
        <v>5564</v>
      </c>
      <c r="K1269" s="228">
        <v>33525000</v>
      </c>
      <c r="L1269" s="229"/>
      <c r="M1269" s="230">
        <v>44500</v>
      </c>
      <c r="N1269" s="228">
        <v>1</v>
      </c>
      <c r="O1269" s="228" t="s">
        <v>5564</v>
      </c>
      <c r="P1269" s="228">
        <v>33525000</v>
      </c>
      <c r="Q1269" s="229"/>
      <c r="R1269" s="231">
        <v>7121</v>
      </c>
      <c r="S1269" s="230">
        <v>44490</v>
      </c>
      <c r="T1269" s="228" t="s">
        <v>5565</v>
      </c>
    </row>
    <row r="1270" spans="1:20" x14ac:dyDescent="0.25">
      <c r="A1270" s="209">
        <v>1260</v>
      </c>
      <c r="B1270" s="210" t="s">
        <v>7876</v>
      </c>
      <c r="C1270" s="228" t="s">
        <v>54</v>
      </c>
      <c r="D1270" s="228"/>
      <c r="E1270" s="226"/>
      <c r="F1270" s="228" t="s">
        <v>7877</v>
      </c>
      <c r="G1270" s="228" t="s">
        <v>94</v>
      </c>
      <c r="H1270" s="228" t="s">
        <v>5791</v>
      </c>
      <c r="I1270" s="228">
        <v>1</v>
      </c>
      <c r="J1270" s="228" t="s">
        <v>5564</v>
      </c>
      <c r="K1270" s="228">
        <v>12852000</v>
      </c>
      <c r="L1270" s="229"/>
      <c r="M1270" s="230">
        <v>44500</v>
      </c>
      <c r="N1270" s="228">
        <v>1</v>
      </c>
      <c r="O1270" s="228" t="s">
        <v>5564</v>
      </c>
      <c r="P1270" s="228">
        <v>12852000</v>
      </c>
      <c r="Q1270" s="229"/>
      <c r="R1270" s="231">
        <v>721</v>
      </c>
      <c r="S1270" s="230">
        <v>44490</v>
      </c>
      <c r="T1270" s="228" t="s">
        <v>5565</v>
      </c>
    </row>
    <row r="1271" spans="1:20" x14ac:dyDescent="0.25">
      <c r="A1271" s="209">
        <v>1261</v>
      </c>
      <c r="B1271" s="210" t="s">
        <v>7878</v>
      </c>
      <c r="C1271" s="228" t="s">
        <v>54</v>
      </c>
      <c r="D1271" s="228"/>
      <c r="E1271" s="226"/>
      <c r="F1271" s="228" t="s">
        <v>7290</v>
      </c>
      <c r="G1271" s="228" t="s">
        <v>94</v>
      </c>
      <c r="H1271" s="228" t="s">
        <v>5755</v>
      </c>
      <c r="I1271" s="228">
        <v>1</v>
      </c>
      <c r="J1271" s="228" t="s">
        <v>5564</v>
      </c>
      <c r="K1271" s="228">
        <v>5124000</v>
      </c>
      <c r="L1271" s="229"/>
      <c r="M1271" s="230">
        <v>44500</v>
      </c>
      <c r="N1271" s="228">
        <v>1</v>
      </c>
      <c r="O1271" s="228" t="s">
        <v>5564</v>
      </c>
      <c r="P1271" s="228">
        <v>5124000</v>
      </c>
      <c r="Q1271" s="229"/>
      <c r="R1271" s="231">
        <v>11521</v>
      </c>
      <c r="S1271" s="230">
        <v>44490</v>
      </c>
      <c r="T1271" s="228" t="s">
        <v>5565</v>
      </c>
    </row>
    <row r="1272" spans="1:20" x14ac:dyDescent="0.25">
      <c r="A1272" s="209">
        <v>1262</v>
      </c>
      <c r="B1272" s="210" t="s">
        <v>7879</v>
      </c>
      <c r="C1272" s="228" t="s">
        <v>54</v>
      </c>
      <c r="D1272" s="228"/>
      <c r="E1272" s="226"/>
      <c r="F1272" s="228" t="s">
        <v>7290</v>
      </c>
      <c r="G1272" s="228" t="s">
        <v>94</v>
      </c>
      <c r="H1272" s="228" t="s">
        <v>5755</v>
      </c>
      <c r="I1272" s="228">
        <v>1</v>
      </c>
      <c r="J1272" s="228" t="s">
        <v>5564</v>
      </c>
      <c r="K1272" s="228">
        <v>5124000</v>
      </c>
      <c r="L1272" s="229"/>
      <c r="M1272" s="230">
        <v>44500</v>
      </c>
      <c r="N1272" s="228">
        <v>1</v>
      </c>
      <c r="O1272" s="228" t="s">
        <v>5564</v>
      </c>
      <c r="P1272" s="228">
        <v>5124000</v>
      </c>
      <c r="Q1272" s="229"/>
      <c r="R1272" s="231">
        <v>11521</v>
      </c>
      <c r="S1272" s="230">
        <v>44490</v>
      </c>
      <c r="T1272" s="228" t="s">
        <v>5565</v>
      </c>
    </row>
    <row r="1273" spans="1:20" x14ac:dyDescent="0.25">
      <c r="A1273" s="209">
        <v>1263</v>
      </c>
      <c r="B1273" s="210" t="s">
        <v>7880</v>
      </c>
      <c r="C1273" s="228" t="s">
        <v>54</v>
      </c>
      <c r="D1273" s="228"/>
      <c r="E1273" s="226"/>
      <c r="F1273" s="228" t="s">
        <v>7881</v>
      </c>
      <c r="G1273" s="228" t="s">
        <v>94</v>
      </c>
      <c r="H1273" s="228" t="s">
        <v>5791</v>
      </c>
      <c r="I1273" s="228">
        <v>1</v>
      </c>
      <c r="J1273" s="228" t="s">
        <v>5564</v>
      </c>
      <c r="K1273" s="228">
        <v>14994000</v>
      </c>
      <c r="L1273" s="229"/>
      <c r="M1273" s="230">
        <v>44500</v>
      </c>
      <c r="N1273" s="228">
        <v>1</v>
      </c>
      <c r="O1273" s="228" t="s">
        <v>5564</v>
      </c>
      <c r="P1273" s="228">
        <v>12852000</v>
      </c>
      <c r="Q1273" s="229"/>
      <c r="R1273" s="231">
        <v>721</v>
      </c>
      <c r="S1273" s="230">
        <v>44494</v>
      </c>
      <c r="T1273" s="228" t="s">
        <v>5565</v>
      </c>
    </row>
    <row r="1274" spans="1:20" x14ac:dyDescent="0.25">
      <c r="A1274" s="209">
        <v>1264</v>
      </c>
      <c r="B1274" s="210" t="s">
        <v>7882</v>
      </c>
      <c r="C1274" s="228" t="s">
        <v>54</v>
      </c>
      <c r="D1274" s="228"/>
      <c r="E1274" s="226"/>
      <c r="F1274" s="228" t="s">
        <v>7883</v>
      </c>
      <c r="G1274" s="228" t="s">
        <v>94</v>
      </c>
      <c r="H1274" s="228" t="s">
        <v>7884</v>
      </c>
      <c r="I1274" s="228">
        <v>1</v>
      </c>
      <c r="J1274" s="228" t="s">
        <v>5564</v>
      </c>
      <c r="K1274" s="228">
        <v>5000000000</v>
      </c>
      <c r="L1274" s="229"/>
      <c r="M1274" s="230">
        <v>44500</v>
      </c>
      <c r="N1274" s="228">
        <v>1</v>
      </c>
      <c r="O1274" s="228" t="s">
        <v>5564</v>
      </c>
      <c r="P1274" s="228">
        <v>4975000000</v>
      </c>
      <c r="Q1274" s="229"/>
      <c r="R1274" s="231">
        <v>29621</v>
      </c>
      <c r="S1274" s="230">
        <v>44494</v>
      </c>
      <c r="T1274" s="228" t="s">
        <v>5565</v>
      </c>
    </row>
    <row r="1275" spans="1:20" x14ac:dyDescent="0.25">
      <c r="A1275" s="209">
        <v>1265</v>
      </c>
      <c r="B1275" s="210" t="s">
        <v>7885</v>
      </c>
      <c r="C1275" s="228" t="s">
        <v>54</v>
      </c>
      <c r="D1275" s="228"/>
      <c r="E1275" s="226"/>
      <c r="F1275" s="228" t="s">
        <v>7886</v>
      </c>
      <c r="G1275" s="228" t="s">
        <v>94</v>
      </c>
      <c r="H1275" s="228" t="s">
        <v>5791</v>
      </c>
      <c r="I1275" s="228">
        <v>1</v>
      </c>
      <c r="J1275" s="228" t="s">
        <v>5564</v>
      </c>
      <c r="K1275" s="228">
        <v>11281200</v>
      </c>
      <c r="L1275" s="229"/>
      <c r="M1275" s="230">
        <v>44500</v>
      </c>
      <c r="N1275" s="228">
        <v>1</v>
      </c>
      <c r="O1275" s="228" t="s">
        <v>5564</v>
      </c>
      <c r="P1275" s="228">
        <v>11281000</v>
      </c>
      <c r="Q1275" s="229"/>
      <c r="R1275" s="231">
        <v>721</v>
      </c>
      <c r="S1275" s="230">
        <v>44494</v>
      </c>
      <c r="T1275" s="228" t="s">
        <v>5565</v>
      </c>
    </row>
    <row r="1276" spans="1:20" x14ac:dyDescent="0.25">
      <c r="A1276" s="209">
        <v>1266</v>
      </c>
      <c r="B1276" s="210" t="s">
        <v>7887</v>
      </c>
      <c r="C1276" s="228" t="s">
        <v>54</v>
      </c>
      <c r="D1276" s="228"/>
      <c r="E1276" s="226"/>
      <c r="F1276" s="228" t="s">
        <v>7888</v>
      </c>
      <c r="G1276" s="228" t="s">
        <v>94</v>
      </c>
      <c r="H1276" s="228" t="s">
        <v>5791</v>
      </c>
      <c r="I1276" s="228">
        <v>1</v>
      </c>
      <c r="J1276" s="228" t="s">
        <v>5564</v>
      </c>
      <c r="K1276" s="228">
        <v>11281200</v>
      </c>
      <c r="L1276" s="229"/>
      <c r="M1276" s="230">
        <v>44500</v>
      </c>
      <c r="N1276" s="228">
        <v>1</v>
      </c>
      <c r="O1276" s="228" t="s">
        <v>5564</v>
      </c>
      <c r="P1276" s="228">
        <v>11281000</v>
      </c>
      <c r="Q1276" s="229"/>
      <c r="R1276" s="231">
        <v>721</v>
      </c>
      <c r="S1276" s="230">
        <v>44494</v>
      </c>
      <c r="T1276" s="228" t="s">
        <v>5565</v>
      </c>
    </row>
    <row r="1277" spans="1:20" x14ac:dyDescent="0.25">
      <c r="A1277" s="209">
        <v>1267</v>
      </c>
      <c r="B1277" s="210" t="s">
        <v>7889</v>
      </c>
      <c r="C1277" s="228" t="s">
        <v>54</v>
      </c>
      <c r="D1277" s="228"/>
      <c r="E1277" s="226"/>
      <c r="F1277" s="228" t="s">
        <v>7890</v>
      </c>
      <c r="G1277" s="228" t="s">
        <v>94</v>
      </c>
      <c r="H1277" s="228" t="s">
        <v>5791</v>
      </c>
      <c r="I1277" s="228">
        <v>1</v>
      </c>
      <c r="J1277" s="228" t="s">
        <v>5564</v>
      </c>
      <c r="K1277" s="228">
        <v>12852000</v>
      </c>
      <c r="L1277" s="229"/>
      <c r="M1277" s="230">
        <v>44500</v>
      </c>
      <c r="N1277" s="228">
        <v>1</v>
      </c>
      <c r="O1277" s="228" t="s">
        <v>5564</v>
      </c>
      <c r="P1277" s="228">
        <v>12852000</v>
      </c>
      <c r="Q1277" s="229"/>
      <c r="R1277" s="231">
        <v>721</v>
      </c>
      <c r="S1277" s="230">
        <v>44496</v>
      </c>
      <c r="T1277" s="228" t="s">
        <v>5565</v>
      </c>
    </row>
    <row r="1278" spans="1:20" x14ac:dyDescent="0.25">
      <c r="A1278" s="209">
        <v>1268</v>
      </c>
      <c r="B1278" s="210" t="s">
        <v>7891</v>
      </c>
      <c r="C1278" s="228" t="s">
        <v>54</v>
      </c>
      <c r="D1278" s="228"/>
      <c r="E1278" s="226"/>
      <c r="F1278" s="228" t="s">
        <v>7892</v>
      </c>
      <c r="G1278" s="228" t="s">
        <v>94</v>
      </c>
      <c r="H1278" s="228" t="s">
        <v>5731</v>
      </c>
      <c r="I1278" s="228">
        <v>1</v>
      </c>
      <c r="J1278" s="228" t="s">
        <v>5564</v>
      </c>
      <c r="K1278" s="228">
        <v>11628000</v>
      </c>
      <c r="L1278" s="229"/>
      <c r="M1278" s="230">
        <v>44500</v>
      </c>
      <c r="N1278" s="228">
        <v>1</v>
      </c>
      <c r="O1278" s="228" t="s">
        <v>5564</v>
      </c>
      <c r="P1278" s="228">
        <v>9516000</v>
      </c>
      <c r="Q1278" s="229"/>
      <c r="R1278" s="231">
        <v>9321</v>
      </c>
      <c r="S1278" s="230">
        <v>44496</v>
      </c>
      <c r="T1278" s="228" t="s">
        <v>5565</v>
      </c>
    </row>
    <row r="1279" spans="1:20" x14ac:dyDescent="0.25">
      <c r="A1279" s="209">
        <v>1269</v>
      </c>
      <c r="B1279" s="210" t="s">
        <v>7893</v>
      </c>
      <c r="C1279" s="228" t="s">
        <v>54</v>
      </c>
      <c r="D1279" s="228"/>
      <c r="E1279" s="226"/>
      <c r="F1279" s="228" t="s">
        <v>7894</v>
      </c>
      <c r="G1279" s="228" t="s">
        <v>94</v>
      </c>
      <c r="H1279" s="228" t="s">
        <v>5784</v>
      </c>
      <c r="I1279" s="228">
        <v>1</v>
      </c>
      <c r="J1279" s="228" t="s">
        <v>5564</v>
      </c>
      <c r="K1279" s="228">
        <v>37536000</v>
      </c>
      <c r="L1279" s="229"/>
      <c r="M1279" s="230">
        <v>44500</v>
      </c>
      <c r="N1279" s="228">
        <v>1</v>
      </c>
      <c r="O1279" s="228" t="s">
        <v>5564</v>
      </c>
      <c r="P1279" s="228">
        <v>29152000</v>
      </c>
      <c r="Q1279" s="229"/>
      <c r="R1279" s="231">
        <v>4221</v>
      </c>
      <c r="S1279" s="230">
        <v>44496</v>
      </c>
      <c r="T1279" s="228" t="s">
        <v>5565</v>
      </c>
    </row>
    <row r="1280" spans="1:20" x14ac:dyDescent="0.25">
      <c r="A1280" s="209">
        <v>1270</v>
      </c>
      <c r="B1280" s="210" t="s">
        <v>7895</v>
      </c>
      <c r="C1280" s="228" t="s">
        <v>54</v>
      </c>
      <c r="D1280" s="228"/>
      <c r="E1280" s="226"/>
      <c r="F1280" s="228" t="s">
        <v>7896</v>
      </c>
      <c r="G1280" s="228" t="s">
        <v>94</v>
      </c>
      <c r="H1280" s="228" t="s">
        <v>5791</v>
      </c>
      <c r="I1280" s="228">
        <v>1</v>
      </c>
      <c r="J1280" s="228" t="s">
        <v>5564</v>
      </c>
      <c r="K1280" s="228">
        <v>14994000</v>
      </c>
      <c r="L1280" s="229"/>
      <c r="M1280" s="230">
        <v>44500</v>
      </c>
      <c r="N1280" s="228">
        <v>1</v>
      </c>
      <c r="O1280" s="228" t="s">
        <v>5564</v>
      </c>
      <c r="P1280" s="228">
        <v>12852000</v>
      </c>
      <c r="Q1280" s="229"/>
      <c r="R1280" s="231">
        <v>721</v>
      </c>
      <c r="S1280" s="230">
        <v>44496</v>
      </c>
      <c r="T1280" s="228" t="s">
        <v>5565</v>
      </c>
    </row>
    <row r="1281" spans="1:20" x14ac:dyDescent="0.25">
      <c r="A1281" s="209">
        <v>1271</v>
      </c>
      <c r="B1281" s="210" t="s">
        <v>7897</v>
      </c>
      <c r="C1281" s="228" t="s">
        <v>54</v>
      </c>
      <c r="D1281" s="228"/>
      <c r="E1281" s="226"/>
      <c r="F1281" s="228" t="s">
        <v>5998</v>
      </c>
      <c r="G1281" s="228" t="s">
        <v>94</v>
      </c>
      <c r="H1281" s="228" t="s">
        <v>5755</v>
      </c>
      <c r="I1281" s="228">
        <v>1</v>
      </c>
      <c r="J1281" s="228" t="s">
        <v>5564</v>
      </c>
      <c r="K1281" s="228">
        <v>15300000</v>
      </c>
      <c r="L1281" s="229"/>
      <c r="M1281" s="230">
        <v>44500</v>
      </c>
      <c r="N1281" s="228">
        <v>1</v>
      </c>
      <c r="O1281" s="228" t="s">
        <v>5564</v>
      </c>
      <c r="P1281" s="228">
        <v>15300000</v>
      </c>
      <c r="Q1281" s="229"/>
      <c r="R1281" s="231">
        <v>7121</v>
      </c>
      <c r="S1281" s="230">
        <v>44496</v>
      </c>
      <c r="T1281" s="228" t="s">
        <v>5565</v>
      </c>
    </row>
    <row r="1282" spans="1:20" x14ac:dyDescent="0.25">
      <c r="A1282" s="209">
        <v>1272</v>
      </c>
      <c r="B1282" s="210" t="s">
        <v>7898</v>
      </c>
      <c r="C1282" s="228" t="s">
        <v>54</v>
      </c>
      <c r="D1282" s="228"/>
      <c r="E1282" s="226"/>
      <c r="F1282" s="228" t="s">
        <v>7899</v>
      </c>
      <c r="G1282" s="228" t="s">
        <v>94</v>
      </c>
      <c r="H1282" s="228" t="s">
        <v>5642</v>
      </c>
      <c r="I1282" s="228">
        <v>1</v>
      </c>
      <c r="J1282" s="228" t="s">
        <v>5564</v>
      </c>
      <c r="K1282" s="228">
        <v>12852000</v>
      </c>
      <c r="L1282" s="229"/>
      <c r="M1282" s="230">
        <v>44500</v>
      </c>
      <c r="N1282" s="228">
        <v>1</v>
      </c>
      <c r="O1282" s="228" t="s">
        <v>5564</v>
      </c>
      <c r="P1282" s="228">
        <v>12852000</v>
      </c>
      <c r="Q1282" s="229"/>
      <c r="R1282" s="231">
        <v>8721</v>
      </c>
      <c r="S1282" s="230">
        <v>44497</v>
      </c>
      <c r="T1282" s="228" t="s">
        <v>5565</v>
      </c>
    </row>
    <row r="1283" spans="1:20" x14ac:dyDescent="0.25">
      <c r="A1283" s="209">
        <v>1273</v>
      </c>
      <c r="B1283" s="210" t="s">
        <v>7900</v>
      </c>
      <c r="C1283" s="228" t="s">
        <v>54</v>
      </c>
      <c r="D1283" s="228"/>
      <c r="E1283" s="226"/>
      <c r="F1283" s="228" t="s">
        <v>7901</v>
      </c>
      <c r="G1283" s="228" t="s">
        <v>94</v>
      </c>
      <c r="H1283" s="228" t="s">
        <v>5585</v>
      </c>
      <c r="I1283" s="228">
        <v>1</v>
      </c>
      <c r="J1283" s="228" t="s">
        <v>5564</v>
      </c>
      <c r="K1283" s="228">
        <v>12852000</v>
      </c>
      <c r="L1283" s="229"/>
      <c r="M1283" s="230">
        <v>44500</v>
      </c>
      <c r="N1283" s="228">
        <v>1</v>
      </c>
      <c r="O1283" s="228" t="s">
        <v>5564</v>
      </c>
      <c r="P1283" s="228">
        <v>9567600</v>
      </c>
      <c r="Q1283" s="229"/>
      <c r="R1283" s="231">
        <v>2221</v>
      </c>
      <c r="S1283" s="230">
        <v>44497</v>
      </c>
      <c r="T1283" s="228" t="s">
        <v>5565</v>
      </c>
    </row>
    <row r="1284" spans="1:20" x14ac:dyDescent="0.25">
      <c r="A1284" s="209">
        <v>1274</v>
      </c>
      <c r="B1284" s="210" t="s">
        <v>7902</v>
      </c>
      <c r="C1284" s="228" t="s">
        <v>54</v>
      </c>
      <c r="D1284" s="228"/>
      <c r="E1284" s="226"/>
      <c r="F1284" s="228" t="s">
        <v>7903</v>
      </c>
      <c r="G1284" s="228" t="s">
        <v>94</v>
      </c>
      <c r="H1284" s="228" t="s">
        <v>5791</v>
      </c>
      <c r="I1284" s="228">
        <v>1</v>
      </c>
      <c r="J1284" s="228" t="s">
        <v>6068</v>
      </c>
      <c r="K1284" s="228">
        <v>270000000</v>
      </c>
      <c r="L1284" s="229"/>
      <c r="M1284" s="230">
        <v>44500</v>
      </c>
      <c r="N1284" s="228">
        <v>1</v>
      </c>
      <c r="O1284" s="228" t="s">
        <v>6068</v>
      </c>
      <c r="P1284" s="228">
        <v>269942400</v>
      </c>
      <c r="Q1284" s="229"/>
      <c r="R1284" s="231">
        <v>21621</v>
      </c>
      <c r="S1284" s="230">
        <v>44497</v>
      </c>
      <c r="T1284" s="228" t="s">
        <v>5565</v>
      </c>
    </row>
    <row r="1285" spans="1:20" x14ac:dyDescent="0.25">
      <c r="A1285" s="209">
        <v>1275</v>
      </c>
      <c r="B1285" s="210" t="s">
        <v>7904</v>
      </c>
      <c r="C1285" s="228" t="s">
        <v>54</v>
      </c>
      <c r="D1285" s="228"/>
      <c r="E1285" s="226"/>
      <c r="F1285" s="228" t="s">
        <v>7905</v>
      </c>
      <c r="G1285" s="228" t="s">
        <v>94</v>
      </c>
      <c r="H1285" s="228" t="s">
        <v>6360</v>
      </c>
      <c r="I1285" s="228">
        <v>1</v>
      </c>
      <c r="J1285" s="228" t="s">
        <v>5564</v>
      </c>
      <c r="K1285" s="228">
        <v>22950000</v>
      </c>
      <c r="L1285" s="229"/>
      <c r="M1285" s="230">
        <v>44500</v>
      </c>
      <c r="N1285" s="228">
        <v>1</v>
      </c>
      <c r="O1285" s="228" t="s">
        <v>5564</v>
      </c>
      <c r="P1285" s="228">
        <v>19125000</v>
      </c>
      <c r="Q1285" s="229"/>
      <c r="R1285" s="231">
        <v>4921</v>
      </c>
      <c r="S1285" s="230">
        <v>44497</v>
      </c>
      <c r="T1285" s="228" t="s">
        <v>5565</v>
      </c>
    </row>
    <row r="1286" spans="1:20" x14ac:dyDescent="0.25">
      <c r="A1286" s="209">
        <v>1276</v>
      </c>
      <c r="B1286" s="210" t="s">
        <v>7906</v>
      </c>
      <c r="C1286" s="228" t="s">
        <v>54</v>
      </c>
      <c r="D1286" s="228"/>
      <c r="E1286" s="226"/>
      <c r="F1286" s="228" t="s">
        <v>7907</v>
      </c>
      <c r="G1286" s="228" t="s">
        <v>94</v>
      </c>
      <c r="H1286" s="228" t="s">
        <v>5791</v>
      </c>
      <c r="I1286" s="228">
        <v>1</v>
      </c>
      <c r="J1286" s="228" t="s">
        <v>5564</v>
      </c>
      <c r="K1286" s="228">
        <v>10710000</v>
      </c>
      <c r="L1286" s="229"/>
      <c r="M1286" s="230">
        <v>44500</v>
      </c>
      <c r="N1286" s="228">
        <v>1</v>
      </c>
      <c r="O1286" s="228" t="s">
        <v>5564</v>
      </c>
      <c r="P1286" s="228">
        <v>10710000</v>
      </c>
      <c r="Q1286" s="229"/>
      <c r="R1286" s="231">
        <v>721</v>
      </c>
      <c r="S1286" s="230">
        <v>44497</v>
      </c>
      <c r="T1286" s="228" t="s">
        <v>5565</v>
      </c>
    </row>
    <row r="1287" spans="1:20" x14ac:dyDescent="0.25">
      <c r="A1287" s="209">
        <v>1277</v>
      </c>
      <c r="B1287" s="210" t="s">
        <v>7908</v>
      </c>
      <c r="C1287" s="228" t="s">
        <v>54</v>
      </c>
      <c r="D1287" s="228"/>
      <c r="E1287" s="226"/>
      <c r="F1287" s="228" t="s">
        <v>7909</v>
      </c>
      <c r="G1287" s="228" t="s">
        <v>94</v>
      </c>
      <c r="H1287" s="228" t="s">
        <v>5791</v>
      </c>
      <c r="I1287" s="228">
        <v>1</v>
      </c>
      <c r="J1287" s="228" t="s">
        <v>6068</v>
      </c>
      <c r="K1287" s="228">
        <v>200850000</v>
      </c>
      <c r="L1287" s="229"/>
      <c r="M1287" s="230">
        <v>44500</v>
      </c>
      <c r="N1287" s="228">
        <v>1</v>
      </c>
      <c r="O1287" s="228" t="s">
        <v>6068</v>
      </c>
      <c r="P1287" s="228">
        <v>200850000</v>
      </c>
      <c r="Q1287" s="229"/>
      <c r="R1287" s="231">
        <v>21621</v>
      </c>
      <c r="S1287" s="230">
        <v>44498</v>
      </c>
      <c r="T1287" s="228" t="s">
        <v>5565</v>
      </c>
    </row>
    <row r="1288" spans="1:20" x14ac:dyDescent="0.25">
      <c r="A1288" s="209">
        <v>1278</v>
      </c>
      <c r="B1288" s="210" t="s">
        <v>7910</v>
      </c>
      <c r="C1288" s="228" t="s">
        <v>54</v>
      </c>
      <c r="D1288" s="228"/>
      <c r="E1288" s="226"/>
      <c r="F1288" s="228" t="s">
        <v>7911</v>
      </c>
      <c r="G1288" s="228" t="s">
        <v>94</v>
      </c>
      <c r="H1288" s="228" t="s">
        <v>5563</v>
      </c>
      <c r="I1288" s="228">
        <v>1</v>
      </c>
      <c r="J1288" s="228" t="s">
        <v>5564</v>
      </c>
      <c r="K1288" s="228">
        <v>19125000</v>
      </c>
      <c r="L1288" s="229"/>
      <c r="M1288" s="230">
        <v>44500</v>
      </c>
      <c r="N1288" s="228">
        <v>1</v>
      </c>
      <c r="O1288" s="228" t="s">
        <v>5564</v>
      </c>
      <c r="P1288" s="228">
        <v>15300000</v>
      </c>
      <c r="Q1288" s="229"/>
      <c r="R1288" s="231">
        <v>4721</v>
      </c>
      <c r="S1288" s="230">
        <v>44498</v>
      </c>
      <c r="T1288" s="228" t="s">
        <v>5565</v>
      </c>
    </row>
    <row r="1289" spans="1:20" x14ac:dyDescent="0.25">
      <c r="A1289" s="209">
        <v>1279</v>
      </c>
      <c r="B1289" s="210" t="s">
        <v>7912</v>
      </c>
      <c r="C1289" s="228" t="s">
        <v>54</v>
      </c>
      <c r="D1289" s="228"/>
      <c r="E1289" s="226"/>
      <c r="F1289" s="228" t="s">
        <v>7913</v>
      </c>
      <c r="G1289" s="228" t="s">
        <v>94</v>
      </c>
      <c r="H1289" s="228" t="s">
        <v>5831</v>
      </c>
      <c r="I1289" s="228">
        <v>1</v>
      </c>
      <c r="J1289" s="228" t="s">
        <v>5564</v>
      </c>
      <c r="K1289" s="228">
        <v>20502000</v>
      </c>
      <c r="L1289" s="229"/>
      <c r="M1289" s="230">
        <v>44500</v>
      </c>
      <c r="N1289" s="228">
        <v>1</v>
      </c>
      <c r="O1289" s="228" t="s">
        <v>5564</v>
      </c>
      <c r="P1289" s="228">
        <v>13668000</v>
      </c>
      <c r="Q1289" s="229"/>
      <c r="R1289" s="231">
        <v>13421</v>
      </c>
      <c r="S1289" s="230">
        <v>44498</v>
      </c>
      <c r="T1289" s="228" t="s">
        <v>5565</v>
      </c>
    </row>
    <row r="1290" spans="1:20" x14ac:dyDescent="0.25">
      <c r="A1290" s="209">
        <v>1280</v>
      </c>
      <c r="B1290" s="210" t="s">
        <v>7914</v>
      </c>
      <c r="C1290" s="228" t="s">
        <v>54</v>
      </c>
      <c r="D1290" s="228"/>
      <c r="E1290" s="226"/>
      <c r="F1290" s="228" t="s">
        <v>7915</v>
      </c>
      <c r="G1290" s="228" t="s">
        <v>94</v>
      </c>
      <c r="H1290" s="228" t="s">
        <v>5563</v>
      </c>
      <c r="I1290" s="228">
        <v>1</v>
      </c>
      <c r="J1290" s="228" t="s">
        <v>5564</v>
      </c>
      <c r="K1290" s="228">
        <v>19125000</v>
      </c>
      <c r="L1290" s="229"/>
      <c r="M1290" s="230">
        <v>44500</v>
      </c>
      <c r="N1290" s="228">
        <v>1</v>
      </c>
      <c r="O1290" s="228" t="s">
        <v>5564</v>
      </c>
      <c r="P1290" s="228">
        <v>9180000</v>
      </c>
      <c r="Q1290" s="229"/>
      <c r="R1290" s="231">
        <v>4721</v>
      </c>
      <c r="S1290" s="230">
        <v>44505</v>
      </c>
      <c r="T1290" s="228" t="s">
        <v>5565</v>
      </c>
    </row>
    <row r="1291" spans="1:20" x14ac:dyDescent="0.25">
      <c r="A1291" s="209">
        <v>1281</v>
      </c>
      <c r="B1291" s="210" t="s">
        <v>7916</v>
      </c>
      <c r="C1291" s="228" t="s">
        <v>54</v>
      </c>
      <c r="D1291" s="228"/>
      <c r="E1291" s="226"/>
      <c r="F1291" s="228" t="s">
        <v>7917</v>
      </c>
      <c r="G1291" s="228" t="s">
        <v>94</v>
      </c>
      <c r="H1291" s="228" t="s">
        <v>5791</v>
      </c>
      <c r="I1291" s="228">
        <v>1</v>
      </c>
      <c r="J1291" s="228" t="s">
        <v>6068</v>
      </c>
      <c r="K1291" s="228">
        <v>7106073000</v>
      </c>
      <c r="L1291" s="229"/>
      <c r="M1291" s="230">
        <v>44530</v>
      </c>
      <c r="N1291" s="228">
        <v>1</v>
      </c>
      <c r="O1291" s="228" t="s">
        <v>6068</v>
      </c>
      <c r="P1291" s="228">
        <v>7106073000</v>
      </c>
      <c r="Q1291" s="229"/>
      <c r="R1291" s="231">
        <v>29321</v>
      </c>
      <c r="S1291" s="230">
        <v>44508</v>
      </c>
      <c r="T1291" s="228" t="s">
        <v>5565</v>
      </c>
    </row>
    <row r="1292" spans="1:20" x14ac:dyDescent="0.25">
      <c r="A1292" s="209">
        <v>1282</v>
      </c>
      <c r="B1292" s="210" t="s">
        <v>7918</v>
      </c>
      <c r="C1292" s="228" t="s">
        <v>54</v>
      </c>
      <c r="D1292" s="228"/>
      <c r="E1292" s="226"/>
      <c r="F1292" s="228" t="s">
        <v>7919</v>
      </c>
      <c r="G1292" s="228" t="s">
        <v>94</v>
      </c>
      <c r="H1292" s="228" t="s">
        <v>5563</v>
      </c>
      <c r="I1292" s="228">
        <v>1</v>
      </c>
      <c r="J1292" s="228" t="s">
        <v>5564</v>
      </c>
      <c r="K1292" s="228">
        <v>22350000</v>
      </c>
      <c r="L1292" s="229"/>
      <c r="M1292" s="230">
        <v>44530</v>
      </c>
      <c r="N1292" s="228">
        <v>1</v>
      </c>
      <c r="O1292" s="228" t="s">
        <v>5564</v>
      </c>
      <c r="P1292" s="228">
        <v>22350000</v>
      </c>
      <c r="Q1292" s="229"/>
      <c r="R1292" s="231">
        <v>7421</v>
      </c>
      <c r="S1292" s="230">
        <v>44508</v>
      </c>
      <c r="T1292" s="228" t="s">
        <v>5565</v>
      </c>
    </row>
    <row r="1293" spans="1:20" x14ac:dyDescent="0.25">
      <c r="A1293" s="209">
        <v>1283</v>
      </c>
      <c r="B1293" s="210" t="s">
        <v>7920</v>
      </c>
      <c r="C1293" s="228" t="s">
        <v>54</v>
      </c>
      <c r="D1293" s="228"/>
      <c r="E1293" s="226"/>
      <c r="F1293" s="228" t="s">
        <v>7921</v>
      </c>
      <c r="G1293" s="228" t="s">
        <v>94</v>
      </c>
      <c r="H1293" s="228" t="s">
        <v>5831</v>
      </c>
      <c r="I1293" s="228">
        <v>1</v>
      </c>
      <c r="J1293" s="228" t="s">
        <v>5564</v>
      </c>
      <c r="K1293" s="228">
        <v>20502000</v>
      </c>
      <c r="L1293" s="229"/>
      <c r="M1293" s="230">
        <v>44500</v>
      </c>
      <c r="N1293" s="228">
        <v>1</v>
      </c>
      <c r="O1293" s="228" t="s">
        <v>5564</v>
      </c>
      <c r="P1293" s="228">
        <v>13668000</v>
      </c>
      <c r="Q1293" s="229"/>
      <c r="R1293" s="231">
        <v>13421</v>
      </c>
      <c r="S1293" s="230">
        <v>44508</v>
      </c>
      <c r="T1293" s="228" t="s">
        <v>5565</v>
      </c>
    </row>
    <row r="1294" spans="1:20" x14ac:dyDescent="0.25">
      <c r="A1294" s="209">
        <v>-1</v>
      </c>
      <c r="C1294" s="226" t="s">
        <v>24</v>
      </c>
      <c r="D1294" s="226" t="s">
        <v>24</v>
      </c>
      <c r="E1294" s="226" t="s">
        <v>24</v>
      </c>
      <c r="F1294" s="226" t="s">
        <v>24</v>
      </c>
      <c r="G1294" s="226" t="s">
        <v>24</v>
      </c>
      <c r="H1294" s="226" t="s">
        <v>24</v>
      </c>
      <c r="I1294" s="226" t="s">
        <v>24</v>
      </c>
      <c r="J1294" s="226" t="s">
        <v>24</v>
      </c>
      <c r="K1294" s="226" t="s">
        <v>24</v>
      </c>
      <c r="L1294" s="226" t="s">
        <v>24</v>
      </c>
      <c r="M1294" s="226" t="s">
        <v>24</v>
      </c>
      <c r="N1294" s="226" t="s">
        <v>24</v>
      </c>
      <c r="O1294" s="226" t="s">
        <v>24</v>
      </c>
      <c r="P1294" s="226" t="s">
        <v>24</v>
      </c>
      <c r="Q1294" s="226" t="s">
        <v>24</v>
      </c>
      <c r="R1294" s="226" t="s">
        <v>24</v>
      </c>
      <c r="S1294" s="226" t="s">
        <v>24</v>
      </c>
      <c r="T1294" s="226" t="s">
        <v>24</v>
      </c>
    </row>
    <row r="1295" spans="1:20" x14ac:dyDescent="0.25">
      <c r="A1295" s="209">
        <v>999999</v>
      </c>
      <c r="B1295" s="210" t="s">
        <v>66</v>
      </c>
      <c r="C1295" s="226" t="s">
        <v>24</v>
      </c>
      <c r="D1295" s="226" t="s">
        <v>24</v>
      </c>
      <c r="E1295" s="226" t="s">
        <v>24</v>
      </c>
      <c r="F1295" s="226" t="s">
        <v>24</v>
      </c>
      <c r="G1295" s="226" t="s">
        <v>24</v>
      </c>
      <c r="H1295" s="226" t="s">
        <v>24</v>
      </c>
      <c r="I1295" s="226" t="s">
        <v>24</v>
      </c>
      <c r="J1295" s="226" t="s">
        <v>24</v>
      </c>
      <c r="K1295" s="226" t="s">
        <v>24</v>
      </c>
      <c r="M1295" s="226" t="s">
        <v>24</v>
      </c>
      <c r="N1295" s="226" t="s">
        <v>24</v>
      </c>
      <c r="O1295" s="226" t="s">
        <v>24</v>
      </c>
      <c r="P1295" s="226" t="s">
        <v>24</v>
      </c>
      <c r="R1295" s="226" t="s">
        <v>24</v>
      </c>
      <c r="S1295" s="226" t="s">
        <v>24</v>
      </c>
      <c r="T1295" s="226" t="s">
        <v>24</v>
      </c>
    </row>
    <row r="1297" spans="1:20" x14ac:dyDescent="0.25">
      <c r="A1297" s="209" t="s">
        <v>69</v>
      </c>
      <c r="B1297" s="211" t="s">
        <v>91</v>
      </c>
      <c r="C1297" s="212"/>
      <c r="D1297" s="212"/>
      <c r="E1297" s="212"/>
      <c r="F1297" s="212"/>
      <c r="G1297" s="212"/>
      <c r="H1297" s="212"/>
      <c r="I1297" s="212"/>
      <c r="J1297" s="212"/>
      <c r="K1297" s="212"/>
      <c r="L1297" s="212"/>
      <c r="M1297" s="212"/>
      <c r="N1297" s="212"/>
      <c r="O1297" s="212"/>
      <c r="P1297" s="212"/>
      <c r="Q1297" s="212"/>
      <c r="R1297" s="212"/>
      <c r="S1297" s="212"/>
      <c r="T1297" s="212"/>
    </row>
    <row r="1298" spans="1:20" x14ac:dyDescent="0.25">
      <c r="C1298" s="209">
        <v>2</v>
      </c>
      <c r="D1298" s="209">
        <v>3</v>
      </c>
      <c r="E1298" s="209">
        <v>4</v>
      </c>
      <c r="F1298" s="209">
        <v>8</v>
      </c>
      <c r="G1298" s="209">
        <v>12</v>
      </c>
      <c r="H1298" s="209">
        <v>16</v>
      </c>
      <c r="I1298" s="209">
        <v>20</v>
      </c>
      <c r="J1298" s="209">
        <v>24</v>
      </c>
      <c r="K1298" s="209">
        <v>28</v>
      </c>
      <c r="L1298" s="209">
        <v>32</v>
      </c>
      <c r="M1298" s="209">
        <v>36</v>
      </c>
      <c r="N1298" s="209">
        <v>40</v>
      </c>
      <c r="O1298" s="209">
        <v>44</v>
      </c>
      <c r="P1298" s="209">
        <v>48</v>
      </c>
      <c r="Q1298" s="209">
        <v>52</v>
      </c>
      <c r="R1298" s="209">
        <v>55</v>
      </c>
      <c r="S1298" s="209">
        <v>56</v>
      </c>
      <c r="T1298" s="209">
        <v>60</v>
      </c>
    </row>
    <row r="1299" spans="1:20" ht="15.75" thickBot="1" x14ac:dyDescent="0.3">
      <c r="C1299" s="209" t="s">
        <v>74</v>
      </c>
      <c r="D1299" s="209" t="s">
        <v>75</v>
      </c>
      <c r="E1299" s="209" t="s">
        <v>76</v>
      </c>
      <c r="F1299" s="209" t="s">
        <v>77</v>
      </c>
      <c r="G1299" s="209" t="s">
        <v>78</v>
      </c>
      <c r="H1299" s="209" t="s">
        <v>79</v>
      </c>
      <c r="I1299" s="209" t="s">
        <v>80</v>
      </c>
      <c r="J1299" s="209" t="s">
        <v>81</v>
      </c>
      <c r="K1299" s="209" t="s">
        <v>82</v>
      </c>
      <c r="L1299" s="209" t="s">
        <v>83</v>
      </c>
      <c r="M1299" s="209" t="s">
        <v>84</v>
      </c>
      <c r="N1299" s="209" t="s">
        <v>85</v>
      </c>
      <c r="O1299" s="209" t="s">
        <v>86</v>
      </c>
      <c r="P1299" s="209" t="s">
        <v>87</v>
      </c>
      <c r="Q1299" s="209" t="s">
        <v>88</v>
      </c>
      <c r="R1299" s="209" t="s">
        <v>89</v>
      </c>
      <c r="S1299" s="209" t="s">
        <v>90</v>
      </c>
      <c r="T1299" s="209" t="s">
        <v>23</v>
      </c>
    </row>
    <row r="1300" spans="1:20" ht="15.75" thickBot="1" x14ac:dyDescent="0.3">
      <c r="A1300" s="209">
        <v>10</v>
      </c>
      <c r="B1300" s="210" t="s">
        <v>92</v>
      </c>
      <c r="C1300" s="226" t="s">
        <v>24</v>
      </c>
      <c r="D1300" s="226" t="s">
        <v>24</v>
      </c>
      <c r="E1300" s="52" t="s">
        <v>7922</v>
      </c>
      <c r="F1300" s="226" t="s">
        <v>24</v>
      </c>
      <c r="G1300" s="226" t="s">
        <v>24</v>
      </c>
      <c r="H1300" s="226" t="s">
        <v>24</v>
      </c>
      <c r="I1300" s="226" t="s">
        <v>24</v>
      </c>
      <c r="J1300" s="226" t="s">
        <v>24</v>
      </c>
      <c r="K1300" s="226" t="s">
        <v>24</v>
      </c>
      <c r="L1300" s="226" t="s">
        <v>24</v>
      </c>
      <c r="M1300" s="226" t="s">
        <v>24</v>
      </c>
      <c r="N1300" s="226" t="s">
        <v>24</v>
      </c>
      <c r="O1300" s="226" t="s">
        <v>24</v>
      </c>
      <c r="P1300" s="226" t="s">
        <v>24</v>
      </c>
      <c r="Q1300" s="226" t="s">
        <v>24</v>
      </c>
      <c r="R1300" s="226" t="s">
        <v>24</v>
      </c>
      <c r="S1300" s="226" t="s">
        <v>24</v>
      </c>
      <c r="T1300" s="226" t="s">
        <v>24</v>
      </c>
    </row>
    <row r="352285" spans="1:2" x14ac:dyDescent="0.25">
      <c r="A352285" s="210" t="s">
        <v>54</v>
      </c>
      <c r="B352285" s="210" t="s">
        <v>93</v>
      </c>
    </row>
    <row r="352286" spans="1:2" x14ac:dyDescent="0.25">
      <c r="A352286" s="210" t="s">
        <v>55</v>
      </c>
      <c r="B352286" s="210" t="s">
        <v>94</v>
      </c>
    </row>
    <row r="352287" spans="1:2" x14ac:dyDescent="0.25">
      <c r="B352287" s="210" t="s">
        <v>95</v>
      </c>
    </row>
    <row r="352288" spans="1:2" x14ac:dyDescent="0.25">
      <c r="B352288" s="210" t="s">
        <v>96</v>
      </c>
    </row>
    <row r="352289" spans="2:2" x14ac:dyDescent="0.25">
      <c r="B352289" s="210" t="s">
        <v>97</v>
      </c>
    </row>
    <row r="352290" spans="2:2" x14ac:dyDescent="0.25">
      <c r="B352290" s="210" t="s">
        <v>98</v>
      </c>
    </row>
    <row r="352291" spans="2:2" x14ac:dyDescent="0.25">
      <c r="B352291" s="210" t="s">
        <v>99</v>
      </c>
    </row>
    <row r="352292" spans="2:2" x14ac:dyDescent="0.25">
      <c r="B352292" s="210" t="s">
        <v>100</v>
      </c>
    </row>
    <row r="352293" spans="2:2" x14ac:dyDescent="0.25">
      <c r="B352293" s="210" t="s">
        <v>101</v>
      </c>
    </row>
  </sheetData>
  <autoFilter ref="A10:T1295"/>
  <mergeCells count="2">
    <mergeCell ref="B8:T8"/>
    <mergeCell ref="B1297:T1297"/>
  </mergeCells>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3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293">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29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293">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2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29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293">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293">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293 Q11:Q12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2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29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2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29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293">
      <formula1>$B$352284:$B$352293</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293">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93">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93">
      <formula1>$A$352284:$A$352286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23"/>
  <sheetViews>
    <sheetView zoomScale="81" zoomScaleNormal="81" workbookViewId="0">
      <selection activeCell="C11" sqref="C11"/>
    </sheetView>
  </sheetViews>
  <sheetFormatPr baseColWidth="10" defaultColWidth="9.140625" defaultRowHeight="15" x14ac:dyDescent="0.25"/>
  <cols>
    <col min="1" max="1" width="9.140625" style="5"/>
    <col min="2" max="2" width="16" style="5" customWidth="1"/>
    <col min="3" max="3" width="21" style="5" customWidth="1"/>
    <col min="4" max="4" width="19" style="5" customWidth="1"/>
    <col min="5" max="5" width="39" style="5" customWidth="1"/>
    <col min="6" max="6" width="42.5703125" style="5" customWidth="1"/>
    <col min="7" max="7" width="40.5703125" style="5" customWidth="1"/>
    <col min="8" max="8" width="22.140625" style="5" customWidth="1"/>
    <col min="9" max="9" width="41.7109375" style="5" customWidth="1"/>
    <col min="10" max="10" width="32.140625" style="5" customWidth="1"/>
    <col min="11" max="11" width="18.5703125" style="5" customWidth="1"/>
    <col min="12" max="12" width="21.140625" style="5" customWidth="1"/>
    <col min="13" max="13" width="28.5703125" style="5" customWidth="1"/>
    <col min="14" max="14" width="23" style="5" customWidth="1"/>
    <col min="15" max="15" width="19.140625" style="5" customWidth="1"/>
    <col min="16" max="16" width="22" style="5" customWidth="1"/>
    <col min="17" max="17" width="22.85546875" style="5" customWidth="1"/>
    <col min="18" max="18" width="43.140625" style="5" customWidth="1"/>
    <col min="19" max="19" width="36.28515625" style="5" customWidth="1"/>
    <col min="20" max="16384" width="9.140625" style="5"/>
  </cols>
  <sheetData>
    <row r="1" spans="1:19" x14ac:dyDescent="0.25">
      <c r="B1" s="6" t="s">
        <v>0</v>
      </c>
      <c r="C1" s="6">
        <v>51</v>
      </c>
      <c r="D1" s="6" t="s">
        <v>1</v>
      </c>
    </row>
    <row r="2" spans="1:19" x14ac:dyDescent="0.25">
      <c r="B2" s="6" t="s">
        <v>2</v>
      </c>
      <c r="C2" s="6">
        <v>68</v>
      </c>
      <c r="D2" s="6" t="s">
        <v>102</v>
      </c>
    </row>
    <row r="3" spans="1:19" x14ac:dyDescent="0.25">
      <c r="B3" s="6" t="s">
        <v>4</v>
      </c>
      <c r="C3" s="6">
        <v>1</v>
      </c>
    </row>
    <row r="4" spans="1:19" x14ac:dyDescent="0.25">
      <c r="B4" s="6" t="s">
        <v>5</v>
      </c>
      <c r="C4" s="6">
        <v>21612</v>
      </c>
    </row>
    <row r="5" spans="1:19" x14ac:dyDescent="0.25">
      <c r="B5" s="6" t="s">
        <v>6</v>
      </c>
      <c r="C5" s="7">
        <v>44561</v>
      </c>
    </row>
    <row r="6" spans="1:19" x14ac:dyDescent="0.25">
      <c r="B6" s="6" t="s">
        <v>7</v>
      </c>
      <c r="C6" s="6">
        <v>12</v>
      </c>
      <c r="D6" s="6" t="s">
        <v>8</v>
      </c>
    </row>
    <row r="8" spans="1:19" x14ac:dyDescent="0.25">
      <c r="A8" s="8" t="s">
        <v>9</v>
      </c>
      <c r="B8" s="215" t="s">
        <v>103</v>
      </c>
      <c r="C8" s="216"/>
      <c r="D8" s="216"/>
      <c r="E8" s="216"/>
      <c r="F8" s="216"/>
      <c r="G8" s="216"/>
      <c r="H8" s="216"/>
      <c r="I8" s="216"/>
      <c r="J8" s="216"/>
      <c r="K8" s="216"/>
      <c r="L8" s="216"/>
      <c r="M8" s="216"/>
      <c r="N8" s="216"/>
      <c r="O8" s="216"/>
      <c r="P8" s="216"/>
      <c r="Q8" s="216"/>
      <c r="R8" s="216"/>
      <c r="S8" s="216"/>
    </row>
    <row r="9" spans="1:19" x14ac:dyDescent="0.25">
      <c r="A9" s="9"/>
      <c r="B9" s="9"/>
      <c r="C9" s="8">
        <v>2</v>
      </c>
      <c r="D9" s="8">
        <v>3</v>
      </c>
      <c r="E9" s="8">
        <v>4</v>
      </c>
      <c r="F9" s="8">
        <v>8</v>
      </c>
      <c r="G9" s="8">
        <v>12</v>
      </c>
      <c r="H9" s="8">
        <v>16</v>
      </c>
      <c r="I9" s="8">
        <v>20</v>
      </c>
      <c r="J9" s="8">
        <v>24</v>
      </c>
      <c r="K9" s="8">
        <v>28</v>
      </c>
      <c r="L9" s="8">
        <v>32</v>
      </c>
      <c r="M9" s="8">
        <v>36</v>
      </c>
      <c r="N9" s="8">
        <v>40</v>
      </c>
      <c r="O9" s="8">
        <v>44</v>
      </c>
      <c r="P9" s="8">
        <v>48</v>
      </c>
      <c r="Q9" s="8">
        <v>52</v>
      </c>
      <c r="R9" s="8">
        <v>56</v>
      </c>
      <c r="S9" s="8">
        <v>60</v>
      </c>
    </row>
    <row r="10" spans="1:19" ht="63" customHeight="1" x14ac:dyDescent="0.25">
      <c r="A10" s="9"/>
      <c r="B10" s="9"/>
      <c r="C10" s="8" t="s">
        <v>104</v>
      </c>
      <c r="D10" s="8" t="s">
        <v>13</v>
      </c>
      <c r="E10" s="8" t="s">
        <v>76</v>
      </c>
      <c r="F10" s="8" t="s">
        <v>105</v>
      </c>
      <c r="G10" s="10" t="s">
        <v>106</v>
      </c>
      <c r="H10" s="8" t="s">
        <v>107</v>
      </c>
      <c r="I10" s="8" t="s">
        <v>108</v>
      </c>
      <c r="J10" s="8" t="s">
        <v>109</v>
      </c>
      <c r="K10" s="10" t="s">
        <v>110</v>
      </c>
      <c r="L10" s="10" t="s">
        <v>111</v>
      </c>
      <c r="M10" s="8" t="s">
        <v>112</v>
      </c>
      <c r="N10" s="8" t="s">
        <v>113</v>
      </c>
      <c r="O10" s="10" t="s">
        <v>114</v>
      </c>
      <c r="P10" s="10" t="s">
        <v>115</v>
      </c>
      <c r="Q10" s="10" t="s">
        <v>116</v>
      </c>
      <c r="R10" s="8" t="s">
        <v>117</v>
      </c>
      <c r="S10" s="8" t="s">
        <v>23</v>
      </c>
    </row>
    <row r="11" spans="1:19" s="23" customFormat="1" ht="110.25" customHeight="1" x14ac:dyDescent="0.25">
      <c r="A11" s="11">
        <v>1</v>
      </c>
      <c r="B11" s="12" t="s">
        <v>65</v>
      </c>
      <c r="C11" s="13" t="s">
        <v>54</v>
      </c>
      <c r="D11" s="13" t="s">
        <v>24</v>
      </c>
      <c r="E11" s="14" t="s">
        <v>4544</v>
      </c>
      <c r="F11" s="14" t="s">
        <v>4545</v>
      </c>
      <c r="G11" s="14" t="s">
        <v>4546</v>
      </c>
      <c r="H11" s="15" t="s">
        <v>4547</v>
      </c>
      <c r="I11" s="14" t="s">
        <v>4548</v>
      </c>
      <c r="J11" s="16" t="s">
        <v>4549</v>
      </c>
      <c r="K11" s="17" t="s">
        <v>4550</v>
      </c>
      <c r="L11" s="18">
        <f>231786710+2085117077+427195128+385634800</f>
        <v>3129733715</v>
      </c>
      <c r="M11" s="15" t="s">
        <v>4551</v>
      </c>
      <c r="N11" s="17">
        <v>360</v>
      </c>
      <c r="O11" s="19">
        <v>2022179861</v>
      </c>
      <c r="P11" s="20">
        <v>100</v>
      </c>
      <c r="Q11" s="17">
        <v>0</v>
      </c>
      <c r="R11" s="21" t="s">
        <v>4552</v>
      </c>
      <c r="S11" s="22" t="s">
        <v>4553</v>
      </c>
    </row>
    <row r="12" spans="1:19" s="23" customFormat="1" ht="84.75" customHeight="1" x14ac:dyDescent="0.25">
      <c r="A12" s="11">
        <v>1</v>
      </c>
      <c r="B12" s="12" t="s">
        <v>4554</v>
      </c>
      <c r="C12" s="13" t="s">
        <v>54</v>
      </c>
      <c r="D12" s="13" t="s">
        <v>24</v>
      </c>
      <c r="E12" s="14" t="s">
        <v>4544</v>
      </c>
      <c r="F12" s="14" t="s">
        <v>4545</v>
      </c>
      <c r="G12" s="14" t="s">
        <v>4555</v>
      </c>
      <c r="H12" s="15" t="s">
        <v>4547</v>
      </c>
      <c r="I12" s="14" t="s">
        <v>4548</v>
      </c>
      <c r="J12" s="14" t="s">
        <v>4556</v>
      </c>
      <c r="K12" s="17" t="s">
        <v>4550</v>
      </c>
      <c r="L12" s="18">
        <f>245650000+245650000</f>
        <v>491300000</v>
      </c>
      <c r="M12" s="15" t="s">
        <v>4551</v>
      </c>
      <c r="N12" s="17">
        <v>360</v>
      </c>
      <c r="O12" s="19">
        <v>359069865</v>
      </c>
      <c r="P12" s="20">
        <v>100</v>
      </c>
      <c r="Q12" s="24">
        <f>12*100/17</f>
        <v>70.588235294117652</v>
      </c>
      <c r="R12" s="21" t="s">
        <v>4557</v>
      </c>
      <c r="S12" s="21" t="s">
        <v>4557</v>
      </c>
    </row>
    <row r="13" spans="1:19" s="23" customFormat="1" ht="92.25" customHeight="1" x14ac:dyDescent="0.25">
      <c r="A13" s="11">
        <v>1</v>
      </c>
      <c r="B13" s="12" t="s">
        <v>4558</v>
      </c>
      <c r="C13" s="13" t="s">
        <v>54</v>
      </c>
      <c r="D13" s="13" t="s">
        <v>24</v>
      </c>
      <c r="E13" s="14" t="s">
        <v>4544</v>
      </c>
      <c r="F13" s="14" t="s">
        <v>4545</v>
      </c>
      <c r="G13" s="14" t="s">
        <v>4559</v>
      </c>
      <c r="H13" s="15" t="s">
        <v>4547</v>
      </c>
      <c r="I13" s="14" t="s">
        <v>4548</v>
      </c>
      <c r="J13" s="25" t="s">
        <v>4560</v>
      </c>
      <c r="K13" s="17" t="s">
        <v>4550</v>
      </c>
      <c r="L13" s="26">
        <f>1488538759+390000000+695205070</f>
        <v>2573743829</v>
      </c>
      <c r="M13" s="15" t="s">
        <v>4551</v>
      </c>
      <c r="N13" s="17">
        <v>360</v>
      </c>
      <c r="O13" s="19">
        <v>971335389</v>
      </c>
      <c r="P13" s="20">
        <v>100</v>
      </c>
      <c r="Q13" s="24">
        <v>0</v>
      </c>
      <c r="R13" s="21" t="s">
        <v>4557</v>
      </c>
      <c r="S13" s="21" t="s">
        <v>4557</v>
      </c>
    </row>
    <row r="14" spans="1:19" s="23" customFormat="1" ht="99.75" customHeight="1" x14ac:dyDescent="0.25">
      <c r="A14" s="11">
        <v>1</v>
      </c>
      <c r="B14" s="12" t="s">
        <v>4561</v>
      </c>
      <c r="C14" s="13" t="s">
        <v>54</v>
      </c>
      <c r="D14" s="13" t="s">
        <v>24</v>
      </c>
      <c r="E14" s="14" t="s">
        <v>4544</v>
      </c>
      <c r="F14" s="14" t="s">
        <v>4545</v>
      </c>
      <c r="G14" s="14" t="s">
        <v>4562</v>
      </c>
      <c r="H14" s="15" t="s">
        <v>4547</v>
      </c>
      <c r="I14" s="14" t="s">
        <v>4548</v>
      </c>
      <c r="J14" s="16" t="s">
        <v>4563</v>
      </c>
      <c r="K14" s="17" t="s">
        <v>4550</v>
      </c>
      <c r="L14" s="18">
        <f>2040487317+2347163204+5784706566+3727518832+1334602041+4707424815+1403587130</f>
        <v>21345489905</v>
      </c>
      <c r="M14" s="15" t="s">
        <v>4551</v>
      </c>
      <c r="N14" s="17">
        <v>360</v>
      </c>
      <c r="O14" s="27">
        <v>16189634973</v>
      </c>
      <c r="P14" s="20">
        <v>100</v>
      </c>
      <c r="Q14" s="24">
        <f>37823*100/43476</f>
        <v>86.997423866041032</v>
      </c>
      <c r="R14" s="21" t="s">
        <v>4557</v>
      </c>
      <c r="S14" s="21" t="s">
        <v>4557</v>
      </c>
    </row>
    <row r="15" spans="1:19" s="23" customFormat="1" ht="119.25" customHeight="1" x14ac:dyDescent="0.25">
      <c r="A15" s="11">
        <v>1</v>
      </c>
      <c r="B15" s="12" t="s">
        <v>4564</v>
      </c>
      <c r="C15" s="13" t="s">
        <v>54</v>
      </c>
      <c r="D15" s="13" t="s">
        <v>24</v>
      </c>
      <c r="E15" s="14" t="s">
        <v>4544</v>
      </c>
      <c r="F15" s="14" t="s">
        <v>4545</v>
      </c>
      <c r="G15" s="14" t="s">
        <v>4565</v>
      </c>
      <c r="H15" s="15" t="s">
        <v>4547</v>
      </c>
      <c r="I15" s="14" t="s">
        <v>4548</v>
      </c>
      <c r="J15" s="14" t="s">
        <v>4566</v>
      </c>
      <c r="K15" s="17" t="s">
        <v>4550</v>
      </c>
      <c r="L15" s="28">
        <v>28007173503</v>
      </c>
      <c r="M15" s="15" t="s">
        <v>4551</v>
      </c>
      <c r="N15" s="17">
        <v>360</v>
      </c>
      <c r="O15" s="27">
        <v>24697932185</v>
      </c>
      <c r="P15" s="20">
        <v>100</v>
      </c>
      <c r="Q15" s="17">
        <f>18*100/18</f>
        <v>100</v>
      </c>
      <c r="R15" s="21" t="s">
        <v>4557</v>
      </c>
      <c r="S15" s="21" t="s">
        <v>4557</v>
      </c>
    </row>
    <row r="16" spans="1:19" s="23" customFormat="1" ht="84.75" customHeight="1" x14ac:dyDescent="0.25">
      <c r="A16" s="11">
        <v>1</v>
      </c>
      <c r="B16" s="12" t="s">
        <v>4567</v>
      </c>
      <c r="C16" s="13" t="s">
        <v>54</v>
      </c>
      <c r="D16" s="13" t="s">
        <v>24</v>
      </c>
      <c r="E16" s="14" t="s">
        <v>4544</v>
      </c>
      <c r="F16" s="14" t="s">
        <v>4545</v>
      </c>
      <c r="G16" s="14" t="s">
        <v>4568</v>
      </c>
      <c r="H16" s="15" t="s">
        <v>4547</v>
      </c>
      <c r="I16" s="14" t="s">
        <v>4548</v>
      </c>
      <c r="J16" s="14" t="s">
        <v>4569</v>
      </c>
      <c r="K16" s="17" t="s">
        <v>4550</v>
      </c>
      <c r="L16" s="28">
        <v>305710807</v>
      </c>
      <c r="M16" s="15" t="s">
        <v>4551</v>
      </c>
      <c r="N16" s="17">
        <v>360</v>
      </c>
      <c r="O16" s="29">
        <v>220314072</v>
      </c>
      <c r="P16" s="20">
        <v>100</v>
      </c>
      <c r="Q16" s="30">
        <f>100*100/100</f>
        <v>100</v>
      </c>
      <c r="R16" s="21" t="s">
        <v>4557</v>
      </c>
      <c r="S16" s="21" t="s">
        <v>4557</v>
      </c>
    </row>
    <row r="17" spans="1:19" s="23" customFormat="1" ht="84.75" customHeight="1" x14ac:dyDescent="0.25">
      <c r="A17" s="11">
        <v>1</v>
      </c>
      <c r="B17" s="12" t="s">
        <v>4570</v>
      </c>
      <c r="C17" s="13" t="s">
        <v>54</v>
      </c>
      <c r="D17" s="13" t="s">
        <v>24</v>
      </c>
      <c r="E17" s="14" t="s">
        <v>4544</v>
      </c>
      <c r="F17" s="14" t="s">
        <v>4545</v>
      </c>
      <c r="G17" s="14" t="s">
        <v>4571</v>
      </c>
      <c r="H17" s="15" t="s">
        <v>4547</v>
      </c>
      <c r="I17" s="14" t="s">
        <v>4548</v>
      </c>
      <c r="J17" s="14" t="s">
        <v>4572</v>
      </c>
      <c r="K17" s="17" t="s">
        <v>4550</v>
      </c>
      <c r="L17" s="31">
        <f>100690808+116725600+160845800+164975800+171100000+70800000</f>
        <v>785138008</v>
      </c>
      <c r="M17" s="15" t="s">
        <v>4551</v>
      </c>
      <c r="N17" s="17">
        <v>360</v>
      </c>
      <c r="O17" s="27">
        <v>623662395</v>
      </c>
      <c r="P17" s="20">
        <v>100</v>
      </c>
      <c r="Q17" s="30">
        <f>92*100/100</f>
        <v>92</v>
      </c>
      <c r="R17" s="21" t="s">
        <v>4557</v>
      </c>
      <c r="S17" s="21" t="s">
        <v>4557</v>
      </c>
    </row>
    <row r="18" spans="1:19" s="23" customFormat="1" ht="84.75" customHeight="1" x14ac:dyDescent="0.25">
      <c r="A18" s="11">
        <v>1</v>
      </c>
      <c r="B18" s="12" t="s">
        <v>4573</v>
      </c>
      <c r="C18" s="13" t="s">
        <v>54</v>
      </c>
      <c r="D18" s="13" t="s">
        <v>24</v>
      </c>
      <c r="E18" s="14" t="s">
        <v>4544</v>
      </c>
      <c r="F18" s="14" t="s">
        <v>4545</v>
      </c>
      <c r="G18" s="14" t="s">
        <v>4574</v>
      </c>
      <c r="H18" s="15" t="s">
        <v>4547</v>
      </c>
      <c r="I18" s="14" t="s">
        <v>4548</v>
      </c>
      <c r="J18" s="14" t="s">
        <v>4575</v>
      </c>
      <c r="K18" s="17" t="s">
        <v>4550</v>
      </c>
      <c r="L18" s="31">
        <f>171100000+230100000+129800000</f>
        <v>531000000</v>
      </c>
      <c r="M18" s="15" t="s">
        <v>4551</v>
      </c>
      <c r="N18" s="17">
        <v>360</v>
      </c>
      <c r="O18" s="27">
        <v>370200832</v>
      </c>
      <c r="P18" s="20">
        <v>100</v>
      </c>
      <c r="Q18" s="32">
        <f>289*100/300</f>
        <v>96.333333333333329</v>
      </c>
      <c r="R18" s="21" t="s">
        <v>4557</v>
      </c>
      <c r="S18" s="21" t="s">
        <v>4557</v>
      </c>
    </row>
    <row r="19" spans="1:19" s="23" customFormat="1" ht="84.75" customHeight="1" x14ac:dyDescent="0.25">
      <c r="A19" s="11">
        <v>1</v>
      </c>
      <c r="B19" s="12" t="s">
        <v>4576</v>
      </c>
      <c r="C19" s="13" t="s">
        <v>54</v>
      </c>
      <c r="D19" s="13" t="s">
        <v>24</v>
      </c>
      <c r="E19" s="14" t="s">
        <v>4544</v>
      </c>
      <c r="F19" s="14" t="s">
        <v>4545</v>
      </c>
      <c r="G19" s="14" t="s">
        <v>4577</v>
      </c>
      <c r="H19" s="15" t="s">
        <v>4547</v>
      </c>
      <c r="I19" s="14" t="s">
        <v>4548</v>
      </c>
      <c r="J19" s="14" t="s">
        <v>4578</v>
      </c>
      <c r="K19" s="17" t="s">
        <v>4550</v>
      </c>
      <c r="L19" s="31">
        <f>35105000+35105000+30090000</f>
        <v>100300000</v>
      </c>
      <c r="M19" s="15" t="s">
        <v>4551</v>
      </c>
      <c r="N19" s="17">
        <v>360</v>
      </c>
      <c r="O19" s="27">
        <v>94048120</v>
      </c>
      <c r="P19" s="20">
        <v>100</v>
      </c>
      <c r="Q19" s="17">
        <f>1*100/1</f>
        <v>100</v>
      </c>
      <c r="R19" s="21" t="s">
        <v>4557</v>
      </c>
      <c r="S19" s="21" t="s">
        <v>4557</v>
      </c>
    </row>
    <row r="20" spans="1:19" s="23" customFormat="1" ht="120" customHeight="1" x14ac:dyDescent="0.25">
      <c r="A20" s="11">
        <v>1</v>
      </c>
      <c r="B20" s="12" t="s">
        <v>92</v>
      </c>
      <c r="C20" s="13" t="s">
        <v>54</v>
      </c>
      <c r="D20" s="13"/>
      <c r="E20" s="14" t="s">
        <v>4544</v>
      </c>
      <c r="F20" s="14" t="s">
        <v>4579</v>
      </c>
      <c r="G20" s="14" t="s">
        <v>4580</v>
      </c>
      <c r="H20" s="15" t="s">
        <v>4581</v>
      </c>
      <c r="I20" s="33" t="s">
        <v>4582</v>
      </c>
      <c r="J20" s="22" t="s">
        <v>4583</v>
      </c>
      <c r="K20" s="17" t="s">
        <v>4584</v>
      </c>
      <c r="L20" s="31">
        <f>374000000+3815334771+29540913600+12249700800+750299200</f>
        <v>46730248371</v>
      </c>
      <c r="M20" s="15" t="s">
        <v>4551</v>
      </c>
      <c r="N20" s="17">
        <v>360</v>
      </c>
      <c r="O20" s="27">
        <v>37586776883</v>
      </c>
      <c r="P20" s="20">
        <v>100</v>
      </c>
      <c r="Q20" s="49">
        <f>201154*100/225887</f>
        <v>89.050720050290636</v>
      </c>
      <c r="R20" s="21" t="s">
        <v>4585</v>
      </c>
      <c r="S20" s="15" t="s">
        <v>4586</v>
      </c>
    </row>
    <row r="21" spans="1:19" s="23" customFormat="1" ht="84.75" customHeight="1" x14ac:dyDescent="0.25">
      <c r="A21" s="11">
        <v>1</v>
      </c>
      <c r="B21" s="12" t="s">
        <v>4587</v>
      </c>
      <c r="C21" s="13" t="s">
        <v>54</v>
      </c>
      <c r="D21" s="13"/>
      <c r="E21" s="14" t="s">
        <v>4544</v>
      </c>
      <c r="F21" s="14" t="s">
        <v>4579</v>
      </c>
      <c r="G21" s="14" t="s">
        <v>4588</v>
      </c>
      <c r="H21" s="15" t="s">
        <v>4581</v>
      </c>
      <c r="I21" s="33" t="s">
        <v>4582</v>
      </c>
      <c r="J21" s="14" t="s">
        <v>4589</v>
      </c>
      <c r="K21" s="17" t="s">
        <v>4584</v>
      </c>
      <c r="L21" s="31">
        <f>5000000000+280500000</f>
        <v>5280500000</v>
      </c>
      <c r="M21" s="15" t="s">
        <v>4551</v>
      </c>
      <c r="N21" s="17">
        <v>360</v>
      </c>
      <c r="O21" s="27">
        <v>3178520907</v>
      </c>
      <c r="P21" s="20">
        <v>100</v>
      </c>
      <c r="Q21" s="49">
        <f>21/79*100</f>
        <v>26.582278481012654</v>
      </c>
      <c r="R21" s="21" t="s">
        <v>4557</v>
      </c>
      <c r="S21" s="21" t="s">
        <v>4557</v>
      </c>
    </row>
    <row r="22" spans="1:19" s="23" customFormat="1" ht="76.5" x14ac:dyDescent="0.25">
      <c r="A22" s="11">
        <v>1</v>
      </c>
      <c r="B22" s="12" t="s">
        <v>4590</v>
      </c>
      <c r="C22" s="13" t="s">
        <v>54</v>
      </c>
      <c r="D22" s="13"/>
      <c r="E22" s="14" t="s">
        <v>4544</v>
      </c>
      <c r="F22" s="14" t="s">
        <v>4579</v>
      </c>
      <c r="G22" s="14" t="s">
        <v>4591</v>
      </c>
      <c r="H22" s="15" t="s">
        <v>4581</v>
      </c>
      <c r="I22" s="33" t="s">
        <v>4582</v>
      </c>
      <c r="J22" s="14" t="s">
        <v>4592</v>
      </c>
      <c r="K22" s="17" t="s">
        <v>4584</v>
      </c>
      <c r="L22" s="31">
        <f>186990000</f>
        <v>186990000</v>
      </c>
      <c r="M22" s="15" t="s">
        <v>4551</v>
      </c>
      <c r="N22" s="17">
        <v>360</v>
      </c>
      <c r="O22" s="27">
        <v>102467404</v>
      </c>
      <c r="P22" s="20">
        <v>100</v>
      </c>
      <c r="Q22" s="49">
        <f>157/182*100</f>
        <v>86.263736263736263</v>
      </c>
      <c r="R22" s="21" t="s">
        <v>4557</v>
      </c>
      <c r="S22" s="21" t="s">
        <v>4557</v>
      </c>
    </row>
    <row r="23" spans="1:19" s="23" customFormat="1" ht="114" customHeight="1" x14ac:dyDescent="0.25">
      <c r="A23" s="11">
        <v>1</v>
      </c>
      <c r="B23" s="12" t="s">
        <v>4593</v>
      </c>
      <c r="C23" s="13" t="s">
        <v>54</v>
      </c>
      <c r="D23" s="13"/>
      <c r="E23" s="14" t="s">
        <v>4544</v>
      </c>
      <c r="F23" s="14" t="s">
        <v>4594</v>
      </c>
      <c r="G23" s="14" t="s">
        <v>4595</v>
      </c>
      <c r="H23" s="15" t="s">
        <v>4596</v>
      </c>
      <c r="I23" s="33" t="s">
        <v>4597</v>
      </c>
      <c r="J23" s="14" t="s">
        <v>4598</v>
      </c>
      <c r="K23" s="17" t="s">
        <v>4599</v>
      </c>
      <c r="L23" s="31">
        <f>1071965824+648034800+642634800+169338000</f>
        <v>2531973424</v>
      </c>
      <c r="M23" s="15" t="s">
        <v>4600</v>
      </c>
      <c r="N23" s="17">
        <v>360</v>
      </c>
      <c r="O23" s="27">
        <f>2519536414</f>
        <v>2519536414</v>
      </c>
      <c r="P23" s="20">
        <v>100</v>
      </c>
      <c r="Q23" s="17">
        <f>9*100/9</f>
        <v>100</v>
      </c>
      <c r="R23" s="21" t="s">
        <v>4601</v>
      </c>
      <c r="S23" s="22" t="s">
        <v>4602</v>
      </c>
    </row>
    <row r="24" spans="1:19" s="23" customFormat="1" ht="84.75" customHeight="1" x14ac:dyDescent="0.25">
      <c r="A24" s="11">
        <v>1</v>
      </c>
      <c r="B24" s="12" t="s">
        <v>4603</v>
      </c>
      <c r="C24" s="13" t="s">
        <v>54</v>
      </c>
      <c r="D24" s="13"/>
      <c r="E24" s="14" t="s">
        <v>4544</v>
      </c>
      <c r="F24" s="14" t="s">
        <v>4594</v>
      </c>
      <c r="G24" s="14" t="s">
        <v>4604</v>
      </c>
      <c r="H24" s="15" t="s">
        <v>4596</v>
      </c>
      <c r="I24" s="33" t="s">
        <v>4597</v>
      </c>
      <c r="J24" s="14" t="s">
        <v>4605</v>
      </c>
      <c r="K24" s="17" t="s">
        <v>4599</v>
      </c>
      <c r="L24" s="31">
        <f>365480711+57766306</f>
        <v>423247017</v>
      </c>
      <c r="M24" s="15" t="s">
        <v>4600</v>
      </c>
      <c r="N24" s="17">
        <v>360</v>
      </c>
      <c r="O24" s="27">
        <v>410216055</v>
      </c>
      <c r="P24" s="20">
        <v>100</v>
      </c>
      <c r="Q24" s="32">
        <f>14*100/23</f>
        <v>60.869565217391305</v>
      </c>
      <c r="R24" s="21" t="s">
        <v>4557</v>
      </c>
      <c r="S24" s="21" t="s">
        <v>4557</v>
      </c>
    </row>
    <row r="25" spans="1:19" s="23" customFormat="1" ht="84.75" customHeight="1" x14ac:dyDescent="0.25">
      <c r="A25" s="11">
        <v>1</v>
      </c>
      <c r="B25" s="12" t="s">
        <v>4606</v>
      </c>
      <c r="C25" s="13" t="s">
        <v>54</v>
      </c>
      <c r="D25" s="13"/>
      <c r="E25" s="14" t="s">
        <v>4544</v>
      </c>
      <c r="F25" s="14" t="s">
        <v>4594</v>
      </c>
      <c r="G25" s="14" t="s">
        <v>4607</v>
      </c>
      <c r="H25" s="15" t="s">
        <v>4596</v>
      </c>
      <c r="I25" s="33" t="s">
        <v>4597</v>
      </c>
      <c r="J25" s="33" t="s">
        <v>4608</v>
      </c>
      <c r="K25" s="17" t="s">
        <v>4599</v>
      </c>
      <c r="L25" s="31">
        <f>146164580+674724594+1952236578+2776747785+2409063700</f>
        <v>7958937237</v>
      </c>
      <c r="M25" s="15" t="s">
        <v>4600</v>
      </c>
      <c r="N25" s="17">
        <v>360</v>
      </c>
      <c r="O25" s="27">
        <v>7457888717</v>
      </c>
      <c r="P25" s="20">
        <v>100</v>
      </c>
      <c r="Q25" s="32">
        <f>109*100/109</f>
        <v>100</v>
      </c>
      <c r="R25" s="21" t="s">
        <v>4557</v>
      </c>
      <c r="S25" s="21" t="s">
        <v>4557</v>
      </c>
    </row>
    <row r="26" spans="1:19" s="23" customFormat="1" ht="84.75" customHeight="1" x14ac:dyDescent="0.25">
      <c r="A26" s="11">
        <v>1</v>
      </c>
      <c r="B26" s="12" t="s">
        <v>4609</v>
      </c>
      <c r="C26" s="13" t="s">
        <v>54</v>
      </c>
      <c r="D26" s="13"/>
      <c r="E26" s="14" t="s">
        <v>4544</v>
      </c>
      <c r="F26" s="14" t="s">
        <v>4594</v>
      </c>
      <c r="G26" s="14" t="s">
        <v>4610</v>
      </c>
      <c r="H26" s="15" t="s">
        <v>4596</v>
      </c>
      <c r="I26" s="33" t="s">
        <v>4597</v>
      </c>
      <c r="J26" s="33" t="s">
        <v>4611</v>
      </c>
      <c r="K26" s="17" t="s">
        <v>4599</v>
      </c>
      <c r="L26" s="31">
        <f>108658153301+171209779+550212006+1331023172+3668759615+970656339+3958320846</f>
        <v>119308335058</v>
      </c>
      <c r="M26" s="15" t="s">
        <v>4600</v>
      </c>
      <c r="N26" s="17">
        <v>360</v>
      </c>
      <c r="O26" s="27">
        <v>94205880260</v>
      </c>
      <c r="P26" s="20">
        <v>100</v>
      </c>
      <c r="Q26" s="32">
        <f>94*100/95</f>
        <v>98.94736842105263</v>
      </c>
      <c r="R26" s="21" t="s">
        <v>4557</v>
      </c>
      <c r="S26" s="21" t="s">
        <v>4557</v>
      </c>
    </row>
    <row r="27" spans="1:19" s="23" customFormat="1" ht="76.5" customHeight="1" x14ac:dyDescent="0.25">
      <c r="A27" s="11">
        <v>1</v>
      </c>
      <c r="B27" s="12" t="s">
        <v>4612</v>
      </c>
      <c r="C27" s="13" t="s">
        <v>54</v>
      </c>
      <c r="D27" s="13"/>
      <c r="E27" s="14" t="s">
        <v>4544</v>
      </c>
      <c r="F27" s="14" t="s">
        <v>4594</v>
      </c>
      <c r="G27" s="21" t="s">
        <v>4613</v>
      </c>
      <c r="H27" s="15" t="s">
        <v>4596</v>
      </c>
      <c r="I27" s="21" t="s">
        <v>4614</v>
      </c>
      <c r="J27" s="22" t="s">
        <v>4615</v>
      </c>
      <c r="K27" s="17" t="s">
        <v>4616</v>
      </c>
      <c r="L27" s="31">
        <f>415819712</f>
        <v>415819712</v>
      </c>
      <c r="M27" s="15" t="s">
        <v>4600</v>
      </c>
      <c r="N27" s="17">
        <v>360</v>
      </c>
      <c r="O27" s="27">
        <v>342388703</v>
      </c>
      <c r="P27" s="20">
        <v>100</v>
      </c>
      <c r="Q27" s="32">
        <f>1926/988*100</f>
        <v>194.93927125506073</v>
      </c>
      <c r="R27" s="21" t="s">
        <v>4617</v>
      </c>
      <c r="S27" s="35" t="s">
        <v>4618</v>
      </c>
    </row>
    <row r="28" spans="1:19" s="23" customFormat="1" ht="84.75" customHeight="1" x14ac:dyDescent="0.25">
      <c r="A28" s="11">
        <v>1</v>
      </c>
      <c r="B28" s="12" t="s">
        <v>4619</v>
      </c>
      <c r="C28" s="13" t="s">
        <v>54</v>
      </c>
      <c r="D28" s="13"/>
      <c r="E28" s="14" t="s">
        <v>4544</v>
      </c>
      <c r="F28" s="14" t="s">
        <v>4594</v>
      </c>
      <c r="G28" s="21" t="s">
        <v>4620</v>
      </c>
      <c r="H28" s="15" t="s">
        <v>4596</v>
      </c>
      <c r="I28" s="21" t="s">
        <v>4614</v>
      </c>
      <c r="J28" s="14" t="s">
        <v>4621</v>
      </c>
      <c r="K28" s="17" t="s">
        <v>4616</v>
      </c>
      <c r="L28" s="31">
        <f>1501676127+61881708</f>
        <v>1563557835</v>
      </c>
      <c r="M28" s="15" t="s">
        <v>4600</v>
      </c>
      <c r="N28" s="17">
        <v>360</v>
      </c>
      <c r="O28" s="27">
        <v>1339298906</v>
      </c>
      <c r="P28" s="20">
        <v>100</v>
      </c>
      <c r="Q28" s="32">
        <f>40/33*100</f>
        <v>121.21212121212122</v>
      </c>
      <c r="R28" s="21" t="s">
        <v>4557</v>
      </c>
      <c r="S28" s="21" t="s">
        <v>4557</v>
      </c>
    </row>
    <row r="29" spans="1:19" s="23" customFormat="1" ht="120" customHeight="1" x14ac:dyDescent="0.25">
      <c r="A29" s="11">
        <v>1</v>
      </c>
      <c r="B29" s="12" t="s">
        <v>4622</v>
      </c>
      <c r="C29" s="13" t="s">
        <v>54</v>
      </c>
      <c r="D29" s="13"/>
      <c r="E29" s="14" t="s">
        <v>4544</v>
      </c>
      <c r="F29" s="14" t="s">
        <v>4594</v>
      </c>
      <c r="G29" s="34" t="s">
        <v>4623</v>
      </c>
      <c r="H29" s="15" t="s">
        <v>4596</v>
      </c>
      <c r="I29" s="21" t="s">
        <v>4624</v>
      </c>
      <c r="J29" s="22" t="s">
        <v>4625</v>
      </c>
      <c r="K29" s="14" t="s">
        <v>4626</v>
      </c>
      <c r="L29" s="31">
        <f>173913044+3148306390+608074363</f>
        <v>3930293797</v>
      </c>
      <c r="M29" s="15" t="s">
        <v>4551</v>
      </c>
      <c r="N29" s="17">
        <v>360</v>
      </c>
      <c r="O29" s="27">
        <f>3352160152</f>
        <v>3352160152</v>
      </c>
      <c r="P29" s="20">
        <v>100</v>
      </c>
      <c r="Q29" s="32">
        <v>100</v>
      </c>
      <c r="R29" s="21" t="s">
        <v>4627</v>
      </c>
      <c r="S29" s="35" t="s">
        <v>4628</v>
      </c>
    </row>
    <row r="30" spans="1:19" s="23" customFormat="1" ht="84.75" customHeight="1" x14ac:dyDescent="0.25">
      <c r="A30" s="11">
        <v>1</v>
      </c>
      <c r="B30" s="12" t="s">
        <v>4629</v>
      </c>
      <c r="C30" s="13" t="s">
        <v>54</v>
      </c>
      <c r="D30" s="13"/>
      <c r="E30" s="14" t="s">
        <v>4544</v>
      </c>
      <c r="F30" s="14" t="s">
        <v>4594</v>
      </c>
      <c r="G30" s="34" t="s">
        <v>4630</v>
      </c>
      <c r="H30" s="15" t="s">
        <v>4596</v>
      </c>
      <c r="I30" s="21" t="s">
        <v>4624</v>
      </c>
      <c r="J30" s="14" t="s">
        <v>4631</v>
      </c>
      <c r="K30" s="14" t="s">
        <v>4626</v>
      </c>
      <c r="L30" s="31">
        <f>173913044+86956522</f>
        <v>260869566</v>
      </c>
      <c r="M30" s="15" t="s">
        <v>4551</v>
      </c>
      <c r="N30" s="17">
        <v>360</v>
      </c>
      <c r="O30" s="27">
        <v>258119229</v>
      </c>
      <c r="P30" s="20">
        <v>100</v>
      </c>
      <c r="Q30" s="32">
        <v>100</v>
      </c>
      <c r="R30" s="21" t="s">
        <v>4557</v>
      </c>
      <c r="S30" s="21" t="s">
        <v>4557</v>
      </c>
    </row>
    <row r="31" spans="1:19" s="23" customFormat="1" ht="84.75" customHeight="1" x14ac:dyDescent="0.25">
      <c r="A31" s="11">
        <v>1</v>
      </c>
      <c r="B31" s="12" t="s">
        <v>4632</v>
      </c>
      <c r="C31" s="13" t="s">
        <v>54</v>
      </c>
      <c r="D31" s="13"/>
      <c r="E31" s="14" t="s">
        <v>4544</v>
      </c>
      <c r="F31" s="14" t="s">
        <v>4594</v>
      </c>
      <c r="G31" s="21" t="s">
        <v>4633</v>
      </c>
      <c r="H31" s="15" t="s">
        <v>4596</v>
      </c>
      <c r="I31" s="21" t="s">
        <v>4624</v>
      </c>
      <c r="J31" s="14" t="s">
        <v>4634</v>
      </c>
      <c r="K31" s="14" t="s">
        <v>4626</v>
      </c>
      <c r="L31" s="31">
        <f>86956522+43478261+114203250</f>
        <v>244638033</v>
      </c>
      <c r="M31" s="15" t="s">
        <v>4551</v>
      </c>
      <c r="N31" s="17">
        <v>360</v>
      </c>
      <c r="O31" s="27">
        <v>216231145</v>
      </c>
      <c r="P31" s="20">
        <v>100</v>
      </c>
      <c r="Q31" s="32">
        <v>100</v>
      </c>
      <c r="R31" s="21" t="s">
        <v>4557</v>
      </c>
      <c r="S31" s="21" t="s">
        <v>4557</v>
      </c>
    </row>
    <row r="32" spans="1:19" s="23" customFormat="1" ht="88.5" customHeight="1" x14ac:dyDescent="0.25">
      <c r="A32" s="11">
        <v>1</v>
      </c>
      <c r="B32" s="12" t="s">
        <v>4635</v>
      </c>
      <c r="C32" s="40" t="s">
        <v>54</v>
      </c>
      <c r="D32" s="40"/>
      <c r="E32" s="14" t="s">
        <v>4544</v>
      </c>
      <c r="F32" s="14" t="s">
        <v>4636</v>
      </c>
      <c r="G32" s="21" t="s">
        <v>4637</v>
      </c>
      <c r="H32" s="36" t="s">
        <v>4638</v>
      </c>
      <c r="I32" s="21" t="s">
        <v>4639</v>
      </c>
      <c r="J32" s="22" t="s">
        <v>4640</v>
      </c>
      <c r="K32" s="38" t="s">
        <v>4641</v>
      </c>
      <c r="L32" s="31">
        <f>1700129355+416024404+329373000+248534044</f>
        <v>2694060803</v>
      </c>
      <c r="M32" s="15" t="s">
        <v>4642</v>
      </c>
      <c r="N32" s="17">
        <v>360</v>
      </c>
      <c r="O32" s="50">
        <v>1996179713</v>
      </c>
      <c r="P32" s="20">
        <v>100</v>
      </c>
      <c r="Q32" s="17">
        <v>100</v>
      </c>
      <c r="R32" s="21" t="s">
        <v>4643</v>
      </c>
      <c r="S32" s="15" t="s">
        <v>4644</v>
      </c>
    </row>
    <row r="33" spans="1:19" s="23" customFormat="1" ht="84.75" customHeight="1" x14ac:dyDescent="0.25">
      <c r="A33" s="11">
        <v>1</v>
      </c>
      <c r="B33" s="12" t="s">
        <v>4645</v>
      </c>
      <c r="C33" s="13" t="s">
        <v>54</v>
      </c>
      <c r="D33" s="13"/>
      <c r="E33" s="14" t="s">
        <v>4544</v>
      </c>
      <c r="F33" s="14" t="s">
        <v>4636</v>
      </c>
      <c r="G33" s="21" t="s">
        <v>4646</v>
      </c>
      <c r="H33" s="36" t="s">
        <v>4638</v>
      </c>
      <c r="I33" s="21" t="s">
        <v>4647</v>
      </c>
      <c r="J33" s="37" t="s">
        <v>4648</v>
      </c>
      <c r="K33" s="38" t="s">
        <v>4649</v>
      </c>
      <c r="L33" s="31">
        <f>540482400+252609715+125506008+561064788</f>
        <v>1479662911</v>
      </c>
      <c r="M33" s="15" t="s">
        <v>4650</v>
      </c>
      <c r="N33" s="17">
        <v>360</v>
      </c>
      <c r="O33" s="27">
        <f>1200451451</f>
        <v>1200451451</v>
      </c>
      <c r="P33" s="20">
        <v>100</v>
      </c>
      <c r="Q33" s="39">
        <f>14/15*100</f>
        <v>93.333333333333329</v>
      </c>
      <c r="R33" s="21" t="s">
        <v>4651</v>
      </c>
      <c r="S33" s="15" t="s">
        <v>4652</v>
      </c>
    </row>
    <row r="34" spans="1:19" s="23" customFormat="1" ht="84.75" customHeight="1" x14ac:dyDescent="0.25">
      <c r="A34" s="11">
        <v>1</v>
      </c>
      <c r="B34" s="12" t="s">
        <v>4653</v>
      </c>
      <c r="C34" s="13" t="s">
        <v>54</v>
      </c>
      <c r="D34" s="13"/>
      <c r="E34" s="14" t="s">
        <v>4544</v>
      </c>
      <c r="F34" s="14" t="s">
        <v>4636</v>
      </c>
      <c r="G34" s="34" t="s">
        <v>4654</v>
      </c>
      <c r="H34" s="36" t="s">
        <v>4638</v>
      </c>
      <c r="I34" s="21" t="s">
        <v>4647</v>
      </c>
      <c r="J34" s="37" t="s">
        <v>4655</v>
      </c>
      <c r="K34" s="38" t="s">
        <v>4649</v>
      </c>
      <c r="L34" s="31">
        <f>149643000</f>
        <v>149643000</v>
      </c>
      <c r="M34" s="15" t="s">
        <v>4650</v>
      </c>
      <c r="N34" s="17">
        <v>360</v>
      </c>
      <c r="O34" s="27">
        <v>24255600</v>
      </c>
      <c r="P34" s="20">
        <v>100</v>
      </c>
      <c r="Q34" s="17">
        <f>170/170*100</f>
        <v>100</v>
      </c>
      <c r="R34" s="21" t="s">
        <v>4557</v>
      </c>
      <c r="S34" s="21" t="s">
        <v>4557</v>
      </c>
    </row>
    <row r="35" spans="1:19" s="23" customFormat="1" ht="84.75" customHeight="1" x14ac:dyDescent="0.25">
      <c r="A35" s="11">
        <v>1</v>
      </c>
      <c r="B35" s="12" t="s">
        <v>4656</v>
      </c>
      <c r="C35" s="13" t="s">
        <v>54</v>
      </c>
      <c r="D35" s="13"/>
      <c r="E35" s="14" t="s">
        <v>4544</v>
      </c>
      <c r="F35" s="14" t="s">
        <v>4636</v>
      </c>
      <c r="G35" s="34" t="s">
        <v>4657</v>
      </c>
      <c r="H35" s="36" t="s">
        <v>4638</v>
      </c>
      <c r="I35" s="21" t="s">
        <v>4647</v>
      </c>
      <c r="J35" s="14" t="s">
        <v>4658</v>
      </c>
      <c r="K35" s="38" t="s">
        <v>4649</v>
      </c>
      <c r="L35" s="31">
        <f>916120682</f>
        <v>916120682</v>
      </c>
      <c r="M35" s="15" t="s">
        <v>4650</v>
      </c>
      <c r="N35" s="17">
        <v>360</v>
      </c>
      <c r="O35" s="27">
        <v>689394200</v>
      </c>
      <c r="P35" s="20">
        <v>100</v>
      </c>
      <c r="Q35" s="17">
        <f>4/4*100</f>
        <v>100</v>
      </c>
      <c r="R35" s="21" t="s">
        <v>4557</v>
      </c>
      <c r="S35" s="21" t="s">
        <v>4557</v>
      </c>
    </row>
    <row r="36" spans="1:19" s="23" customFormat="1" ht="84.75" customHeight="1" x14ac:dyDescent="0.25">
      <c r="A36" s="11">
        <v>1</v>
      </c>
      <c r="B36" s="12" t="s">
        <v>4659</v>
      </c>
      <c r="C36" s="40" t="s">
        <v>54</v>
      </c>
      <c r="D36" s="40"/>
      <c r="E36" s="14" t="s">
        <v>4544</v>
      </c>
      <c r="F36" s="14" t="s">
        <v>4636</v>
      </c>
      <c r="G36" s="51" t="s">
        <v>4660</v>
      </c>
      <c r="H36" s="36" t="s">
        <v>4638</v>
      </c>
      <c r="I36" s="45" t="s">
        <v>4661</v>
      </c>
      <c r="J36" s="14" t="s">
        <v>4662</v>
      </c>
      <c r="K36" s="42" t="s">
        <v>4663</v>
      </c>
      <c r="L36" s="31">
        <f>1610896842</f>
        <v>1610896842</v>
      </c>
      <c r="M36" s="15" t="s">
        <v>4664</v>
      </c>
      <c r="N36" s="17">
        <v>360</v>
      </c>
      <c r="O36" s="27">
        <f>1133392067</f>
        <v>1133392067</v>
      </c>
      <c r="P36" s="20">
        <v>100</v>
      </c>
      <c r="Q36" s="17">
        <f>1/1*100</f>
        <v>100</v>
      </c>
      <c r="R36" s="21" t="s">
        <v>4665</v>
      </c>
      <c r="S36" s="15" t="s">
        <v>4666</v>
      </c>
    </row>
    <row r="37" spans="1:19" s="23" customFormat="1" ht="51" x14ac:dyDescent="0.25">
      <c r="A37" s="11">
        <v>1</v>
      </c>
      <c r="B37" s="12" t="s">
        <v>4667</v>
      </c>
      <c r="C37" s="13" t="s">
        <v>54</v>
      </c>
      <c r="D37" s="40"/>
      <c r="E37" s="14" t="s">
        <v>4544</v>
      </c>
      <c r="F37" s="14" t="s">
        <v>4636</v>
      </c>
      <c r="G37" s="34" t="s">
        <v>4668</v>
      </c>
      <c r="H37" s="36" t="s">
        <v>4638</v>
      </c>
      <c r="I37" s="21" t="s">
        <v>4669</v>
      </c>
      <c r="J37" s="41" t="s">
        <v>4670</v>
      </c>
      <c r="K37" s="42" t="s">
        <v>4671</v>
      </c>
      <c r="L37" s="31">
        <f>312192663+33584782</f>
        <v>345777445</v>
      </c>
      <c r="M37" s="15" t="s">
        <v>4664</v>
      </c>
      <c r="N37" s="17">
        <v>360</v>
      </c>
      <c r="O37" s="27">
        <v>125024185</v>
      </c>
      <c r="P37" s="20">
        <v>100</v>
      </c>
      <c r="Q37" s="17">
        <f>3/3*100</f>
        <v>100</v>
      </c>
      <c r="R37" s="21" t="s">
        <v>4672</v>
      </c>
      <c r="S37" s="15" t="s">
        <v>4673</v>
      </c>
    </row>
    <row r="38" spans="1:19" ht="99" customHeight="1" x14ac:dyDescent="0.25">
      <c r="A38" s="11">
        <v>1</v>
      </c>
      <c r="B38" s="12" t="s">
        <v>4674</v>
      </c>
      <c r="C38" s="40" t="s">
        <v>54</v>
      </c>
      <c r="D38" s="40"/>
      <c r="E38" s="43" t="s">
        <v>4544</v>
      </c>
      <c r="F38" s="44" t="s">
        <v>4636</v>
      </c>
      <c r="G38" s="34" t="s">
        <v>4675</v>
      </c>
      <c r="H38" s="45" t="s">
        <v>4676</v>
      </c>
      <c r="I38" s="21" t="s">
        <v>4669</v>
      </c>
      <c r="J38" s="41" t="s">
        <v>4677</v>
      </c>
      <c r="K38" s="42" t="s">
        <v>4671</v>
      </c>
      <c r="L38" s="19">
        <f>705726162+96550142</f>
        <v>802276304</v>
      </c>
      <c r="M38" s="15" t="s">
        <v>4664</v>
      </c>
      <c r="N38" s="17">
        <v>360</v>
      </c>
      <c r="O38" s="27">
        <v>125126344</v>
      </c>
      <c r="P38" s="20">
        <v>100</v>
      </c>
      <c r="Q38" s="46">
        <f>3/14*100</f>
        <v>21.428571428571427</v>
      </c>
      <c r="R38" s="21" t="s">
        <v>4557</v>
      </c>
      <c r="S38" s="21" t="s">
        <v>4557</v>
      </c>
    </row>
    <row r="39" spans="1:19" ht="51" x14ac:dyDescent="0.25">
      <c r="A39" s="11">
        <v>1</v>
      </c>
      <c r="B39" s="12" t="s">
        <v>4678</v>
      </c>
      <c r="C39" s="40" t="s">
        <v>54</v>
      </c>
      <c r="D39" s="40" t="s">
        <v>24</v>
      </c>
      <c r="E39" s="43" t="s">
        <v>4544</v>
      </c>
      <c r="F39" s="44" t="s">
        <v>4636</v>
      </c>
      <c r="G39" s="34" t="s">
        <v>4679</v>
      </c>
      <c r="H39" s="45" t="s">
        <v>4676</v>
      </c>
      <c r="I39" s="21" t="s">
        <v>4669</v>
      </c>
      <c r="J39" s="41" t="s">
        <v>4680</v>
      </c>
      <c r="K39" s="42" t="s">
        <v>4671</v>
      </c>
      <c r="L39" s="19">
        <f>105000000</f>
        <v>105000000</v>
      </c>
      <c r="M39" s="15" t="s">
        <v>4664</v>
      </c>
      <c r="N39" s="17">
        <v>360</v>
      </c>
      <c r="O39" s="47">
        <v>0</v>
      </c>
      <c r="P39" s="20">
        <v>100</v>
      </c>
      <c r="Q39" s="47">
        <v>0</v>
      </c>
      <c r="R39" s="21" t="s">
        <v>4557</v>
      </c>
      <c r="S39" s="21" t="s">
        <v>4557</v>
      </c>
    </row>
    <row r="40" spans="1:19" x14ac:dyDescent="0.25">
      <c r="F40" s="48"/>
    </row>
    <row r="41" spans="1:19" ht="30" customHeight="1" x14ac:dyDescent="0.25">
      <c r="A41" s="217" t="s">
        <v>4681</v>
      </c>
      <c r="B41" s="217"/>
      <c r="C41" s="217"/>
      <c r="D41" s="217"/>
      <c r="F41" s="48"/>
    </row>
    <row r="351022" spans="1:1" x14ac:dyDescent="0.25">
      <c r="A351022" s="5" t="s">
        <v>54</v>
      </c>
    </row>
    <row r="351023" spans="1:1" x14ac:dyDescent="0.25">
      <c r="A351023" s="5" t="s">
        <v>55</v>
      </c>
    </row>
  </sheetData>
  <mergeCells count="2">
    <mergeCell ref="B8:S8"/>
    <mergeCell ref="A41:D41"/>
  </mergeCells>
  <dataValidations count="14">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G7 F11:F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5 O17:O31 O33:O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37">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39">
      <formula1>$A$351021:$A$351023</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9">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9">
      <formula1>0</formula1>
      <formula2>200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9">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9 J21:J24 J28 J30:J31 L37 J35:J3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9">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5 L17:L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9">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7">
      <formula1>-9223372036854770000</formula1>
      <formula2>9223372036854770000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1005"/>
  <sheetViews>
    <sheetView workbookViewId="0">
      <selection activeCell="B1" sqref="B1"/>
    </sheetView>
  </sheetViews>
  <sheetFormatPr baseColWidth="10" defaultColWidth="9.140625" defaultRowHeight="12" x14ac:dyDescent="0.25"/>
  <cols>
    <col min="1" max="1" width="9.28515625" style="161" bestFit="1" customWidth="1"/>
    <col min="2" max="2" width="16" style="161" customWidth="1"/>
    <col min="3" max="3" width="32" style="161" customWidth="1"/>
    <col min="4" max="4" width="19" style="191" customWidth="1"/>
    <col min="5" max="5" width="36" style="191" customWidth="1"/>
    <col min="6" max="6" width="10.5703125" style="191" customWidth="1"/>
    <col min="7" max="7" width="15.42578125" style="191" bestFit="1" customWidth="1"/>
    <col min="8" max="8" width="35.42578125" style="192" customWidth="1"/>
    <col min="9" max="9" width="7.85546875" style="193" bestFit="1" customWidth="1"/>
    <col min="10" max="10" width="21.28515625" style="193" customWidth="1"/>
    <col min="11" max="11" width="16.42578125" style="193" customWidth="1"/>
    <col min="12" max="12" width="54.5703125" style="192" customWidth="1"/>
    <col min="13" max="13" width="41.42578125" style="194" customWidth="1"/>
    <col min="14" max="14" width="10.7109375" style="166" customWidth="1"/>
    <col min="15" max="257" width="9.140625" style="166"/>
    <col min="258" max="16384" width="9.140625" style="161"/>
  </cols>
  <sheetData>
    <row r="1" spans="1:259" ht="36" x14ac:dyDescent="0.25">
      <c r="B1" s="162" t="s">
        <v>0</v>
      </c>
      <c r="C1" s="162">
        <v>51</v>
      </c>
      <c r="D1" s="163" t="s">
        <v>1</v>
      </c>
      <c r="E1" s="161"/>
      <c r="F1" s="161"/>
      <c r="G1" s="161"/>
      <c r="H1" s="164"/>
      <c r="I1" s="165"/>
      <c r="J1" s="165"/>
      <c r="K1" s="165"/>
      <c r="L1" s="164"/>
      <c r="M1" s="166"/>
    </row>
    <row r="2" spans="1:259" ht="24" x14ac:dyDescent="0.25">
      <c r="B2" s="162" t="s">
        <v>2</v>
      </c>
      <c r="C2" s="162">
        <v>105</v>
      </c>
      <c r="D2" s="163" t="s">
        <v>118</v>
      </c>
      <c r="E2" s="161"/>
      <c r="F2" s="161"/>
      <c r="G2" s="161"/>
      <c r="H2" s="164"/>
      <c r="I2" s="165"/>
      <c r="J2" s="165"/>
      <c r="K2" s="165"/>
      <c r="L2" s="164"/>
      <c r="M2" s="166"/>
    </row>
    <row r="3" spans="1:259" x14ac:dyDescent="0.25">
      <c r="B3" s="162" t="s">
        <v>4</v>
      </c>
      <c r="C3" s="162">
        <v>1</v>
      </c>
      <c r="D3" s="161"/>
      <c r="E3" s="161"/>
      <c r="F3" s="161"/>
      <c r="G3" s="161"/>
      <c r="H3" s="164"/>
      <c r="I3" s="165"/>
      <c r="J3" s="165"/>
      <c r="K3" s="165"/>
      <c r="L3" s="164"/>
      <c r="M3" s="166"/>
    </row>
    <row r="4" spans="1:259" x14ac:dyDescent="0.25">
      <c r="B4" s="162" t="s">
        <v>5</v>
      </c>
      <c r="C4" s="162">
        <v>21612</v>
      </c>
      <c r="D4" s="161"/>
      <c r="E4" s="161"/>
      <c r="F4" s="161"/>
      <c r="G4" s="161"/>
      <c r="H4" s="164"/>
      <c r="I4" s="165"/>
      <c r="J4" s="165"/>
      <c r="K4" s="165"/>
      <c r="L4" s="164"/>
      <c r="M4" s="166"/>
    </row>
    <row r="5" spans="1:259" x14ac:dyDescent="0.25">
      <c r="B5" s="162" t="s">
        <v>6</v>
      </c>
      <c r="C5" s="167">
        <v>44561</v>
      </c>
      <c r="D5" s="161"/>
      <c r="E5" s="161"/>
      <c r="F5" s="161"/>
      <c r="G5" s="161"/>
      <c r="H5" s="164"/>
      <c r="I5" s="165"/>
      <c r="J5" s="165"/>
      <c r="K5" s="165"/>
      <c r="L5" s="164"/>
      <c r="M5" s="166"/>
    </row>
    <row r="6" spans="1:259" x14ac:dyDescent="0.25">
      <c r="B6" s="162" t="s">
        <v>7</v>
      </c>
      <c r="C6" s="162">
        <v>12</v>
      </c>
      <c r="D6" s="162" t="s">
        <v>8</v>
      </c>
      <c r="E6" s="161"/>
      <c r="F6" s="161"/>
      <c r="G6" s="161"/>
      <c r="H6" s="164"/>
      <c r="I6" s="165"/>
      <c r="J6" s="165"/>
      <c r="K6" s="165"/>
      <c r="L6" s="164"/>
      <c r="M6" s="166"/>
    </row>
    <row r="7" spans="1:259" x14ac:dyDescent="0.25">
      <c r="D7" s="161"/>
      <c r="E7" s="161"/>
      <c r="F7" s="161"/>
      <c r="G7" s="161"/>
      <c r="H7" s="164"/>
      <c r="I7" s="165"/>
      <c r="J7" s="165"/>
      <c r="K7" s="165"/>
      <c r="L7" s="164"/>
      <c r="M7" s="166"/>
    </row>
    <row r="8" spans="1:259" x14ac:dyDescent="0.25">
      <c r="A8" s="168" t="s">
        <v>9</v>
      </c>
      <c r="B8" s="218" t="s">
        <v>119</v>
      </c>
      <c r="C8" s="219"/>
      <c r="D8" s="219"/>
      <c r="E8" s="219"/>
      <c r="F8" s="219"/>
      <c r="G8" s="219"/>
      <c r="H8" s="219"/>
      <c r="I8" s="219"/>
      <c r="J8" s="219"/>
      <c r="K8" s="219"/>
      <c r="L8" s="219"/>
      <c r="M8" s="220"/>
      <c r="IX8" s="166"/>
      <c r="IY8" s="166"/>
    </row>
    <row r="9" spans="1:259" x14ac:dyDescent="0.25">
      <c r="A9" s="169"/>
      <c r="B9" s="170"/>
      <c r="C9" s="171">
        <v>2</v>
      </c>
      <c r="D9" s="171">
        <v>3</v>
      </c>
      <c r="E9" s="171">
        <v>4</v>
      </c>
      <c r="F9" s="171">
        <v>8</v>
      </c>
      <c r="G9" s="171">
        <v>12</v>
      </c>
      <c r="H9" s="171">
        <v>16</v>
      </c>
      <c r="I9" s="171">
        <v>20</v>
      </c>
      <c r="J9" s="171">
        <v>24</v>
      </c>
      <c r="K9" s="171">
        <v>28</v>
      </c>
      <c r="L9" s="171">
        <v>32</v>
      </c>
      <c r="M9" s="171">
        <v>36</v>
      </c>
      <c r="IX9" s="166"/>
      <c r="IY9" s="166"/>
    </row>
    <row r="10" spans="1:259" ht="24" x14ac:dyDescent="0.25">
      <c r="A10" s="169"/>
      <c r="B10" s="170"/>
      <c r="C10" s="171" t="s">
        <v>12</v>
      </c>
      <c r="D10" s="171" t="s">
        <v>13</v>
      </c>
      <c r="E10" s="171" t="s">
        <v>120</v>
      </c>
      <c r="F10" s="171" t="s">
        <v>121</v>
      </c>
      <c r="G10" s="171" t="s">
        <v>122</v>
      </c>
      <c r="H10" s="172" t="s">
        <v>123</v>
      </c>
      <c r="I10" s="171" t="s">
        <v>109</v>
      </c>
      <c r="J10" s="171" t="s">
        <v>124</v>
      </c>
      <c r="K10" s="173" t="s">
        <v>125</v>
      </c>
      <c r="L10" s="171" t="s">
        <v>126</v>
      </c>
      <c r="M10" s="171" t="s">
        <v>23</v>
      </c>
      <c r="IX10" s="166"/>
      <c r="IY10" s="166"/>
    </row>
    <row r="11" spans="1:259" ht="48" x14ac:dyDescent="0.25">
      <c r="A11" s="168">
        <v>1</v>
      </c>
      <c r="B11" s="170" t="s">
        <v>65</v>
      </c>
      <c r="C11" s="174" t="s">
        <v>54</v>
      </c>
      <c r="D11" s="175" t="s">
        <v>24</v>
      </c>
      <c r="E11" s="176" t="s">
        <v>4690</v>
      </c>
      <c r="F11" s="175" t="s">
        <v>131</v>
      </c>
      <c r="G11" s="175" t="s">
        <v>136</v>
      </c>
      <c r="H11" s="177" t="s">
        <v>5452</v>
      </c>
      <c r="I11" s="178">
        <v>35</v>
      </c>
      <c r="J11" s="177" t="s">
        <v>5453</v>
      </c>
      <c r="K11" s="178">
        <v>100</v>
      </c>
      <c r="L11" s="177" t="s">
        <v>5454</v>
      </c>
      <c r="M11" s="179"/>
      <c r="IX11" s="166"/>
      <c r="IY11" s="166"/>
    </row>
    <row r="12" spans="1:259" ht="72" x14ac:dyDescent="0.25">
      <c r="A12" s="168">
        <v>2</v>
      </c>
      <c r="B12" s="170" t="s">
        <v>4554</v>
      </c>
      <c r="C12" s="174" t="s">
        <v>54</v>
      </c>
      <c r="D12" s="175"/>
      <c r="E12" s="176" t="s">
        <v>4690</v>
      </c>
      <c r="F12" s="175" t="s">
        <v>131</v>
      </c>
      <c r="G12" s="175" t="s">
        <v>136</v>
      </c>
      <c r="H12" s="177" t="s">
        <v>5455</v>
      </c>
      <c r="I12" s="178">
        <v>47</v>
      </c>
      <c r="J12" s="177" t="s">
        <v>5456</v>
      </c>
      <c r="K12" s="178">
        <v>100</v>
      </c>
      <c r="L12" s="180" t="s">
        <v>5457</v>
      </c>
      <c r="M12" s="175"/>
      <c r="N12" s="181"/>
      <c r="IX12" s="166"/>
      <c r="IY12" s="166"/>
    </row>
    <row r="13" spans="1:259" ht="48" x14ac:dyDescent="0.25">
      <c r="A13" s="168">
        <v>3</v>
      </c>
      <c r="B13" s="170" t="s">
        <v>4558</v>
      </c>
      <c r="C13" s="174" t="s">
        <v>54</v>
      </c>
      <c r="D13" s="175"/>
      <c r="E13" s="176" t="s">
        <v>4690</v>
      </c>
      <c r="F13" s="175" t="s">
        <v>131</v>
      </c>
      <c r="G13" s="175" t="s">
        <v>136</v>
      </c>
      <c r="H13" s="177" t="s">
        <v>5458</v>
      </c>
      <c r="I13" s="178">
        <v>3</v>
      </c>
      <c r="J13" s="177" t="s">
        <v>5459</v>
      </c>
      <c r="K13" s="178">
        <v>100</v>
      </c>
      <c r="L13" s="177" t="s">
        <v>5460</v>
      </c>
      <c r="M13" s="175"/>
      <c r="N13" s="181"/>
      <c r="IX13" s="166"/>
      <c r="IY13" s="166"/>
    </row>
    <row r="14" spans="1:259" ht="48" x14ac:dyDescent="0.25">
      <c r="A14" s="168">
        <v>4</v>
      </c>
      <c r="B14" s="170" t="s">
        <v>4561</v>
      </c>
      <c r="C14" s="174" t="s">
        <v>54</v>
      </c>
      <c r="D14" s="175"/>
      <c r="E14" s="176" t="s">
        <v>4690</v>
      </c>
      <c r="F14" s="175" t="s">
        <v>131</v>
      </c>
      <c r="G14" s="175" t="s">
        <v>136</v>
      </c>
      <c r="H14" s="177" t="s">
        <v>5461</v>
      </c>
      <c r="I14" s="178">
        <v>3</v>
      </c>
      <c r="J14" s="177" t="s">
        <v>5462</v>
      </c>
      <c r="K14" s="178">
        <v>100</v>
      </c>
      <c r="L14" s="177" t="s">
        <v>5463</v>
      </c>
      <c r="M14" s="175"/>
      <c r="N14" s="181"/>
      <c r="IX14" s="166"/>
      <c r="IY14" s="166"/>
    </row>
    <row r="15" spans="1:259" ht="48" x14ac:dyDescent="0.25">
      <c r="A15" s="168">
        <v>5</v>
      </c>
      <c r="B15" s="170" t="s">
        <v>4564</v>
      </c>
      <c r="C15" s="174" t="s">
        <v>54</v>
      </c>
      <c r="D15" s="175"/>
      <c r="E15" s="176" t="s">
        <v>4690</v>
      </c>
      <c r="F15" s="175" t="s">
        <v>131</v>
      </c>
      <c r="G15" s="175" t="s">
        <v>136</v>
      </c>
      <c r="H15" s="177" t="s">
        <v>5464</v>
      </c>
      <c r="I15" s="178">
        <v>1</v>
      </c>
      <c r="J15" s="177" t="s">
        <v>5465</v>
      </c>
      <c r="K15" s="178">
        <v>100</v>
      </c>
      <c r="L15" s="177" t="s">
        <v>5466</v>
      </c>
      <c r="M15" s="175"/>
      <c r="N15" s="181"/>
      <c r="IX15" s="166"/>
      <c r="IY15" s="166"/>
    </row>
    <row r="16" spans="1:259" ht="48" x14ac:dyDescent="0.25">
      <c r="A16" s="168">
        <v>6</v>
      </c>
      <c r="B16" s="170" t="s">
        <v>4567</v>
      </c>
      <c r="C16" s="174" t="s">
        <v>54</v>
      </c>
      <c r="D16" s="175"/>
      <c r="E16" s="176" t="s">
        <v>4690</v>
      </c>
      <c r="F16" s="175" t="s">
        <v>131</v>
      </c>
      <c r="G16" s="175" t="s">
        <v>136</v>
      </c>
      <c r="H16" s="177" t="s">
        <v>5467</v>
      </c>
      <c r="I16" s="178">
        <v>30</v>
      </c>
      <c r="J16" s="177" t="s">
        <v>5468</v>
      </c>
      <c r="K16" s="178">
        <v>100</v>
      </c>
      <c r="L16" s="177" t="s">
        <v>5469</v>
      </c>
      <c r="M16" s="175"/>
      <c r="N16" s="181"/>
      <c r="IX16" s="166"/>
      <c r="IY16" s="166"/>
    </row>
    <row r="17" spans="1:259" ht="48" x14ac:dyDescent="0.25">
      <c r="A17" s="168">
        <v>7</v>
      </c>
      <c r="B17" s="170" t="s">
        <v>4570</v>
      </c>
      <c r="C17" s="174" t="s">
        <v>54</v>
      </c>
      <c r="D17" s="175"/>
      <c r="E17" s="176" t="s">
        <v>4690</v>
      </c>
      <c r="F17" s="175" t="s">
        <v>131</v>
      </c>
      <c r="G17" s="175" t="s">
        <v>136</v>
      </c>
      <c r="H17" s="177" t="s">
        <v>5470</v>
      </c>
      <c r="I17" s="178">
        <v>4</v>
      </c>
      <c r="J17" s="177" t="s">
        <v>5471</v>
      </c>
      <c r="K17" s="178">
        <v>100</v>
      </c>
      <c r="L17" s="177" t="s">
        <v>5472</v>
      </c>
      <c r="M17" s="175"/>
      <c r="N17" s="181"/>
      <c r="IX17" s="166"/>
      <c r="IY17" s="166"/>
    </row>
    <row r="18" spans="1:259" ht="48" x14ac:dyDescent="0.25">
      <c r="A18" s="168">
        <v>8</v>
      </c>
      <c r="B18" s="170" t="s">
        <v>4573</v>
      </c>
      <c r="C18" s="174" t="s">
        <v>54</v>
      </c>
      <c r="D18" s="175"/>
      <c r="E18" s="176" t="s">
        <v>4690</v>
      </c>
      <c r="F18" s="175" t="s">
        <v>131</v>
      </c>
      <c r="G18" s="175" t="s">
        <v>136</v>
      </c>
      <c r="H18" s="177" t="s">
        <v>5473</v>
      </c>
      <c r="I18" s="178">
        <v>6</v>
      </c>
      <c r="J18" s="177" t="s">
        <v>5474</v>
      </c>
      <c r="K18" s="178">
        <v>100</v>
      </c>
      <c r="L18" s="177" t="s">
        <v>5475</v>
      </c>
      <c r="M18" s="175"/>
      <c r="N18" s="181"/>
      <c r="IX18" s="166"/>
      <c r="IY18" s="166"/>
    </row>
    <row r="19" spans="1:259" ht="48" x14ac:dyDescent="0.25">
      <c r="A19" s="168">
        <v>9</v>
      </c>
      <c r="B19" s="170" t="s">
        <v>4576</v>
      </c>
      <c r="C19" s="174" t="s">
        <v>54</v>
      </c>
      <c r="D19" s="175"/>
      <c r="E19" s="176" t="s">
        <v>4690</v>
      </c>
      <c r="F19" s="175" t="s">
        <v>131</v>
      </c>
      <c r="G19" s="175" t="s">
        <v>136</v>
      </c>
      <c r="H19" s="177" t="s">
        <v>5476</v>
      </c>
      <c r="I19" s="178">
        <v>5</v>
      </c>
      <c r="J19" s="177" t="s">
        <v>5477</v>
      </c>
      <c r="K19" s="178">
        <v>100</v>
      </c>
      <c r="L19" s="177" t="s">
        <v>5478</v>
      </c>
      <c r="M19" s="175"/>
      <c r="N19" s="181"/>
      <c r="IX19" s="166"/>
      <c r="IY19" s="166"/>
    </row>
    <row r="20" spans="1:259" ht="108" x14ac:dyDescent="0.25">
      <c r="A20" s="168">
        <v>10</v>
      </c>
      <c r="B20" s="170" t="s">
        <v>92</v>
      </c>
      <c r="C20" s="174" t="s">
        <v>54</v>
      </c>
      <c r="D20" s="175"/>
      <c r="E20" s="176" t="s">
        <v>5479</v>
      </c>
      <c r="F20" s="175" t="s">
        <v>131</v>
      </c>
      <c r="G20" s="175" t="s">
        <v>136</v>
      </c>
      <c r="H20" s="177" t="s">
        <v>5480</v>
      </c>
      <c r="I20" s="178">
        <v>100</v>
      </c>
      <c r="J20" s="177" t="s">
        <v>5481</v>
      </c>
      <c r="K20" s="178">
        <v>100</v>
      </c>
      <c r="L20" s="177" t="s">
        <v>5482</v>
      </c>
      <c r="M20" s="182"/>
      <c r="N20" s="181"/>
      <c r="IX20" s="166"/>
      <c r="IY20" s="166"/>
    </row>
    <row r="21" spans="1:259" ht="72" x14ac:dyDescent="0.25">
      <c r="A21" s="168">
        <v>11</v>
      </c>
      <c r="B21" s="170" t="s">
        <v>4587</v>
      </c>
      <c r="C21" s="174" t="s">
        <v>54</v>
      </c>
      <c r="D21" s="175"/>
      <c r="E21" s="176" t="s">
        <v>5479</v>
      </c>
      <c r="F21" s="175" t="s">
        <v>131</v>
      </c>
      <c r="G21" s="175" t="s">
        <v>136</v>
      </c>
      <c r="H21" s="177" t="s">
        <v>5483</v>
      </c>
      <c r="I21" s="178">
        <v>2</v>
      </c>
      <c r="J21" s="177" t="s">
        <v>5484</v>
      </c>
      <c r="K21" s="178">
        <v>100</v>
      </c>
      <c r="L21" s="177" t="s">
        <v>5485</v>
      </c>
      <c r="M21" s="175"/>
      <c r="N21" s="181"/>
      <c r="IX21" s="166"/>
      <c r="IY21" s="166"/>
    </row>
    <row r="22" spans="1:259" ht="60" x14ac:dyDescent="0.25">
      <c r="A22" s="168">
        <v>12</v>
      </c>
      <c r="B22" s="170" t="s">
        <v>4590</v>
      </c>
      <c r="C22" s="174" t="s">
        <v>54</v>
      </c>
      <c r="D22" s="175"/>
      <c r="E22" s="176" t="s">
        <v>5479</v>
      </c>
      <c r="F22" s="175" t="s">
        <v>131</v>
      </c>
      <c r="G22" s="175" t="s">
        <v>136</v>
      </c>
      <c r="H22" s="177" t="s">
        <v>5486</v>
      </c>
      <c r="I22" s="178">
        <v>8900</v>
      </c>
      <c r="J22" s="177" t="s">
        <v>5487</v>
      </c>
      <c r="K22" s="183">
        <f>6922*100/8900</f>
        <v>77.775280898876403</v>
      </c>
      <c r="L22" s="180" t="s">
        <v>5488</v>
      </c>
      <c r="M22" s="175"/>
      <c r="N22" s="181"/>
      <c r="IX22" s="166"/>
      <c r="IY22" s="166"/>
    </row>
    <row r="23" spans="1:259" ht="60" x14ac:dyDescent="0.25">
      <c r="A23" s="168">
        <v>13</v>
      </c>
      <c r="B23" s="170" t="s">
        <v>4593</v>
      </c>
      <c r="C23" s="174" t="s">
        <v>54</v>
      </c>
      <c r="D23" s="175"/>
      <c r="E23" s="176" t="s">
        <v>5479</v>
      </c>
      <c r="F23" s="175" t="s">
        <v>131</v>
      </c>
      <c r="G23" s="175" t="s">
        <v>136</v>
      </c>
      <c r="H23" s="177" t="s">
        <v>5489</v>
      </c>
      <c r="I23" s="178">
        <v>8</v>
      </c>
      <c r="J23" s="177" t="s">
        <v>5490</v>
      </c>
      <c r="K23" s="178">
        <v>100</v>
      </c>
      <c r="L23" s="177" t="s">
        <v>5491</v>
      </c>
      <c r="M23" s="175"/>
      <c r="N23" s="181"/>
      <c r="IX23" s="166"/>
      <c r="IY23" s="166"/>
    </row>
    <row r="24" spans="1:259" ht="99.75" customHeight="1" x14ac:dyDescent="0.25">
      <c r="A24" s="168">
        <v>14</v>
      </c>
      <c r="B24" s="170" t="s">
        <v>4603</v>
      </c>
      <c r="C24" s="174" t="s">
        <v>54</v>
      </c>
      <c r="D24" s="175"/>
      <c r="E24" s="184" t="s">
        <v>5492</v>
      </c>
      <c r="F24" s="175" t="s">
        <v>131</v>
      </c>
      <c r="G24" s="175" t="s">
        <v>130</v>
      </c>
      <c r="H24" s="177" t="s">
        <v>5493</v>
      </c>
      <c r="I24" s="178">
        <v>268</v>
      </c>
      <c r="J24" s="177" t="s">
        <v>5494</v>
      </c>
      <c r="K24" s="183">
        <f>205*100/268</f>
        <v>76.492537313432834</v>
      </c>
      <c r="L24" s="180" t="s">
        <v>5495</v>
      </c>
      <c r="M24" s="179"/>
      <c r="N24" s="181"/>
      <c r="IX24" s="166"/>
      <c r="IY24" s="166"/>
    </row>
    <row r="25" spans="1:259" ht="87.75" customHeight="1" x14ac:dyDescent="0.25">
      <c r="A25" s="168">
        <v>15</v>
      </c>
      <c r="B25" s="170" t="s">
        <v>4606</v>
      </c>
      <c r="C25" s="174" t="s">
        <v>54</v>
      </c>
      <c r="D25" s="175"/>
      <c r="E25" s="184" t="s">
        <v>5492</v>
      </c>
      <c r="F25" s="175" t="s">
        <v>131</v>
      </c>
      <c r="G25" s="175" t="s">
        <v>130</v>
      </c>
      <c r="H25" s="177" t="s">
        <v>5496</v>
      </c>
      <c r="I25" s="178">
        <v>109</v>
      </c>
      <c r="J25" s="177" t="s">
        <v>5497</v>
      </c>
      <c r="K25" s="183">
        <f>122*100/109</f>
        <v>111.92660550458716</v>
      </c>
      <c r="L25" s="180" t="s">
        <v>5498</v>
      </c>
      <c r="M25" s="179"/>
      <c r="N25" s="181"/>
      <c r="IX25" s="166"/>
      <c r="IY25" s="166"/>
    </row>
    <row r="26" spans="1:259" ht="36" x14ac:dyDescent="0.25">
      <c r="A26" s="168">
        <v>16</v>
      </c>
      <c r="B26" s="170" t="s">
        <v>4609</v>
      </c>
      <c r="C26" s="174" t="s">
        <v>54</v>
      </c>
      <c r="D26" s="175"/>
      <c r="E26" s="184" t="s">
        <v>5492</v>
      </c>
      <c r="F26" s="175" t="s">
        <v>131</v>
      </c>
      <c r="G26" s="175" t="s">
        <v>130</v>
      </c>
      <c r="H26" s="177" t="s">
        <v>5499</v>
      </c>
      <c r="I26" s="178">
        <v>140</v>
      </c>
      <c r="J26" s="177" t="s">
        <v>5500</v>
      </c>
      <c r="K26" s="178">
        <f>112*100/140</f>
        <v>80</v>
      </c>
      <c r="L26" s="176" t="s">
        <v>5501</v>
      </c>
      <c r="M26" s="185"/>
      <c r="N26" s="181"/>
      <c r="IX26" s="166"/>
      <c r="IY26" s="166"/>
    </row>
    <row r="27" spans="1:259" ht="48" x14ac:dyDescent="0.25">
      <c r="A27" s="168">
        <v>17</v>
      </c>
      <c r="B27" s="170" t="s">
        <v>4612</v>
      </c>
      <c r="C27" s="174" t="s">
        <v>54</v>
      </c>
      <c r="D27" s="175"/>
      <c r="E27" s="184" t="s">
        <v>5492</v>
      </c>
      <c r="F27" s="175" t="s">
        <v>131</v>
      </c>
      <c r="G27" s="175" t="s">
        <v>130</v>
      </c>
      <c r="H27" s="177" t="s">
        <v>5502</v>
      </c>
      <c r="I27" s="178">
        <v>100</v>
      </c>
      <c r="J27" s="177" t="s">
        <v>5503</v>
      </c>
      <c r="K27" s="178">
        <v>100</v>
      </c>
      <c r="L27" s="180" t="s">
        <v>5504</v>
      </c>
      <c r="M27" s="175"/>
      <c r="N27" s="181"/>
      <c r="IX27" s="166"/>
      <c r="IY27" s="166"/>
    </row>
    <row r="28" spans="1:259" ht="84" x14ac:dyDescent="0.25">
      <c r="A28" s="168">
        <v>18</v>
      </c>
      <c r="B28" s="170" t="s">
        <v>4619</v>
      </c>
      <c r="C28" s="174" t="s">
        <v>54</v>
      </c>
      <c r="D28" s="175"/>
      <c r="E28" s="184" t="s">
        <v>5492</v>
      </c>
      <c r="F28" s="175" t="s">
        <v>131</v>
      </c>
      <c r="G28" s="175" t="s">
        <v>130</v>
      </c>
      <c r="H28" s="186" t="s">
        <v>5505</v>
      </c>
      <c r="I28" s="178">
        <v>120</v>
      </c>
      <c r="J28" s="177" t="s">
        <v>5506</v>
      </c>
      <c r="K28" s="183">
        <f>224*100/120</f>
        <v>186.66666666666666</v>
      </c>
      <c r="L28" s="186" t="s">
        <v>5507</v>
      </c>
      <c r="M28" s="187"/>
      <c r="N28" s="181"/>
      <c r="IX28" s="166"/>
      <c r="IY28" s="166" t="s">
        <v>5508</v>
      </c>
    </row>
    <row r="29" spans="1:259" ht="104.25" customHeight="1" x14ac:dyDescent="0.25">
      <c r="A29" s="168">
        <v>19</v>
      </c>
      <c r="B29" s="170" t="s">
        <v>4622</v>
      </c>
      <c r="C29" s="174" t="s">
        <v>54</v>
      </c>
      <c r="D29" s="175"/>
      <c r="E29" s="184" t="s">
        <v>5492</v>
      </c>
      <c r="F29" s="175" t="s">
        <v>137</v>
      </c>
      <c r="G29" s="175" t="s">
        <v>128</v>
      </c>
      <c r="H29" s="177" t="s">
        <v>5509</v>
      </c>
      <c r="I29" s="178">
        <v>90</v>
      </c>
      <c r="J29" s="177" t="s">
        <v>5510</v>
      </c>
      <c r="K29" s="183">
        <f>62*100/90</f>
        <v>68.888888888888886</v>
      </c>
      <c r="L29" s="180" t="s">
        <v>5511</v>
      </c>
      <c r="M29" s="185"/>
      <c r="N29" s="181"/>
      <c r="IX29" s="166"/>
      <c r="IY29" s="166" t="s">
        <v>5512</v>
      </c>
    </row>
    <row r="30" spans="1:259" ht="60" customHeight="1" x14ac:dyDescent="0.25">
      <c r="A30" s="168">
        <v>20</v>
      </c>
      <c r="B30" s="170" t="s">
        <v>4629</v>
      </c>
      <c r="C30" s="174" t="s">
        <v>54</v>
      </c>
      <c r="D30" s="175"/>
      <c r="E30" s="176" t="s">
        <v>5513</v>
      </c>
      <c r="F30" s="175" t="s">
        <v>131</v>
      </c>
      <c r="G30" s="175" t="s">
        <v>136</v>
      </c>
      <c r="H30" s="177" t="s">
        <v>5514</v>
      </c>
      <c r="I30" s="178">
        <v>2</v>
      </c>
      <c r="J30" s="177" t="s">
        <v>5484</v>
      </c>
      <c r="K30" s="178">
        <f>1*100/2</f>
        <v>50</v>
      </c>
      <c r="L30" s="177" t="s">
        <v>5515</v>
      </c>
      <c r="M30" s="188"/>
      <c r="N30" s="181"/>
      <c r="IX30" s="166"/>
      <c r="IY30" s="166"/>
    </row>
    <row r="31" spans="1:259" ht="60" x14ac:dyDescent="0.25">
      <c r="A31" s="168">
        <v>21</v>
      </c>
      <c r="B31" s="170" t="s">
        <v>4632</v>
      </c>
      <c r="C31" s="174" t="s">
        <v>54</v>
      </c>
      <c r="D31" s="175"/>
      <c r="E31" s="176" t="s">
        <v>5516</v>
      </c>
      <c r="F31" s="175" t="s">
        <v>131</v>
      </c>
      <c r="G31" s="175" t="s">
        <v>136</v>
      </c>
      <c r="H31" s="177" t="s">
        <v>5517</v>
      </c>
      <c r="I31" s="178">
        <v>7</v>
      </c>
      <c r="J31" s="177" t="s">
        <v>5518</v>
      </c>
      <c r="K31" s="183">
        <f>24*100/7</f>
        <v>342.85714285714283</v>
      </c>
      <c r="L31" s="186" t="s">
        <v>5519</v>
      </c>
      <c r="M31" s="179"/>
      <c r="N31" s="181"/>
      <c r="IX31" s="166"/>
      <c r="IY31" s="166"/>
    </row>
    <row r="32" spans="1:259" ht="60" x14ac:dyDescent="0.25">
      <c r="A32" s="168">
        <v>22</v>
      </c>
      <c r="B32" s="170" t="s">
        <v>4635</v>
      </c>
      <c r="C32" s="174" t="s">
        <v>54</v>
      </c>
      <c r="D32" s="175"/>
      <c r="E32" s="176" t="s">
        <v>5516</v>
      </c>
      <c r="F32" s="175" t="s">
        <v>131</v>
      </c>
      <c r="G32" s="175" t="s">
        <v>136</v>
      </c>
      <c r="H32" s="177" t="s">
        <v>5520</v>
      </c>
      <c r="I32" s="178">
        <v>33</v>
      </c>
      <c r="J32" s="177" t="s">
        <v>5521</v>
      </c>
      <c r="K32" s="183">
        <f>40*100/33</f>
        <v>121.21212121212122</v>
      </c>
      <c r="L32" s="186" t="s">
        <v>5522</v>
      </c>
      <c r="M32" s="175"/>
      <c r="N32" s="181"/>
      <c r="IX32" s="166"/>
      <c r="IY32" s="166"/>
    </row>
    <row r="33" spans="1:259" ht="60" x14ac:dyDescent="0.25">
      <c r="A33" s="168">
        <v>23</v>
      </c>
      <c r="B33" s="170" t="s">
        <v>4645</v>
      </c>
      <c r="C33" s="174" t="s">
        <v>54</v>
      </c>
      <c r="D33" s="175"/>
      <c r="E33" s="176" t="s">
        <v>5516</v>
      </c>
      <c r="F33" s="175" t="s">
        <v>131</v>
      </c>
      <c r="G33" s="175" t="s">
        <v>136</v>
      </c>
      <c r="H33" s="177" t="s">
        <v>5523</v>
      </c>
      <c r="I33" s="178">
        <v>33</v>
      </c>
      <c r="J33" s="177" t="s">
        <v>5500</v>
      </c>
      <c r="K33" s="183">
        <f>38*100/33</f>
        <v>115.15151515151516</v>
      </c>
      <c r="L33" s="186" t="s">
        <v>5524</v>
      </c>
      <c r="M33" s="175"/>
      <c r="N33" s="181"/>
      <c r="IX33" s="166"/>
      <c r="IY33" s="166"/>
    </row>
    <row r="34" spans="1:259" ht="60" x14ac:dyDescent="0.25">
      <c r="A34" s="168">
        <v>24</v>
      </c>
      <c r="B34" s="170" t="s">
        <v>4653</v>
      </c>
      <c r="C34" s="174" t="s">
        <v>54</v>
      </c>
      <c r="D34" s="175"/>
      <c r="E34" s="176" t="s">
        <v>5516</v>
      </c>
      <c r="F34" s="175" t="s">
        <v>131</v>
      </c>
      <c r="G34" s="175" t="s">
        <v>136</v>
      </c>
      <c r="H34" s="177" t="s">
        <v>5525</v>
      </c>
      <c r="I34" s="178">
        <v>35</v>
      </c>
      <c r="J34" s="177" t="s">
        <v>5526</v>
      </c>
      <c r="K34" s="178">
        <f>56*100/35</f>
        <v>160</v>
      </c>
      <c r="L34" s="186" t="s">
        <v>5527</v>
      </c>
      <c r="M34" s="175"/>
      <c r="N34" s="181"/>
      <c r="IX34" s="166"/>
      <c r="IY34" s="166"/>
    </row>
    <row r="35" spans="1:259" ht="48" x14ac:dyDescent="0.25">
      <c r="A35" s="168">
        <v>25</v>
      </c>
      <c r="B35" s="170" t="s">
        <v>4656</v>
      </c>
      <c r="C35" s="174" t="s">
        <v>54</v>
      </c>
      <c r="D35" s="175"/>
      <c r="E35" s="176" t="s">
        <v>5528</v>
      </c>
      <c r="F35" s="175" t="s">
        <v>131</v>
      </c>
      <c r="G35" s="175" t="s">
        <v>136</v>
      </c>
      <c r="H35" s="177" t="s">
        <v>5529</v>
      </c>
      <c r="I35" s="178">
        <v>5</v>
      </c>
      <c r="J35" s="177" t="s">
        <v>5530</v>
      </c>
      <c r="K35" s="178">
        <v>100</v>
      </c>
      <c r="L35" s="177" t="s">
        <v>5531</v>
      </c>
      <c r="M35" s="179"/>
      <c r="N35" s="181"/>
      <c r="IX35" s="166"/>
      <c r="IY35" s="166"/>
    </row>
    <row r="36" spans="1:259" ht="24" x14ac:dyDescent="0.25">
      <c r="A36" s="168">
        <v>26</v>
      </c>
      <c r="B36" s="170" t="s">
        <v>4659</v>
      </c>
      <c r="C36" s="174" t="s">
        <v>54</v>
      </c>
      <c r="D36" s="175"/>
      <c r="E36" s="176" t="s">
        <v>5528</v>
      </c>
      <c r="F36" s="175" t="s">
        <v>131</v>
      </c>
      <c r="G36" s="175" t="s">
        <v>136</v>
      </c>
      <c r="H36" s="177" t="s">
        <v>5532</v>
      </c>
      <c r="I36" s="178">
        <v>34</v>
      </c>
      <c r="J36" s="177" t="s">
        <v>5484</v>
      </c>
      <c r="K36" s="183">
        <f>31*100/34</f>
        <v>91.17647058823529</v>
      </c>
      <c r="L36" s="180" t="s">
        <v>5533</v>
      </c>
      <c r="M36" s="175"/>
      <c r="N36" s="181"/>
      <c r="IX36" s="166"/>
      <c r="IY36" s="166"/>
    </row>
    <row r="37" spans="1:259" ht="48" x14ac:dyDescent="0.25">
      <c r="A37" s="168">
        <v>27</v>
      </c>
      <c r="B37" s="170" t="s">
        <v>4667</v>
      </c>
      <c r="C37" s="174" t="s">
        <v>54</v>
      </c>
      <c r="D37" s="175"/>
      <c r="E37" s="176" t="s">
        <v>5528</v>
      </c>
      <c r="F37" s="175" t="s">
        <v>131</v>
      </c>
      <c r="G37" s="175" t="s">
        <v>136</v>
      </c>
      <c r="H37" s="177" t="s">
        <v>5534</v>
      </c>
      <c r="I37" s="178">
        <v>4</v>
      </c>
      <c r="J37" s="177" t="s">
        <v>5535</v>
      </c>
      <c r="K37" s="178">
        <v>100</v>
      </c>
      <c r="L37" s="177" t="s">
        <v>5536</v>
      </c>
      <c r="M37" s="175"/>
      <c r="N37" s="181"/>
      <c r="IX37" s="166"/>
      <c r="IY37" s="166"/>
    </row>
    <row r="38" spans="1:259" ht="72" x14ac:dyDescent="0.25">
      <c r="A38" s="168">
        <v>28</v>
      </c>
      <c r="B38" s="170" t="s">
        <v>4674</v>
      </c>
      <c r="C38" s="174" t="s">
        <v>54</v>
      </c>
      <c r="D38" s="175"/>
      <c r="E38" s="176" t="s">
        <v>5528</v>
      </c>
      <c r="F38" s="175" t="s">
        <v>131</v>
      </c>
      <c r="G38" s="175" t="s">
        <v>136</v>
      </c>
      <c r="H38" s="177" t="s">
        <v>5537</v>
      </c>
      <c r="I38" s="178">
        <v>15</v>
      </c>
      <c r="J38" s="177" t="s">
        <v>5538</v>
      </c>
      <c r="K38" s="183">
        <f>14*100/15</f>
        <v>93.333333333333329</v>
      </c>
      <c r="L38" s="177" t="s">
        <v>5539</v>
      </c>
      <c r="M38" s="175"/>
      <c r="N38" s="181"/>
      <c r="IX38" s="166"/>
      <c r="IY38" s="166"/>
    </row>
    <row r="39" spans="1:259" ht="24" x14ac:dyDescent="0.25">
      <c r="A39" s="168">
        <v>29</v>
      </c>
      <c r="B39" s="170" t="s">
        <v>4678</v>
      </c>
      <c r="C39" s="174" t="s">
        <v>54</v>
      </c>
      <c r="D39" s="175"/>
      <c r="E39" s="176" t="s">
        <v>5528</v>
      </c>
      <c r="F39" s="175" t="s">
        <v>131</v>
      </c>
      <c r="G39" s="175" t="s">
        <v>136</v>
      </c>
      <c r="H39" s="177" t="s">
        <v>5540</v>
      </c>
      <c r="I39" s="178">
        <v>34</v>
      </c>
      <c r="J39" s="177" t="s">
        <v>5541</v>
      </c>
      <c r="K39" s="183">
        <f>31*100/34</f>
        <v>91.17647058823529</v>
      </c>
      <c r="L39" s="180" t="s">
        <v>5542</v>
      </c>
      <c r="M39" s="175"/>
      <c r="N39" s="181"/>
      <c r="IX39" s="166"/>
      <c r="IY39" s="166"/>
    </row>
    <row r="40" spans="1:259" ht="48" x14ac:dyDescent="0.25">
      <c r="A40" s="168">
        <v>30</v>
      </c>
      <c r="B40" s="170" t="s">
        <v>4832</v>
      </c>
      <c r="C40" s="174" t="s">
        <v>54</v>
      </c>
      <c r="D40" s="175"/>
      <c r="E40" s="177" t="s">
        <v>5543</v>
      </c>
      <c r="F40" s="175" t="s">
        <v>131</v>
      </c>
      <c r="G40" s="175" t="s">
        <v>136</v>
      </c>
      <c r="H40" s="177" t="s">
        <v>5544</v>
      </c>
      <c r="I40" s="178">
        <v>50</v>
      </c>
      <c r="J40" s="177" t="s">
        <v>5545</v>
      </c>
      <c r="K40" s="178">
        <v>50</v>
      </c>
      <c r="L40" s="177" t="s">
        <v>5546</v>
      </c>
      <c r="M40" s="176"/>
      <c r="N40" s="181"/>
      <c r="IX40" s="166"/>
      <c r="IY40" s="166"/>
    </row>
    <row r="41" spans="1:259" ht="48" x14ac:dyDescent="0.25">
      <c r="A41" s="168">
        <v>31</v>
      </c>
      <c r="B41" s="170" t="s">
        <v>4835</v>
      </c>
      <c r="C41" s="174" t="s">
        <v>54</v>
      </c>
      <c r="D41" s="175"/>
      <c r="E41" s="176" t="s">
        <v>5547</v>
      </c>
      <c r="F41" s="175" t="s">
        <v>131</v>
      </c>
      <c r="G41" s="175" t="s">
        <v>136</v>
      </c>
      <c r="H41" s="177" t="s">
        <v>5548</v>
      </c>
      <c r="I41" s="178">
        <v>443922</v>
      </c>
      <c r="J41" s="177" t="s">
        <v>5549</v>
      </c>
      <c r="K41" s="178">
        <f>443922*100/443922</f>
        <v>100</v>
      </c>
      <c r="L41" s="177" t="s">
        <v>5550</v>
      </c>
      <c r="M41" s="176"/>
      <c r="N41" s="181"/>
      <c r="IX41" s="166"/>
      <c r="IY41" s="166"/>
    </row>
    <row r="42" spans="1:259" ht="36" x14ac:dyDescent="0.25">
      <c r="A42" s="168">
        <v>32</v>
      </c>
      <c r="B42" s="170" t="s">
        <v>4838</v>
      </c>
      <c r="C42" s="174" t="s">
        <v>54</v>
      </c>
      <c r="D42" s="175"/>
      <c r="E42" s="176" t="s">
        <v>5547</v>
      </c>
      <c r="F42" s="175" t="s">
        <v>131</v>
      </c>
      <c r="G42" s="175" t="s">
        <v>136</v>
      </c>
      <c r="H42" s="177" t="s">
        <v>5551</v>
      </c>
      <c r="I42" s="178">
        <v>20</v>
      </c>
      <c r="J42" s="177" t="s">
        <v>5552</v>
      </c>
      <c r="K42" s="178">
        <f>20*100/20</f>
        <v>100</v>
      </c>
      <c r="L42" s="177" t="s">
        <v>5553</v>
      </c>
      <c r="M42" s="175"/>
      <c r="N42" s="181"/>
      <c r="IX42" s="166"/>
      <c r="IY42" s="166"/>
    </row>
    <row r="43" spans="1:259" ht="48" x14ac:dyDescent="0.25">
      <c r="A43" s="168">
        <v>33</v>
      </c>
      <c r="B43" s="170" t="s">
        <v>4841</v>
      </c>
      <c r="C43" s="174" t="s">
        <v>54</v>
      </c>
      <c r="D43" s="175"/>
      <c r="E43" s="176" t="s">
        <v>4709</v>
      </c>
      <c r="F43" s="175" t="s">
        <v>131</v>
      </c>
      <c r="G43" s="175" t="s">
        <v>136</v>
      </c>
      <c r="H43" s="177" t="s">
        <v>5554</v>
      </c>
      <c r="I43" s="178">
        <v>2</v>
      </c>
      <c r="J43" s="177" t="s">
        <v>5555</v>
      </c>
      <c r="K43" s="178">
        <f>1*100/2</f>
        <v>50</v>
      </c>
      <c r="L43" s="189" t="s">
        <v>5556</v>
      </c>
      <c r="M43" s="190"/>
      <c r="N43" s="181"/>
      <c r="IX43" s="166"/>
      <c r="IY43" s="166"/>
    </row>
    <row r="44" spans="1:259" x14ac:dyDescent="0.25">
      <c r="N44" s="181"/>
      <c r="IX44" s="166"/>
      <c r="IY44" s="166"/>
    </row>
    <row r="45" spans="1:259" x14ac:dyDescent="0.25">
      <c r="N45" s="181"/>
      <c r="IX45" s="166"/>
      <c r="IY45" s="166"/>
    </row>
    <row r="350997" spans="1:3" x14ac:dyDescent="0.25">
      <c r="A350997" s="161" t="s">
        <v>54</v>
      </c>
      <c r="B350997" s="161" t="s">
        <v>127</v>
      </c>
      <c r="C350997" s="161" t="s">
        <v>128</v>
      </c>
    </row>
    <row r="350998" spans="1:3" x14ac:dyDescent="0.25">
      <c r="A350998" s="161" t="s">
        <v>55</v>
      </c>
      <c r="B350998" s="161" t="s">
        <v>129</v>
      </c>
      <c r="C350998" s="161" t="s">
        <v>130</v>
      </c>
    </row>
    <row r="350999" spans="1:3" x14ac:dyDescent="0.25">
      <c r="B350999" s="161" t="s">
        <v>131</v>
      </c>
      <c r="C350999" s="161" t="s">
        <v>132</v>
      </c>
    </row>
    <row r="351000" spans="1:3" x14ac:dyDescent="0.25">
      <c r="B351000" s="161" t="s">
        <v>133</v>
      </c>
      <c r="C351000" s="161" t="s">
        <v>134</v>
      </c>
    </row>
    <row r="351001" spans="1:3" x14ac:dyDescent="0.25">
      <c r="B351001" s="161" t="s">
        <v>135</v>
      </c>
      <c r="C351001" s="161" t="s">
        <v>136</v>
      </c>
    </row>
    <row r="351002" spans="1:3" x14ac:dyDescent="0.25">
      <c r="B351002" s="161" t="s">
        <v>137</v>
      </c>
      <c r="C351002" s="161" t="s">
        <v>138</v>
      </c>
    </row>
    <row r="351003" spans="1:3" x14ac:dyDescent="0.25">
      <c r="B351003" s="161" t="s">
        <v>139</v>
      </c>
      <c r="C351003" s="161" t="s">
        <v>140</v>
      </c>
    </row>
    <row r="351004" spans="1:3" x14ac:dyDescent="0.25">
      <c r="C351004" s="161" t="s">
        <v>100</v>
      </c>
    </row>
    <row r="351005" spans="1:3" x14ac:dyDescent="0.25">
      <c r="C351005" s="161" t="s">
        <v>101</v>
      </c>
    </row>
  </sheetData>
  <mergeCells count="1">
    <mergeCell ref="B8:M8"/>
  </mergeCells>
  <dataValidations count="10">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3">
      <formula1>$C$350996:$C$351005</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3">
      <formula1>$B$350996:$B$351003</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3">
      <formula1>$A$350996:$A$350998</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3 E30:E39 E41:E42">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35:H39 H16:H19 H24:H29">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35:J39 J24:J29">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35:K39">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35:L39 L18:L19">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H11 I35:I39">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s>
  <hyperlinks>
    <hyperlink ref="J21" r:id="rId1" display="https://spi.dnp.gov.co/Consultas/Detalle.aspx?vigencia=2021&amp;periodo=12&amp;proyecto=2018011001172"/>
  </hyperlinks>
  <pageMargins left="0.7" right="0.7" top="0.75" bottom="0.75" header="0.3" footer="0.3"/>
  <pageSetup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B1" workbookViewId="0">
      <selection activeCell="F11" sqref="F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21612</v>
      </c>
    </row>
    <row r="5" spans="1:17" x14ac:dyDescent="0.25">
      <c r="B5" s="1" t="s">
        <v>6</v>
      </c>
      <c r="C5" s="4">
        <v>44561</v>
      </c>
    </row>
    <row r="6" spans="1:17" x14ac:dyDescent="0.25">
      <c r="B6" s="1" t="s">
        <v>7</v>
      </c>
      <c r="C6" s="1">
        <v>12</v>
      </c>
      <c r="D6" s="1" t="s">
        <v>8</v>
      </c>
    </row>
    <row r="8" spans="1:17" x14ac:dyDescent="0.25">
      <c r="A8" s="1" t="s">
        <v>9</v>
      </c>
      <c r="B8" s="213" t="s">
        <v>142</v>
      </c>
      <c r="C8" s="214"/>
      <c r="D8" s="214"/>
      <c r="E8" s="214"/>
      <c r="F8" s="214"/>
      <c r="G8" s="214"/>
      <c r="H8" s="214"/>
      <c r="I8" s="214"/>
      <c r="J8" s="214"/>
      <c r="K8" s="214"/>
      <c r="L8" s="214"/>
      <c r="M8" s="214"/>
      <c r="N8" s="214"/>
      <c r="O8" s="214"/>
      <c r="P8" s="214"/>
      <c r="Q8" s="214"/>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ht="105" x14ac:dyDescent="0.25">
      <c r="A11" s="1">
        <v>1</v>
      </c>
      <c r="B11" t="s">
        <v>65</v>
      </c>
      <c r="C11" s="52" t="s">
        <v>55</v>
      </c>
      <c r="D11" s="53" t="s">
        <v>4682</v>
      </c>
      <c r="E11" s="52">
        <v>0</v>
      </c>
      <c r="F11" s="52" t="s">
        <v>4769</v>
      </c>
      <c r="G11" s="54">
        <v>44197</v>
      </c>
      <c r="H11" s="52" t="s">
        <v>4769</v>
      </c>
      <c r="I11" s="52" t="s">
        <v>162</v>
      </c>
      <c r="J11" s="52">
        <v>0</v>
      </c>
      <c r="K11" s="52">
        <v>0</v>
      </c>
      <c r="L11" s="52" t="s">
        <v>4769</v>
      </c>
      <c r="M11" s="52">
        <v>0</v>
      </c>
      <c r="N11" s="52">
        <v>0</v>
      </c>
      <c r="O11" s="52">
        <v>0</v>
      </c>
      <c r="P11" s="52">
        <v>0</v>
      </c>
      <c r="Q11" s="52" t="s">
        <v>4769</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B3"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21612</v>
      </c>
    </row>
    <row r="5" spans="1:19" x14ac:dyDescent="0.25">
      <c r="B5" s="1" t="s">
        <v>6</v>
      </c>
      <c r="C5" s="4">
        <v>44561</v>
      </c>
    </row>
    <row r="6" spans="1:19" x14ac:dyDescent="0.25">
      <c r="B6" s="1" t="s">
        <v>7</v>
      </c>
      <c r="C6" s="1">
        <v>12</v>
      </c>
      <c r="D6" s="1" t="s">
        <v>8</v>
      </c>
    </row>
    <row r="8" spans="1:19" x14ac:dyDescent="0.25">
      <c r="A8" s="1" t="s">
        <v>9</v>
      </c>
      <c r="B8" s="213" t="s">
        <v>164</v>
      </c>
      <c r="C8" s="214"/>
      <c r="D8" s="214"/>
      <c r="E8" s="214"/>
      <c r="F8" s="214"/>
      <c r="G8" s="214"/>
      <c r="H8" s="214"/>
      <c r="I8" s="214"/>
      <c r="J8" s="214"/>
      <c r="K8" s="214"/>
      <c r="L8" s="214"/>
      <c r="M8" s="214"/>
      <c r="N8" s="214"/>
      <c r="O8" s="214"/>
      <c r="P8" s="214"/>
      <c r="Q8" s="214"/>
      <c r="R8" s="214"/>
      <c r="S8" s="214"/>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180" x14ac:dyDescent="0.25">
      <c r="A11" s="1">
        <v>1</v>
      </c>
      <c r="B11" t="s">
        <v>65</v>
      </c>
      <c r="C11" s="52" t="s">
        <v>54</v>
      </c>
      <c r="D11" s="52"/>
      <c r="E11" s="53" t="s">
        <v>4683</v>
      </c>
      <c r="F11" s="55" t="s">
        <v>4684</v>
      </c>
      <c r="G11" s="56">
        <v>43958</v>
      </c>
      <c r="H11" s="53" t="s">
        <v>4685</v>
      </c>
      <c r="I11" s="53" t="s">
        <v>4686</v>
      </c>
      <c r="J11" s="52" t="s">
        <v>157</v>
      </c>
      <c r="K11" s="57">
        <v>21000000</v>
      </c>
      <c r="L11" s="58">
        <v>35500000000</v>
      </c>
      <c r="M11" s="53" t="s">
        <v>4687</v>
      </c>
      <c r="N11" s="58">
        <v>35500000000</v>
      </c>
      <c r="O11" s="58">
        <v>35500000000</v>
      </c>
      <c r="P11" s="52">
        <v>0</v>
      </c>
      <c r="Q11" s="55">
        <v>1826</v>
      </c>
      <c r="R11" s="52" t="s">
        <v>4688</v>
      </c>
      <c r="S11" s="53" t="s">
        <v>4689</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3"/>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O11 L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9" workbookViewId="0">
      <selection activeCell="C11" sqref="C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21612</v>
      </c>
    </row>
    <row r="5" spans="1:25" x14ac:dyDescent="0.25">
      <c r="B5" s="1" t="s">
        <v>6</v>
      </c>
      <c r="C5" s="4">
        <v>44561</v>
      </c>
    </row>
    <row r="6" spans="1:25" x14ac:dyDescent="0.25">
      <c r="B6" s="1" t="s">
        <v>7</v>
      </c>
      <c r="C6" s="1">
        <v>12</v>
      </c>
      <c r="D6" s="1" t="s">
        <v>8</v>
      </c>
    </row>
    <row r="8" spans="1:25" x14ac:dyDescent="0.25">
      <c r="A8" s="1" t="s">
        <v>9</v>
      </c>
      <c r="B8" s="213" t="s">
        <v>179</v>
      </c>
      <c r="C8" s="214"/>
      <c r="D8" s="214"/>
      <c r="E8" s="214"/>
      <c r="F8" s="214"/>
      <c r="G8" s="214"/>
      <c r="H8" s="214"/>
      <c r="I8" s="214"/>
      <c r="J8" s="214"/>
      <c r="K8" s="214"/>
      <c r="L8" s="214"/>
      <c r="M8" s="214"/>
      <c r="N8" s="214"/>
      <c r="O8" s="214"/>
      <c r="P8" s="214"/>
      <c r="Q8" s="214"/>
      <c r="R8" s="214"/>
      <c r="S8" s="214"/>
      <c r="T8" s="214"/>
      <c r="U8" s="214"/>
      <c r="V8" s="214"/>
      <c r="W8" s="214"/>
      <c r="X8" s="214"/>
      <c r="Y8" s="214"/>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293.25" x14ac:dyDescent="0.25">
      <c r="A11" s="1">
        <v>1</v>
      </c>
      <c r="B11" t="s">
        <v>65</v>
      </c>
      <c r="C11" s="59" t="s">
        <v>54</v>
      </c>
      <c r="D11" s="59" t="s">
        <v>24</v>
      </c>
      <c r="E11" s="60" t="s">
        <v>4690</v>
      </c>
      <c r="F11" s="59">
        <v>0</v>
      </c>
      <c r="G11" s="59">
        <v>0</v>
      </c>
      <c r="H11" s="61">
        <v>2464724886</v>
      </c>
      <c r="I11" s="61">
        <v>0</v>
      </c>
      <c r="J11" s="61">
        <v>0</v>
      </c>
      <c r="K11" s="61">
        <v>0</v>
      </c>
      <c r="L11" s="61">
        <v>0</v>
      </c>
      <c r="M11" s="61">
        <v>0</v>
      </c>
      <c r="N11" s="61">
        <v>0</v>
      </c>
      <c r="O11" s="61">
        <v>0</v>
      </c>
      <c r="P11" s="61">
        <v>0</v>
      </c>
      <c r="Q11" s="61">
        <v>0</v>
      </c>
      <c r="R11" s="61">
        <v>0</v>
      </c>
      <c r="S11" s="61">
        <v>0</v>
      </c>
      <c r="T11" s="61">
        <v>0</v>
      </c>
      <c r="U11" s="61">
        <v>0</v>
      </c>
      <c r="V11" s="61">
        <v>0</v>
      </c>
      <c r="W11" s="61">
        <v>0</v>
      </c>
      <c r="X11" s="62">
        <v>100</v>
      </c>
      <c r="Y11" s="60" t="s">
        <v>4691</v>
      </c>
    </row>
    <row r="351003" spans="1:1" x14ac:dyDescent="0.25">
      <c r="A351003" t="s">
        <v>54</v>
      </c>
    </row>
    <row r="351004" spans="1:1" x14ac:dyDescent="0.25">
      <c r="A351004" t="s">
        <v>55</v>
      </c>
    </row>
  </sheetData>
  <mergeCells count="1">
    <mergeCell ref="B8:Y8"/>
  </mergeCells>
  <dataValidations count="2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576"/>
  <sheetViews>
    <sheetView zoomScale="68" zoomScaleNormal="48" workbookViewId="0">
      <pane ySplit="10" topLeftCell="A11" activePane="bottomLeft" state="frozen"/>
      <selection pane="bottomLeft" activeCell="H15" sqref="H15"/>
    </sheetView>
  </sheetViews>
  <sheetFormatPr baseColWidth="10" defaultColWidth="8.85546875" defaultRowHeight="15" x14ac:dyDescent="0.25"/>
  <cols>
    <col min="1" max="1" width="8.85546875" style="105" customWidth="1"/>
    <col min="2" max="2" width="21" style="105" customWidth="1"/>
    <col min="3" max="3" width="32" style="105" customWidth="1"/>
    <col min="4" max="4" width="19" style="105" customWidth="1"/>
    <col min="5" max="5" width="33.28515625" style="105" customWidth="1"/>
    <col min="6" max="6" width="28" style="105" customWidth="1"/>
    <col min="7" max="7" width="18" style="48" customWidth="1"/>
    <col min="8" max="8" width="62.28515625" style="48" customWidth="1"/>
    <col min="9" max="9" width="37" style="105" customWidth="1"/>
    <col min="10" max="10" width="21" style="105" customWidth="1"/>
    <col min="11" max="11" width="37.140625" style="105" customWidth="1"/>
    <col min="12" max="12" width="45.42578125" style="105" customWidth="1"/>
    <col min="13" max="13" width="37" style="105" customWidth="1"/>
    <col min="14" max="14" width="31" style="105" customWidth="1"/>
    <col min="15" max="15" width="35" style="105" customWidth="1"/>
    <col min="16" max="16" width="30" style="105" customWidth="1"/>
    <col min="17" max="17" width="26" style="105" customWidth="1"/>
    <col min="18" max="18" width="38" style="105" customWidth="1"/>
    <col min="19" max="19" width="24" style="105" customWidth="1"/>
    <col min="20" max="20" width="26" style="105" customWidth="1"/>
    <col min="21" max="21" width="42" style="105" customWidth="1"/>
    <col min="22" max="22" width="40" style="105" customWidth="1"/>
    <col min="23" max="23" width="30" style="105" customWidth="1"/>
    <col min="24" max="24" width="54" style="105" customWidth="1"/>
    <col min="25" max="25" width="48.85546875" style="105" customWidth="1"/>
    <col min="26" max="26" width="8.85546875" style="105"/>
    <col min="27" max="256" width="8" style="105" customWidth="1"/>
    <col min="257" max="16384" width="8.85546875" style="105"/>
  </cols>
  <sheetData>
    <row r="1" spans="1:25" x14ac:dyDescent="0.25">
      <c r="B1" s="104" t="s">
        <v>0</v>
      </c>
      <c r="C1" s="104">
        <v>51</v>
      </c>
      <c r="D1" s="104" t="s">
        <v>1</v>
      </c>
    </row>
    <row r="2" spans="1:25" x14ac:dyDescent="0.25">
      <c r="B2" s="104" t="s">
        <v>2</v>
      </c>
      <c r="C2" s="104">
        <v>84</v>
      </c>
      <c r="D2" s="104" t="s">
        <v>200</v>
      </c>
    </row>
    <row r="3" spans="1:25" x14ac:dyDescent="0.25">
      <c r="B3" s="104" t="s">
        <v>4</v>
      </c>
      <c r="C3" s="104">
        <v>1</v>
      </c>
    </row>
    <row r="4" spans="1:25" x14ac:dyDescent="0.25">
      <c r="B4" s="104" t="s">
        <v>5</v>
      </c>
      <c r="C4" s="104">
        <v>21612</v>
      </c>
    </row>
    <row r="5" spans="1:25" x14ac:dyDescent="0.25">
      <c r="B5" s="104" t="s">
        <v>6</v>
      </c>
      <c r="C5" s="110">
        <v>44561</v>
      </c>
    </row>
    <row r="6" spans="1:25" x14ac:dyDescent="0.25">
      <c r="B6" s="104" t="s">
        <v>7</v>
      </c>
      <c r="C6" s="104">
        <v>12</v>
      </c>
      <c r="D6" s="104" t="s">
        <v>8</v>
      </c>
    </row>
    <row r="8" spans="1:25" x14ac:dyDescent="0.25">
      <c r="A8" s="104" t="s">
        <v>9</v>
      </c>
      <c r="B8" s="221" t="s">
        <v>201</v>
      </c>
      <c r="C8" s="212"/>
      <c r="D8" s="212"/>
      <c r="E8" s="212"/>
      <c r="F8" s="212"/>
      <c r="G8" s="212"/>
      <c r="H8" s="212"/>
      <c r="I8" s="212"/>
      <c r="J8" s="212"/>
      <c r="K8" s="212"/>
      <c r="L8" s="212"/>
      <c r="M8" s="212"/>
      <c r="N8" s="212"/>
      <c r="O8" s="212"/>
      <c r="P8" s="212"/>
      <c r="Q8" s="212"/>
      <c r="R8" s="212"/>
      <c r="S8" s="212"/>
      <c r="T8" s="212"/>
      <c r="U8" s="212"/>
      <c r="V8" s="212"/>
      <c r="W8" s="212"/>
      <c r="X8" s="212"/>
      <c r="Y8" s="212"/>
    </row>
    <row r="9" spans="1:25" x14ac:dyDescent="0.25">
      <c r="C9" s="104">
        <v>2</v>
      </c>
      <c r="D9" s="104">
        <v>3</v>
      </c>
      <c r="E9" s="104">
        <v>4</v>
      </c>
      <c r="F9" s="104">
        <v>8</v>
      </c>
      <c r="G9" s="64">
        <v>12</v>
      </c>
      <c r="H9" s="64">
        <v>16</v>
      </c>
      <c r="I9" s="104">
        <v>20</v>
      </c>
      <c r="J9" s="104">
        <v>24</v>
      </c>
      <c r="K9" s="104">
        <v>28</v>
      </c>
      <c r="L9" s="104">
        <v>32</v>
      </c>
      <c r="M9" s="104">
        <v>36</v>
      </c>
      <c r="N9" s="104">
        <v>40</v>
      </c>
      <c r="O9" s="104">
        <v>44</v>
      </c>
      <c r="P9" s="104">
        <v>48</v>
      </c>
      <c r="Q9" s="104">
        <v>52</v>
      </c>
      <c r="R9" s="104">
        <v>56</v>
      </c>
      <c r="S9" s="104">
        <v>60</v>
      </c>
      <c r="T9" s="104">
        <v>64</v>
      </c>
      <c r="U9" s="104">
        <v>68</v>
      </c>
      <c r="V9" s="104">
        <v>72</v>
      </c>
      <c r="W9" s="104">
        <v>76</v>
      </c>
      <c r="X9" s="104">
        <v>80</v>
      </c>
      <c r="Y9" s="104">
        <v>84</v>
      </c>
    </row>
    <row r="10" spans="1:25" ht="15.75" thickBot="1" x14ac:dyDescent="0.3">
      <c r="C10" s="104" t="s">
        <v>12</v>
      </c>
      <c r="D10" s="104" t="s">
        <v>13</v>
      </c>
      <c r="E10" s="104" t="s">
        <v>202</v>
      </c>
      <c r="F10" s="104" t="s">
        <v>203</v>
      </c>
      <c r="G10" s="64" t="s">
        <v>204</v>
      </c>
      <c r="H10" s="64" t="s">
        <v>205</v>
      </c>
      <c r="I10" s="104" t="s">
        <v>206</v>
      </c>
      <c r="J10" s="104" t="s">
        <v>207</v>
      </c>
      <c r="K10" s="104" t="s">
        <v>208</v>
      </c>
      <c r="L10" s="104" t="s">
        <v>209</v>
      </c>
      <c r="M10" s="104" t="s">
        <v>210</v>
      </c>
      <c r="N10" s="104" t="s">
        <v>211</v>
      </c>
      <c r="O10" s="104" t="s">
        <v>212</v>
      </c>
      <c r="P10" s="104" t="s">
        <v>213</v>
      </c>
      <c r="Q10" s="104" t="s">
        <v>214</v>
      </c>
      <c r="R10" s="104" t="s">
        <v>215</v>
      </c>
      <c r="S10" s="104" t="s">
        <v>216</v>
      </c>
      <c r="T10" s="104" t="s">
        <v>217</v>
      </c>
      <c r="U10" s="104" t="s">
        <v>218</v>
      </c>
      <c r="V10" s="104" t="s">
        <v>219</v>
      </c>
      <c r="W10" s="104" t="s">
        <v>220</v>
      </c>
      <c r="X10" s="104" t="s">
        <v>221</v>
      </c>
      <c r="Y10" s="104" t="s">
        <v>23</v>
      </c>
    </row>
    <row r="11" spans="1:25" ht="30.75" thickBot="1" x14ac:dyDescent="0.3">
      <c r="A11" s="104">
        <v>1</v>
      </c>
      <c r="B11" s="105" t="s">
        <v>65</v>
      </c>
      <c r="C11" s="52" t="s">
        <v>54</v>
      </c>
      <c r="D11" s="52">
        <f t="shared" ref="D11:D18" si="0">+LEN(E11)</f>
        <v>23</v>
      </c>
      <c r="E11" s="111" t="s">
        <v>4774</v>
      </c>
      <c r="F11" s="112">
        <v>42583</v>
      </c>
      <c r="G11" s="53" t="s">
        <v>231</v>
      </c>
      <c r="H11" s="53" t="s">
        <v>365</v>
      </c>
      <c r="I11" s="52" t="s">
        <v>283</v>
      </c>
      <c r="J11" s="52" t="s">
        <v>234</v>
      </c>
      <c r="K11" s="52" t="s">
        <v>4775</v>
      </c>
      <c r="L11" s="113" t="s">
        <v>4776</v>
      </c>
      <c r="M11" s="114" t="s">
        <v>317</v>
      </c>
      <c r="N11" s="115" t="s">
        <v>1337</v>
      </c>
      <c r="O11" s="52" t="s">
        <v>256</v>
      </c>
      <c r="P11" s="116">
        <v>376442332</v>
      </c>
      <c r="Q11" s="117">
        <v>12718368544</v>
      </c>
      <c r="R11" s="118">
        <v>0</v>
      </c>
      <c r="S11" s="114" t="s">
        <v>237</v>
      </c>
      <c r="T11" s="119" t="s">
        <v>24</v>
      </c>
      <c r="U11" s="114"/>
      <c r="V11" s="120"/>
      <c r="W11" s="115" t="s">
        <v>24</v>
      </c>
      <c r="X11" s="52"/>
      <c r="Y11" s="52" t="s">
        <v>24</v>
      </c>
    </row>
    <row r="12" spans="1:25" ht="53.45" customHeight="1" thickBot="1" x14ac:dyDescent="0.3">
      <c r="A12" s="104">
        <v>2</v>
      </c>
      <c r="B12" s="105" t="s">
        <v>4554</v>
      </c>
      <c r="C12" s="52" t="s">
        <v>54</v>
      </c>
      <c r="D12" s="52">
        <f t="shared" si="0"/>
        <v>23</v>
      </c>
      <c r="E12" s="111" t="s">
        <v>4777</v>
      </c>
      <c r="F12" s="121">
        <v>41725</v>
      </c>
      <c r="G12" s="53" t="s">
        <v>231</v>
      </c>
      <c r="H12" s="53" t="s">
        <v>365</v>
      </c>
      <c r="I12" s="52" t="s">
        <v>283</v>
      </c>
      <c r="J12" s="52" t="s">
        <v>234</v>
      </c>
      <c r="K12" s="52" t="s">
        <v>4775</v>
      </c>
      <c r="L12" s="122" t="s">
        <v>4778</v>
      </c>
      <c r="M12" s="114" t="s">
        <v>235</v>
      </c>
      <c r="N12" s="115" t="s">
        <v>484</v>
      </c>
      <c r="O12" s="52" t="s">
        <v>256</v>
      </c>
      <c r="P12" s="116">
        <v>134550000</v>
      </c>
      <c r="Q12" s="116">
        <v>13382112490</v>
      </c>
      <c r="R12" s="118">
        <v>0</v>
      </c>
      <c r="S12" s="114" t="s">
        <v>237</v>
      </c>
      <c r="T12" s="119" t="s">
        <v>24</v>
      </c>
      <c r="U12" s="114"/>
      <c r="V12" s="120"/>
      <c r="W12" s="115" t="s">
        <v>24</v>
      </c>
      <c r="X12" s="52"/>
      <c r="Y12" s="52" t="s">
        <v>24</v>
      </c>
    </row>
    <row r="13" spans="1:25" ht="30.75" thickBot="1" x14ac:dyDescent="0.3">
      <c r="A13" s="104">
        <v>3</v>
      </c>
      <c r="B13" s="105" t="s">
        <v>4558</v>
      </c>
      <c r="C13" s="52" t="s">
        <v>54</v>
      </c>
      <c r="D13" s="52">
        <f t="shared" si="0"/>
        <v>23</v>
      </c>
      <c r="E13" s="111" t="s">
        <v>4779</v>
      </c>
      <c r="F13" s="112">
        <v>37809</v>
      </c>
      <c r="G13" s="53" t="s">
        <v>231</v>
      </c>
      <c r="H13" s="53" t="s">
        <v>328</v>
      </c>
      <c r="I13" s="52" t="s">
        <v>283</v>
      </c>
      <c r="J13" s="52" t="s">
        <v>234</v>
      </c>
      <c r="K13" s="52" t="s">
        <v>4775</v>
      </c>
      <c r="L13" s="122" t="s">
        <v>4780</v>
      </c>
      <c r="M13" s="114" t="s">
        <v>243</v>
      </c>
      <c r="N13" s="115" t="s">
        <v>507</v>
      </c>
      <c r="O13" s="52" t="s">
        <v>227</v>
      </c>
      <c r="P13" s="117">
        <v>12718368544</v>
      </c>
      <c r="Q13" s="116">
        <v>2956173000</v>
      </c>
      <c r="R13" s="118">
        <v>0</v>
      </c>
      <c r="S13" s="114" t="s">
        <v>237</v>
      </c>
      <c r="T13" s="119" t="s">
        <v>24</v>
      </c>
      <c r="U13" s="114"/>
      <c r="V13" s="120"/>
      <c r="W13" s="115" t="s">
        <v>24</v>
      </c>
      <c r="X13" s="52"/>
      <c r="Y13" s="52" t="s">
        <v>24</v>
      </c>
    </row>
    <row r="14" spans="1:25" ht="45.75" thickBot="1" x14ac:dyDescent="0.3">
      <c r="A14" s="104">
        <v>4</v>
      </c>
      <c r="B14" s="105" t="s">
        <v>4561</v>
      </c>
      <c r="C14" s="52" t="s">
        <v>54</v>
      </c>
      <c r="D14" s="52">
        <f t="shared" si="0"/>
        <v>23</v>
      </c>
      <c r="E14" s="111" t="s">
        <v>4781</v>
      </c>
      <c r="F14" s="112">
        <v>42923</v>
      </c>
      <c r="G14" s="53" t="s">
        <v>231</v>
      </c>
      <c r="H14" s="53" t="s">
        <v>328</v>
      </c>
      <c r="I14" s="52" t="s">
        <v>233</v>
      </c>
      <c r="J14" s="52" t="s">
        <v>234</v>
      </c>
      <c r="K14" s="52" t="s">
        <v>4775</v>
      </c>
      <c r="L14" s="122" t="s">
        <v>4782</v>
      </c>
      <c r="M14" s="114" t="s">
        <v>317</v>
      </c>
      <c r="N14" s="115" t="s">
        <v>1337</v>
      </c>
      <c r="O14" s="52" t="s">
        <v>256</v>
      </c>
      <c r="P14" s="116">
        <v>13382112490</v>
      </c>
      <c r="Q14" s="117">
        <v>0</v>
      </c>
      <c r="R14" s="118">
        <v>0</v>
      </c>
      <c r="S14" s="114" t="s">
        <v>237</v>
      </c>
      <c r="T14" s="119"/>
      <c r="U14" s="114"/>
      <c r="V14" s="120"/>
      <c r="W14" s="115" t="s">
        <v>24</v>
      </c>
      <c r="X14" s="52"/>
      <c r="Y14" s="52" t="s">
        <v>24</v>
      </c>
    </row>
    <row r="15" spans="1:25" ht="30.75" thickBot="1" x14ac:dyDescent="0.3">
      <c r="A15" s="104">
        <v>5</v>
      </c>
      <c r="B15" s="105" t="s">
        <v>4564</v>
      </c>
      <c r="C15" s="52" t="s">
        <v>54</v>
      </c>
      <c r="D15" s="52">
        <f t="shared" si="0"/>
        <v>23</v>
      </c>
      <c r="E15" s="111" t="s">
        <v>4783</v>
      </c>
      <c r="F15" s="112">
        <v>41781</v>
      </c>
      <c r="G15" s="53" t="s">
        <v>231</v>
      </c>
      <c r="H15" s="53" t="s">
        <v>365</v>
      </c>
      <c r="I15" s="52" t="s">
        <v>283</v>
      </c>
      <c r="J15" s="52" t="s">
        <v>234</v>
      </c>
      <c r="K15" s="52" t="s">
        <v>4784</v>
      </c>
      <c r="L15" s="122" t="s">
        <v>4785</v>
      </c>
      <c r="M15" s="114" t="s">
        <v>235</v>
      </c>
      <c r="N15" s="115" t="s">
        <v>484</v>
      </c>
      <c r="O15" s="52" t="s">
        <v>256</v>
      </c>
      <c r="P15" s="116">
        <v>2956173000</v>
      </c>
      <c r="Q15" s="116">
        <v>4058829480</v>
      </c>
      <c r="R15" s="118">
        <v>0</v>
      </c>
      <c r="S15" s="114" t="s">
        <v>228</v>
      </c>
      <c r="T15" s="123">
        <v>43055</v>
      </c>
      <c r="U15" s="114" t="s">
        <v>229</v>
      </c>
      <c r="V15" s="124">
        <v>0</v>
      </c>
      <c r="W15" s="115" t="s">
        <v>24</v>
      </c>
      <c r="X15" s="52"/>
      <c r="Y15" s="52" t="s">
        <v>24</v>
      </c>
    </row>
    <row r="16" spans="1:25" ht="45.75" thickBot="1" x14ac:dyDescent="0.3">
      <c r="A16" s="104">
        <v>6</v>
      </c>
      <c r="B16" s="105" t="s">
        <v>4567</v>
      </c>
      <c r="C16" s="52" t="s">
        <v>54</v>
      </c>
      <c r="D16" s="52">
        <f t="shared" si="0"/>
        <v>23</v>
      </c>
      <c r="E16" s="111" t="s">
        <v>5411</v>
      </c>
      <c r="F16" s="112">
        <v>39498</v>
      </c>
      <c r="G16" s="53" t="s">
        <v>231</v>
      </c>
      <c r="H16" s="53" t="s">
        <v>355</v>
      </c>
      <c r="I16" s="52" t="s">
        <v>283</v>
      </c>
      <c r="J16" s="52" t="s">
        <v>234</v>
      </c>
      <c r="K16" s="52" t="s">
        <v>4775</v>
      </c>
      <c r="L16" s="122" t="s">
        <v>4786</v>
      </c>
      <c r="M16" s="115" t="s">
        <v>327</v>
      </c>
      <c r="N16" s="115" t="s">
        <v>1470</v>
      </c>
      <c r="O16" s="52" t="s">
        <v>256</v>
      </c>
      <c r="P16" s="117">
        <v>0</v>
      </c>
      <c r="Q16" s="116">
        <v>1000000000</v>
      </c>
      <c r="R16" s="118">
        <v>0</v>
      </c>
      <c r="S16" s="114" t="s">
        <v>228</v>
      </c>
      <c r="T16" s="123">
        <v>41158</v>
      </c>
      <c r="U16" s="114" t="s">
        <v>229</v>
      </c>
      <c r="V16" s="124">
        <v>0</v>
      </c>
      <c r="W16" s="115" t="s">
        <v>24</v>
      </c>
      <c r="X16" s="52"/>
      <c r="Y16" s="52" t="s">
        <v>24</v>
      </c>
    </row>
    <row r="17" spans="1:25" ht="30.75" thickBot="1" x14ac:dyDescent="0.3">
      <c r="A17" s="104">
        <v>7</v>
      </c>
      <c r="B17" s="105" t="s">
        <v>4570</v>
      </c>
      <c r="C17" s="52" t="s">
        <v>54</v>
      </c>
      <c r="D17" s="52">
        <f t="shared" si="0"/>
        <v>23</v>
      </c>
      <c r="E17" s="111" t="s">
        <v>4787</v>
      </c>
      <c r="F17" s="112">
        <v>42487</v>
      </c>
      <c r="G17" s="53" t="s">
        <v>231</v>
      </c>
      <c r="H17" s="53" t="s">
        <v>365</v>
      </c>
      <c r="I17" s="52" t="s">
        <v>283</v>
      </c>
      <c r="J17" s="52" t="s">
        <v>234</v>
      </c>
      <c r="K17" s="52" t="s">
        <v>4775</v>
      </c>
      <c r="L17" s="122" t="s">
        <v>4788</v>
      </c>
      <c r="M17" s="114" t="s">
        <v>317</v>
      </c>
      <c r="N17" s="115" t="s">
        <v>1337</v>
      </c>
      <c r="O17" s="52" t="s">
        <v>227</v>
      </c>
      <c r="P17" s="116">
        <v>1072035075</v>
      </c>
      <c r="Q17" s="116">
        <v>576385872</v>
      </c>
      <c r="R17" s="118">
        <v>1282446678</v>
      </c>
      <c r="S17" s="114" t="s">
        <v>237</v>
      </c>
      <c r="T17" s="125"/>
      <c r="U17" s="114"/>
      <c r="V17" s="124"/>
      <c r="W17" s="115" t="s">
        <v>24</v>
      </c>
      <c r="X17" s="52"/>
      <c r="Y17" s="52" t="s">
        <v>24</v>
      </c>
    </row>
    <row r="18" spans="1:25" ht="73.150000000000006" customHeight="1" thickBot="1" x14ac:dyDescent="0.3">
      <c r="A18" s="104">
        <v>8</v>
      </c>
      <c r="B18" s="105" t="s">
        <v>4573</v>
      </c>
      <c r="C18" s="52" t="s">
        <v>54</v>
      </c>
      <c r="D18" s="52">
        <f t="shared" si="0"/>
        <v>23</v>
      </c>
      <c r="E18" s="111" t="s">
        <v>4789</v>
      </c>
      <c r="F18" s="112">
        <v>42774</v>
      </c>
      <c r="G18" s="53" t="s">
        <v>231</v>
      </c>
      <c r="H18" s="53" t="s">
        <v>365</v>
      </c>
      <c r="I18" s="52" t="s">
        <v>233</v>
      </c>
      <c r="J18" s="52" t="s">
        <v>234</v>
      </c>
      <c r="K18" s="52" t="s">
        <v>4784</v>
      </c>
      <c r="L18" s="122" t="s">
        <v>4790</v>
      </c>
      <c r="M18" s="114" t="s">
        <v>243</v>
      </c>
      <c r="N18" s="115" t="s">
        <v>507</v>
      </c>
      <c r="O18" s="52" t="s">
        <v>227</v>
      </c>
      <c r="P18" s="116">
        <v>4058829480</v>
      </c>
      <c r="Q18" s="116">
        <v>0</v>
      </c>
      <c r="R18" s="118">
        <v>0</v>
      </c>
      <c r="S18" s="114" t="s">
        <v>228</v>
      </c>
      <c r="T18" s="123">
        <v>43326</v>
      </c>
      <c r="U18" s="114" t="s">
        <v>229</v>
      </c>
      <c r="V18" s="124">
        <v>0</v>
      </c>
      <c r="W18" s="115" t="s">
        <v>24</v>
      </c>
      <c r="X18" s="52"/>
      <c r="Y18" s="52" t="s">
        <v>24</v>
      </c>
    </row>
    <row r="19" spans="1:25" ht="79.900000000000006" customHeight="1" thickBot="1" x14ac:dyDescent="0.3">
      <c r="A19" s="104">
        <v>9</v>
      </c>
      <c r="B19" s="105" t="s">
        <v>4576</v>
      </c>
      <c r="C19" s="52" t="s">
        <v>54</v>
      </c>
      <c r="D19" s="52">
        <f>+LEN(E19)</f>
        <v>23</v>
      </c>
      <c r="E19" s="111" t="s">
        <v>4791</v>
      </c>
      <c r="F19" s="121">
        <v>43027</v>
      </c>
      <c r="G19" s="53" t="s">
        <v>231</v>
      </c>
      <c r="H19" s="53" t="s">
        <v>355</v>
      </c>
      <c r="I19" s="52" t="s">
        <v>233</v>
      </c>
      <c r="J19" s="52" t="s">
        <v>234</v>
      </c>
      <c r="K19" s="52" t="s">
        <v>4775</v>
      </c>
      <c r="L19" s="126" t="s">
        <v>4792</v>
      </c>
      <c r="M19" s="114" t="s">
        <v>317</v>
      </c>
      <c r="N19" s="115" t="s">
        <v>1337</v>
      </c>
      <c r="O19" s="52" t="s">
        <v>256</v>
      </c>
      <c r="P19" s="116">
        <v>0</v>
      </c>
      <c r="Q19" s="116">
        <v>0</v>
      </c>
      <c r="R19" s="118">
        <v>0</v>
      </c>
      <c r="S19" s="114" t="s">
        <v>237</v>
      </c>
      <c r="T19" s="125"/>
      <c r="U19" s="114"/>
      <c r="V19" s="124"/>
      <c r="W19" s="115" t="s">
        <v>24</v>
      </c>
      <c r="X19" s="52"/>
      <c r="Y19" s="52" t="s">
        <v>24</v>
      </c>
    </row>
    <row r="20" spans="1:25" ht="30.75" thickBot="1" x14ac:dyDescent="0.3">
      <c r="A20" s="104">
        <v>10</v>
      </c>
      <c r="B20" s="105" t="s">
        <v>92</v>
      </c>
      <c r="C20" s="52" t="s">
        <v>54</v>
      </c>
      <c r="D20" s="52">
        <f t="shared" ref="D20:D83" si="1">+LEN(E20)</f>
        <v>23</v>
      </c>
      <c r="E20" s="111" t="s">
        <v>4793</v>
      </c>
      <c r="F20" s="121">
        <v>41379</v>
      </c>
      <c r="G20" s="53" t="s">
        <v>231</v>
      </c>
      <c r="H20" s="53" t="s">
        <v>365</v>
      </c>
      <c r="I20" s="52" t="s">
        <v>283</v>
      </c>
      <c r="J20" s="52" t="s">
        <v>234</v>
      </c>
      <c r="K20" s="52" t="s">
        <v>4775</v>
      </c>
      <c r="L20" s="122" t="s">
        <v>4794</v>
      </c>
      <c r="M20" s="114" t="s">
        <v>235</v>
      </c>
      <c r="N20" s="115" t="s">
        <v>484</v>
      </c>
      <c r="O20" s="127" t="s">
        <v>227</v>
      </c>
      <c r="P20" s="116">
        <v>636472706</v>
      </c>
      <c r="Q20" s="117">
        <v>0</v>
      </c>
      <c r="R20" s="118">
        <v>0</v>
      </c>
      <c r="S20" s="114" t="s">
        <v>237</v>
      </c>
      <c r="T20" s="125"/>
      <c r="U20" s="114"/>
      <c r="V20" s="124"/>
      <c r="W20" s="115" t="s">
        <v>24</v>
      </c>
      <c r="X20" s="52"/>
      <c r="Y20" s="52" t="s">
        <v>24</v>
      </c>
    </row>
    <row r="21" spans="1:25" ht="54.6" customHeight="1" thickBot="1" x14ac:dyDescent="0.3">
      <c r="A21" s="104">
        <v>11</v>
      </c>
      <c r="B21" s="105" t="s">
        <v>4587</v>
      </c>
      <c r="C21" s="52" t="s">
        <v>54</v>
      </c>
      <c r="D21" s="52">
        <f t="shared" si="1"/>
        <v>23</v>
      </c>
      <c r="E21" s="111" t="s">
        <v>4795</v>
      </c>
      <c r="F21" s="112">
        <v>41732</v>
      </c>
      <c r="G21" s="53" t="s">
        <v>231</v>
      </c>
      <c r="H21" s="53" t="s">
        <v>365</v>
      </c>
      <c r="I21" s="52" t="s">
        <v>254</v>
      </c>
      <c r="J21" s="52" t="s">
        <v>234</v>
      </c>
      <c r="K21" s="52" t="s">
        <v>4775</v>
      </c>
      <c r="L21" s="122" t="s">
        <v>4796</v>
      </c>
      <c r="M21" s="114" t="s">
        <v>235</v>
      </c>
      <c r="N21" s="115" t="s">
        <v>484</v>
      </c>
      <c r="O21" s="52" t="s">
        <v>245</v>
      </c>
      <c r="P21" s="116">
        <v>714252000</v>
      </c>
      <c r="Q21" s="116">
        <v>0</v>
      </c>
      <c r="R21" s="118">
        <v>0</v>
      </c>
      <c r="S21" s="114" t="s">
        <v>237</v>
      </c>
      <c r="T21" s="125"/>
      <c r="U21" s="114"/>
      <c r="V21" s="124"/>
      <c r="W21" s="115" t="s">
        <v>24</v>
      </c>
      <c r="X21" s="52"/>
      <c r="Y21" s="52" t="s">
        <v>24</v>
      </c>
    </row>
    <row r="22" spans="1:25" ht="30.75" thickBot="1" x14ac:dyDescent="0.3">
      <c r="A22" s="104">
        <v>12</v>
      </c>
      <c r="B22" s="105" t="s">
        <v>4590</v>
      </c>
      <c r="C22" s="52" t="s">
        <v>54</v>
      </c>
      <c r="D22" s="52">
        <f t="shared" si="1"/>
        <v>23</v>
      </c>
      <c r="E22" s="111" t="s">
        <v>4797</v>
      </c>
      <c r="F22" s="128">
        <v>41732</v>
      </c>
      <c r="G22" s="53" t="s">
        <v>231</v>
      </c>
      <c r="H22" s="53" t="s">
        <v>365</v>
      </c>
      <c r="I22" s="52" t="s">
        <v>254</v>
      </c>
      <c r="J22" s="52" t="s">
        <v>234</v>
      </c>
      <c r="K22" s="52" t="s">
        <v>4784</v>
      </c>
      <c r="L22" s="122" t="s">
        <v>4798</v>
      </c>
      <c r="M22" s="114" t="s">
        <v>235</v>
      </c>
      <c r="N22" s="115" t="s">
        <v>484</v>
      </c>
      <c r="O22" s="52" t="s">
        <v>227</v>
      </c>
      <c r="P22" s="116">
        <v>774476000</v>
      </c>
      <c r="Q22" s="116">
        <v>0</v>
      </c>
      <c r="R22" s="118">
        <v>0</v>
      </c>
      <c r="S22" s="114" t="s">
        <v>228</v>
      </c>
      <c r="T22" s="123">
        <v>43201</v>
      </c>
      <c r="U22" s="114" t="s">
        <v>229</v>
      </c>
      <c r="V22" s="124">
        <v>0</v>
      </c>
      <c r="W22" s="115" t="s">
        <v>24</v>
      </c>
      <c r="X22" s="52"/>
      <c r="Y22" s="52" t="s">
        <v>24</v>
      </c>
    </row>
    <row r="23" spans="1:25" ht="30.75" thickBot="1" x14ac:dyDescent="0.3">
      <c r="A23" s="104">
        <v>13</v>
      </c>
      <c r="B23" s="105" t="s">
        <v>4593</v>
      </c>
      <c r="C23" s="52" t="s">
        <v>54</v>
      </c>
      <c r="D23" s="52">
        <f t="shared" si="1"/>
        <v>23</v>
      </c>
      <c r="E23" s="111" t="s">
        <v>4799</v>
      </c>
      <c r="F23" s="112">
        <v>43147</v>
      </c>
      <c r="G23" s="53" t="s">
        <v>231</v>
      </c>
      <c r="H23" s="53" t="s">
        <v>347</v>
      </c>
      <c r="I23" s="52" t="s">
        <v>233</v>
      </c>
      <c r="J23" s="52" t="s">
        <v>234</v>
      </c>
      <c r="K23" s="52" t="s">
        <v>4775</v>
      </c>
      <c r="L23" s="129" t="s">
        <v>4800</v>
      </c>
      <c r="M23" s="114" t="s">
        <v>264</v>
      </c>
      <c r="N23" s="115" t="s">
        <v>725</v>
      </c>
      <c r="O23" s="52" t="s">
        <v>245</v>
      </c>
      <c r="P23" s="130">
        <v>0</v>
      </c>
      <c r="Q23" s="116">
        <v>7377170</v>
      </c>
      <c r="R23" s="118">
        <v>0</v>
      </c>
      <c r="S23" s="114" t="s">
        <v>237</v>
      </c>
      <c r="T23" s="125"/>
      <c r="U23" s="114"/>
      <c r="V23" s="124"/>
      <c r="W23" s="115" t="s">
        <v>24</v>
      </c>
      <c r="X23" s="52"/>
      <c r="Y23" s="52" t="s">
        <v>24</v>
      </c>
    </row>
    <row r="24" spans="1:25" ht="30.75" thickBot="1" x14ac:dyDescent="0.3">
      <c r="A24" s="104">
        <v>14</v>
      </c>
      <c r="B24" s="105" t="s">
        <v>4603</v>
      </c>
      <c r="C24" s="52" t="s">
        <v>54</v>
      </c>
      <c r="D24" s="52">
        <f t="shared" si="1"/>
        <v>23</v>
      </c>
      <c r="E24" s="111" t="s">
        <v>4801</v>
      </c>
      <c r="F24" s="112">
        <v>42795</v>
      </c>
      <c r="G24" s="53" t="s">
        <v>231</v>
      </c>
      <c r="H24" s="53" t="s">
        <v>347</v>
      </c>
      <c r="I24" s="52" t="s">
        <v>233</v>
      </c>
      <c r="J24" s="52" t="s">
        <v>234</v>
      </c>
      <c r="K24" s="52" t="s">
        <v>4784</v>
      </c>
      <c r="L24" s="122" t="s">
        <v>4802</v>
      </c>
      <c r="M24" s="114" t="s">
        <v>243</v>
      </c>
      <c r="N24" s="115" t="s">
        <v>507</v>
      </c>
      <c r="O24" s="52" t="s">
        <v>227</v>
      </c>
      <c r="P24" s="116">
        <v>1700000000</v>
      </c>
      <c r="Q24" s="116">
        <v>0</v>
      </c>
      <c r="R24" s="118">
        <v>0</v>
      </c>
      <c r="S24" s="114" t="s">
        <v>228</v>
      </c>
      <c r="T24" s="123">
        <v>42976</v>
      </c>
      <c r="U24" s="114" t="s">
        <v>229</v>
      </c>
      <c r="V24" s="124">
        <v>0</v>
      </c>
      <c r="W24" s="115" t="s">
        <v>24</v>
      </c>
      <c r="X24" s="52"/>
      <c r="Y24" s="52" t="s">
        <v>24</v>
      </c>
    </row>
    <row r="25" spans="1:25" ht="30.75" thickBot="1" x14ac:dyDescent="0.3">
      <c r="A25" s="104">
        <v>15</v>
      </c>
      <c r="B25" s="105" t="s">
        <v>4606</v>
      </c>
      <c r="C25" s="52" t="s">
        <v>54</v>
      </c>
      <c r="D25" s="52">
        <f t="shared" si="1"/>
        <v>23</v>
      </c>
      <c r="E25" s="111" t="s">
        <v>4803</v>
      </c>
      <c r="F25" s="112">
        <v>43129</v>
      </c>
      <c r="G25" s="53" t="s">
        <v>231</v>
      </c>
      <c r="H25" s="53" t="s">
        <v>347</v>
      </c>
      <c r="I25" s="52" t="s">
        <v>233</v>
      </c>
      <c r="J25" s="52" t="s">
        <v>234</v>
      </c>
      <c r="K25" s="52" t="s">
        <v>4775</v>
      </c>
      <c r="L25" s="122" t="s">
        <v>4802</v>
      </c>
      <c r="M25" s="114" t="s">
        <v>243</v>
      </c>
      <c r="N25" s="115" t="s">
        <v>507</v>
      </c>
      <c r="O25" s="52" t="s">
        <v>245</v>
      </c>
      <c r="P25" s="130">
        <v>123771700</v>
      </c>
      <c r="Q25" s="116">
        <v>75704050</v>
      </c>
      <c r="R25" s="118">
        <v>0</v>
      </c>
      <c r="S25" s="114" t="s">
        <v>237</v>
      </c>
      <c r="T25" s="125"/>
      <c r="U25" s="114"/>
      <c r="V25" s="124"/>
      <c r="W25" s="115" t="s">
        <v>24</v>
      </c>
      <c r="X25" s="52"/>
      <c r="Y25" s="52" t="s">
        <v>24</v>
      </c>
    </row>
    <row r="26" spans="1:25" ht="30.75" thickBot="1" x14ac:dyDescent="0.3">
      <c r="A26" s="104">
        <v>16</v>
      </c>
      <c r="B26" s="105" t="s">
        <v>4609</v>
      </c>
      <c r="C26" s="52" t="s">
        <v>54</v>
      </c>
      <c r="D26" s="52">
        <f t="shared" si="1"/>
        <v>23</v>
      </c>
      <c r="E26" s="111" t="s">
        <v>4804</v>
      </c>
      <c r="F26" s="112">
        <v>43208</v>
      </c>
      <c r="G26" s="53" t="s">
        <v>231</v>
      </c>
      <c r="H26" s="53" t="s">
        <v>347</v>
      </c>
      <c r="I26" s="52" t="s">
        <v>233</v>
      </c>
      <c r="J26" s="52" t="s">
        <v>234</v>
      </c>
      <c r="K26" s="52" t="s">
        <v>4775</v>
      </c>
      <c r="L26" s="131" t="s">
        <v>4805</v>
      </c>
      <c r="M26" s="114" t="s">
        <v>243</v>
      </c>
      <c r="N26" s="115" t="s">
        <v>507</v>
      </c>
      <c r="O26" s="52" t="s">
        <v>227</v>
      </c>
      <c r="P26" s="118">
        <v>133353449</v>
      </c>
      <c r="Q26" s="116">
        <v>90000000</v>
      </c>
      <c r="R26" s="118">
        <v>0</v>
      </c>
      <c r="S26" s="114" t="s">
        <v>237</v>
      </c>
      <c r="T26" s="125"/>
      <c r="U26" s="114"/>
      <c r="V26" s="124"/>
      <c r="W26" s="115" t="s">
        <v>24</v>
      </c>
      <c r="X26" s="52"/>
      <c r="Y26" s="52" t="s">
        <v>24</v>
      </c>
    </row>
    <row r="27" spans="1:25" ht="30.75" thickBot="1" x14ac:dyDescent="0.3">
      <c r="A27" s="104">
        <v>17</v>
      </c>
      <c r="B27" s="105" t="s">
        <v>4612</v>
      </c>
      <c r="C27" s="52" t="s">
        <v>54</v>
      </c>
      <c r="D27" s="52">
        <f t="shared" si="1"/>
        <v>23</v>
      </c>
      <c r="E27" s="111" t="s">
        <v>4806</v>
      </c>
      <c r="F27" s="128">
        <v>41719</v>
      </c>
      <c r="G27" s="53" t="s">
        <v>231</v>
      </c>
      <c r="H27" s="53" t="s">
        <v>347</v>
      </c>
      <c r="I27" s="52" t="s">
        <v>283</v>
      </c>
      <c r="J27" s="52" t="s">
        <v>234</v>
      </c>
      <c r="K27" s="52" t="s">
        <v>4784</v>
      </c>
      <c r="L27" s="122" t="s">
        <v>4807</v>
      </c>
      <c r="M27" s="114" t="s">
        <v>235</v>
      </c>
      <c r="N27" s="115" t="s">
        <v>484</v>
      </c>
      <c r="O27" s="52" t="s">
        <v>227</v>
      </c>
      <c r="P27" s="116">
        <v>581500000</v>
      </c>
      <c r="Q27" s="116">
        <v>20200000</v>
      </c>
      <c r="R27" s="118">
        <v>0</v>
      </c>
      <c r="S27" s="114" t="s">
        <v>228</v>
      </c>
      <c r="T27" s="123">
        <v>43850</v>
      </c>
      <c r="U27" s="114" t="s">
        <v>229</v>
      </c>
      <c r="V27" s="124">
        <v>0</v>
      </c>
      <c r="W27" s="115" t="s">
        <v>24</v>
      </c>
      <c r="X27" s="52"/>
      <c r="Y27" s="52" t="s">
        <v>24</v>
      </c>
    </row>
    <row r="28" spans="1:25" ht="30.75" thickBot="1" x14ac:dyDescent="0.3">
      <c r="A28" s="104">
        <v>18</v>
      </c>
      <c r="B28" s="105" t="s">
        <v>4619</v>
      </c>
      <c r="C28" s="52" t="s">
        <v>54</v>
      </c>
      <c r="D28" s="52">
        <f t="shared" si="1"/>
        <v>23</v>
      </c>
      <c r="E28" s="111" t="s">
        <v>4808</v>
      </c>
      <c r="F28" s="112">
        <v>41417</v>
      </c>
      <c r="G28" s="53" t="s">
        <v>231</v>
      </c>
      <c r="H28" s="53" t="s">
        <v>365</v>
      </c>
      <c r="I28" s="52" t="s">
        <v>283</v>
      </c>
      <c r="J28" s="52" t="s">
        <v>234</v>
      </c>
      <c r="K28" s="52" t="s">
        <v>4784</v>
      </c>
      <c r="L28" s="122" t="s">
        <v>4809</v>
      </c>
      <c r="M28" s="114" t="s">
        <v>250</v>
      </c>
      <c r="N28" s="115" t="s">
        <v>556</v>
      </c>
      <c r="O28" s="52" t="s">
        <v>227</v>
      </c>
      <c r="P28" s="116">
        <v>576385872</v>
      </c>
      <c r="Q28" s="116">
        <v>283000000</v>
      </c>
      <c r="R28" s="118">
        <v>0</v>
      </c>
      <c r="S28" s="114" t="s">
        <v>228</v>
      </c>
      <c r="T28" s="123">
        <v>43201</v>
      </c>
      <c r="U28" s="114" t="s">
        <v>229</v>
      </c>
      <c r="V28" s="124">
        <v>0</v>
      </c>
      <c r="W28" s="115" t="s">
        <v>24</v>
      </c>
      <c r="X28" s="52"/>
      <c r="Y28" s="52" t="s">
        <v>24</v>
      </c>
    </row>
    <row r="29" spans="1:25" ht="30.75" thickBot="1" x14ac:dyDescent="0.3">
      <c r="A29" s="104">
        <v>19</v>
      </c>
      <c r="B29" s="105" t="s">
        <v>4622</v>
      </c>
      <c r="C29" s="52" t="s">
        <v>54</v>
      </c>
      <c r="D29" s="52">
        <f t="shared" si="1"/>
        <v>23</v>
      </c>
      <c r="E29" s="111" t="s">
        <v>4810</v>
      </c>
      <c r="F29" s="128">
        <v>41444</v>
      </c>
      <c r="G29" s="53" t="s">
        <v>231</v>
      </c>
      <c r="H29" s="53" t="s">
        <v>365</v>
      </c>
      <c r="I29" s="52" t="s">
        <v>254</v>
      </c>
      <c r="J29" s="52" t="s">
        <v>234</v>
      </c>
      <c r="K29" s="52" t="s">
        <v>4775</v>
      </c>
      <c r="L29" s="122" t="s">
        <v>4811</v>
      </c>
      <c r="M29" s="114" t="s">
        <v>235</v>
      </c>
      <c r="N29" s="115" t="s">
        <v>484</v>
      </c>
      <c r="O29" s="52" t="s">
        <v>256</v>
      </c>
      <c r="P29" s="116">
        <v>411988000</v>
      </c>
      <c r="Q29" s="116">
        <v>68300000</v>
      </c>
      <c r="R29" s="118">
        <v>0</v>
      </c>
      <c r="S29" s="114" t="s">
        <v>237</v>
      </c>
      <c r="T29" s="125"/>
      <c r="U29" s="114"/>
      <c r="V29" s="124"/>
      <c r="W29" s="115" t="s">
        <v>24</v>
      </c>
      <c r="X29" s="52"/>
      <c r="Y29" s="52" t="s">
        <v>24</v>
      </c>
    </row>
    <row r="30" spans="1:25" ht="30.75" thickBot="1" x14ac:dyDescent="0.3">
      <c r="A30" s="104">
        <v>20</v>
      </c>
      <c r="B30" s="105" t="s">
        <v>4629</v>
      </c>
      <c r="C30" s="52" t="s">
        <v>54</v>
      </c>
      <c r="D30" s="52">
        <f t="shared" si="1"/>
        <v>23</v>
      </c>
      <c r="E30" s="111" t="s">
        <v>4812</v>
      </c>
      <c r="F30" s="112">
        <v>42914</v>
      </c>
      <c r="G30" s="53" t="s">
        <v>231</v>
      </c>
      <c r="H30" s="53" t="s">
        <v>347</v>
      </c>
      <c r="I30" s="52" t="s">
        <v>233</v>
      </c>
      <c r="J30" s="52" t="s">
        <v>234</v>
      </c>
      <c r="K30" s="52" t="s">
        <v>4775</v>
      </c>
      <c r="L30" s="122" t="s">
        <v>4813</v>
      </c>
      <c r="M30" s="114" t="s">
        <v>243</v>
      </c>
      <c r="N30" s="115" t="s">
        <v>507</v>
      </c>
      <c r="O30" s="52" t="s">
        <v>227</v>
      </c>
      <c r="P30" s="130">
        <v>19639601</v>
      </c>
      <c r="Q30" s="116">
        <v>2000000000</v>
      </c>
      <c r="R30" s="118">
        <v>0</v>
      </c>
      <c r="S30" s="114" t="s">
        <v>237</v>
      </c>
      <c r="T30" s="125"/>
      <c r="U30" s="114"/>
      <c r="V30" s="124"/>
      <c r="W30" s="115" t="s">
        <v>24</v>
      </c>
      <c r="X30" s="52"/>
      <c r="Y30" s="52" t="s">
        <v>24</v>
      </c>
    </row>
    <row r="31" spans="1:25" ht="45.75" thickBot="1" x14ac:dyDescent="0.3">
      <c r="A31" s="104">
        <v>21</v>
      </c>
      <c r="B31" s="105" t="s">
        <v>4632</v>
      </c>
      <c r="C31" s="52" t="s">
        <v>54</v>
      </c>
      <c r="D31" s="52">
        <f t="shared" si="1"/>
        <v>23</v>
      </c>
      <c r="E31" s="111" t="s">
        <v>4814</v>
      </c>
      <c r="F31" s="128">
        <v>41052</v>
      </c>
      <c r="G31" s="53" t="s">
        <v>231</v>
      </c>
      <c r="H31" s="53" t="s">
        <v>365</v>
      </c>
      <c r="I31" s="52" t="s">
        <v>283</v>
      </c>
      <c r="J31" s="52" t="s">
        <v>234</v>
      </c>
      <c r="K31" s="52" t="s">
        <v>4775</v>
      </c>
      <c r="L31" s="122" t="s">
        <v>4815</v>
      </c>
      <c r="M31" s="114" t="s">
        <v>250</v>
      </c>
      <c r="N31" s="115" t="s">
        <v>653</v>
      </c>
      <c r="O31" s="52" t="s">
        <v>256</v>
      </c>
      <c r="P31" s="116">
        <v>308560000</v>
      </c>
      <c r="Q31" s="116">
        <v>81313000</v>
      </c>
      <c r="R31" s="118">
        <v>0</v>
      </c>
      <c r="S31" s="114" t="s">
        <v>237</v>
      </c>
      <c r="T31" s="125"/>
      <c r="U31" s="114"/>
      <c r="V31" s="124"/>
      <c r="W31" s="115" t="s">
        <v>24</v>
      </c>
      <c r="X31" s="52"/>
      <c r="Y31" s="52" t="s">
        <v>24</v>
      </c>
    </row>
    <row r="32" spans="1:25" ht="30.75" thickBot="1" x14ac:dyDescent="0.3">
      <c r="A32" s="104">
        <v>22</v>
      </c>
      <c r="B32" s="105" t="s">
        <v>4635</v>
      </c>
      <c r="C32" s="52" t="s">
        <v>54</v>
      </c>
      <c r="D32" s="52">
        <f t="shared" si="1"/>
        <v>23</v>
      </c>
      <c r="E32" s="111" t="s">
        <v>4816</v>
      </c>
      <c r="F32" s="112">
        <v>41436</v>
      </c>
      <c r="G32" s="53" t="s">
        <v>231</v>
      </c>
      <c r="H32" s="53" t="s">
        <v>365</v>
      </c>
      <c r="I32" s="52" t="s">
        <v>254</v>
      </c>
      <c r="J32" s="52" t="s">
        <v>234</v>
      </c>
      <c r="K32" s="52" t="s">
        <v>4775</v>
      </c>
      <c r="L32" s="122" t="s">
        <v>4817</v>
      </c>
      <c r="M32" s="114" t="s">
        <v>250</v>
      </c>
      <c r="N32" s="115" t="s">
        <v>556</v>
      </c>
      <c r="O32" s="52" t="s">
        <v>227</v>
      </c>
      <c r="P32" s="116">
        <v>213988000</v>
      </c>
      <c r="Q32" s="116">
        <v>267799950</v>
      </c>
      <c r="R32" s="118">
        <v>0</v>
      </c>
      <c r="S32" s="114" t="s">
        <v>237</v>
      </c>
      <c r="T32" s="125"/>
      <c r="U32" s="114"/>
      <c r="V32" s="124"/>
      <c r="W32" s="115" t="s">
        <v>24</v>
      </c>
      <c r="X32" s="52"/>
      <c r="Y32" s="52" t="s">
        <v>24</v>
      </c>
    </row>
    <row r="33" spans="1:25" ht="30.75" thickBot="1" x14ac:dyDescent="0.3">
      <c r="A33" s="104">
        <v>23</v>
      </c>
      <c r="B33" s="105" t="s">
        <v>4645</v>
      </c>
      <c r="C33" s="52" t="s">
        <v>54</v>
      </c>
      <c r="D33" s="52">
        <f t="shared" si="1"/>
        <v>23</v>
      </c>
      <c r="E33" s="111" t="s">
        <v>4818</v>
      </c>
      <c r="F33" s="112">
        <v>43147</v>
      </c>
      <c r="G33" s="53" t="s">
        <v>231</v>
      </c>
      <c r="H33" s="53" t="s">
        <v>347</v>
      </c>
      <c r="I33" s="52" t="s">
        <v>233</v>
      </c>
      <c r="J33" s="52" t="s">
        <v>234</v>
      </c>
      <c r="K33" s="52" t="s">
        <v>4775</v>
      </c>
      <c r="L33" s="122" t="s">
        <v>4819</v>
      </c>
      <c r="M33" s="114" t="s">
        <v>314</v>
      </c>
      <c r="N33" s="115" t="s">
        <v>1310</v>
      </c>
      <c r="O33" s="52" t="s">
        <v>227</v>
      </c>
      <c r="P33" s="130">
        <v>25000000</v>
      </c>
      <c r="Q33" s="116">
        <v>80000000</v>
      </c>
      <c r="R33" s="118">
        <v>0</v>
      </c>
      <c r="S33" s="114" t="s">
        <v>237</v>
      </c>
      <c r="T33" s="125"/>
      <c r="U33" s="114"/>
      <c r="V33" s="124"/>
      <c r="W33" s="115" t="s">
        <v>24</v>
      </c>
      <c r="X33" s="52"/>
      <c r="Y33" s="52" t="s">
        <v>24</v>
      </c>
    </row>
    <row r="34" spans="1:25" ht="30.75" thickBot="1" x14ac:dyDescent="0.3">
      <c r="A34" s="104">
        <v>24</v>
      </c>
      <c r="B34" s="105" t="s">
        <v>4653</v>
      </c>
      <c r="C34" s="52" t="s">
        <v>54</v>
      </c>
      <c r="D34" s="52">
        <f t="shared" si="1"/>
        <v>23</v>
      </c>
      <c r="E34" s="111" t="s">
        <v>4820</v>
      </c>
      <c r="F34" s="112">
        <v>42765</v>
      </c>
      <c r="G34" s="53" t="s">
        <v>231</v>
      </c>
      <c r="H34" s="53" t="s">
        <v>345</v>
      </c>
      <c r="I34" s="52" t="s">
        <v>283</v>
      </c>
      <c r="J34" s="52" t="s">
        <v>234</v>
      </c>
      <c r="K34" s="52" t="s">
        <v>4775</v>
      </c>
      <c r="L34" s="122" t="s">
        <v>4821</v>
      </c>
      <c r="M34" s="114" t="s">
        <v>243</v>
      </c>
      <c r="N34" s="115" t="s">
        <v>507</v>
      </c>
      <c r="O34" s="52" t="s">
        <v>245</v>
      </c>
      <c r="P34" s="116">
        <v>0</v>
      </c>
      <c r="Q34" s="116">
        <v>0</v>
      </c>
      <c r="R34" s="118">
        <v>0</v>
      </c>
      <c r="S34" s="114" t="s">
        <v>237</v>
      </c>
      <c r="T34" s="125"/>
      <c r="U34" s="114"/>
      <c r="V34" s="124"/>
      <c r="W34" s="115" t="s">
        <v>24</v>
      </c>
      <c r="X34" s="52"/>
      <c r="Y34" s="52" t="s">
        <v>24</v>
      </c>
    </row>
    <row r="35" spans="1:25" ht="30.75" thickBot="1" x14ac:dyDescent="0.3">
      <c r="A35" s="104">
        <v>25</v>
      </c>
      <c r="B35" s="105" t="s">
        <v>4656</v>
      </c>
      <c r="C35" s="52" t="s">
        <v>54</v>
      </c>
      <c r="D35" s="52">
        <f t="shared" si="1"/>
        <v>23</v>
      </c>
      <c r="E35" s="111" t="s">
        <v>4822</v>
      </c>
      <c r="F35" s="112">
        <v>41079</v>
      </c>
      <c r="G35" s="53" t="s">
        <v>231</v>
      </c>
      <c r="H35" s="53" t="s">
        <v>365</v>
      </c>
      <c r="I35" s="52" t="s">
        <v>283</v>
      </c>
      <c r="J35" s="52" t="s">
        <v>234</v>
      </c>
      <c r="K35" s="52" t="s">
        <v>4784</v>
      </c>
      <c r="L35" s="122" t="s">
        <v>4823</v>
      </c>
      <c r="M35" s="114" t="s">
        <v>235</v>
      </c>
      <c r="N35" s="115" t="s">
        <v>484</v>
      </c>
      <c r="O35" s="52" t="s">
        <v>227</v>
      </c>
      <c r="P35" s="116">
        <v>23060000</v>
      </c>
      <c r="Q35" s="116">
        <v>98610325</v>
      </c>
      <c r="R35" s="118">
        <v>0</v>
      </c>
      <c r="S35" s="114" t="s">
        <v>228</v>
      </c>
      <c r="T35" s="123">
        <v>42381</v>
      </c>
      <c r="U35" s="114" t="s">
        <v>229</v>
      </c>
      <c r="V35" s="124">
        <v>0</v>
      </c>
      <c r="W35" s="115" t="s">
        <v>24</v>
      </c>
      <c r="X35" s="52"/>
      <c r="Y35" s="52" t="s">
        <v>24</v>
      </c>
    </row>
    <row r="36" spans="1:25" ht="30.75" thickBot="1" x14ac:dyDescent="0.3">
      <c r="A36" s="104">
        <v>26</v>
      </c>
      <c r="B36" s="105" t="s">
        <v>4659</v>
      </c>
      <c r="C36" s="52" t="s">
        <v>54</v>
      </c>
      <c r="D36" s="52">
        <f t="shared" si="1"/>
        <v>23</v>
      </c>
      <c r="E36" s="111" t="s">
        <v>4824</v>
      </c>
      <c r="F36" s="112">
        <v>41444</v>
      </c>
      <c r="G36" s="53" t="s">
        <v>231</v>
      </c>
      <c r="H36" s="53" t="s">
        <v>365</v>
      </c>
      <c r="I36" s="52" t="s">
        <v>283</v>
      </c>
      <c r="J36" s="52" t="s">
        <v>234</v>
      </c>
      <c r="K36" s="52" t="s">
        <v>4775</v>
      </c>
      <c r="L36" s="131" t="s">
        <v>4825</v>
      </c>
      <c r="M36" s="114" t="s">
        <v>235</v>
      </c>
      <c r="N36" s="115" t="s">
        <v>484</v>
      </c>
      <c r="O36" s="52" t="s">
        <v>256</v>
      </c>
      <c r="P36" s="118">
        <v>780489611</v>
      </c>
      <c r="Q36" s="118">
        <v>301044325</v>
      </c>
      <c r="R36" s="118">
        <v>0</v>
      </c>
      <c r="S36" s="114" t="s">
        <v>237</v>
      </c>
      <c r="T36" s="125"/>
      <c r="U36" s="114"/>
      <c r="V36" s="124"/>
      <c r="W36" s="115" t="s">
        <v>24</v>
      </c>
      <c r="X36" s="52"/>
      <c r="Y36" s="52" t="s">
        <v>24</v>
      </c>
    </row>
    <row r="37" spans="1:25" ht="30.75" thickBot="1" x14ac:dyDescent="0.3">
      <c r="A37" s="104">
        <v>27</v>
      </c>
      <c r="B37" s="105" t="s">
        <v>4667</v>
      </c>
      <c r="C37" s="52" t="s">
        <v>54</v>
      </c>
      <c r="D37" s="52">
        <f t="shared" si="1"/>
        <v>23</v>
      </c>
      <c r="E37" s="111" t="s">
        <v>4826</v>
      </c>
      <c r="F37" s="112">
        <v>41759</v>
      </c>
      <c r="G37" s="53" t="s">
        <v>231</v>
      </c>
      <c r="H37" s="53" t="s">
        <v>365</v>
      </c>
      <c r="I37" s="52" t="s">
        <v>283</v>
      </c>
      <c r="J37" s="52" t="s">
        <v>234</v>
      </c>
      <c r="K37" s="52" t="s">
        <v>4775</v>
      </c>
      <c r="L37" s="122" t="s">
        <v>4827</v>
      </c>
      <c r="M37" s="114" t="s">
        <v>235</v>
      </c>
      <c r="N37" s="115" t="s">
        <v>484</v>
      </c>
      <c r="O37" s="52" t="s">
        <v>256</v>
      </c>
      <c r="P37" s="116">
        <v>617000000</v>
      </c>
      <c r="Q37" s="116">
        <v>441764000</v>
      </c>
      <c r="R37" s="118">
        <v>0</v>
      </c>
      <c r="S37" s="114" t="s">
        <v>237</v>
      </c>
      <c r="T37" s="125"/>
      <c r="U37" s="114"/>
      <c r="V37" s="124"/>
      <c r="W37" s="115" t="s">
        <v>24</v>
      </c>
      <c r="X37" s="52"/>
      <c r="Y37" s="52" t="s">
        <v>24</v>
      </c>
    </row>
    <row r="38" spans="1:25" ht="30.75" thickBot="1" x14ac:dyDescent="0.3">
      <c r="A38" s="104">
        <v>28</v>
      </c>
      <c r="B38" s="105" t="s">
        <v>4674</v>
      </c>
      <c r="C38" s="52" t="s">
        <v>54</v>
      </c>
      <c r="D38" s="52">
        <f t="shared" si="1"/>
        <v>23</v>
      </c>
      <c r="E38" s="111" t="s">
        <v>4828</v>
      </c>
      <c r="F38" s="112">
        <v>43125</v>
      </c>
      <c r="G38" s="53" t="s">
        <v>222</v>
      </c>
      <c r="H38" s="53" t="s">
        <v>332</v>
      </c>
      <c r="I38" s="52" t="s">
        <v>283</v>
      </c>
      <c r="J38" s="52" t="s">
        <v>234</v>
      </c>
      <c r="K38" s="52" t="s">
        <v>4784</v>
      </c>
      <c r="L38" s="129" t="s">
        <v>4829</v>
      </c>
      <c r="M38" s="114" t="s">
        <v>311</v>
      </c>
      <c r="N38" s="115" t="s">
        <v>1222</v>
      </c>
      <c r="O38" s="52" t="s">
        <v>227</v>
      </c>
      <c r="P38" s="118">
        <v>750000</v>
      </c>
      <c r="Q38" s="118">
        <v>18788513</v>
      </c>
      <c r="R38" s="118">
        <v>0</v>
      </c>
      <c r="S38" s="114" t="s">
        <v>228</v>
      </c>
      <c r="T38" s="123">
        <v>43607</v>
      </c>
      <c r="U38" s="114" t="s">
        <v>229</v>
      </c>
      <c r="V38" s="124">
        <v>0</v>
      </c>
      <c r="W38" s="115" t="s">
        <v>24</v>
      </c>
      <c r="X38" s="52"/>
      <c r="Y38" s="52" t="s">
        <v>24</v>
      </c>
    </row>
    <row r="39" spans="1:25" ht="30.75" thickBot="1" x14ac:dyDescent="0.3">
      <c r="A39" s="104">
        <v>29</v>
      </c>
      <c r="B39" s="105" t="s">
        <v>4678</v>
      </c>
      <c r="C39" s="52" t="s">
        <v>54</v>
      </c>
      <c r="D39" s="52">
        <f t="shared" si="1"/>
        <v>23</v>
      </c>
      <c r="E39" s="111" t="s">
        <v>4830</v>
      </c>
      <c r="F39" s="112">
        <v>43174</v>
      </c>
      <c r="G39" s="53" t="s">
        <v>231</v>
      </c>
      <c r="H39" s="53" t="s">
        <v>347</v>
      </c>
      <c r="I39" s="52" t="s">
        <v>233</v>
      </c>
      <c r="J39" s="52" t="s">
        <v>234</v>
      </c>
      <c r="K39" s="52" t="s">
        <v>4775</v>
      </c>
      <c r="L39" s="131" t="s">
        <v>4831</v>
      </c>
      <c r="M39" s="114" t="s">
        <v>250</v>
      </c>
      <c r="N39" s="115" t="s">
        <v>556</v>
      </c>
      <c r="O39" s="52" t="s">
        <v>227</v>
      </c>
      <c r="P39" s="118">
        <v>19106963</v>
      </c>
      <c r="Q39" s="116">
        <v>267799950</v>
      </c>
      <c r="R39" s="118">
        <v>0</v>
      </c>
      <c r="S39" s="114" t="s">
        <v>237</v>
      </c>
      <c r="T39" s="125"/>
      <c r="U39" s="114"/>
      <c r="V39" s="124"/>
      <c r="W39" s="115" t="s">
        <v>24</v>
      </c>
      <c r="X39" s="52"/>
      <c r="Y39" s="52" t="s">
        <v>24</v>
      </c>
    </row>
    <row r="40" spans="1:25" ht="30.75" thickBot="1" x14ac:dyDescent="0.3">
      <c r="A40" s="104">
        <v>30</v>
      </c>
      <c r="B40" s="105" t="s">
        <v>4832</v>
      </c>
      <c r="C40" s="52" t="s">
        <v>54</v>
      </c>
      <c r="D40" s="52">
        <f t="shared" si="1"/>
        <v>23</v>
      </c>
      <c r="E40" s="111" t="s">
        <v>4833</v>
      </c>
      <c r="F40" s="128">
        <v>41344</v>
      </c>
      <c r="G40" s="53" t="s">
        <v>231</v>
      </c>
      <c r="H40" s="53" t="s">
        <v>365</v>
      </c>
      <c r="I40" s="52" t="s">
        <v>283</v>
      </c>
      <c r="J40" s="52" t="s">
        <v>234</v>
      </c>
      <c r="K40" s="52" t="s">
        <v>4775</v>
      </c>
      <c r="L40" s="122" t="s">
        <v>4834</v>
      </c>
      <c r="M40" s="114" t="s">
        <v>235</v>
      </c>
      <c r="N40" s="115" t="s">
        <v>484</v>
      </c>
      <c r="O40" s="52" t="s">
        <v>227</v>
      </c>
      <c r="P40" s="116">
        <v>243707070</v>
      </c>
      <c r="Q40" s="116">
        <v>500000000</v>
      </c>
      <c r="R40" s="118">
        <v>0</v>
      </c>
      <c r="S40" s="114" t="s">
        <v>237</v>
      </c>
      <c r="T40" s="125"/>
      <c r="U40" s="114"/>
      <c r="V40" s="124"/>
      <c r="W40" s="115" t="s">
        <v>24</v>
      </c>
      <c r="X40" s="52"/>
      <c r="Y40" s="52" t="s">
        <v>24</v>
      </c>
    </row>
    <row r="41" spans="1:25" ht="30.75" thickBot="1" x14ac:dyDescent="0.3">
      <c r="A41" s="104">
        <v>31</v>
      </c>
      <c r="B41" s="105" t="s">
        <v>4835</v>
      </c>
      <c r="C41" s="52" t="s">
        <v>54</v>
      </c>
      <c r="D41" s="52">
        <f t="shared" si="1"/>
        <v>23</v>
      </c>
      <c r="E41" s="111" t="s">
        <v>4836</v>
      </c>
      <c r="F41" s="128">
        <v>41500</v>
      </c>
      <c r="G41" s="53" t="s">
        <v>231</v>
      </c>
      <c r="H41" s="53" t="s">
        <v>365</v>
      </c>
      <c r="I41" s="52" t="s">
        <v>283</v>
      </c>
      <c r="J41" s="52" t="s">
        <v>234</v>
      </c>
      <c r="K41" s="52" t="s">
        <v>4784</v>
      </c>
      <c r="L41" s="122" t="s">
        <v>4837</v>
      </c>
      <c r="M41" s="114" t="s">
        <v>235</v>
      </c>
      <c r="N41" s="115" t="s">
        <v>484</v>
      </c>
      <c r="O41" s="52" t="s">
        <v>227</v>
      </c>
      <c r="P41" s="116">
        <v>1236441000</v>
      </c>
      <c r="Q41" s="116">
        <v>0</v>
      </c>
      <c r="R41" s="118">
        <v>0</v>
      </c>
      <c r="S41" s="114" t="s">
        <v>228</v>
      </c>
      <c r="T41" s="123">
        <v>42828</v>
      </c>
      <c r="U41" s="114" t="s">
        <v>229</v>
      </c>
      <c r="V41" s="124">
        <v>0</v>
      </c>
      <c r="W41" s="115" t="s">
        <v>24</v>
      </c>
      <c r="X41" s="52"/>
      <c r="Y41" s="52" t="s">
        <v>24</v>
      </c>
    </row>
    <row r="42" spans="1:25" ht="30.75" thickBot="1" x14ac:dyDescent="0.3">
      <c r="A42" s="104">
        <v>32</v>
      </c>
      <c r="B42" s="105" t="s">
        <v>4838</v>
      </c>
      <c r="C42" s="52" t="s">
        <v>54</v>
      </c>
      <c r="D42" s="52">
        <f t="shared" si="1"/>
        <v>23</v>
      </c>
      <c r="E42" s="111" t="s">
        <v>4839</v>
      </c>
      <c r="F42" s="112">
        <v>42220</v>
      </c>
      <c r="G42" s="53" t="s">
        <v>231</v>
      </c>
      <c r="H42" s="53" t="s">
        <v>365</v>
      </c>
      <c r="I42" s="52" t="s">
        <v>283</v>
      </c>
      <c r="J42" s="52" t="s">
        <v>234</v>
      </c>
      <c r="K42" s="52" t="s">
        <v>4775</v>
      </c>
      <c r="L42" s="131" t="s">
        <v>4840</v>
      </c>
      <c r="M42" s="114" t="s">
        <v>235</v>
      </c>
      <c r="N42" s="115" t="s">
        <v>484</v>
      </c>
      <c r="O42" s="52" t="s">
        <v>245</v>
      </c>
      <c r="P42" s="118">
        <v>1352166000</v>
      </c>
      <c r="Q42" s="116">
        <v>5982574000</v>
      </c>
      <c r="R42" s="118">
        <v>0</v>
      </c>
      <c r="S42" s="114" t="s">
        <v>237</v>
      </c>
      <c r="T42" s="125"/>
      <c r="U42" s="114"/>
      <c r="V42" s="124"/>
      <c r="W42" s="115" t="s">
        <v>24</v>
      </c>
      <c r="X42" s="52"/>
      <c r="Y42" s="52" t="s">
        <v>24</v>
      </c>
    </row>
    <row r="43" spans="1:25" ht="30.75" thickBot="1" x14ac:dyDescent="0.3">
      <c r="A43" s="104">
        <v>33</v>
      </c>
      <c r="B43" s="105" t="s">
        <v>4841</v>
      </c>
      <c r="C43" s="52" t="s">
        <v>54</v>
      </c>
      <c r="D43" s="52">
        <f t="shared" si="1"/>
        <v>23</v>
      </c>
      <c r="E43" s="111" t="s">
        <v>4842</v>
      </c>
      <c r="F43" s="112">
        <v>41354</v>
      </c>
      <c r="G43" s="53" t="s">
        <v>231</v>
      </c>
      <c r="H43" s="53" t="s">
        <v>365</v>
      </c>
      <c r="I43" s="52" t="s">
        <v>283</v>
      </c>
      <c r="J43" s="52" t="s">
        <v>234</v>
      </c>
      <c r="K43" s="52" t="s">
        <v>4775</v>
      </c>
      <c r="L43" s="122" t="s">
        <v>4843</v>
      </c>
      <c r="M43" s="114" t="s">
        <v>243</v>
      </c>
      <c r="N43" s="115" t="s">
        <v>507</v>
      </c>
      <c r="O43" s="52" t="s">
        <v>227</v>
      </c>
      <c r="P43" s="116">
        <v>3136140809</v>
      </c>
      <c r="Q43" s="118">
        <v>0</v>
      </c>
      <c r="R43" s="118">
        <v>0</v>
      </c>
      <c r="S43" s="114" t="s">
        <v>237</v>
      </c>
      <c r="T43" s="125"/>
      <c r="U43" s="114"/>
      <c r="V43" s="124"/>
      <c r="W43" s="115" t="s">
        <v>24</v>
      </c>
      <c r="X43" s="52"/>
      <c r="Y43" s="52" t="s">
        <v>24</v>
      </c>
    </row>
    <row r="44" spans="1:25" ht="90.75" thickBot="1" x14ac:dyDescent="0.3">
      <c r="A44" s="104">
        <v>34</v>
      </c>
      <c r="B44" s="105" t="s">
        <v>4844</v>
      </c>
      <c r="C44" s="52" t="s">
        <v>54</v>
      </c>
      <c r="D44" s="52">
        <f t="shared" si="1"/>
        <v>23</v>
      </c>
      <c r="E44" s="111" t="s">
        <v>4845</v>
      </c>
      <c r="F44" s="112">
        <v>42131</v>
      </c>
      <c r="G44" s="53" t="s">
        <v>231</v>
      </c>
      <c r="H44" s="53" t="s">
        <v>365</v>
      </c>
      <c r="I44" s="52" t="s">
        <v>283</v>
      </c>
      <c r="J44" s="52" t="s">
        <v>234</v>
      </c>
      <c r="K44" s="52" t="s">
        <v>4784</v>
      </c>
      <c r="L44" s="122" t="s">
        <v>4846</v>
      </c>
      <c r="M44" s="114" t="s">
        <v>250</v>
      </c>
      <c r="N44" s="115" t="s">
        <v>556</v>
      </c>
      <c r="O44" s="52" t="s">
        <v>227</v>
      </c>
      <c r="P44" s="116">
        <v>407045068</v>
      </c>
      <c r="Q44" s="116">
        <v>81900000</v>
      </c>
      <c r="R44" s="116">
        <v>529642420</v>
      </c>
      <c r="S44" s="114" t="s">
        <v>228</v>
      </c>
      <c r="T44" s="123">
        <v>43692</v>
      </c>
      <c r="U44" s="114" t="s">
        <v>229</v>
      </c>
      <c r="V44" s="124">
        <v>0</v>
      </c>
      <c r="W44" s="115" t="s">
        <v>24</v>
      </c>
      <c r="X44" s="52"/>
      <c r="Y44" s="52" t="s">
        <v>24</v>
      </c>
    </row>
    <row r="45" spans="1:25" ht="30.75" thickBot="1" x14ac:dyDescent="0.3">
      <c r="A45" s="104">
        <v>35</v>
      </c>
      <c r="B45" s="105" t="s">
        <v>4847</v>
      </c>
      <c r="C45" s="52" t="s">
        <v>54</v>
      </c>
      <c r="D45" s="52">
        <f t="shared" si="1"/>
        <v>23</v>
      </c>
      <c r="E45" s="111" t="s">
        <v>4848</v>
      </c>
      <c r="F45" s="112">
        <v>42782</v>
      </c>
      <c r="G45" s="53" t="s">
        <v>231</v>
      </c>
      <c r="H45" s="53" t="s">
        <v>347</v>
      </c>
      <c r="I45" s="52" t="s">
        <v>283</v>
      </c>
      <c r="J45" s="52" t="s">
        <v>234</v>
      </c>
      <c r="K45" s="52" t="s">
        <v>4775</v>
      </c>
      <c r="L45" s="122" t="s">
        <v>4849</v>
      </c>
      <c r="M45" s="114" t="s">
        <v>272</v>
      </c>
      <c r="N45" s="115" t="s">
        <v>794</v>
      </c>
      <c r="O45" s="52" t="s">
        <v>256</v>
      </c>
      <c r="P45" s="116">
        <v>23831738</v>
      </c>
      <c r="Q45" s="117">
        <v>0</v>
      </c>
      <c r="R45" s="118">
        <v>0</v>
      </c>
      <c r="S45" s="114" t="s">
        <v>237</v>
      </c>
      <c r="T45" s="125"/>
      <c r="U45" s="114"/>
      <c r="V45" s="124"/>
      <c r="W45" s="115" t="s">
        <v>24</v>
      </c>
      <c r="X45" s="52"/>
      <c r="Y45" s="52" t="s">
        <v>24</v>
      </c>
    </row>
    <row r="46" spans="1:25" ht="30.75" thickBot="1" x14ac:dyDescent="0.3">
      <c r="A46" s="104">
        <v>36</v>
      </c>
      <c r="B46" s="105" t="s">
        <v>4850</v>
      </c>
      <c r="C46" s="52" t="s">
        <v>54</v>
      </c>
      <c r="D46" s="52">
        <f t="shared" si="1"/>
        <v>23</v>
      </c>
      <c r="E46" s="111" t="s">
        <v>4851</v>
      </c>
      <c r="F46" s="121">
        <v>41372</v>
      </c>
      <c r="G46" s="53" t="s">
        <v>231</v>
      </c>
      <c r="H46" s="53" t="s">
        <v>365</v>
      </c>
      <c r="I46" s="52" t="s">
        <v>283</v>
      </c>
      <c r="J46" s="52" t="s">
        <v>234</v>
      </c>
      <c r="K46" s="52" t="s">
        <v>4775</v>
      </c>
      <c r="L46" s="131" t="s">
        <v>4852</v>
      </c>
      <c r="M46" s="114" t="s">
        <v>235</v>
      </c>
      <c r="N46" s="115" t="s">
        <v>484</v>
      </c>
      <c r="O46" s="52" t="s">
        <v>227</v>
      </c>
      <c r="P46" s="118">
        <v>4378032620</v>
      </c>
      <c r="Q46" s="117">
        <v>0</v>
      </c>
      <c r="R46" s="118">
        <v>0</v>
      </c>
      <c r="S46" s="114" t="s">
        <v>237</v>
      </c>
      <c r="T46" s="125"/>
      <c r="U46" s="114"/>
      <c r="V46" s="124"/>
      <c r="W46" s="115" t="s">
        <v>24</v>
      </c>
      <c r="X46" s="52"/>
      <c r="Y46" s="52" t="s">
        <v>24</v>
      </c>
    </row>
    <row r="47" spans="1:25" ht="30.75" thickBot="1" x14ac:dyDescent="0.3">
      <c r="A47" s="104">
        <v>37</v>
      </c>
      <c r="B47" s="105" t="s">
        <v>4853</v>
      </c>
      <c r="C47" s="52" t="s">
        <v>54</v>
      </c>
      <c r="D47" s="52">
        <f t="shared" si="1"/>
        <v>23</v>
      </c>
      <c r="E47" s="111" t="s">
        <v>4854</v>
      </c>
      <c r="F47" s="121">
        <v>38069</v>
      </c>
      <c r="G47" s="53" t="s">
        <v>231</v>
      </c>
      <c r="H47" s="53" t="s">
        <v>365</v>
      </c>
      <c r="I47" s="52" t="s">
        <v>283</v>
      </c>
      <c r="J47" s="52" t="s">
        <v>234</v>
      </c>
      <c r="K47" s="52" t="s">
        <v>4775</v>
      </c>
      <c r="L47" s="122" t="s">
        <v>4855</v>
      </c>
      <c r="M47" s="114" t="s">
        <v>292</v>
      </c>
      <c r="N47" s="115" t="s">
        <v>1027</v>
      </c>
      <c r="O47" s="52" t="s">
        <v>227</v>
      </c>
      <c r="P47" s="116">
        <v>1000000000</v>
      </c>
      <c r="Q47" s="117">
        <v>0</v>
      </c>
      <c r="R47" s="118">
        <v>0</v>
      </c>
      <c r="S47" s="114" t="s">
        <v>228</v>
      </c>
      <c r="T47" s="123">
        <v>42583</v>
      </c>
      <c r="U47" s="114" t="s">
        <v>229</v>
      </c>
      <c r="V47" s="124">
        <v>0</v>
      </c>
      <c r="W47" s="115" t="s">
        <v>24</v>
      </c>
      <c r="X47" s="52"/>
      <c r="Y47" s="52" t="s">
        <v>24</v>
      </c>
    </row>
    <row r="48" spans="1:25" ht="30.75" thickBot="1" x14ac:dyDescent="0.3">
      <c r="A48" s="104">
        <v>38</v>
      </c>
      <c r="B48" s="105" t="s">
        <v>4856</v>
      </c>
      <c r="C48" s="52" t="s">
        <v>54</v>
      </c>
      <c r="D48" s="52">
        <f t="shared" si="1"/>
        <v>23</v>
      </c>
      <c r="E48" s="111" t="s">
        <v>4857</v>
      </c>
      <c r="F48" s="112">
        <v>42894</v>
      </c>
      <c r="G48" s="53" t="s">
        <v>231</v>
      </c>
      <c r="H48" s="53" t="s">
        <v>365</v>
      </c>
      <c r="I48" s="52" t="s">
        <v>283</v>
      </c>
      <c r="J48" s="52" t="s">
        <v>234</v>
      </c>
      <c r="K48" s="52" t="s">
        <v>4775</v>
      </c>
      <c r="L48" s="122" t="s">
        <v>4858</v>
      </c>
      <c r="M48" s="114" t="s">
        <v>226</v>
      </c>
      <c r="N48" s="115" t="s">
        <v>342</v>
      </c>
      <c r="O48" s="52" t="s">
        <v>256</v>
      </c>
      <c r="P48" s="116">
        <v>511603400</v>
      </c>
      <c r="Q48" s="116">
        <v>267799950</v>
      </c>
      <c r="R48" s="118">
        <v>0</v>
      </c>
      <c r="S48" s="114" t="s">
        <v>237</v>
      </c>
      <c r="T48" s="125"/>
      <c r="U48" s="114"/>
      <c r="V48" s="124"/>
      <c r="W48" s="115" t="s">
        <v>24</v>
      </c>
      <c r="X48" s="52"/>
      <c r="Y48" s="52" t="s">
        <v>24</v>
      </c>
    </row>
    <row r="49" spans="1:25" ht="52.15" customHeight="1" thickBot="1" x14ac:dyDescent="0.3">
      <c r="A49" s="104">
        <v>39</v>
      </c>
      <c r="B49" s="105" t="s">
        <v>4859</v>
      </c>
      <c r="C49" s="52" t="s">
        <v>54</v>
      </c>
      <c r="D49" s="52">
        <f t="shared" si="1"/>
        <v>23</v>
      </c>
      <c r="E49" s="111" t="s">
        <v>4860</v>
      </c>
      <c r="F49" s="112">
        <v>40462</v>
      </c>
      <c r="G49" s="53" t="s">
        <v>231</v>
      </c>
      <c r="H49" s="53" t="s">
        <v>355</v>
      </c>
      <c r="I49" s="52" t="s">
        <v>295</v>
      </c>
      <c r="J49" s="52" t="s">
        <v>234</v>
      </c>
      <c r="K49" s="52" t="s">
        <v>4784</v>
      </c>
      <c r="L49" s="122" t="s">
        <v>4861</v>
      </c>
      <c r="M49" s="114" t="s">
        <v>260</v>
      </c>
      <c r="N49" s="115" t="s">
        <v>708</v>
      </c>
      <c r="O49" s="52" t="s">
        <v>227</v>
      </c>
      <c r="P49" s="116">
        <v>0</v>
      </c>
      <c r="Q49" s="116">
        <v>267799950</v>
      </c>
      <c r="R49" s="118">
        <v>0</v>
      </c>
      <c r="S49" s="114" t="s">
        <v>228</v>
      </c>
      <c r="T49" s="123">
        <v>42418</v>
      </c>
      <c r="U49" s="114" t="s">
        <v>229</v>
      </c>
      <c r="V49" s="124">
        <v>0</v>
      </c>
      <c r="W49" s="115" t="s">
        <v>24</v>
      </c>
      <c r="X49" s="52"/>
      <c r="Y49" s="52" t="s">
        <v>24</v>
      </c>
    </row>
    <row r="50" spans="1:25" ht="30.75" thickBot="1" x14ac:dyDescent="0.3">
      <c r="A50" s="104">
        <v>40</v>
      </c>
      <c r="B50" s="105" t="s">
        <v>4862</v>
      </c>
      <c r="C50" s="52" t="s">
        <v>54</v>
      </c>
      <c r="D50" s="52">
        <f t="shared" si="1"/>
        <v>23</v>
      </c>
      <c r="E50" s="111" t="s">
        <v>4863</v>
      </c>
      <c r="F50" s="132">
        <v>40422</v>
      </c>
      <c r="G50" s="53" t="s">
        <v>231</v>
      </c>
      <c r="H50" s="53" t="s">
        <v>365</v>
      </c>
      <c r="I50" s="52" t="s">
        <v>283</v>
      </c>
      <c r="J50" s="52" t="s">
        <v>234</v>
      </c>
      <c r="K50" s="52" t="s">
        <v>4784</v>
      </c>
      <c r="L50" s="122" t="s">
        <v>4861</v>
      </c>
      <c r="M50" s="114" t="s">
        <v>260</v>
      </c>
      <c r="N50" s="115" t="s">
        <v>708</v>
      </c>
      <c r="O50" s="52" t="s">
        <v>227</v>
      </c>
      <c r="P50" s="117">
        <v>0</v>
      </c>
      <c r="Q50" s="116">
        <v>4749135000</v>
      </c>
      <c r="R50" s="118">
        <v>0</v>
      </c>
      <c r="S50" s="114" t="s">
        <v>228</v>
      </c>
      <c r="T50" s="123">
        <v>41519</v>
      </c>
      <c r="U50" s="114" t="s">
        <v>229</v>
      </c>
      <c r="V50" s="124">
        <v>0</v>
      </c>
      <c r="W50" s="115" t="s">
        <v>24</v>
      </c>
      <c r="X50" s="52"/>
      <c r="Y50" s="52" t="s">
        <v>24</v>
      </c>
    </row>
    <row r="51" spans="1:25" ht="47.45" customHeight="1" thickBot="1" x14ac:dyDescent="0.3">
      <c r="A51" s="104">
        <v>41</v>
      </c>
      <c r="B51" s="105" t="s">
        <v>4864</v>
      </c>
      <c r="C51" s="52" t="s">
        <v>54</v>
      </c>
      <c r="D51" s="52">
        <f t="shared" si="1"/>
        <v>23</v>
      </c>
      <c r="E51" s="111" t="s">
        <v>4865</v>
      </c>
      <c r="F51" s="112">
        <v>40781</v>
      </c>
      <c r="G51" s="53" t="s">
        <v>231</v>
      </c>
      <c r="H51" s="53" t="s">
        <v>355</v>
      </c>
      <c r="I51" s="52" t="s">
        <v>254</v>
      </c>
      <c r="J51" s="52" t="s">
        <v>234</v>
      </c>
      <c r="K51" s="52" t="s">
        <v>4784</v>
      </c>
      <c r="L51" s="122" t="s">
        <v>4866</v>
      </c>
      <c r="M51" s="114" t="s">
        <v>235</v>
      </c>
      <c r="N51" s="115" t="s">
        <v>484</v>
      </c>
      <c r="O51" s="52" t="s">
        <v>227</v>
      </c>
      <c r="P51" s="116">
        <v>37800000</v>
      </c>
      <c r="Q51" s="116">
        <v>559966365</v>
      </c>
      <c r="R51" s="118">
        <v>0</v>
      </c>
      <c r="S51" s="114" t="s">
        <v>228</v>
      </c>
      <c r="T51" s="123">
        <v>42282</v>
      </c>
      <c r="U51" s="114" t="s">
        <v>229</v>
      </c>
      <c r="V51" s="124">
        <v>0</v>
      </c>
      <c r="W51" s="115" t="s">
        <v>24</v>
      </c>
      <c r="X51" s="52"/>
      <c r="Y51" s="52" t="s">
        <v>24</v>
      </c>
    </row>
    <row r="52" spans="1:25" ht="30.75" thickBot="1" x14ac:dyDescent="0.3">
      <c r="A52" s="104">
        <v>42</v>
      </c>
      <c r="B52" s="105" t="s">
        <v>4867</v>
      </c>
      <c r="C52" s="52" t="s">
        <v>54</v>
      </c>
      <c r="D52" s="52">
        <f t="shared" si="1"/>
        <v>23</v>
      </c>
      <c r="E52" s="133" t="s">
        <v>4868</v>
      </c>
      <c r="F52" s="121">
        <v>42654</v>
      </c>
      <c r="G52" s="53" t="s">
        <v>231</v>
      </c>
      <c r="H52" s="53" t="s">
        <v>355</v>
      </c>
      <c r="I52" s="52" t="s">
        <v>254</v>
      </c>
      <c r="J52" s="52" t="s">
        <v>234</v>
      </c>
      <c r="K52" s="52" t="s">
        <v>4775</v>
      </c>
      <c r="L52" s="122" t="s">
        <v>4869</v>
      </c>
      <c r="M52" s="114" t="s">
        <v>243</v>
      </c>
      <c r="N52" s="115" t="s">
        <v>507</v>
      </c>
      <c r="O52" s="52" t="s">
        <v>245</v>
      </c>
      <c r="P52" s="116">
        <v>0</v>
      </c>
      <c r="Q52" s="116">
        <v>343700000</v>
      </c>
      <c r="R52" s="118">
        <v>0</v>
      </c>
      <c r="S52" s="114" t="s">
        <v>237</v>
      </c>
      <c r="T52" s="125"/>
      <c r="U52" s="114"/>
      <c r="V52" s="124"/>
      <c r="W52" s="115" t="s">
        <v>24</v>
      </c>
      <c r="X52" s="52"/>
      <c r="Y52" s="52" t="s">
        <v>24</v>
      </c>
    </row>
    <row r="53" spans="1:25" ht="60.75" thickBot="1" x14ac:dyDescent="0.3">
      <c r="A53" s="104">
        <v>43</v>
      </c>
      <c r="B53" s="105" t="s">
        <v>4870</v>
      </c>
      <c r="C53" s="52" t="s">
        <v>54</v>
      </c>
      <c r="D53" s="52">
        <f t="shared" si="1"/>
        <v>23</v>
      </c>
      <c r="E53" s="133" t="s">
        <v>5413</v>
      </c>
      <c r="F53" s="112">
        <v>43140</v>
      </c>
      <c r="G53" s="53" t="s">
        <v>247</v>
      </c>
      <c r="H53" s="53" t="s">
        <v>351</v>
      </c>
      <c r="I53" s="52" t="s">
        <v>254</v>
      </c>
      <c r="J53" s="52" t="s">
        <v>234</v>
      </c>
      <c r="K53" s="52" t="s">
        <v>4784</v>
      </c>
      <c r="L53" s="122" t="s">
        <v>4871</v>
      </c>
      <c r="M53" s="114" t="s">
        <v>243</v>
      </c>
      <c r="N53" s="115" t="s">
        <v>507</v>
      </c>
      <c r="O53" s="52" t="s">
        <v>227</v>
      </c>
      <c r="P53" s="130">
        <v>0</v>
      </c>
      <c r="Q53" s="116">
        <v>0</v>
      </c>
      <c r="R53" s="118">
        <v>0</v>
      </c>
      <c r="S53" s="114" t="s">
        <v>228</v>
      </c>
      <c r="T53" s="123">
        <v>43153</v>
      </c>
      <c r="U53" s="114" t="s">
        <v>229</v>
      </c>
      <c r="V53" s="124">
        <v>0</v>
      </c>
      <c r="W53" s="115" t="s">
        <v>24</v>
      </c>
      <c r="X53" s="52"/>
      <c r="Y53" s="157" t="s">
        <v>5412</v>
      </c>
    </row>
    <row r="54" spans="1:25" ht="30.75" thickBot="1" x14ac:dyDescent="0.3">
      <c r="A54" s="104">
        <v>44</v>
      </c>
      <c r="B54" s="105" t="s">
        <v>4872</v>
      </c>
      <c r="C54" s="52" t="s">
        <v>54</v>
      </c>
      <c r="D54" s="52">
        <f t="shared" si="1"/>
        <v>23</v>
      </c>
      <c r="E54" s="133" t="s">
        <v>4873</v>
      </c>
      <c r="F54" s="112">
        <v>41936</v>
      </c>
      <c r="G54" s="53" t="s">
        <v>231</v>
      </c>
      <c r="H54" s="53" t="s">
        <v>347</v>
      </c>
      <c r="I54" s="52" t="s">
        <v>283</v>
      </c>
      <c r="J54" s="52" t="s">
        <v>234</v>
      </c>
      <c r="K54" s="52" t="s">
        <v>4784</v>
      </c>
      <c r="L54" s="122" t="s">
        <v>4874</v>
      </c>
      <c r="M54" s="114" t="s">
        <v>243</v>
      </c>
      <c r="N54" s="115" t="s">
        <v>507</v>
      </c>
      <c r="O54" s="52" t="s">
        <v>227</v>
      </c>
      <c r="P54" s="116">
        <v>168057492</v>
      </c>
      <c r="Q54" s="116">
        <v>168057492</v>
      </c>
      <c r="R54" s="118">
        <v>0</v>
      </c>
      <c r="S54" s="114" t="s">
        <v>228</v>
      </c>
      <c r="T54" s="123">
        <v>42467</v>
      </c>
      <c r="U54" s="114" t="s">
        <v>229</v>
      </c>
      <c r="V54" s="124">
        <v>0</v>
      </c>
      <c r="W54" s="115" t="s">
        <v>24</v>
      </c>
      <c r="X54" s="52"/>
      <c r="Y54" s="52" t="s">
        <v>24</v>
      </c>
    </row>
    <row r="55" spans="1:25" ht="45.75" thickBot="1" x14ac:dyDescent="0.3">
      <c r="A55" s="104">
        <v>45</v>
      </c>
      <c r="B55" s="105" t="s">
        <v>4875</v>
      </c>
      <c r="C55" s="52" t="s">
        <v>54</v>
      </c>
      <c r="D55" s="52">
        <f t="shared" si="1"/>
        <v>23</v>
      </c>
      <c r="E55" s="133" t="s">
        <v>4876</v>
      </c>
      <c r="F55" s="112">
        <v>40780</v>
      </c>
      <c r="G55" s="53" t="s">
        <v>231</v>
      </c>
      <c r="H55" s="53" t="s">
        <v>345</v>
      </c>
      <c r="I55" s="52" t="s">
        <v>283</v>
      </c>
      <c r="J55" s="52" t="s">
        <v>234</v>
      </c>
      <c r="K55" s="52" t="s">
        <v>4775</v>
      </c>
      <c r="L55" s="122" t="s">
        <v>4877</v>
      </c>
      <c r="M55" s="114" t="s">
        <v>243</v>
      </c>
      <c r="N55" s="115" t="s">
        <v>507</v>
      </c>
      <c r="O55" s="52" t="s">
        <v>256</v>
      </c>
      <c r="P55" s="116">
        <v>0</v>
      </c>
      <c r="Q55" s="116">
        <v>0</v>
      </c>
      <c r="R55" s="118">
        <v>0</v>
      </c>
      <c r="S55" s="114" t="s">
        <v>237</v>
      </c>
      <c r="T55" s="125"/>
      <c r="U55" s="114"/>
      <c r="V55" s="124"/>
      <c r="W55" s="115" t="s">
        <v>24</v>
      </c>
      <c r="X55" s="52"/>
      <c r="Y55" s="52" t="s">
        <v>24</v>
      </c>
    </row>
    <row r="56" spans="1:25" ht="30.75" thickBot="1" x14ac:dyDescent="0.3">
      <c r="A56" s="104">
        <v>46</v>
      </c>
      <c r="B56" s="105" t="s">
        <v>4878</v>
      </c>
      <c r="C56" s="52" t="s">
        <v>54</v>
      </c>
      <c r="D56" s="52">
        <f t="shared" si="1"/>
        <v>23</v>
      </c>
      <c r="E56" s="133" t="s">
        <v>4879</v>
      </c>
      <c r="F56" s="112">
        <v>42880</v>
      </c>
      <c r="G56" s="53" t="s">
        <v>231</v>
      </c>
      <c r="H56" s="53" t="s">
        <v>365</v>
      </c>
      <c r="I56" s="52" t="s">
        <v>233</v>
      </c>
      <c r="J56" s="52" t="s">
        <v>234</v>
      </c>
      <c r="K56" s="52" t="s">
        <v>4775</v>
      </c>
      <c r="L56" s="122" t="s">
        <v>4880</v>
      </c>
      <c r="M56" s="114" t="s">
        <v>272</v>
      </c>
      <c r="N56" s="115" t="s">
        <v>794</v>
      </c>
      <c r="O56" s="52" t="s">
        <v>227</v>
      </c>
      <c r="P56" s="116">
        <v>558458450</v>
      </c>
      <c r="Q56" s="116">
        <v>558458450</v>
      </c>
      <c r="R56" s="118">
        <v>0</v>
      </c>
      <c r="S56" s="114" t="s">
        <v>237</v>
      </c>
      <c r="T56" s="125"/>
      <c r="U56" s="114"/>
      <c r="V56" s="124"/>
      <c r="W56" s="115" t="s">
        <v>24</v>
      </c>
      <c r="X56" s="52"/>
      <c r="Y56" s="52" t="s">
        <v>24</v>
      </c>
    </row>
    <row r="57" spans="1:25" ht="30.75" thickBot="1" x14ac:dyDescent="0.3">
      <c r="A57" s="104">
        <v>47</v>
      </c>
      <c r="B57" s="105" t="s">
        <v>4881</v>
      </c>
      <c r="C57" s="52" t="s">
        <v>54</v>
      </c>
      <c r="D57" s="52">
        <f t="shared" si="1"/>
        <v>23</v>
      </c>
      <c r="E57" s="133" t="s">
        <v>4882</v>
      </c>
      <c r="F57" s="112">
        <v>42702</v>
      </c>
      <c r="G57" s="53" t="s">
        <v>231</v>
      </c>
      <c r="H57" s="53" t="s">
        <v>347</v>
      </c>
      <c r="I57" s="52" t="s">
        <v>283</v>
      </c>
      <c r="J57" s="52" t="s">
        <v>234</v>
      </c>
      <c r="K57" s="52" t="s">
        <v>4784</v>
      </c>
      <c r="L57" s="129" t="s">
        <v>4883</v>
      </c>
      <c r="M57" s="114" t="s">
        <v>243</v>
      </c>
      <c r="N57" s="115" t="s">
        <v>507</v>
      </c>
      <c r="O57" s="52" t="s">
        <v>227</v>
      </c>
      <c r="P57" s="116">
        <v>41108000000</v>
      </c>
      <c r="Q57" s="116">
        <v>41108000000</v>
      </c>
      <c r="R57" s="118">
        <v>0</v>
      </c>
      <c r="S57" s="114" t="s">
        <v>228</v>
      </c>
      <c r="T57" s="123">
        <v>43074</v>
      </c>
      <c r="U57" s="114" t="s">
        <v>229</v>
      </c>
      <c r="V57" s="124">
        <v>0</v>
      </c>
      <c r="W57" s="115" t="s">
        <v>24</v>
      </c>
      <c r="X57" s="52"/>
      <c r="Y57" s="52" t="s">
        <v>24</v>
      </c>
    </row>
    <row r="58" spans="1:25" ht="30.75" thickBot="1" x14ac:dyDescent="0.3">
      <c r="A58" s="104">
        <v>48</v>
      </c>
      <c r="B58" s="105" t="s">
        <v>4884</v>
      </c>
      <c r="C58" s="52" t="s">
        <v>54</v>
      </c>
      <c r="D58" s="52">
        <f t="shared" si="1"/>
        <v>23</v>
      </c>
      <c r="E58" s="133" t="s">
        <v>4885</v>
      </c>
      <c r="F58" s="112">
        <v>42949</v>
      </c>
      <c r="G58" s="53" t="s">
        <v>247</v>
      </c>
      <c r="H58" s="53" t="s">
        <v>351</v>
      </c>
      <c r="I58" s="52" t="s">
        <v>283</v>
      </c>
      <c r="J58" s="52" t="s">
        <v>234</v>
      </c>
      <c r="K58" s="52" t="s">
        <v>4784</v>
      </c>
      <c r="L58" s="122" t="s">
        <v>4886</v>
      </c>
      <c r="M58" s="114" t="s">
        <v>243</v>
      </c>
      <c r="N58" s="115" t="s">
        <v>507</v>
      </c>
      <c r="O58" s="52" t="s">
        <v>227</v>
      </c>
      <c r="P58" s="116">
        <v>0</v>
      </c>
      <c r="Q58" s="116">
        <v>0</v>
      </c>
      <c r="R58" s="118">
        <v>0</v>
      </c>
      <c r="S58" s="114" t="s">
        <v>228</v>
      </c>
      <c r="T58" s="123">
        <v>43181</v>
      </c>
      <c r="U58" s="114" t="s">
        <v>229</v>
      </c>
      <c r="V58" s="124">
        <v>0</v>
      </c>
      <c r="W58" s="115" t="s">
        <v>24</v>
      </c>
      <c r="X58" s="52"/>
      <c r="Y58" s="52" t="s">
        <v>24</v>
      </c>
    </row>
    <row r="59" spans="1:25" ht="30.75" thickBot="1" x14ac:dyDescent="0.3">
      <c r="A59" s="104">
        <v>49</v>
      </c>
      <c r="B59" s="105" t="s">
        <v>4887</v>
      </c>
      <c r="C59" s="52" t="s">
        <v>54</v>
      </c>
      <c r="D59" s="52">
        <f t="shared" si="1"/>
        <v>23</v>
      </c>
      <c r="E59" s="133" t="s">
        <v>4888</v>
      </c>
      <c r="F59" s="112">
        <v>42811</v>
      </c>
      <c r="G59" s="53" t="s">
        <v>247</v>
      </c>
      <c r="H59" s="53" t="s">
        <v>351</v>
      </c>
      <c r="I59" s="52" t="s">
        <v>283</v>
      </c>
      <c r="J59" s="52" t="s">
        <v>234</v>
      </c>
      <c r="K59" s="52" t="s">
        <v>4784</v>
      </c>
      <c r="L59" s="122" t="s">
        <v>4889</v>
      </c>
      <c r="M59" s="114" t="s">
        <v>243</v>
      </c>
      <c r="N59" s="115" t="s">
        <v>507</v>
      </c>
      <c r="O59" s="52" t="s">
        <v>227</v>
      </c>
      <c r="P59" s="130">
        <v>7373170</v>
      </c>
      <c r="Q59" s="116">
        <v>7377170</v>
      </c>
      <c r="R59" s="118">
        <v>0</v>
      </c>
      <c r="S59" s="114" t="s">
        <v>228</v>
      </c>
      <c r="T59" s="123">
        <v>42975</v>
      </c>
      <c r="U59" s="114" t="s">
        <v>229</v>
      </c>
      <c r="V59" s="124">
        <v>0</v>
      </c>
      <c r="W59" s="115" t="s">
        <v>24</v>
      </c>
      <c r="X59" s="52"/>
      <c r="Y59" s="52" t="s">
        <v>24</v>
      </c>
    </row>
    <row r="60" spans="1:25" ht="30.75" thickBot="1" x14ac:dyDescent="0.3">
      <c r="A60" s="104">
        <v>50</v>
      </c>
      <c r="B60" s="105" t="s">
        <v>4890</v>
      </c>
      <c r="C60" s="52" t="s">
        <v>54</v>
      </c>
      <c r="D60" s="52">
        <f t="shared" si="1"/>
        <v>23</v>
      </c>
      <c r="E60" s="133" t="s">
        <v>4891</v>
      </c>
      <c r="F60" s="112">
        <v>42703</v>
      </c>
      <c r="G60" s="53" t="s">
        <v>231</v>
      </c>
      <c r="H60" s="53" t="s">
        <v>347</v>
      </c>
      <c r="I60" s="52" t="s">
        <v>283</v>
      </c>
      <c r="J60" s="52" t="s">
        <v>234</v>
      </c>
      <c r="K60" s="52" t="s">
        <v>4775</v>
      </c>
      <c r="L60" s="134" t="s">
        <v>4892</v>
      </c>
      <c r="M60" s="114" t="s">
        <v>243</v>
      </c>
      <c r="N60" s="115" t="s">
        <v>507</v>
      </c>
      <c r="O60" s="52" t="s">
        <v>256</v>
      </c>
      <c r="P60" s="116">
        <v>16000000</v>
      </c>
      <c r="Q60" s="116">
        <v>16000000</v>
      </c>
      <c r="R60" s="118">
        <v>0</v>
      </c>
      <c r="S60" s="114" t="s">
        <v>237</v>
      </c>
      <c r="T60" s="125"/>
      <c r="U60" s="114"/>
      <c r="V60" s="124"/>
      <c r="W60" s="115" t="s">
        <v>24</v>
      </c>
      <c r="X60" s="52"/>
      <c r="Y60" s="52" t="s">
        <v>24</v>
      </c>
    </row>
    <row r="61" spans="1:25" ht="30.75" thickBot="1" x14ac:dyDescent="0.3">
      <c r="A61" s="104">
        <v>51</v>
      </c>
      <c r="B61" s="105" t="s">
        <v>4893</v>
      </c>
      <c r="C61" s="52" t="s">
        <v>54</v>
      </c>
      <c r="D61" s="52">
        <f t="shared" si="1"/>
        <v>23</v>
      </c>
      <c r="E61" s="133" t="s">
        <v>4894</v>
      </c>
      <c r="F61" s="121">
        <v>41374</v>
      </c>
      <c r="G61" s="53" t="s">
        <v>231</v>
      </c>
      <c r="H61" s="53" t="s">
        <v>365</v>
      </c>
      <c r="I61" s="52" t="s">
        <v>283</v>
      </c>
      <c r="J61" s="52" t="s">
        <v>234</v>
      </c>
      <c r="K61" s="52" t="s">
        <v>4775</v>
      </c>
      <c r="L61" s="122" t="s">
        <v>4895</v>
      </c>
      <c r="M61" s="114" t="s">
        <v>235</v>
      </c>
      <c r="N61" s="115" t="s">
        <v>484</v>
      </c>
      <c r="O61" s="52" t="s">
        <v>227</v>
      </c>
      <c r="P61" s="116">
        <v>320000000</v>
      </c>
      <c r="Q61" s="116">
        <v>320000000</v>
      </c>
      <c r="R61" s="118">
        <v>0</v>
      </c>
      <c r="S61" s="114" t="s">
        <v>237</v>
      </c>
      <c r="T61" s="125"/>
      <c r="U61" s="114"/>
      <c r="V61" s="124"/>
      <c r="W61" s="115" t="s">
        <v>24</v>
      </c>
      <c r="X61" s="52"/>
      <c r="Y61" s="52" t="s">
        <v>24</v>
      </c>
    </row>
    <row r="62" spans="1:25" ht="30.75" thickBot="1" x14ac:dyDescent="0.3">
      <c r="A62" s="104">
        <v>52</v>
      </c>
      <c r="B62" s="105" t="s">
        <v>4896</v>
      </c>
      <c r="C62" s="52" t="s">
        <v>54</v>
      </c>
      <c r="D62" s="52">
        <f t="shared" si="1"/>
        <v>23</v>
      </c>
      <c r="E62" s="133" t="s">
        <v>4897</v>
      </c>
      <c r="F62" s="112">
        <v>41821</v>
      </c>
      <c r="G62" s="53" t="s">
        <v>231</v>
      </c>
      <c r="H62" s="53" t="s">
        <v>365</v>
      </c>
      <c r="I62" s="52" t="s">
        <v>283</v>
      </c>
      <c r="J62" s="52" t="s">
        <v>234</v>
      </c>
      <c r="K62" s="52" t="s">
        <v>4775</v>
      </c>
      <c r="L62" s="122" t="s">
        <v>4898</v>
      </c>
      <c r="M62" s="114" t="s">
        <v>235</v>
      </c>
      <c r="N62" s="115" t="s">
        <v>484</v>
      </c>
      <c r="O62" s="52" t="s">
        <v>256</v>
      </c>
      <c r="P62" s="116">
        <v>82030000</v>
      </c>
      <c r="Q62" s="116">
        <v>23080000</v>
      </c>
      <c r="R62" s="118">
        <v>0</v>
      </c>
      <c r="S62" s="114" t="s">
        <v>237</v>
      </c>
      <c r="T62" s="125"/>
      <c r="U62" s="114"/>
      <c r="V62" s="124"/>
      <c r="W62" s="115" t="s">
        <v>24</v>
      </c>
      <c r="X62" s="52"/>
      <c r="Y62" s="52" t="s">
        <v>24</v>
      </c>
    </row>
    <row r="63" spans="1:25" ht="30.75" thickBot="1" x14ac:dyDescent="0.3">
      <c r="A63" s="104">
        <v>53</v>
      </c>
      <c r="B63" s="105" t="s">
        <v>4899</v>
      </c>
      <c r="C63" s="52" t="s">
        <v>54</v>
      </c>
      <c r="D63" s="52">
        <f t="shared" si="1"/>
        <v>23</v>
      </c>
      <c r="E63" s="133" t="s">
        <v>4900</v>
      </c>
      <c r="F63" s="112">
        <v>40816</v>
      </c>
      <c r="G63" s="53" t="s">
        <v>231</v>
      </c>
      <c r="H63" s="53" t="s">
        <v>365</v>
      </c>
      <c r="I63" s="52" t="s">
        <v>283</v>
      </c>
      <c r="J63" s="52" t="s">
        <v>234</v>
      </c>
      <c r="K63" s="52" t="s">
        <v>4784</v>
      </c>
      <c r="L63" s="122" t="s">
        <v>4901</v>
      </c>
      <c r="M63" s="114" t="s">
        <v>235</v>
      </c>
      <c r="N63" s="115" t="s">
        <v>484</v>
      </c>
      <c r="O63" s="52" t="s">
        <v>227</v>
      </c>
      <c r="P63" s="116">
        <v>30650000</v>
      </c>
      <c r="Q63" s="116">
        <v>30650000</v>
      </c>
      <c r="R63" s="118">
        <v>0</v>
      </c>
      <c r="S63" s="114" t="s">
        <v>228</v>
      </c>
      <c r="T63" s="123">
        <v>42282</v>
      </c>
      <c r="U63" s="114" t="s">
        <v>229</v>
      </c>
      <c r="V63" s="124">
        <v>0</v>
      </c>
      <c r="W63" s="115" t="s">
        <v>24</v>
      </c>
      <c r="X63" s="52"/>
      <c r="Y63" s="52" t="s">
        <v>24</v>
      </c>
    </row>
    <row r="64" spans="1:25" ht="30.75" thickBot="1" x14ac:dyDescent="0.3">
      <c r="A64" s="104">
        <v>54</v>
      </c>
      <c r="B64" s="105" t="s">
        <v>4902</v>
      </c>
      <c r="C64" s="52" t="s">
        <v>54</v>
      </c>
      <c r="D64" s="52">
        <f t="shared" si="1"/>
        <v>23</v>
      </c>
      <c r="E64" s="133" t="s">
        <v>4903</v>
      </c>
      <c r="F64" s="112">
        <v>42808</v>
      </c>
      <c r="G64" s="53" t="s">
        <v>247</v>
      </c>
      <c r="H64" s="53" t="s">
        <v>351</v>
      </c>
      <c r="I64" s="52" t="s">
        <v>233</v>
      </c>
      <c r="J64" s="52" t="s">
        <v>234</v>
      </c>
      <c r="K64" s="52" t="s">
        <v>4784</v>
      </c>
      <c r="L64" s="122" t="s">
        <v>4904</v>
      </c>
      <c r="M64" s="114" t="s">
        <v>243</v>
      </c>
      <c r="N64" s="115" t="s">
        <v>507</v>
      </c>
      <c r="O64" s="52" t="s">
        <v>227</v>
      </c>
      <c r="P64" s="116">
        <v>0</v>
      </c>
      <c r="Q64" s="116">
        <v>0</v>
      </c>
      <c r="R64" s="118">
        <v>0</v>
      </c>
      <c r="S64" s="114" t="s">
        <v>228</v>
      </c>
      <c r="T64" s="123">
        <v>43054</v>
      </c>
      <c r="U64" s="114" t="s">
        <v>229</v>
      </c>
      <c r="V64" s="124">
        <v>0</v>
      </c>
      <c r="W64" s="115" t="s">
        <v>24</v>
      </c>
      <c r="X64" s="52"/>
      <c r="Y64" s="52" t="s">
        <v>24</v>
      </c>
    </row>
    <row r="65" spans="1:25" ht="30.75" thickBot="1" x14ac:dyDescent="0.3">
      <c r="A65" s="104">
        <v>55</v>
      </c>
      <c r="B65" s="105" t="s">
        <v>4905</v>
      </c>
      <c r="C65" s="52" t="s">
        <v>54</v>
      </c>
      <c r="D65" s="52">
        <f t="shared" si="1"/>
        <v>23</v>
      </c>
      <c r="E65" s="133" t="s">
        <v>4906</v>
      </c>
      <c r="F65" s="112">
        <v>42090</v>
      </c>
      <c r="G65" s="53" t="s">
        <v>231</v>
      </c>
      <c r="H65" s="53" t="s">
        <v>365</v>
      </c>
      <c r="I65" s="52" t="s">
        <v>283</v>
      </c>
      <c r="J65" s="52" t="s">
        <v>234</v>
      </c>
      <c r="K65" s="52" t="s">
        <v>4775</v>
      </c>
      <c r="L65" s="122" t="s">
        <v>4907</v>
      </c>
      <c r="M65" s="114" t="s">
        <v>235</v>
      </c>
      <c r="N65" s="115" t="s">
        <v>484</v>
      </c>
      <c r="O65" s="52" t="s">
        <v>227</v>
      </c>
      <c r="P65" s="116">
        <v>377000000</v>
      </c>
      <c r="Q65" s="116">
        <v>377000000</v>
      </c>
      <c r="R65" s="118">
        <v>0</v>
      </c>
      <c r="S65" s="114" t="s">
        <v>237</v>
      </c>
      <c r="T65" s="125"/>
      <c r="U65" s="114"/>
      <c r="V65" s="124"/>
      <c r="W65" s="115" t="s">
        <v>24</v>
      </c>
      <c r="X65" s="52"/>
      <c r="Y65" s="52" t="s">
        <v>24</v>
      </c>
    </row>
    <row r="66" spans="1:25" ht="30.75" thickBot="1" x14ac:dyDescent="0.3">
      <c r="A66" s="104">
        <v>56</v>
      </c>
      <c r="B66" s="105" t="s">
        <v>4908</v>
      </c>
      <c r="C66" s="52" t="s">
        <v>54</v>
      </c>
      <c r="D66" s="52">
        <f t="shared" si="1"/>
        <v>23</v>
      </c>
      <c r="E66" s="133" t="s">
        <v>4909</v>
      </c>
      <c r="F66" s="112">
        <v>41530</v>
      </c>
      <c r="G66" s="53" t="s">
        <v>231</v>
      </c>
      <c r="H66" s="53" t="s">
        <v>365</v>
      </c>
      <c r="I66" s="52" t="s">
        <v>283</v>
      </c>
      <c r="J66" s="52" t="s">
        <v>234</v>
      </c>
      <c r="K66" s="52" t="s">
        <v>4784</v>
      </c>
      <c r="L66" s="122" t="s">
        <v>4910</v>
      </c>
      <c r="M66" s="114" t="s">
        <v>235</v>
      </c>
      <c r="N66" s="115" t="s">
        <v>484</v>
      </c>
      <c r="O66" s="52" t="s">
        <v>227</v>
      </c>
      <c r="P66" s="116">
        <v>75704050</v>
      </c>
      <c r="Q66" s="116">
        <v>75704050</v>
      </c>
      <c r="R66" s="118">
        <v>0</v>
      </c>
      <c r="S66" s="114" t="s">
        <v>228</v>
      </c>
      <c r="T66" s="123">
        <v>43181</v>
      </c>
      <c r="U66" s="114" t="s">
        <v>229</v>
      </c>
      <c r="V66" s="124">
        <v>0</v>
      </c>
      <c r="W66" s="115" t="s">
        <v>24</v>
      </c>
      <c r="X66" s="52"/>
      <c r="Y66" s="52" t="s">
        <v>24</v>
      </c>
    </row>
    <row r="67" spans="1:25" ht="30.75" thickBot="1" x14ac:dyDescent="0.3">
      <c r="A67" s="104">
        <v>57</v>
      </c>
      <c r="B67" s="105" t="s">
        <v>4911</v>
      </c>
      <c r="C67" s="52" t="s">
        <v>54</v>
      </c>
      <c r="D67" s="52">
        <f t="shared" si="1"/>
        <v>23</v>
      </c>
      <c r="E67" s="133" t="s">
        <v>4912</v>
      </c>
      <c r="F67" s="112">
        <v>41025</v>
      </c>
      <c r="G67" s="53" t="s">
        <v>231</v>
      </c>
      <c r="H67" s="53" t="s">
        <v>365</v>
      </c>
      <c r="I67" s="52" t="s">
        <v>283</v>
      </c>
      <c r="J67" s="52" t="s">
        <v>234</v>
      </c>
      <c r="K67" s="52" t="s">
        <v>4784</v>
      </c>
      <c r="L67" s="122" t="s">
        <v>4913</v>
      </c>
      <c r="M67" s="114" t="s">
        <v>235</v>
      </c>
      <c r="N67" s="115" t="s">
        <v>484</v>
      </c>
      <c r="O67" s="52" t="s">
        <v>227</v>
      </c>
      <c r="P67" s="116">
        <v>90000000</v>
      </c>
      <c r="Q67" s="116">
        <v>90000000</v>
      </c>
      <c r="R67" s="118">
        <v>0</v>
      </c>
      <c r="S67" s="114" t="s">
        <v>228</v>
      </c>
      <c r="T67" s="123">
        <v>42923</v>
      </c>
      <c r="U67" s="114" t="s">
        <v>229</v>
      </c>
      <c r="V67" s="124">
        <v>0</v>
      </c>
      <c r="W67" s="115" t="s">
        <v>24</v>
      </c>
      <c r="X67" s="52"/>
      <c r="Y67" s="52" t="s">
        <v>24</v>
      </c>
    </row>
    <row r="68" spans="1:25" ht="30.75" thickBot="1" x14ac:dyDescent="0.3">
      <c r="A68" s="104">
        <v>58</v>
      </c>
      <c r="B68" s="105" t="s">
        <v>4914</v>
      </c>
      <c r="C68" s="52" t="s">
        <v>54</v>
      </c>
      <c r="D68" s="52">
        <f t="shared" si="1"/>
        <v>23</v>
      </c>
      <c r="E68" s="133" t="s">
        <v>4915</v>
      </c>
      <c r="F68" s="112">
        <v>41806</v>
      </c>
      <c r="G68" s="53" t="s">
        <v>231</v>
      </c>
      <c r="H68" s="53" t="s">
        <v>365</v>
      </c>
      <c r="I68" s="52" t="s">
        <v>283</v>
      </c>
      <c r="J68" s="52" t="s">
        <v>234</v>
      </c>
      <c r="K68" s="52" t="s">
        <v>4775</v>
      </c>
      <c r="L68" s="122" t="s">
        <v>4916</v>
      </c>
      <c r="M68" s="114" t="s">
        <v>235</v>
      </c>
      <c r="N68" s="115" t="s">
        <v>484</v>
      </c>
      <c r="O68" s="52" t="s">
        <v>251</v>
      </c>
      <c r="P68" s="116">
        <v>728515000</v>
      </c>
      <c r="Q68" s="116">
        <v>728515000</v>
      </c>
      <c r="R68" s="118">
        <v>0</v>
      </c>
      <c r="S68" s="114" t="s">
        <v>237</v>
      </c>
      <c r="T68" s="125"/>
      <c r="U68" s="114"/>
      <c r="V68" s="124"/>
      <c r="W68" s="115" t="s">
        <v>24</v>
      </c>
      <c r="X68" s="52"/>
      <c r="Y68" s="52" t="s">
        <v>24</v>
      </c>
    </row>
    <row r="69" spans="1:25" ht="30.75" thickBot="1" x14ac:dyDescent="0.3">
      <c r="A69" s="104">
        <v>59</v>
      </c>
      <c r="B69" s="105" t="s">
        <v>4917</v>
      </c>
      <c r="C69" s="52" t="s">
        <v>54</v>
      </c>
      <c r="D69" s="52">
        <f t="shared" si="1"/>
        <v>23</v>
      </c>
      <c r="E69" s="133" t="s">
        <v>4918</v>
      </c>
      <c r="F69" s="128">
        <v>42058</v>
      </c>
      <c r="G69" s="53" t="s">
        <v>231</v>
      </c>
      <c r="H69" s="53" t="s">
        <v>365</v>
      </c>
      <c r="I69" s="52" t="s">
        <v>283</v>
      </c>
      <c r="J69" s="52" t="s">
        <v>234</v>
      </c>
      <c r="K69" s="52" t="s">
        <v>4775</v>
      </c>
      <c r="L69" s="122" t="s">
        <v>4919</v>
      </c>
      <c r="M69" s="114" t="s">
        <v>244</v>
      </c>
      <c r="N69" s="115" t="s">
        <v>544</v>
      </c>
      <c r="O69" s="52" t="s">
        <v>227</v>
      </c>
      <c r="P69" s="116">
        <v>40864654</v>
      </c>
      <c r="Q69" s="116">
        <v>40864654</v>
      </c>
      <c r="R69" s="118">
        <v>40864424</v>
      </c>
      <c r="S69" s="114" t="s">
        <v>237</v>
      </c>
      <c r="T69" s="125"/>
      <c r="U69" s="114"/>
      <c r="V69" s="124"/>
      <c r="W69" s="115" t="s">
        <v>24</v>
      </c>
      <c r="X69" s="52"/>
      <c r="Y69" s="52" t="s">
        <v>24</v>
      </c>
    </row>
    <row r="70" spans="1:25" ht="45.75" thickBot="1" x14ac:dyDescent="0.3">
      <c r="A70" s="104">
        <v>60</v>
      </c>
      <c r="B70" s="105" t="s">
        <v>4920</v>
      </c>
      <c r="C70" s="52" t="s">
        <v>54</v>
      </c>
      <c r="D70" s="52">
        <f t="shared" si="1"/>
        <v>23</v>
      </c>
      <c r="E70" s="133" t="s">
        <v>4921</v>
      </c>
      <c r="F70" s="128">
        <v>41408</v>
      </c>
      <c r="G70" s="53" t="s">
        <v>231</v>
      </c>
      <c r="H70" s="53" t="s">
        <v>365</v>
      </c>
      <c r="I70" s="52" t="s">
        <v>283</v>
      </c>
      <c r="J70" s="52" t="s">
        <v>234</v>
      </c>
      <c r="K70" s="52" t="s">
        <v>4775</v>
      </c>
      <c r="L70" s="122" t="s">
        <v>4922</v>
      </c>
      <c r="M70" s="114" t="s">
        <v>235</v>
      </c>
      <c r="N70" s="115" t="s">
        <v>484</v>
      </c>
      <c r="O70" s="127" t="s">
        <v>236</v>
      </c>
      <c r="P70" s="116">
        <v>516000000</v>
      </c>
      <c r="Q70" s="116">
        <v>516000000</v>
      </c>
      <c r="R70" s="118">
        <v>0</v>
      </c>
      <c r="S70" s="114" t="s">
        <v>237</v>
      </c>
      <c r="T70" s="125"/>
      <c r="U70" s="114"/>
      <c r="V70" s="124"/>
      <c r="W70" s="115" t="s">
        <v>24</v>
      </c>
      <c r="X70" s="52"/>
      <c r="Y70" s="52" t="s">
        <v>24</v>
      </c>
    </row>
    <row r="71" spans="1:25" ht="48.6" customHeight="1" thickBot="1" x14ac:dyDescent="0.3">
      <c r="A71" s="104">
        <v>61</v>
      </c>
      <c r="B71" s="105" t="s">
        <v>4923</v>
      </c>
      <c r="C71" s="52" t="s">
        <v>54</v>
      </c>
      <c r="D71" s="52">
        <f t="shared" si="1"/>
        <v>23</v>
      </c>
      <c r="E71" s="133" t="s">
        <v>4924</v>
      </c>
      <c r="F71" s="112">
        <v>43172</v>
      </c>
      <c r="G71" s="53" t="s">
        <v>231</v>
      </c>
      <c r="H71" s="53" t="s">
        <v>363</v>
      </c>
      <c r="I71" s="52" t="s">
        <v>233</v>
      </c>
      <c r="J71" s="52" t="s">
        <v>234</v>
      </c>
      <c r="K71" s="52" t="s">
        <v>4784</v>
      </c>
      <c r="L71" s="122" t="s">
        <v>4925</v>
      </c>
      <c r="M71" s="114" t="s">
        <v>280</v>
      </c>
      <c r="N71" s="115" t="s">
        <v>942</v>
      </c>
      <c r="O71" s="52" t="s">
        <v>227</v>
      </c>
      <c r="P71" s="118">
        <v>22031024400</v>
      </c>
      <c r="Q71" s="118">
        <v>0</v>
      </c>
      <c r="R71" s="118">
        <v>0</v>
      </c>
      <c r="S71" s="114" t="s">
        <v>228</v>
      </c>
      <c r="T71" s="123">
        <v>43846</v>
      </c>
      <c r="U71" s="114" t="s">
        <v>229</v>
      </c>
      <c r="V71" s="124">
        <v>0</v>
      </c>
      <c r="W71" s="115" t="s">
        <v>24</v>
      </c>
      <c r="X71" s="52"/>
      <c r="Y71" s="52" t="s">
        <v>24</v>
      </c>
    </row>
    <row r="72" spans="1:25" ht="30.75" thickBot="1" x14ac:dyDescent="0.3">
      <c r="A72" s="104">
        <v>62</v>
      </c>
      <c r="B72" s="105" t="s">
        <v>4926</v>
      </c>
      <c r="C72" s="52" t="s">
        <v>54</v>
      </c>
      <c r="D72" s="52">
        <f t="shared" si="1"/>
        <v>23</v>
      </c>
      <c r="E72" s="133" t="s">
        <v>4927</v>
      </c>
      <c r="F72" s="112">
        <v>41352</v>
      </c>
      <c r="G72" s="53" t="s">
        <v>231</v>
      </c>
      <c r="H72" s="53" t="s">
        <v>365</v>
      </c>
      <c r="I72" s="52" t="s">
        <v>283</v>
      </c>
      <c r="J72" s="52" t="s">
        <v>234</v>
      </c>
      <c r="K72" s="52" t="s">
        <v>4775</v>
      </c>
      <c r="L72" s="122" t="s">
        <v>4928</v>
      </c>
      <c r="M72" s="114" t="s">
        <v>243</v>
      </c>
      <c r="N72" s="115" t="s">
        <v>507</v>
      </c>
      <c r="O72" s="52" t="s">
        <v>256</v>
      </c>
      <c r="P72" s="116">
        <v>417000000</v>
      </c>
      <c r="Q72" s="116">
        <v>417000000</v>
      </c>
      <c r="R72" s="118">
        <v>0</v>
      </c>
      <c r="S72" s="114" t="s">
        <v>237</v>
      </c>
      <c r="T72" s="125"/>
      <c r="U72" s="114"/>
      <c r="V72" s="124"/>
      <c r="W72" s="115" t="s">
        <v>24</v>
      </c>
      <c r="X72" s="52"/>
      <c r="Y72" s="52" t="s">
        <v>24</v>
      </c>
    </row>
    <row r="73" spans="1:25" ht="30.75" thickBot="1" x14ac:dyDescent="0.3">
      <c r="A73" s="104">
        <v>63</v>
      </c>
      <c r="B73" s="105" t="s">
        <v>4929</v>
      </c>
      <c r="C73" s="52" t="s">
        <v>54</v>
      </c>
      <c r="D73" s="52">
        <f t="shared" si="1"/>
        <v>23</v>
      </c>
      <c r="E73" s="133" t="s">
        <v>4930</v>
      </c>
      <c r="F73" s="128">
        <v>41402</v>
      </c>
      <c r="G73" s="53" t="s">
        <v>231</v>
      </c>
      <c r="H73" s="53" t="s">
        <v>365</v>
      </c>
      <c r="I73" s="52" t="s">
        <v>283</v>
      </c>
      <c r="J73" s="52" t="s">
        <v>234</v>
      </c>
      <c r="K73" s="52" t="s">
        <v>4775</v>
      </c>
      <c r="L73" s="122" t="s">
        <v>4931</v>
      </c>
      <c r="M73" s="114" t="s">
        <v>235</v>
      </c>
      <c r="N73" s="115" t="s">
        <v>484</v>
      </c>
      <c r="O73" s="52" t="s">
        <v>227</v>
      </c>
      <c r="P73" s="116">
        <v>346770000</v>
      </c>
      <c r="Q73" s="116">
        <v>346770000</v>
      </c>
      <c r="R73" s="118">
        <v>0</v>
      </c>
      <c r="S73" s="114" t="s">
        <v>237</v>
      </c>
      <c r="T73" s="125"/>
      <c r="U73" s="114"/>
      <c r="V73" s="124"/>
      <c r="W73" s="115" t="s">
        <v>24</v>
      </c>
      <c r="X73" s="52"/>
      <c r="Y73" s="52" t="s">
        <v>24</v>
      </c>
    </row>
    <row r="74" spans="1:25" ht="30.75" thickBot="1" x14ac:dyDescent="0.3">
      <c r="A74" s="104">
        <v>64</v>
      </c>
      <c r="B74" s="105" t="s">
        <v>4932</v>
      </c>
      <c r="C74" s="52" t="s">
        <v>54</v>
      </c>
      <c r="D74" s="52">
        <f t="shared" si="1"/>
        <v>23</v>
      </c>
      <c r="E74" s="133" t="s">
        <v>4933</v>
      </c>
      <c r="F74" s="112">
        <v>40813</v>
      </c>
      <c r="G74" s="53" t="s">
        <v>231</v>
      </c>
      <c r="H74" s="53" t="s">
        <v>328</v>
      </c>
      <c r="I74" s="52" t="s">
        <v>283</v>
      </c>
      <c r="J74" s="52" t="s">
        <v>234</v>
      </c>
      <c r="K74" s="52" t="s">
        <v>4775</v>
      </c>
      <c r="L74" s="122" t="s">
        <v>4934</v>
      </c>
      <c r="M74" s="114" t="s">
        <v>235</v>
      </c>
      <c r="N74" s="115" t="s">
        <v>484</v>
      </c>
      <c r="O74" s="127" t="s">
        <v>256</v>
      </c>
      <c r="P74" s="116">
        <v>527480000</v>
      </c>
      <c r="Q74" s="116">
        <v>527480000</v>
      </c>
      <c r="R74" s="118">
        <v>0</v>
      </c>
      <c r="S74" s="114" t="s">
        <v>237</v>
      </c>
      <c r="T74" s="125"/>
      <c r="U74" s="114"/>
      <c r="V74" s="124"/>
      <c r="W74" s="115" t="s">
        <v>24</v>
      </c>
      <c r="X74" s="52"/>
      <c r="Y74" s="52" t="s">
        <v>24</v>
      </c>
    </row>
    <row r="75" spans="1:25" ht="30.75" thickBot="1" x14ac:dyDescent="0.3">
      <c r="A75" s="104">
        <v>65</v>
      </c>
      <c r="B75" s="105" t="s">
        <v>4935</v>
      </c>
      <c r="C75" s="52" t="s">
        <v>54</v>
      </c>
      <c r="D75" s="52">
        <f t="shared" si="1"/>
        <v>23</v>
      </c>
      <c r="E75" s="133" t="s">
        <v>4936</v>
      </c>
      <c r="F75" s="128">
        <v>41381</v>
      </c>
      <c r="G75" s="53" t="s">
        <v>231</v>
      </c>
      <c r="H75" s="53" t="s">
        <v>365</v>
      </c>
      <c r="I75" s="52" t="s">
        <v>283</v>
      </c>
      <c r="J75" s="52" t="s">
        <v>234</v>
      </c>
      <c r="K75" s="52" t="s">
        <v>4775</v>
      </c>
      <c r="L75" s="122" t="s">
        <v>4937</v>
      </c>
      <c r="M75" s="114" t="s">
        <v>243</v>
      </c>
      <c r="N75" s="115" t="s">
        <v>507</v>
      </c>
      <c r="O75" s="127" t="s">
        <v>227</v>
      </c>
      <c r="P75" s="116">
        <v>84742645</v>
      </c>
      <c r="Q75" s="116">
        <v>82675752</v>
      </c>
      <c r="R75" s="118">
        <v>0</v>
      </c>
      <c r="S75" s="114" t="s">
        <v>237</v>
      </c>
      <c r="T75" s="125"/>
      <c r="U75" s="114"/>
      <c r="V75" s="124"/>
      <c r="W75" s="115" t="s">
        <v>24</v>
      </c>
      <c r="X75" s="52"/>
      <c r="Y75" s="52" t="s">
        <v>24</v>
      </c>
    </row>
    <row r="76" spans="1:25" ht="30.75" thickBot="1" x14ac:dyDescent="0.3">
      <c r="A76" s="104">
        <v>66</v>
      </c>
      <c r="B76" s="105" t="s">
        <v>4938</v>
      </c>
      <c r="C76" s="52" t="s">
        <v>54</v>
      </c>
      <c r="D76" s="52">
        <f t="shared" si="1"/>
        <v>23</v>
      </c>
      <c r="E76" s="133" t="s">
        <v>4939</v>
      </c>
      <c r="F76" s="128">
        <v>41313</v>
      </c>
      <c r="G76" s="53" t="s">
        <v>231</v>
      </c>
      <c r="H76" s="53" t="s">
        <v>347</v>
      </c>
      <c r="I76" s="52" t="s">
        <v>283</v>
      </c>
      <c r="J76" s="52" t="s">
        <v>234</v>
      </c>
      <c r="K76" s="52" t="s">
        <v>4784</v>
      </c>
      <c r="L76" s="122" t="s">
        <v>4940</v>
      </c>
      <c r="M76" s="114" t="s">
        <v>243</v>
      </c>
      <c r="N76" s="115" t="s">
        <v>507</v>
      </c>
      <c r="O76" s="52" t="s">
        <v>227</v>
      </c>
      <c r="P76" s="116">
        <v>20200000</v>
      </c>
      <c r="Q76" s="116">
        <v>20200000</v>
      </c>
      <c r="R76" s="118">
        <v>0</v>
      </c>
      <c r="S76" s="114" t="s">
        <v>228</v>
      </c>
      <c r="T76" s="123">
        <v>42405</v>
      </c>
      <c r="U76" s="114" t="s">
        <v>229</v>
      </c>
      <c r="V76" s="124">
        <v>0</v>
      </c>
      <c r="W76" s="115" t="s">
        <v>24</v>
      </c>
      <c r="X76" s="52"/>
      <c r="Y76" s="52" t="s">
        <v>24</v>
      </c>
    </row>
    <row r="77" spans="1:25" ht="30.75" thickBot="1" x14ac:dyDescent="0.3">
      <c r="A77" s="104">
        <v>67</v>
      </c>
      <c r="B77" s="105" t="s">
        <v>4941</v>
      </c>
      <c r="C77" s="52" t="s">
        <v>54</v>
      </c>
      <c r="D77" s="52">
        <f t="shared" si="1"/>
        <v>23</v>
      </c>
      <c r="E77" s="133" t="s">
        <v>4942</v>
      </c>
      <c r="F77" s="112">
        <v>41472</v>
      </c>
      <c r="G77" s="53" t="s">
        <v>231</v>
      </c>
      <c r="H77" s="53" t="s">
        <v>365</v>
      </c>
      <c r="I77" s="52" t="s">
        <v>283</v>
      </c>
      <c r="J77" s="52" t="s">
        <v>234</v>
      </c>
      <c r="K77" s="52" t="s">
        <v>4784</v>
      </c>
      <c r="L77" s="122" t="s">
        <v>4943</v>
      </c>
      <c r="M77" s="114" t="s">
        <v>250</v>
      </c>
      <c r="N77" s="115" t="s">
        <v>587</v>
      </c>
      <c r="O77" s="52" t="s">
        <v>227</v>
      </c>
      <c r="P77" s="116">
        <v>283000000</v>
      </c>
      <c r="Q77" s="116">
        <v>283000000</v>
      </c>
      <c r="R77" s="118">
        <v>0</v>
      </c>
      <c r="S77" s="114" t="s">
        <v>228</v>
      </c>
      <c r="T77" s="123">
        <v>43083</v>
      </c>
      <c r="U77" s="114" t="s">
        <v>229</v>
      </c>
      <c r="V77" s="124">
        <v>0</v>
      </c>
      <c r="W77" s="115" t="s">
        <v>24</v>
      </c>
      <c r="X77" s="52"/>
      <c r="Y77" s="52" t="s">
        <v>24</v>
      </c>
    </row>
    <row r="78" spans="1:25" ht="30.75" thickBot="1" x14ac:dyDescent="0.3">
      <c r="A78" s="104">
        <v>68</v>
      </c>
      <c r="B78" s="105" t="s">
        <v>4944</v>
      </c>
      <c r="C78" s="52" t="s">
        <v>54</v>
      </c>
      <c r="D78" s="52">
        <f t="shared" si="1"/>
        <v>23</v>
      </c>
      <c r="E78" s="133" t="s">
        <v>4945</v>
      </c>
      <c r="F78" s="112">
        <v>40109</v>
      </c>
      <c r="G78" s="53" t="s">
        <v>231</v>
      </c>
      <c r="H78" s="53" t="s">
        <v>355</v>
      </c>
      <c r="I78" s="52" t="s">
        <v>283</v>
      </c>
      <c r="J78" s="52" t="s">
        <v>234</v>
      </c>
      <c r="K78" s="52" t="s">
        <v>4775</v>
      </c>
      <c r="L78" s="122" t="s">
        <v>4946</v>
      </c>
      <c r="M78" s="114" t="s">
        <v>243</v>
      </c>
      <c r="N78" s="115" t="s">
        <v>507</v>
      </c>
      <c r="O78" s="52" t="s">
        <v>256</v>
      </c>
      <c r="P78" s="116">
        <v>0</v>
      </c>
      <c r="Q78" s="116">
        <v>0</v>
      </c>
      <c r="R78" s="118">
        <v>0</v>
      </c>
      <c r="S78" s="114" t="s">
        <v>237</v>
      </c>
      <c r="T78" s="125"/>
      <c r="U78" s="114"/>
      <c r="V78" s="124"/>
      <c r="W78" s="115" t="s">
        <v>24</v>
      </c>
      <c r="X78" s="52"/>
      <c r="Y78" s="52" t="s">
        <v>24</v>
      </c>
    </row>
    <row r="79" spans="1:25" ht="30.75" thickBot="1" x14ac:dyDescent="0.3">
      <c r="A79" s="104">
        <v>69</v>
      </c>
      <c r="B79" s="105" t="s">
        <v>4947</v>
      </c>
      <c r="C79" s="52" t="s">
        <v>54</v>
      </c>
      <c r="D79" s="52">
        <f t="shared" si="1"/>
        <v>23</v>
      </c>
      <c r="E79" s="133" t="s">
        <v>4948</v>
      </c>
      <c r="F79" s="128">
        <v>41921</v>
      </c>
      <c r="G79" s="53" t="s">
        <v>231</v>
      </c>
      <c r="H79" s="53" t="s">
        <v>365</v>
      </c>
      <c r="I79" s="52" t="s">
        <v>283</v>
      </c>
      <c r="J79" s="52" t="s">
        <v>234</v>
      </c>
      <c r="K79" s="52" t="s">
        <v>4775</v>
      </c>
      <c r="L79" s="122" t="s">
        <v>4949</v>
      </c>
      <c r="M79" s="114" t="s">
        <v>235</v>
      </c>
      <c r="N79" s="115" t="s">
        <v>484</v>
      </c>
      <c r="O79" s="52" t="s">
        <v>236</v>
      </c>
      <c r="P79" s="116">
        <v>378500000</v>
      </c>
      <c r="Q79" s="116">
        <v>378500000</v>
      </c>
      <c r="R79" s="118">
        <v>0</v>
      </c>
      <c r="S79" s="114" t="s">
        <v>237</v>
      </c>
      <c r="T79" s="125"/>
      <c r="U79" s="114"/>
      <c r="V79" s="124"/>
      <c r="W79" s="115" t="s">
        <v>24</v>
      </c>
      <c r="X79" s="52"/>
      <c r="Y79" s="52" t="s">
        <v>24</v>
      </c>
    </row>
    <row r="80" spans="1:25" ht="30.75" thickBot="1" x14ac:dyDescent="0.3">
      <c r="A80" s="104">
        <v>70</v>
      </c>
      <c r="B80" s="105" t="s">
        <v>4950</v>
      </c>
      <c r="C80" s="52" t="s">
        <v>54</v>
      </c>
      <c r="D80" s="52">
        <f t="shared" si="1"/>
        <v>23</v>
      </c>
      <c r="E80" s="133" t="s">
        <v>4951</v>
      </c>
      <c r="F80" s="112">
        <v>41372</v>
      </c>
      <c r="G80" s="53" t="s">
        <v>231</v>
      </c>
      <c r="H80" s="53" t="s">
        <v>365</v>
      </c>
      <c r="I80" s="52" t="s">
        <v>283</v>
      </c>
      <c r="J80" s="52" t="s">
        <v>234</v>
      </c>
      <c r="K80" s="52" t="s">
        <v>4775</v>
      </c>
      <c r="L80" s="122" t="s">
        <v>4952</v>
      </c>
      <c r="M80" s="114" t="s">
        <v>235</v>
      </c>
      <c r="N80" s="115" t="s">
        <v>484</v>
      </c>
      <c r="O80" s="52" t="s">
        <v>227</v>
      </c>
      <c r="P80" s="116">
        <v>3442765925</v>
      </c>
      <c r="Q80" s="116">
        <v>3442765925</v>
      </c>
      <c r="R80" s="118">
        <v>0</v>
      </c>
      <c r="S80" s="114" t="s">
        <v>237</v>
      </c>
      <c r="T80" s="125"/>
      <c r="U80" s="114"/>
      <c r="V80" s="124"/>
      <c r="W80" s="115" t="s">
        <v>24</v>
      </c>
      <c r="X80" s="52"/>
      <c r="Y80" s="52" t="s">
        <v>24</v>
      </c>
    </row>
    <row r="81" spans="1:26" ht="30.75" thickBot="1" x14ac:dyDescent="0.3">
      <c r="A81" s="104">
        <v>71</v>
      </c>
      <c r="B81" s="105" t="s">
        <v>4953</v>
      </c>
      <c r="C81" s="52" t="s">
        <v>54</v>
      </c>
      <c r="D81" s="52">
        <f t="shared" si="1"/>
        <v>23</v>
      </c>
      <c r="E81" s="133" t="s">
        <v>4954</v>
      </c>
      <c r="F81" s="128">
        <v>41662</v>
      </c>
      <c r="G81" s="53" t="s">
        <v>231</v>
      </c>
      <c r="H81" s="53" t="s">
        <v>365</v>
      </c>
      <c r="I81" s="52" t="s">
        <v>4955</v>
      </c>
      <c r="J81" s="52" t="s">
        <v>234</v>
      </c>
      <c r="K81" s="52" t="s">
        <v>4775</v>
      </c>
      <c r="L81" s="122" t="s">
        <v>4956</v>
      </c>
      <c r="M81" s="114" t="s">
        <v>235</v>
      </c>
      <c r="N81" s="115" t="s">
        <v>484</v>
      </c>
      <c r="O81" s="52" t="s">
        <v>227</v>
      </c>
      <c r="P81" s="116">
        <v>337610000</v>
      </c>
      <c r="Q81" s="116">
        <v>167600000</v>
      </c>
      <c r="R81" s="118">
        <v>0</v>
      </c>
      <c r="S81" s="114" t="s">
        <v>237</v>
      </c>
      <c r="T81" s="125"/>
      <c r="U81" s="114"/>
      <c r="V81" s="124"/>
      <c r="W81" s="115" t="s">
        <v>24</v>
      </c>
      <c r="X81" s="52"/>
      <c r="Y81" s="52" t="s">
        <v>24</v>
      </c>
    </row>
    <row r="82" spans="1:26" ht="30.75" thickBot="1" x14ac:dyDescent="0.3">
      <c r="A82" s="104">
        <v>72</v>
      </c>
      <c r="B82" s="105" t="s">
        <v>4957</v>
      </c>
      <c r="C82" s="52" t="s">
        <v>54</v>
      </c>
      <c r="D82" s="52">
        <f t="shared" si="1"/>
        <v>23</v>
      </c>
      <c r="E82" s="133" t="s">
        <v>4958</v>
      </c>
      <c r="F82" s="112">
        <v>41862</v>
      </c>
      <c r="G82" s="53" t="s">
        <v>231</v>
      </c>
      <c r="H82" s="53" t="s">
        <v>345</v>
      </c>
      <c r="I82" s="52" t="s">
        <v>283</v>
      </c>
      <c r="J82" s="52" t="s">
        <v>234</v>
      </c>
      <c r="K82" s="52" t="s">
        <v>4775</v>
      </c>
      <c r="L82" s="122" t="s">
        <v>4959</v>
      </c>
      <c r="M82" s="114" t="s">
        <v>243</v>
      </c>
      <c r="N82" s="115" t="s">
        <v>507</v>
      </c>
      <c r="O82" s="52" t="s">
        <v>256</v>
      </c>
      <c r="P82" s="116">
        <v>0</v>
      </c>
      <c r="Q82" s="116">
        <v>0</v>
      </c>
      <c r="R82" s="118">
        <v>0</v>
      </c>
      <c r="S82" s="114" t="s">
        <v>237</v>
      </c>
      <c r="T82" s="125"/>
      <c r="U82" s="114"/>
      <c r="V82" s="124"/>
      <c r="W82" s="115" t="s">
        <v>24</v>
      </c>
      <c r="X82" s="52"/>
      <c r="Y82" s="52" t="s">
        <v>24</v>
      </c>
    </row>
    <row r="83" spans="1:26" ht="30.75" thickBot="1" x14ac:dyDescent="0.3">
      <c r="A83" s="104">
        <v>73</v>
      </c>
      <c r="B83" s="105" t="s">
        <v>4960</v>
      </c>
      <c r="C83" s="52" t="s">
        <v>54</v>
      </c>
      <c r="D83" s="52">
        <f t="shared" si="1"/>
        <v>23</v>
      </c>
      <c r="E83" s="133" t="s">
        <v>4961</v>
      </c>
      <c r="F83" s="128">
        <v>41400</v>
      </c>
      <c r="G83" s="53" t="s">
        <v>231</v>
      </c>
      <c r="H83" s="53" t="s">
        <v>365</v>
      </c>
      <c r="I83" s="52" t="s">
        <v>283</v>
      </c>
      <c r="J83" s="52" t="s">
        <v>234</v>
      </c>
      <c r="K83" s="52" t="s">
        <v>4775</v>
      </c>
      <c r="L83" s="122" t="s">
        <v>4962</v>
      </c>
      <c r="M83" s="114" t="s">
        <v>235</v>
      </c>
      <c r="N83" s="115" t="s">
        <v>484</v>
      </c>
      <c r="O83" s="52" t="s">
        <v>227</v>
      </c>
      <c r="P83" s="116">
        <v>792000000</v>
      </c>
      <c r="Q83" s="116">
        <v>792000000</v>
      </c>
      <c r="R83" s="118">
        <v>0</v>
      </c>
      <c r="S83" s="114" t="s">
        <v>237</v>
      </c>
      <c r="T83" s="125"/>
      <c r="U83" s="114"/>
      <c r="V83" s="124"/>
      <c r="W83" s="115" t="s">
        <v>24</v>
      </c>
      <c r="X83" s="52"/>
      <c r="Y83" s="52" t="s">
        <v>24</v>
      </c>
    </row>
    <row r="84" spans="1:26" ht="60.75" thickBot="1" x14ac:dyDescent="0.3">
      <c r="A84" s="104">
        <v>74</v>
      </c>
      <c r="B84" s="105" t="s">
        <v>4963</v>
      </c>
      <c r="C84" s="52" t="s">
        <v>54</v>
      </c>
      <c r="D84" s="52">
        <f t="shared" ref="D84:D147" si="2">+LEN(E84)</f>
        <v>23</v>
      </c>
      <c r="E84" s="133" t="s">
        <v>5415</v>
      </c>
      <c r="F84" s="128">
        <v>41662</v>
      </c>
      <c r="G84" s="53" t="s">
        <v>231</v>
      </c>
      <c r="H84" s="53" t="s">
        <v>365</v>
      </c>
      <c r="I84" s="52" t="s">
        <v>283</v>
      </c>
      <c r="J84" s="52" t="s">
        <v>234</v>
      </c>
      <c r="K84" s="52" t="s">
        <v>4775</v>
      </c>
      <c r="L84" s="122" t="s">
        <v>4964</v>
      </c>
      <c r="M84" s="114" t="s">
        <v>235</v>
      </c>
      <c r="N84" s="115" t="s">
        <v>484</v>
      </c>
      <c r="O84" s="52" t="s">
        <v>251</v>
      </c>
      <c r="P84" s="116">
        <v>94750000</v>
      </c>
      <c r="Q84" s="116">
        <v>94750000</v>
      </c>
      <c r="R84" s="118">
        <v>0</v>
      </c>
      <c r="S84" s="114" t="s">
        <v>237</v>
      </c>
      <c r="T84" s="125"/>
      <c r="U84" s="114"/>
      <c r="V84" s="124"/>
      <c r="W84" s="115" t="s">
        <v>24</v>
      </c>
      <c r="X84" s="52"/>
      <c r="Y84" s="157" t="s">
        <v>5414</v>
      </c>
      <c r="Z84" s="158"/>
    </row>
    <row r="85" spans="1:26" ht="30.75" thickBot="1" x14ac:dyDescent="0.3">
      <c r="A85" s="104">
        <v>75</v>
      </c>
      <c r="B85" s="105" t="s">
        <v>4965</v>
      </c>
      <c r="C85" s="52" t="s">
        <v>54</v>
      </c>
      <c r="D85" s="52">
        <f t="shared" si="2"/>
        <v>23</v>
      </c>
      <c r="E85" s="133" t="s">
        <v>4966</v>
      </c>
      <c r="F85" s="128">
        <v>41394</v>
      </c>
      <c r="G85" s="53" t="s">
        <v>231</v>
      </c>
      <c r="H85" s="53" t="s">
        <v>365</v>
      </c>
      <c r="I85" s="52" t="s">
        <v>283</v>
      </c>
      <c r="J85" s="52" t="s">
        <v>234</v>
      </c>
      <c r="K85" s="52" t="s">
        <v>4775</v>
      </c>
      <c r="L85" s="122" t="s">
        <v>4967</v>
      </c>
      <c r="M85" s="114" t="s">
        <v>235</v>
      </c>
      <c r="N85" s="115" t="s">
        <v>484</v>
      </c>
      <c r="O85" s="52" t="s">
        <v>251</v>
      </c>
      <c r="P85" s="116">
        <v>687927500</v>
      </c>
      <c r="Q85" s="116">
        <v>687927500</v>
      </c>
      <c r="R85" s="118">
        <v>0</v>
      </c>
      <c r="S85" s="114" t="s">
        <v>237</v>
      </c>
      <c r="T85" s="125"/>
      <c r="U85" s="114"/>
      <c r="V85" s="124"/>
      <c r="W85" s="115" t="s">
        <v>24</v>
      </c>
      <c r="X85" s="52"/>
      <c r="Y85" s="52" t="s">
        <v>24</v>
      </c>
    </row>
    <row r="86" spans="1:26" ht="30.75" thickBot="1" x14ac:dyDescent="0.3">
      <c r="A86" s="104">
        <v>76</v>
      </c>
      <c r="B86" s="105" t="s">
        <v>4968</v>
      </c>
      <c r="C86" s="52" t="s">
        <v>54</v>
      </c>
      <c r="D86" s="52">
        <f t="shared" si="2"/>
        <v>23</v>
      </c>
      <c r="E86" s="133" t="s">
        <v>4969</v>
      </c>
      <c r="F86" s="112">
        <v>42109</v>
      </c>
      <c r="G86" s="53" t="s">
        <v>231</v>
      </c>
      <c r="H86" s="53" t="s">
        <v>355</v>
      </c>
      <c r="I86" s="52" t="s">
        <v>283</v>
      </c>
      <c r="J86" s="52" t="s">
        <v>234</v>
      </c>
      <c r="K86" s="52" t="s">
        <v>4775</v>
      </c>
      <c r="L86" s="135" t="s">
        <v>4970</v>
      </c>
      <c r="M86" s="114" t="s">
        <v>260</v>
      </c>
      <c r="N86" s="115" t="s">
        <v>708</v>
      </c>
      <c r="O86" s="52" t="s">
        <v>227</v>
      </c>
      <c r="P86" s="116">
        <v>0</v>
      </c>
      <c r="Q86" s="116">
        <v>0</v>
      </c>
      <c r="R86" s="118">
        <v>0</v>
      </c>
      <c r="S86" s="114" t="s">
        <v>237</v>
      </c>
      <c r="T86" s="125"/>
      <c r="U86" s="114"/>
      <c r="V86" s="124"/>
      <c r="W86" s="115" t="s">
        <v>24</v>
      </c>
      <c r="X86" s="52"/>
      <c r="Y86" s="52" t="s">
        <v>24</v>
      </c>
    </row>
    <row r="87" spans="1:26" ht="45.75" thickBot="1" x14ac:dyDescent="0.3">
      <c r="A87" s="104">
        <v>77</v>
      </c>
      <c r="B87" s="105" t="s">
        <v>4971</v>
      </c>
      <c r="C87" s="52" t="s">
        <v>54</v>
      </c>
      <c r="D87" s="52">
        <f t="shared" si="2"/>
        <v>23</v>
      </c>
      <c r="E87" s="133" t="s">
        <v>4972</v>
      </c>
      <c r="F87" s="128">
        <v>42179</v>
      </c>
      <c r="G87" s="53" t="s">
        <v>231</v>
      </c>
      <c r="H87" s="53" t="s">
        <v>355</v>
      </c>
      <c r="I87" s="52" t="s">
        <v>254</v>
      </c>
      <c r="J87" s="52" t="s">
        <v>234</v>
      </c>
      <c r="K87" s="52" t="s">
        <v>4775</v>
      </c>
      <c r="L87" s="122" t="s">
        <v>4973</v>
      </c>
      <c r="M87" s="114" t="s">
        <v>272</v>
      </c>
      <c r="N87" s="115" t="s">
        <v>794</v>
      </c>
      <c r="O87" s="52" t="s">
        <v>256</v>
      </c>
      <c r="P87" s="116">
        <v>0</v>
      </c>
      <c r="Q87" s="116">
        <v>0</v>
      </c>
      <c r="R87" s="118">
        <v>0</v>
      </c>
      <c r="S87" s="114" t="s">
        <v>237</v>
      </c>
      <c r="T87" s="125"/>
      <c r="U87" s="114"/>
      <c r="V87" s="124"/>
      <c r="W87" s="115" t="s">
        <v>24</v>
      </c>
      <c r="X87" s="52"/>
      <c r="Y87" s="52" t="s">
        <v>24</v>
      </c>
    </row>
    <row r="88" spans="1:26" ht="45.75" thickBot="1" x14ac:dyDescent="0.3">
      <c r="A88" s="104">
        <v>78</v>
      </c>
      <c r="B88" s="105" t="s">
        <v>4974</v>
      </c>
      <c r="C88" s="52" t="s">
        <v>54</v>
      </c>
      <c r="D88" s="52">
        <f t="shared" si="2"/>
        <v>23</v>
      </c>
      <c r="E88" s="133" t="s">
        <v>4975</v>
      </c>
      <c r="F88" s="112">
        <v>38798</v>
      </c>
      <c r="G88" s="53" t="s">
        <v>231</v>
      </c>
      <c r="H88" s="53" t="s">
        <v>365</v>
      </c>
      <c r="I88" s="52" t="s">
        <v>254</v>
      </c>
      <c r="J88" s="52" t="s">
        <v>234</v>
      </c>
      <c r="K88" s="52" t="s">
        <v>4784</v>
      </c>
      <c r="L88" s="122" t="s">
        <v>4976</v>
      </c>
      <c r="M88" s="114" t="s">
        <v>243</v>
      </c>
      <c r="N88" s="115" t="s">
        <v>507</v>
      </c>
      <c r="O88" s="52" t="s">
        <v>227</v>
      </c>
      <c r="P88" s="116">
        <v>1648870523</v>
      </c>
      <c r="Q88" s="116">
        <v>1648870523</v>
      </c>
      <c r="R88" s="118">
        <v>0</v>
      </c>
      <c r="S88" s="114" t="s">
        <v>228</v>
      </c>
      <c r="T88" s="123">
        <v>43720</v>
      </c>
      <c r="U88" s="114" t="s">
        <v>229</v>
      </c>
      <c r="V88" s="124">
        <v>142662538</v>
      </c>
      <c r="W88" s="115" t="s">
        <v>24</v>
      </c>
      <c r="X88" s="52"/>
      <c r="Y88" s="52" t="s">
        <v>24</v>
      </c>
    </row>
    <row r="89" spans="1:26" ht="30.75" thickBot="1" x14ac:dyDescent="0.3">
      <c r="A89" s="104">
        <v>79</v>
      </c>
      <c r="B89" s="105" t="s">
        <v>4977</v>
      </c>
      <c r="C89" s="52" t="s">
        <v>54</v>
      </c>
      <c r="D89" s="52">
        <f t="shared" si="2"/>
        <v>23</v>
      </c>
      <c r="E89" s="133" t="s">
        <v>4978</v>
      </c>
      <c r="F89" s="128">
        <v>41379</v>
      </c>
      <c r="G89" s="53" t="s">
        <v>231</v>
      </c>
      <c r="H89" s="53" t="s">
        <v>365</v>
      </c>
      <c r="I89" s="52" t="s">
        <v>283</v>
      </c>
      <c r="J89" s="52" t="s">
        <v>234</v>
      </c>
      <c r="K89" s="52" t="s">
        <v>4775</v>
      </c>
      <c r="L89" s="122" t="s">
        <v>4979</v>
      </c>
      <c r="M89" s="114" t="s">
        <v>235</v>
      </c>
      <c r="N89" s="115" t="s">
        <v>484</v>
      </c>
      <c r="O89" s="52" t="s">
        <v>256</v>
      </c>
      <c r="P89" s="116">
        <v>908458000</v>
      </c>
      <c r="Q89" s="116">
        <v>908458000</v>
      </c>
      <c r="R89" s="118">
        <v>0</v>
      </c>
      <c r="S89" s="114" t="s">
        <v>237</v>
      </c>
      <c r="T89" s="125"/>
      <c r="U89" s="114"/>
      <c r="V89" s="124"/>
      <c r="W89" s="115" t="s">
        <v>24</v>
      </c>
      <c r="X89" s="52"/>
      <c r="Y89" s="52" t="s">
        <v>24</v>
      </c>
    </row>
    <row r="90" spans="1:26" ht="30.75" thickBot="1" x14ac:dyDescent="0.3">
      <c r="A90" s="104">
        <v>80</v>
      </c>
      <c r="B90" s="105" t="s">
        <v>4980</v>
      </c>
      <c r="C90" s="52" t="s">
        <v>54</v>
      </c>
      <c r="D90" s="52">
        <f t="shared" si="2"/>
        <v>23</v>
      </c>
      <c r="E90" s="133" t="s">
        <v>4981</v>
      </c>
      <c r="F90" s="112">
        <v>41109</v>
      </c>
      <c r="G90" s="53" t="s">
        <v>231</v>
      </c>
      <c r="H90" s="53" t="s">
        <v>347</v>
      </c>
      <c r="I90" s="52" t="s">
        <v>283</v>
      </c>
      <c r="J90" s="52" t="s">
        <v>234</v>
      </c>
      <c r="K90" s="52" t="s">
        <v>4775</v>
      </c>
      <c r="L90" s="122" t="s">
        <v>4982</v>
      </c>
      <c r="M90" s="114" t="s">
        <v>243</v>
      </c>
      <c r="N90" s="115" t="s">
        <v>507</v>
      </c>
      <c r="O90" s="52" t="s">
        <v>256</v>
      </c>
      <c r="P90" s="116">
        <v>535599900</v>
      </c>
      <c r="Q90" s="116">
        <v>535599900</v>
      </c>
      <c r="R90" s="118">
        <v>0</v>
      </c>
      <c r="S90" s="114" t="s">
        <v>237</v>
      </c>
      <c r="T90" s="125"/>
      <c r="U90" s="114"/>
      <c r="V90" s="124"/>
      <c r="W90" s="115" t="s">
        <v>24</v>
      </c>
      <c r="X90" s="52"/>
      <c r="Y90" s="52" t="s">
        <v>24</v>
      </c>
    </row>
    <row r="91" spans="1:26" ht="30.75" thickBot="1" x14ac:dyDescent="0.3">
      <c r="A91" s="104">
        <v>81</v>
      </c>
      <c r="B91" s="105" t="s">
        <v>4983</v>
      </c>
      <c r="C91" s="52" t="s">
        <v>54</v>
      </c>
      <c r="D91" s="52">
        <f t="shared" si="2"/>
        <v>23</v>
      </c>
      <c r="E91" s="133" t="s">
        <v>4984</v>
      </c>
      <c r="F91" s="112">
        <v>42920</v>
      </c>
      <c r="G91" s="53" t="s">
        <v>231</v>
      </c>
      <c r="H91" s="53" t="s">
        <v>347</v>
      </c>
      <c r="I91" s="52" t="s">
        <v>233</v>
      </c>
      <c r="J91" s="52" t="s">
        <v>234</v>
      </c>
      <c r="K91" s="52" t="s">
        <v>4775</v>
      </c>
      <c r="L91" s="131" t="s">
        <v>4985</v>
      </c>
      <c r="M91" s="114" t="s">
        <v>311</v>
      </c>
      <c r="N91" s="115" t="s">
        <v>1222</v>
      </c>
      <c r="O91" s="52" t="s">
        <v>251</v>
      </c>
      <c r="P91" s="118">
        <v>9129215</v>
      </c>
      <c r="Q91" s="118">
        <v>9129215</v>
      </c>
      <c r="R91" s="118">
        <v>0</v>
      </c>
      <c r="S91" s="114" t="s">
        <v>237</v>
      </c>
      <c r="T91" s="125"/>
      <c r="U91" s="114"/>
      <c r="V91" s="124"/>
      <c r="W91" s="115" t="s">
        <v>24</v>
      </c>
      <c r="X91" s="52"/>
      <c r="Y91" s="52" t="s">
        <v>24</v>
      </c>
    </row>
    <row r="92" spans="1:26" ht="30.75" thickBot="1" x14ac:dyDescent="0.3">
      <c r="A92" s="104">
        <v>82</v>
      </c>
      <c r="B92" s="105" t="s">
        <v>4986</v>
      </c>
      <c r="C92" s="52" t="s">
        <v>54</v>
      </c>
      <c r="D92" s="52">
        <f t="shared" si="2"/>
        <v>23</v>
      </c>
      <c r="E92" s="133" t="s">
        <v>4987</v>
      </c>
      <c r="F92" s="128">
        <v>41316</v>
      </c>
      <c r="G92" s="53" t="s">
        <v>231</v>
      </c>
      <c r="H92" s="53" t="s">
        <v>365</v>
      </c>
      <c r="I92" s="52" t="s">
        <v>283</v>
      </c>
      <c r="J92" s="52" t="s">
        <v>234</v>
      </c>
      <c r="K92" s="52" t="s">
        <v>4784</v>
      </c>
      <c r="L92" s="122" t="s">
        <v>4988</v>
      </c>
      <c r="M92" s="114" t="s">
        <v>235</v>
      </c>
      <c r="N92" s="115" t="s">
        <v>484</v>
      </c>
      <c r="O92" s="52" t="s">
        <v>227</v>
      </c>
      <c r="P92" s="116">
        <v>1046240000</v>
      </c>
      <c r="Q92" s="116">
        <v>1046240000</v>
      </c>
      <c r="R92" s="118">
        <v>0</v>
      </c>
      <c r="S92" s="114" t="s">
        <v>228</v>
      </c>
      <c r="T92" s="123">
        <v>43056</v>
      </c>
      <c r="U92" s="114" t="s">
        <v>229</v>
      </c>
      <c r="V92" s="124">
        <v>0</v>
      </c>
      <c r="W92" s="115" t="s">
        <v>24</v>
      </c>
      <c r="X92" s="52"/>
      <c r="Y92" s="52" t="s">
        <v>24</v>
      </c>
    </row>
    <row r="93" spans="1:26" ht="45.75" thickBot="1" x14ac:dyDescent="0.3">
      <c r="A93" s="104">
        <v>83</v>
      </c>
      <c r="B93" s="105" t="s">
        <v>4989</v>
      </c>
      <c r="C93" s="52" t="s">
        <v>54</v>
      </c>
      <c r="D93" s="52">
        <f t="shared" si="2"/>
        <v>23</v>
      </c>
      <c r="E93" s="133" t="s">
        <v>4990</v>
      </c>
      <c r="F93" s="128">
        <v>41569</v>
      </c>
      <c r="G93" s="53" t="s">
        <v>231</v>
      </c>
      <c r="H93" s="53" t="s">
        <v>365</v>
      </c>
      <c r="I93" s="52" t="s">
        <v>283</v>
      </c>
      <c r="J93" s="52" t="s">
        <v>234</v>
      </c>
      <c r="K93" s="52" t="s">
        <v>4775</v>
      </c>
      <c r="L93" s="122" t="s">
        <v>4991</v>
      </c>
      <c r="M93" s="114" t="s">
        <v>235</v>
      </c>
      <c r="N93" s="115" t="s">
        <v>484</v>
      </c>
      <c r="O93" s="52" t="s">
        <v>256</v>
      </c>
      <c r="P93" s="116">
        <v>263000000</v>
      </c>
      <c r="Q93" s="116">
        <v>263000000</v>
      </c>
      <c r="R93" s="118">
        <v>0</v>
      </c>
      <c r="S93" s="114" t="s">
        <v>237</v>
      </c>
      <c r="T93" s="125"/>
      <c r="U93" s="114"/>
      <c r="V93" s="124"/>
      <c r="W93" s="115" t="s">
        <v>24</v>
      </c>
      <c r="X93" s="52"/>
      <c r="Y93" s="52" t="s">
        <v>24</v>
      </c>
    </row>
    <row r="94" spans="1:26" ht="30.75" thickBot="1" x14ac:dyDescent="0.3">
      <c r="A94" s="104">
        <v>84</v>
      </c>
      <c r="B94" s="105" t="s">
        <v>4992</v>
      </c>
      <c r="C94" s="52" t="s">
        <v>54</v>
      </c>
      <c r="D94" s="52">
        <f t="shared" si="2"/>
        <v>23</v>
      </c>
      <c r="E94" s="133" t="s">
        <v>4993</v>
      </c>
      <c r="F94" s="128">
        <v>41373</v>
      </c>
      <c r="G94" s="53" t="s">
        <v>231</v>
      </c>
      <c r="H94" s="53" t="s">
        <v>365</v>
      </c>
      <c r="I94" s="52" t="s">
        <v>283</v>
      </c>
      <c r="J94" s="52" t="s">
        <v>234</v>
      </c>
      <c r="K94" s="52" t="s">
        <v>4775</v>
      </c>
      <c r="L94" s="122" t="s">
        <v>4994</v>
      </c>
      <c r="M94" s="114" t="s">
        <v>235</v>
      </c>
      <c r="N94" s="115" t="s">
        <v>484</v>
      </c>
      <c r="O94" s="127" t="s">
        <v>227</v>
      </c>
      <c r="P94" s="116">
        <v>9818000</v>
      </c>
      <c r="Q94" s="116">
        <v>9818000</v>
      </c>
      <c r="R94" s="118">
        <v>0</v>
      </c>
      <c r="S94" s="114" t="s">
        <v>237</v>
      </c>
      <c r="T94" s="125"/>
      <c r="U94" s="114"/>
      <c r="V94" s="124"/>
      <c r="W94" s="115" t="s">
        <v>24</v>
      </c>
      <c r="X94" s="52"/>
      <c r="Y94" s="52" t="s">
        <v>24</v>
      </c>
    </row>
    <row r="95" spans="1:26" ht="30.75" thickBot="1" x14ac:dyDescent="0.3">
      <c r="A95" s="104">
        <v>85</v>
      </c>
      <c r="B95" s="105" t="s">
        <v>4995</v>
      </c>
      <c r="C95" s="52" t="s">
        <v>54</v>
      </c>
      <c r="D95" s="52">
        <f t="shared" si="2"/>
        <v>23</v>
      </c>
      <c r="E95" s="133" t="s">
        <v>4996</v>
      </c>
      <c r="F95" s="112">
        <v>40767</v>
      </c>
      <c r="G95" s="53" t="s">
        <v>231</v>
      </c>
      <c r="H95" s="53" t="s">
        <v>365</v>
      </c>
      <c r="I95" s="52" t="s">
        <v>233</v>
      </c>
      <c r="J95" s="52" t="s">
        <v>234</v>
      </c>
      <c r="K95" s="52" t="s">
        <v>4784</v>
      </c>
      <c r="L95" s="122" t="s">
        <v>4997</v>
      </c>
      <c r="M95" s="114" t="s">
        <v>235</v>
      </c>
      <c r="N95" s="115" t="s">
        <v>484</v>
      </c>
      <c r="O95" s="52" t="s">
        <v>227</v>
      </c>
      <c r="P95" s="116">
        <v>68300000</v>
      </c>
      <c r="Q95" s="116">
        <v>68300000</v>
      </c>
      <c r="R95" s="118">
        <v>0</v>
      </c>
      <c r="S95" s="114" t="s">
        <v>228</v>
      </c>
      <c r="T95" s="123">
        <v>43300</v>
      </c>
      <c r="U95" s="114" t="s">
        <v>229</v>
      </c>
      <c r="V95" s="124">
        <v>0</v>
      </c>
      <c r="W95" s="115" t="s">
        <v>230</v>
      </c>
      <c r="X95" s="52"/>
      <c r="Y95" s="52" t="s">
        <v>24</v>
      </c>
    </row>
    <row r="96" spans="1:26" ht="30.75" thickBot="1" x14ac:dyDescent="0.3">
      <c r="A96" s="104">
        <v>86</v>
      </c>
      <c r="B96" s="105" t="s">
        <v>4998</v>
      </c>
      <c r="C96" s="52" t="s">
        <v>54</v>
      </c>
      <c r="D96" s="52">
        <f t="shared" si="2"/>
        <v>23</v>
      </c>
      <c r="E96" s="133" t="s">
        <v>4999</v>
      </c>
      <c r="F96" s="112">
        <v>36423</v>
      </c>
      <c r="G96" s="53" t="s">
        <v>231</v>
      </c>
      <c r="H96" s="53" t="s">
        <v>345</v>
      </c>
      <c r="I96" s="52" t="s">
        <v>254</v>
      </c>
      <c r="J96" s="52" t="s">
        <v>234</v>
      </c>
      <c r="K96" s="52" t="s">
        <v>4775</v>
      </c>
      <c r="L96" s="122" t="s">
        <v>5000</v>
      </c>
      <c r="M96" s="114" t="s">
        <v>243</v>
      </c>
      <c r="N96" s="115" t="s">
        <v>507</v>
      </c>
      <c r="O96" s="52" t="s">
        <v>227</v>
      </c>
      <c r="P96" s="116">
        <v>0</v>
      </c>
      <c r="Q96" s="116">
        <v>0</v>
      </c>
      <c r="R96" s="118">
        <v>0</v>
      </c>
      <c r="S96" s="114" t="s">
        <v>237</v>
      </c>
      <c r="T96" s="125"/>
      <c r="U96" s="114"/>
      <c r="V96" s="124"/>
      <c r="W96" s="115" t="s">
        <v>24</v>
      </c>
      <c r="X96" s="52"/>
      <c r="Y96" s="52" t="s">
        <v>24</v>
      </c>
    </row>
    <row r="97" spans="1:26" ht="60.75" thickBot="1" x14ac:dyDescent="0.3">
      <c r="A97" s="104">
        <v>87</v>
      </c>
      <c r="B97" s="105" t="s">
        <v>5001</v>
      </c>
      <c r="C97" s="52" t="s">
        <v>54</v>
      </c>
      <c r="D97" s="52">
        <f t="shared" si="2"/>
        <v>23</v>
      </c>
      <c r="E97" s="133" t="s">
        <v>5002</v>
      </c>
      <c r="F97" s="128">
        <v>41740</v>
      </c>
      <c r="G97" s="53" t="s">
        <v>231</v>
      </c>
      <c r="H97" s="53" t="s">
        <v>365</v>
      </c>
      <c r="I97" s="52" t="s">
        <v>283</v>
      </c>
      <c r="J97" s="52" t="s">
        <v>234</v>
      </c>
      <c r="K97" s="52" t="s">
        <v>4775</v>
      </c>
      <c r="L97" s="122" t="s">
        <v>5003</v>
      </c>
      <c r="M97" s="114" t="s">
        <v>317</v>
      </c>
      <c r="N97" s="115" t="s">
        <v>1337</v>
      </c>
      <c r="O97" s="52" t="s">
        <v>256</v>
      </c>
      <c r="P97" s="116">
        <v>430110000</v>
      </c>
      <c r="Q97" s="116">
        <v>430110000</v>
      </c>
      <c r="R97" s="118">
        <v>0</v>
      </c>
      <c r="S97" s="114" t="s">
        <v>237</v>
      </c>
      <c r="T97" s="125"/>
      <c r="U97" s="114"/>
      <c r="V97" s="124"/>
      <c r="W97" s="115" t="s">
        <v>24</v>
      </c>
      <c r="X97" s="52"/>
      <c r="Y97" s="52" t="s">
        <v>24</v>
      </c>
    </row>
    <row r="98" spans="1:26" ht="30.75" thickBot="1" x14ac:dyDescent="0.3">
      <c r="A98" s="104">
        <v>88</v>
      </c>
      <c r="B98" s="105" t="s">
        <v>5004</v>
      </c>
      <c r="C98" s="52" t="s">
        <v>54</v>
      </c>
      <c r="D98" s="52">
        <f t="shared" si="2"/>
        <v>23</v>
      </c>
      <c r="E98" s="133" t="s">
        <v>5005</v>
      </c>
      <c r="F98" s="128">
        <v>41295</v>
      </c>
      <c r="G98" s="53" t="s">
        <v>231</v>
      </c>
      <c r="H98" s="53" t="s">
        <v>365</v>
      </c>
      <c r="I98" s="52" t="s">
        <v>283</v>
      </c>
      <c r="J98" s="52" t="s">
        <v>234</v>
      </c>
      <c r="K98" s="52" t="s">
        <v>4775</v>
      </c>
      <c r="L98" s="122" t="s">
        <v>5006</v>
      </c>
      <c r="M98" s="114" t="s">
        <v>235</v>
      </c>
      <c r="N98" s="115" t="s">
        <v>484</v>
      </c>
      <c r="O98" s="52" t="s">
        <v>227</v>
      </c>
      <c r="P98" s="116">
        <v>1769916021</v>
      </c>
      <c r="Q98" s="116">
        <v>1769916021</v>
      </c>
      <c r="R98" s="118">
        <v>0</v>
      </c>
      <c r="S98" s="114" t="s">
        <v>237</v>
      </c>
      <c r="T98" s="125"/>
      <c r="U98" s="114"/>
      <c r="V98" s="124"/>
      <c r="W98" s="115" t="s">
        <v>24</v>
      </c>
      <c r="X98" s="52"/>
      <c r="Y98" s="52" t="s">
        <v>24</v>
      </c>
    </row>
    <row r="99" spans="1:26" ht="30.75" thickBot="1" x14ac:dyDescent="0.3">
      <c r="A99" s="104">
        <v>89</v>
      </c>
      <c r="B99" s="105" t="s">
        <v>5007</v>
      </c>
      <c r="C99" s="52" t="s">
        <v>54</v>
      </c>
      <c r="D99" s="52">
        <f t="shared" si="2"/>
        <v>23</v>
      </c>
      <c r="E99" s="133" t="s">
        <v>5008</v>
      </c>
      <c r="F99" s="128">
        <v>41414</v>
      </c>
      <c r="G99" s="53" t="s">
        <v>231</v>
      </c>
      <c r="H99" s="53" t="s">
        <v>365</v>
      </c>
      <c r="I99" s="52" t="s">
        <v>283</v>
      </c>
      <c r="J99" s="52" t="s">
        <v>234</v>
      </c>
      <c r="K99" s="52" t="s">
        <v>4784</v>
      </c>
      <c r="L99" s="122" t="s">
        <v>5009</v>
      </c>
      <c r="M99" s="114" t="s">
        <v>235</v>
      </c>
      <c r="N99" s="115" t="s">
        <v>484</v>
      </c>
      <c r="O99" s="52" t="s">
        <v>227</v>
      </c>
      <c r="P99" s="116">
        <v>2000000000</v>
      </c>
      <c r="Q99" s="116">
        <v>2000000000</v>
      </c>
      <c r="R99" s="118">
        <v>0</v>
      </c>
      <c r="S99" s="114" t="s">
        <v>228</v>
      </c>
      <c r="T99" s="123">
        <v>43053</v>
      </c>
      <c r="U99" s="114" t="s">
        <v>229</v>
      </c>
      <c r="V99" s="124">
        <v>0</v>
      </c>
      <c r="W99" s="115" t="s">
        <v>24</v>
      </c>
      <c r="X99" s="52"/>
      <c r="Y99" s="52" t="s">
        <v>24</v>
      </c>
    </row>
    <row r="100" spans="1:26" ht="30.75" thickBot="1" x14ac:dyDescent="0.3">
      <c r="A100" s="104">
        <v>90</v>
      </c>
      <c r="B100" s="105" t="s">
        <v>5010</v>
      </c>
      <c r="C100" s="52" t="s">
        <v>54</v>
      </c>
      <c r="D100" s="52">
        <f t="shared" si="2"/>
        <v>23</v>
      </c>
      <c r="E100" s="133" t="s">
        <v>5011</v>
      </c>
      <c r="F100" s="128">
        <v>41661</v>
      </c>
      <c r="G100" s="53" t="s">
        <v>231</v>
      </c>
      <c r="H100" s="53" t="s">
        <v>365</v>
      </c>
      <c r="I100" s="52" t="s">
        <v>283</v>
      </c>
      <c r="J100" s="52" t="s">
        <v>234</v>
      </c>
      <c r="K100" s="52" t="s">
        <v>4775</v>
      </c>
      <c r="L100" s="122" t="s">
        <v>5012</v>
      </c>
      <c r="M100" s="114" t="s">
        <v>235</v>
      </c>
      <c r="N100" s="115" t="s">
        <v>484</v>
      </c>
      <c r="O100" s="52" t="s">
        <v>256</v>
      </c>
      <c r="P100" s="116">
        <v>22363000</v>
      </c>
      <c r="Q100" s="116">
        <v>81313000</v>
      </c>
      <c r="R100" s="118">
        <v>0</v>
      </c>
      <c r="S100" s="114" t="s">
        <v>237</v>
      </c>
      <c r="T100" s="125"/>
      <c r="U100" s="114"/>
      <c r="V100" s="124"/>
      <c r="W100" s="115" t="s">
        <v>24</v>
      </c>
      <c r="X100" s="52"/>
      <c r="Y100" s="52" t="s">
        <v>24</v>
      </c>
    </row>
    <row r="101" spans="1:26" ht="30.75" thickBot="1" x14ac:dyDescent="0.3">
      <c r="A101" s="104">
        <v>91</v>
      </c>
      <c r="B101" s="105" t="s">
        <v>5013</v>
      </c>
      <c r="C101" s="52" t="s">
        <v>54</v>
      </c>
      <c r="D101" s="52">
        <f t="shared" si="2"/>
        <v>23</v>
      </c>
      <c r="E101" s="133" t="s">
        <v>5014</v>
      </c>
      <c r="F101" s="112">
        <v>41095</v>
      </c>
      <c r="G101" s="53" t="s">
        <v>231</v>
      </c>
      <c r="H101" s="53" t="s">
        <v>347</v>
      </c>
      <c r="I101" s="52" t="s">
        <v>283</v>
      </c>
      <c r="J101" s="52" t="s">
        <v>234</v>
      </c>
      <c r="K101" s="52" t="s">
        <v>4784</v>
      </c>
      <c r="L101" s="122" t="s">
        <v>5015</v>
      </c>
      <c r="M101" s="114" t="s">
        <v>243</v>
      </c>
      <c r="N101" s="115" t="s">
        <v>507</v>
      </c>
      <c r="O101" s="52" t="s">
        <v>227</v>
      </c>
      <c r="P101" s="116">
        <v>267799950</v>
      </c>
      <c r="Q101" s="116">
        <v>267799950</v>
      </c>
      <c r="R101" s="118">
        <v>0</v>
      </c>
      <c r="S101" s="114" t="s">
        <v>228</v>
      </c>
      <c r="T101" s="123">
        <v>43293</v>
      </c>
      <c r="U101" s="114" t="s">
        <v>229</v>
      </c>
      <c r="V101" s="124">
        <v>0</v>
      </c>
      <c r="W101" s="115" t="s">
        <v>24</v>
      </c>
      <c r="X101" s="52"/>
      <c r="Y101" s="52" t="s">
        <v>24</v>
      </c>
    </row>
    <row r="102" spans="1:26" ht="30.75" thickBot="1" x14ac:dyDescent="0.3">
      <c r="A102" s="104">
        <v>92</v>
      </c>
      <c r="B102" s="105" t="s">
        <v>5016</v>
      </c>
      <c r="C102" s="52" t="s">
        <v>54</v>
      </c>
      <c r="D102" s="52">
        <f t="shared" si="2"/>
        <v>23</v>
      </c>
      <c r="E102" s="133" t="s">
        <v>5017</v>
      </c>
      <c r="F102" s="128">
        <v>41389</v>
      </c>
      <c r="G102" s="53" t="s">
        <v>222</v>
      </c>
      <c r="H102" s="53" t="s">
        <v>371</v>
      </c>
      <c r="I102" s="52" t="s">
        <v>283</v>
      </c>
      <c r="J102" s="52" t="s">
        <v>234</v>
      </c>
      <c r="K102" s="52" t="s">
        <v>4784</v>
      </c>
      <c r="L102" s="122" t="s">
        <v>5018</v>
      </c>
      <c r="M102" s="114" t="s">
        <v>292</v>
      </c>
      <c r="N102" s="115" t="s">
        <v>1033</v>
      </c>
      <c r="O102" s="52" t="s">
        <v>227</v>
      </c>
      <c r="P102" s="116">
        <v>80000000</v>
      </c>
      <c r="Q102" s="116">
        <v>80000000</v>
      </c>
      <c r="R102" s="118">
        <v>0</v>
      </c>
      <c r="S102" s="114" t="s">
        <v>228</v>
      </c>
      <c r="T102" s="123">
        <v>41668</v>
      </c>
      <c r="U102" s="114" t="s">
        <v>229</v>
      </c>
      <c r="V102" s="124">
        <v>0</v>
      </c>
      <c r="W102" s="115" t="s">
        <v>230</v>
      </c>
      <c r="X102" s="52"/>
      <c r="Y102" s="52" t="s">
        <v>24</v>
      </c>
    </row>
    <row r="103" spans="1:26" ht="30.75" thickBot="1" x14ac:dyDescent="0.3">
      <c r="A103" s="104">
        <v>93</v>
      </c>
      <c r="B103" s="105" t="s">
        <v>5019</v>
      </c>
      <c r="C103" s="52" t="s">
        <v>54</v>
      </c>
      <c r="D103" s="52">
        <f t="shared" si="2"/>
        <v>23</v>
      </c>
      <c r="E103" s="133" t="s">
        <v>5020</v>
      </c>
      <c r="F103" s="136">
        <v>41509</v>
      </c>
      <c r="G103" s="53" t="s">
        <v>231</v>
      </c>
      <c r="H103" s="53" t="s">
        <v>365</v>
      </c>
      <c r="I103" s="52" t="s">
        <v>283</v>
      </c>
      <c r="J103" s="52" t="s">
        <v>234</v>
      </c>
      <c r="K103" s="52" t="s">
        <v>4775</v>
      </c>
      <c r="L103" s="122" t="s">
        <v>5021</v>
      </c>
      <c r="M103" s="114" t="s">
        <v>235</v>
      </c>
      <c r="N103" s="115" t="s">
        <v>484</v>
      </c>
      <c r="O103" s="52" t="s">
        <v>227</v>
      </c>
      <c r="P103" s="117">
        <v>223718786</v>
      </c>
      <c r="Q103" s="117">
        <v>223718786</v>
      </c>
      <c r="R103" s="118">
        <v>0</v>
      </c>
      <c r="S103" s="114" t="s">
        <v>237</v>
      </c>
      <c r="T103" s="125"/>
      <c r="U103" s="114"/>
      <c r="V103" s="124"/>
      <c r="W103" s="115" t="s">
        <v>24</v>
      </c>
      <c r="X103" s="52"/>
      <c r="Y103" s="52" t="s">
        <v>24</v>
      </c>
    </row>
    <row r="104" spans="1:26" ht="60.75" thickBot="1" x14ac:dyDescent="0.3">
      <c r="A104" s="104">
        <v>94</v>
      </c>
      <c r="B104" s="105" t="s">
        <v>5022</v>
      </c>
      <c r="C104" s="52" t="s">
        <v>54</v>
      </c>
      <c r="D104" s="52">
        <f t="shared" si="2"/>
        <v>23</v>
      </c>
      <c r="E104" s="133" t="s">
        <v>5417</v>
      </c>
      <c r="F104" s="128">
        <v>41668</v>
      </c>
      <c r="G104" s="53" t="s">
        <v>231</v>
      </c>
      <c r="H104" s="53" t="s">
        <v>365</v>
      </c>
      <c r="I104" s="52" t="s">
        <v>283</v>
      </c>
      <c r="J104" s="52" t="s">
        <v>234</v>
      </c>
      <c r="K104" s="52" t="s">
        <v>4775</v>
      </c>
      <c r="L104" s="122" t="s">
        <v>5023</v>
      </c>
      <c r="M104" s="114" t="s">
        <v>235</v>
      </c>
      <c r="N104" s="115" t="s">
        <v>484</v>
      </c>
      <c r="O104" s="52" t="s">
        <v>256</v>
      </c>
      <c r="P104" s="116">
        <v>16623425</v>
      </c>
      <c r="Q104" s="116">
        <v>16623425</v>
      </c>
      <c r="R104" s="118">
        <v>0</v>
      </c>
      <c r="S104" s="114" t="s">
        <v>237</v>
      </c>
      <c r="T104" s="125"/>
      <c r="U104" s="114"/>
      <c r="V104" s="124"/>
      <c r="W104" s="115" t="s">
        <v>24</v>
      </c>
      <c r="X104" s="52"/>
      <c r="Y104" s="157" t="s">
        <v>5416</v>
      </c>
      <c r="Z104" s="133"/>
    </row>
    <row r="105" spans="1:26" ht="30.75" thickBot="1" x14ac:dyDescent="0.3">
      <c r="A105" s="104">
        <v>95</v>
      </c>
      <c r="B105" s="105" t="s">
        <v>5024</v>
      </c>
      <c r="C105" s="52" t="s">
        <v>54</v>
      </c>
      <c r="D105" s="52">
        <f t="shared" si="2"/>
        <v>23</v>
      </c>
      <c r="E105" s="133" t="s">
        <v>5025</v>
      </c>
      <c r="F105" s="112">
        <v>42775</v>
      </c>
      <c r="G105" s="53" t="s">
        <v>247</v>
      </c>
      <c r="H105" s="53" t="s">
        <v>351</v>
      </c>
      <c r="I105" s="52" t="s">
        <v>283</v>
      </c>
      <c r="J105" s="52" t="s">
        <v>234</v>
      </c>
      <c r="K105" s="52" t="s">
        <v>4784</v>
      </c>
      <c r="L105" s="122" t="s">
        <v>4819</v>
      </c>
      <c r="M105" s="114" t="s">
        <v>314</v>
      </c>
      <c r="N105" s="115" t="s">
        <v>1310</v>
      </c>
      <c r="O105" s="52" t="s">
        <v>227</v>
      </c>
      <c r="P105" s="130">
        <v>0</v>
      </c>
      <c r="Q105" s="116">
        <v>0</v>
      </c>
      <c r="R105" s="118">
        <v>0</v>
      </c>
      <c r="S105" s="114" t="s">
        <v>228</v>
      </c>
      <c r="T105" s="123">
        <v>42809</v>
      </c>
      <c r="U105" s="114" t="s">
        <v>229</v>
      </c>
      <c r="V105" s="124">
        <v>0</v>
      </c>
      <c r="W105" s="115" t="s">
        <v>24</v>
      </c>
      <c r="X105" s="52"/>
      <c r="Y105" s="52" t="s">
        <v>24</v>
      </c>
    </row>
    <row r="106" spans="1:26" ht="30.75" thickBot="1" x14ac:dyDescent="0.3">
      <c r="A106" s="104">
        <v>96</v>
      </c>
      <c r="B106" s="105" t="s">
        <v>5026</v>
      </c>
      <c r="C106" s="52" t="s">
        <v>54</v>
      </c>
      <c r="D106" s="52">
        <f t="shared" si="2"/>
        <v>23</v>
      </c>
      <c r="E106" s="133" t="s">
        <v>5027</v>
      </c>
      <c r="F106" s="128">
        <v>40800</v>
      </c>
      <c r="G106" s="53" t="s">
        <v>231</v>
      </c>
      <c r="H106" s="53" t="s">
        <v>363</v>
      </c>
      <c r="I106" s="52" t="s">
        <v>283</v>
      </c>
      <c r="J106" s="52" t="s">
        <v>234</v>
      </c>
      <c r="K106" s="52" t="s">
        <v>4784</v>
      </c>
      <c r="L106" s="122" t="s">
        <v>5028</v>
      </c>
      <c r="M106" s="114" t="s">
        <v>250</v>
      </c>
      <c r="N106" s="115" t="s">
        <v>653</v>
      </c>
      <c r="O106" s="52" t="s">
        <v>227</v>
      </c>
      <c r="P106" s="116">
        <v>8051707318</v>
      </c>
      <c r="Q106" s="116">
        <v>8051707318</v>
      </c>
      <c r="R106" s="118">
        <v>0</v>
      </c>
      <c r="S106" s="114" t="s">
        <v>228</v>
      </c>
      <c r="T106" s="123">
        <v>43524</v>
      </c>
      <c r="U106" s="114" t="s">
        <v>229</v>
      </c>
      <c r="V106" s="124">
        <v>0</v>
      </c>
      <c r="W106" s="115" t="s">
        <v>24</v>
      </c>
      <c r="X106" s="52"/>
      <c r="Y106" s="52" t="s">
        <v>24</v>
      </c>
    </row>
    <row r="107" spans="1:26" ht="30.75" thickBot="1" x14ac:dyDescent="0.3">
      <c r="A107" s="104">
        <v>97</v>
      </c>
      <c r="B107" s="105" t="s">
        <v>5029</v>
      </c>
      <c r="C107" s="52" t="s">
        <v>54</v>
      </c>
      <c r="D107" s="52">
        <f t="shared" si="2"/>
        <v>23</v>
      </c>
      <c r="E107" s="133" t="s">
        <v>5030</v>
      </c>
      <c r="F107" s="128">
        <v>41214</v>
      </c>
      <c r="G107" s="53" t="s">
        <v>231</v>
      </c>
      <c r="H107" s="53" t="s">
        <v>365</v>
      </c>
      <c r="I107" s="52" t="s">
        <v>283</v>
      </c>
      <c r="J107" s="52" t="s">
        <v>234</v>
      </c>
      <c r="K107" s="52" t="s">
        <v>4775</v>
      </c>
      <c r="L107" s="122" t="s">
        <v>5031</v>
      </c>
      <c r="M107" s="114" t="s">
        <v>235</v>
      </c>
      <c r="N107" s="115" t="s">
        <v>484</v>
      </c>
      <c r="O107" s="52" t="s">
        <v>227</v>
      </c>
      <c r="P107" s="116">
        <v>2121494585</v>
      </c>
      <c r="Q107" s="116">
        <v>1390619371</v>
      </c>
      <c r="R107" s="118">
        <v>0</v>
      </c>
      <c r="S107" s="114" t="s">
        <v>237</v>
      </c>
      <c r="T107" s="125"/>
      <c r="U107" s="114"/>
      <c r="V107" s="124"/>
      <c r="W107" s="115" t="s">
        <v>24</v>
      </c>
      <c r="X107" s="52"/>
      <c r="Y107" s="52" t="s">
        <v>24</v>
      </c>
    </row>
    <row r="108" spans="1:26" ht="30.75" thickBot="1" x14ac:dyDescent="0.3">
      <c r="A108" s="104">
        <v>98</v>
      </c>
      <c r="B108" s="105" t="s">
        <v>5032</v>
      </c>
      <c r="C108" s="52" t="s">
        <v>54</v>
      </c>
      <c r="D108" s="52">
        <f t="shared" si="2"/>
        <v>23</v>
      </c>
      <c r="E108" s="133" t="s">
        <v>5033</v>
      </c>
      <c r="F108" s="128">
        <v>41543</v>
      </c>
      <c r="G108" s="53" t="s">
        <v>231</v>
      </c>
      <c r="H108" s="53" t="s">
        <v>365</v>
      </c>
      <c r="I108" s="52" t="s">
        <v>283</v>
      </c>
      <c r="J108" s="52" t="s">
        <v>234</v>
      </c>
      <c r="K108" s="52" t="s">
        <v>4784</v>
      </c>
      <c r="L108" s="122" t="s">
        <v>5034</v>
      </c>
      <c r="M108" s="114" t="s">
        <v>235</v>
      </c>
      <c r="N108" s="115" t="s">
        <v>484</v>
      </c>
      <c r="O108" s="52" t="s">
        <v>227</v>
      </c>
      <c r="P108" s="116">
        <v>98610325</v>
      </c>
      <c r="Q108" s="116">
        <v>98610325</v>
      </c>
      <c r="R108" s="118">
        <v>0</v>
      </c>
      <c r="S108" s="114" t="s">
        <v>228</v>
      </c>
      <c r="T108" s="123">
        <v>43272</v>
      </c>
      <c r="U108" s="114" t="s">
        <v>229</v>
      </c>
      <c r="V108" s="124">
        <v>0</v>
      </c>
      <c r="W108" s="115" t="s">
        <v>24</v>
      </c>
      <c r="X108" s="52"/>
      <c r="Y108" s="52" t="s">
        <v>24</v>
      </c>
    </row>
    <row r="109" spans="1:26" ht="30.75" thickBot="1" x14ac:dyDescent="0.3">
      <c r="A109" s="104">
        <v>99</v>
      </c>
      <c r="B109" s="105" t="s">
        <v>5035</v>
      </c>
      <c r="C109" s="52" t="s">
        <v>54</v>
      </c>
      <c r="D109" s="52">
        <f t="shared" si="2"/>
        <v>23</v>
      </c>
      <c r="E109" s="133" t="s">
        <v>5036</v>
      </c>
      <c r="F109" s="112">
        <v>42985</v>
      </c>
      <c r="G109" s="53" t="s">
        <v>231</v>
      </c>
      <c r="H109" s="53" t="s">
        <v>334</v>
      </c>
      <c r="I109" s="52" t="s">
        <v>233</v>
      </c>
      <c r="J109" s="52" t="s">
        <v>234</v>
      </c>
      <c r="K109" s="52" t="s">
        <v>4775</v>
      </c>
      <c r="L109" s="131" t="s">
        <v>5037</v>
      </c>
      <c r="M109" s="114" t="s">
        <v>250</v>
      </c>
      <c r="N109" s="115" t="s">
        <v>556</v>
      </c>
      <c r="O109" s="52" t="s">
        <v>256</v>
      </c>
      <c r="P109" s="118">
        <v>301044325</v>
      </c>
      <c r="Q109" s="118">
        <v>301044325</v>
      </c>
      <c r="R109" s="118">
        <v>301875118</v>
      </c>
      <c r="S109" s="114" t="s">
        <v>237</v>
      </c>
      <c r="T109" s="125"/>
      <c r="U109" s="114"/>
      <c r="V109" s="124"/>
      <c r="W109" s="115" t="s">
        <v>24</v>
      </c>
      <c r="X109" s="52"/>
      <c r="Y109" s="52" t="s">
        <v>24</v>
      </c>
    </row>
    <row r="110" spans="1:26" ht="30.75" thickBot="1" x14ac:dyDescent="0.3">
      <c r="A110" s="104">
        <v>100</v>
      </c>
      <c r="B110" s="105" t="s">
        <v>5038</v>
      </c>
      <c r="C110" s="52" t="s">
        <v>54</v>
      </c>
      <c r="D110" s="52">
        <f t="shared" si="2"/>
        <v>23</v>
      </c>
      <c r="E110" s="133" t="s">
        <v>5039</v>
      </c>
      <c r="F110" s="112">
        <v>42531</v>
      </c>
      <c r="G110" s="53" t="s">
        <v>231</v>
      </c>
      <c r="H110" s="53" t="s">
        <v>347</v>
      </c>
      <c r="I110" s="52" t="s">
        <v>283</v>
      </c>
      <c r="J110" s="52" t="s">
        <v>234</v>
      </c>
      <c r="K110" s="52" t="s">
        <v>4775</v>
      </c>
      <c r="L110" s="122" t="s">
        <v>5040</v>
      </c>
      <c r="M110" s="114" t="s">
        <v>235</v>
      </c>
      <c r="N110" s="115" t="s">
        <v>484</v>
      </c>
      <c r="O110" s="52" t="s">
        <v>256</v>
      </c>
      <c r="P110" s="116">
        <v>207464000</v>
      </c>
      <c r="Q110" s="116">
        <v>441764000</v>
      </c>
      <c r="R110" s="118">
        <v>0</v>
      </c>
      <c r="S110" s="114" t="s">
        <v>237</v>
      </c>
      <c r="T110" s="125"/>
      <c r="U110" s="114"/>
      <c r="V110" s="124"/>
      <c r="W110" s="115" t="s">
        <v>24</v>
      </c>
      <c r="X110" s="52"/>
      <c r="Y110" s="52" t="s">
        <v>24</v>
      </c>
    </row>
    <row r="111" spans="1:26" ht="30.75" thickBot="1" x14ac:dyDescent="0.3">
      <c r="A111" s="104">
        <v>101</v>
      </c>
      <c r="B111" s="105" t="s">
        <v>5041</v>
      </c>
      <c r="C111" s="52" t="s">
        <v>54</v>
      </c>
      <c r="D111" s="52">
        <f t="shared" si="2"/>
        <v>23</v>
      </c>
      <c r="E111" s="133" t="s">
        <v>5042</v>
      </c>
      <c r="F111" s="112">
        <v>42879</v>
      </c>
      <c r="G111" s="53" t="s">
        <v>231</v>
      </c>
      <c r="H111" s="53" t="s">
        <v>347</v>
      </c>
      <c r="I111" s="52" t="s">
        <v>283</v>
      </c>
      <c r="J111" s="52" t="s">
        <v>234</v>
      </c>
      <c r="K111" s="52" t="s">
        <v>4775</v>
      </c>
      <c r="L111" s="131" t="s">
        <v>5043</v>
      </c>
      <c r="M111" s="114" t="s">
        <v>302</v>
      </c>
      <c r="N111" s="115" t="s">
        <v>1153</v>
      </c>
      <c r="O111" s="52" t="s">
        <v>245</v>
      </c>
      <c r="P111" s="130">
        <v>18788513</v>
      </c>
      <c r="Q111" s="118">
        <v>18788513</v>
      </c>
      <c r="R111" s="118">
        <v>0</v>
      </c>
      <c r="S111" s="114" t="s">
        <v>237</v>
      </c>
      <c r="T111" s="125"/>
      <c r="U111" s="114"/>
      <c r="V111" s="124"/>
      <c r="W111" s="115" t="s">
        <v>24</v>
      </c>
      <c r="X111" s="52"/>
      <c r="Y111" s="52" t="s">
        <v>24</v>
      </c>
    </row>
    <row r="112" spans="1:26" ht="30.75" thickBot="1" x14ac:dyDescent="0.3">
      <c r="A112" s="104">
        <v>102</v>
      </c>
      <c r="B112" s="105" t="s">
        <v>5044</v>
      </c>
      <c r="C112" s="52" t="s">
        <v>54</v>
      </c>
      <c r="D112" s="52">
        <f t="shared" si="2"/>
        <v>23</v>
      </c>
      <c r="E112" s="133" t="s">
        <v>5045</v>
      </c>
      <c r="F112" s="112">
        <v>41109</v>
      </c>
      <c r="G112" s="53" t="s">
        <v>231</v>
      </c>
      <c r="H112" s="53" t="s">
        <v>347</v>
      </c>
      <c r="I112" s="52" t="s">
        <v>283</v>
      </c>
      <c r="J112" s="52" t="s">
        <v>234</v>
      </c>
      <c r="K112" s="52" t="s">
        <v>4784</v>
      </c>
      <c r="L112" s="122" t="s">
        <v>5046</v>
      </c>
      <c r="M112" s="114" t="s">
        <v>243</v>
      </c>
      <c r="N112" s="115" t="s">
        <v>507</v>
      </c>
      <c r="O112" s="52" t="s">
        <v>227</v>
      </c>
      <c r="P112" s="116">
        <v>267799950</v>
      </c>
      <c r="Q112" s="116">
        <v>267799950</v>
      </c>
      <c r="R112" s="118">
        <v>0</v>
      </c>
      <c r="S112" s="114" t="s">
        <v>228</v>
      </c>
      <c r="T112" s="123">
        <v>43342</v>
      </c>
      <c r="U112" s="114" t="s">
        <v>229</v>
      </c>
      <c r="V112" s="124">
        <v>0</v>
      </c>
      <c r="W112" s="115" t="s">
        <v>24</v>
      </c>
      <c r="X112" s="52"/>
      <c r="Y112" s="52" t="s">
        <v>24</v>
      </c>
    </row>
    <row r="113" spans="1:25" ht="30.75" thickBot="1" x14ac:dyDescent="0.3">
      <c r="A113" s="104">
        <v>103</v>
      </c>
      <c r="B113" s="105" t="s">
        <v>5047</v>
      </c>
      <c r="C113" s="52" t="s">
        <v>54</v>
      </c>
      <c r="D113" s="52">
        <f t="shared" si="2"/>
        <v>23</v>
      </c>
      <c r="E113" s="133" t="s">
        <v>5048</v>
      </c>
      <c r="F113" s="128">
        <v>41442</v>
      </c>
      <c r="G113" s="53" t="s">
        <v>231</v>
      </c>
      <c r="H113" s="53" t="s">
        <v>365</v>
      </c>
      <c r="I113" s="52" t="s">
        <v>283</v>
      </c>
      <c r="J113" s="52" t="s">
        <v>234</v>
      </c>
      <c r="K113" s="52" t="s">
        <v>4775</v>
      </c>
      <c r="L113" s="122" t="s">
        <v>5049</v>
      </c>
      <c r="M113" s="114" t="s">
        <v>235</v>
      </c>
      <c r="N113" s="115" t="s">
        <v>484</v>
      </c>
      <c r="O113" s="52" t="s">
        <v>251</v>
      </c>
      <c r="P113" s="116">
        <v>584610000</v>
      </c>
      <c r="Q113" s="116">
        <v>584610000</v>
      </c>
      <c r="R113" s="118">
        <v>0</v>
      </c>
      <c r="S113" s="114" t="s">
        <v>237</v>
      </c>
      <c r="T113" s="125"/>
      <c r="U113" s="114"/>
      <c r="V113" s="124"/>
      <c r="W113" s="115" t="s">
        <v>24</v>
      </c>
      <c r="X113" s="52"/>
      <c r="Y113" s="52" t="s">
        <v>24</v>
      </c>
    </row>
    <row r="114" spans="1:25" ht="30.75" thickBot="1" x14ac:dyDescent="0.3">
      <c r="A114" s="104">
        <v>104</v>
      </c>
      <c r="B114" s="105" t="s">
        <v>5050</v>
      </c>
      <c r="C114" s="52" t="s">
        <v>54</v>
      </c>
      <c r="D114" s="52">
        <f t="shared" si="2"/>
        <v>23</v>
      </c>
      <c r="E114" s="133" t="s">
        <v>5051</v>
      </c>
      <c r="F114" s="128">
        <v>41386</v>
      </c>
      <c r="G114" s="53" t="s">
        <v>231</v>
      </c>
      <c r="H114" s="53" t="s">
        <v>365</v>
      </c>
      <c r="I114" s="52" t="s">
        <v>283</v>
      </c>
      <c r="J114" s="52" t="s">
        <v>234</v>
      </c>
      <c r="K114" s="52" t="s">
        <v>4775</v>
      </c>
      <c r="L114" s="122" t="s">
        <v>5052</v>
      </c>
      <c r="M114" s="114" t="s">
        <v>235</v>
      </c>
      <c r="N114" s="115" t="s">
        <v>484</v>
      </c>
      <c r="O114" s="52" t="s">
        <v>245</v>
      </c>
      <c r="P114" s="116">
        <v>742397558</v>
      </c>
      <c r="Q114" s="116">
        <v>742397558</v>
      </c>
      <c r="R114" s="118">
        <v>0</v>
      </c>
      <c r="S114" s="114" t="s">
        <v>237</v>
      </c>
      <c r="T114" s="125"/>
      <c r="U114" s="114"/>
      <c r="V114" s="124"/>
      <c r="W114" s="115" t="s">
        <v>24</v>
      </c>
      <c r="X114" s="52"/>
      <c r="Y114" s="52" t="s">
        <v>24</v>
      </c>
    </row>
    <row r="115" spans="1:25" ht="30.75" thickBot="1" x14ac:dyDescent="0.3">
      <c r="A115" s="104">
        <v>105</v>
      </c>
      <c r="B115" s="105" t="s">
        <v>5053</v>
      </c>
      <c r="C115" s="52" t="s">
        <v>54</v>
      </c>
      <c r="D115" s="52">
        <f t="shared" si="2"/>
        <v>23</v>
      </c>
      <c r="E115" s="133" t="s">
        <v>5054</v>
      </c>
      <c r="F115" s="112">
        <v>41715</v>
      </c>
      <c r="G115" s="53" t="s">
        <v>231</v>
      </c>
      <c r="H115" s="53" t="s">
        <v>365</v>
      </c>
      <c r="I115" s="52" t="s">
        <v>283</v>
      </c>
      <c r="J115" s="52" t="s">
        <v>234</v>
      </c>
      <c r="K115" s="52" t="s">
        <v>4784</v>
      </c>
      <c r="L115" s="122" t="s">
        <v>5055</v>
      </c>
      <c r="M115" s="114" t="s">
        <v>235</v>
      </c>
      <c r="N115" s="115" t="s">
        <v>484</v>
      </c>
      <c r="O115" s="52" t="s">
        <v>227</v>
      </c>
      <c r="P115" s="116">
        <v>1186450334</v>
      </c>
      <c r="Q115" s="116">
        <v>1186450334</v>
      </c>
      <c r="R115" s="118">
        <v>0</v>
      </c>
      <c r="S115" s="114" t="s">
        <v>228</v>
      </c>
      <c r="T115" s="123">
        <v>43801</v>
      </c>
      <c r="U115" s="114" t="s">
        <v>229</v>
      </c>
      <c r="V115" s="124">
        <v>0</v>
      </c>
      <c r="W115" s="115" t="s">
        <v>230</v>
      </c>
      <c r="X115" s="52"/>
      <c r="Y115" s="52" t="s">
        <v>24</v>
      </c>
    </row>
    <row r="116" spans="1:25" ht="30.75" thickBot="1" x14ac:dyDescent="0.3">
      <c r="A116" s="104">
        <v>106</v>
      </c>
      <c r="B116" s="105" t="s">
        <v>5056</v>
      </c>
      <c r="C116" s="52" t="s">
        <v>54</v>
      </c>
      <c r="D116" s="52">
        <f t="shared" si="2"/>
        <v>23</v>
      </c>
      <c r="E116" s="133" t="s">
        <v>5057</v>
      </c>
      <c r="F116" s="128">
        <v>41620</v>
      </c>
      <c r="G116" s="53" t="s">
        <v>231</v>
      </c>
      <c r="H116" s="53" t="s">
        <v>365</v>
      </c>
      <c r="I116" s="52" t="s">
        <v>283</v>
      </c>
      <c r="J116" s="52" t="s">
        <v>234</v>
      </c>
      <c r="K116" s="52" t="s">
        <v>4784</v>
      </c>
      <c r="L116" s="122" t="s">
        <v>5058</v>
      </c>
      <c r="M116" s="114" t="s">
        <v>235</v>
      </c>
      <c r="N116" s="115" t="s">
        <v>484</v>
      </c>
      <c r="O116" s="52" t="s">
        <v>227</v>
      </c>
      <c r="P116" s="116">
        <v>500000000</v>
      </c>
      <c r="Q116" s="116">
        <v>500000000</v>
      </c>
      <c r="R116" s="118">
        <v>0</v>
      </c>
      <c r="S116" s="114" t="s">
        <v>228</v>
      </c>
      <c r="T116" s="123">
        <v>43140</v>
      </c>
      <c r="U116" s="114" t="s">
        <v>229</v>
      </c>
      <c r="V116" s="124">
        <v>0</v>
      </c>
      <c r="W116" s="115" t="s">
        <v>261</v>
      </c>
      <c r="X116" s="52"/>
      <c r="Y116" s="52" t="s">
        <v>24</v>
      </c>
    </row>
    <row r="117" spans="1:25" ht="30.75" thickBot="1" x14ac:dyDescent="0.3">
      <c r="A117" s="104">
        <v>107</v>
      </c>
      <c r="B117" s="105" t="s">
        <v>5059</v>
      </c>
      <c r="C117" s="52" t="s">
        <v>54</v>
      </c>
      <c r="D117" s="52">
        <f t="shared" si="2"/>
        <v>23</v>
      </c>
      <c r="E117" s="133" t="s">
        <v>5060</v>
      </c>
      <c r="F117" s="112">
        <v>41484</v>
      </c>
      <c r="G117" s="53" t="s">
        <v>231</v>
      </c>
      <c r="H117" s="53" t="s">
        <v>365</v>
      </c>
      <c r="I117" s="52" t="s">
        <v>283</v>
      </c>
      <c r="J117" s="52" t="s">
        <v>234</v>
      </c>
      <c r="K117" s="52" t="s">
        <v>4775</v>
      </c>
      <c r="L117" s="122" t="s">
        <v>5061</v>
      </c>
      <c r="M117" s="114" t="s">
        <v>235</v>
      </c>
      <c r="N117" s="115" t="s">
        <v>484</v>
      </c>
      <c r="O117" s="52" t="s">
        <v>256</v>
      </c>
      <c r="P117" s="116">
        <v>4422324716</v>
      </c>
      <c r="Q117" s="116">
        <v>4422324716</v>
      </c>
      <c r="R117" s="118">
        <v>0</v>
      </c>
      <c r="S117" s="114" t="s">
        <v>237</v>
      </c>
      <c r="T117" s="125"/>
      <c r="U117" s="114"/>
      <c r="V117" s="124"/>
      <c r="W117" s="115" t="s">
        <v>24</v>
      </c>
      <c r="X117" s="52"/>
      <c r="Y117" s="52" t="s">
        <v>24</v>
      </c>
    </row>
    <row r="118" spans="1:25" ht="45.75" thickBot="1" x14ac:dyDescent="0.3">
      <c r="A118" s="104">
        <v>108</v>
      </c>
      <c r="B118" s="105" t="s">
        <v>5062</v>
      </c>
      <c r="C118" s="52" t="s">
        <v>54</v>
      </c>
      <c r="D118" s="52">
        <f t="shared" si="2"/>
        <v>23</v>
      </c>
      <c r="E118" s="133" t="s">
        <v>5063</v>
      </c>
      <c r="F118" s="112">
        <v>42023</v>
      </c>
      <c r="G118" s="53" t="s">
        <v>231</v>
      </c>
      <c r="H118" s="53" t="s">
        <v>365</v>
      </c>
      <c r="I118" s="52" t="s">
        <v>283</v>
      </c>
      <c r="J118" s="52" t="s">
        <v>234</v>
      </c>
      <c r="K118" s="52" t="s">
        <v>4775</v>
      </c>
      <c r="L118" s="122" t="s">
        <v>5064</v>
      </c>
      <c r="M118" s="115" t="s">
        <v>327</v>
      </c>
      <c r="N118" s="115" t="s">
        <v>1470</v>
      </c>
      <c r="O118" s="52" t="s">
        <v>227</v>
      </c>
      <c r="P118" s="116">
        <v>0</v>
      </c>
      <c r="Q118" s="116">
        <v>0</v>
      </c>
      <c r="R118" s="118">
        <v>0</v>
      </c>
      <c r="S118" s="114" t="s">
        <v>237</v>
      </c>
      <c r="T118" s="125"/>
      <c r="U118" s="114"/>
      <c r="V118" s="124"/>
      <c r="W118" s="115" t="s">
        <v>24</v>
      </c>
      <c r="X118" s="52"/>
      <c r="Y118" s="52" t="s">
        <v>24</v>
      </c>
    </row>
    <row r="119" spans="1:25" ht="36" customHeight="1" thickBot="1" x14ac:dyDescent="0.3">
      <c r="A119" s="104">
        <v>109</v>
      </c>
      <c r="B119" s="105" t="s">
        <v>5065</v>
      </c>
      <c r="C119" s="52" t="s">
        <v>54</v>
      </c>
      <c r="D119" s="52">
        <f t="shared" si="2"/>
        <v>23</v>
      </c>
      <c r="E119" s="133" t="s">
        <v>5066</v>
      </c>
      <c r="F119" s="112">
        <v>40779</v>
      </c>
      <c r="G119" s="53" t="s">
        <v>231</v>
      </c>
      <c r="H119" s="53" t="s">
        <v>363</v>
      </c>
      <c r="I119" s="52" t="s">
        <v>283</v>
      </c>
      <c r="J119" s="52" t="s">
        <v>234</v>
      </c>
      <c r="K119" s="52" t="s">
        <v>4775</v>
      </c>
      <c r="L119" s="122" t="s">
        <v>5067</v>
      </c>
      <c r="M119" s="114" t="s">
        <v>250</v>
      </c>
      <c r="N119" s="115" t="s">
        <v>587</v>
      </c>
      <c r="O119" s="52" t="s">
        <v>227</v>
      </c>
      <c r="P119" s="116">
        <v>5982574000</v>
      </c>
      <c r="Q119" s="116">
        <v>5982574000</v>
      </c>
      <c r="R119" s="118">
        <v>0</v>
      </c>
      <c r="S119" s="114" t="s">
        <v>237</v>
      </c>
      <c r="T119" s="125"/>
      <c r="U119" s="114"/>
      <c r="V119" s="124"/>
      <c r="W119" s="115" t="s">
        <v>24</v>
      </c>
      <c r="X119" s="52"/>
      <c r="Y119" s="52" t="s">
        <v>24</v>
      </c>
    </row>
    <row r="120" spans="1:25" ht="30.75" thickBot="1" x14ac:dyDescent="0.3">
      <c r="A120" s="104">
        <v>110</v>
      </c>
      <c r="B120" s="105" t="s">
        <v>5068</v>
      </c>
      <c r="C120" s="52" t="s">
        <v>54</v>
      </c>
      <c r="D120" s="52">
        <f t="shared" si="2"/>
        <v>23</v>
      </c>
      <c r="E120" s="133" t="s">
        <v>5069</v>
      </c>
      <c r="F120" s="112">
        <v>36497</v>
      </c>
      <c r="G120" s="53" t="s">
        <v>231</v>
      </c>
      <c r="H120" s="53" t="s">
        <v>363</v>
      </c>
      <c r="I120" s="52" t="s">
        <v>283</v>
      </c>
      <c r="J120" s="52" t="s">
        <v>234</v>
      </c>
      <c r="K120" s="52" t="s">
        <v>4775</v>
      </c>
      <c r="L120" s="131" t="s">
        <v>5070</v>
      </c>
      <c r="M120" s="114" t="s">
        <v>250</v>
      </c>
      <c r="N120" s="115" t="s">
        <v>556</v>
      </c>
      <c r="O120" s="52" t="s">
        <v>227</v>
      </c>
      <c r="P120" s="118">
        <v>0</v>
      </c>
      <c r="Q120" s="118">
        <v>0</v>
      </c>
      <c r="R120" s="118">
        <v>0</v>
      </c>
      <c r="S120" s="114" t="s">
        <v>237</v>
      </c>
      <c r="T120" s="123"/>
      <c r="U120" s="114"/>
      <c r="V120" s="124">
        <v>0</v>
      </c>
      <c r="W120" s="115" t="s">
        <v>24</v>
      </c>
      <c r="X120" s="52"/>
      <c r="Y120" s="52" t="s">
        <v>24</v>
      </c>
    </row>
    <row r="121" spans="1:25" ht="30.75" thickBot="1" x14ac:dyDescent="0.3">
      <c r="A121" s="104">
        <v>111</v>
      </c>
      <c r="B121" s="105" t="s">
        <v>5071</v>
      </c>
      <c r="C121" s="52" t="s">
        <v>54</v>
      </c>
      <c r="D121" s="52">
        <f t="shared" si="2"/>
        <v>23</v>
      </c>
      <c r="E121" s="133" t="s">
        <v>5072</v>
      </c>
      <c r="F121" s="128">
        <v>41523</v>
      </c>
      <c r="G121" s="53" t="s">
        <v>231</v>
      </c>
      <c r="H121" s="53" t="s">
        <v>365</v>
      </c>
      <c r="I121" s="52" t="s">
        <v>283</v>
      </c>
      <c r="J121" s="52" t="s">
        <v>234</v>
      </c>
      <c r="K121" s="52" t="s">
        <v>4775</v>
      </c>
      <c r="L121" s="122" t="s">
        <v>5073</v>
      </c>
      <c r="M121" s="114" t="s">
        <v>235</v>
      </c>
      <c r="N121" s="115" t="s">
        <v>484</v>
      </c>
      <c r="O121" s="52" t="s">
        <v>227</v>
      </c>
      <c r="P121" s="116">
        <v>593500000</v>
      </c>
      <c r="Q121" s="116">
        <v>593500000</v>
      </c>
      <c r="R121" s="118">
        <v>0</v>
      </c>
      <c r="S121" s="114" t="s">
        <v>237</v>
      </c>
      <c r="T121" s="125"/>
      <c r="U121" s="114"/>
      <c r="V121" s="124"/>
      <c r="W121" s="115" t="s">
        <v>24</v>
      </c>
      <c r="X121" s="52"/>
      <c r="Y121" s="52" t="s">
        <v>24</v>
      </c>
    </row>
    <row r="122" spans="1:25" ht="30.75" thickBot="1" x14ac:dyDescent="0.3">
      <c r="A122" s="104">
        <v>112</v>
      </c>
      <c r="B122" s="105" t="s">
        <v>5074</v>
      </c>
      <c r="C122" s="52" t="s">
        <v>54</v>
      </c>
      <c r="D122" s="52">
        <f t="shared" si="2"/>
        <v>23</v>
      </c>
      <c r="E122" s="133" t="s">
        <v>5075</v>
      </c>
      <c r="F122" s="128">
        <v>40718</v>
      </c>
      <c r="G122" s="53" t="s">
        <v>231</v>
      </c>
      <c r="H122" s="53" t="s">
        <v>365</v>
      </c>
      <c r="I122" s="52" t="s">
        <v>283</v>
      </c>
      <c r="J122" s="52" t="s">
        <v>234</v>
      </c>
      <c r="K122" s="52" t="s">
        <v>4784</v>
      </c>
      <c r="L122" s="122" t="s">
        <v>5076</v>
      </c>
      <c r="M122" s="114" t="s">
        <v>235</v>
      </c>
      <c r="N122" s="115" t="s">
        <v>484</v>
      </c>
      <c r="O122" s="52" t="s">
        <v>227</v>
      </c>
      <c r="P122" s="116">
        <v>81900000</v>
      </c>
      <c r="Q122" s="116">
        <v>81900000</v>
      </c>
      <c r="R122" s="118">
        <v>0</v>
      </c>
      <c r="S122" s="114" t="s">
        <v>228</v>
      </c>
      <c r="T122" s="123">
        <v>43210</v>
      </c>
      <c r="U122" s="114" t="s">
        <v>229</v>
      </c>
      <c r="V122" s="124">
        <v>0</v>
      </c>
      <c r="W122" s="115" t="s">
        <v>230</v>
      </c>
      <c r="X122" s="52"/>
      <c r="Y122" s="52" t="s">
        <v>24</v>
      </c>
    </row>
    <row r="123" spans="1:25" ht="30.75" thickBot="1" x14ac:dyDescent="0.3">
      <c r="A123" s="104">
        <v>113</v>
      </c>
      <c r="B123" s="105" t="s">
        <v>5077</v>
      </c>
      <c r="C123" s="52" t="s">
        <v>54</v>
      </c>
      <c r="D123" s="52">
        <f t="shared" si="2"/>
        <v>23</v>
      </c>
      <c r="E123" s="133" t="s">
        <v>5078</v>
      </c>
      <c r="F123" s="137">
        <v>41481</v>
      </c>
      <c r="G123" s="53" t="s">
        <v>231</v>
      </c>
      <c r="H123" s="53" t="s">
        <v>365</v>
      </c>
      <c r="I123" s="52" t="s">
        <v>283</v>
      </c>
      <c r="J123" s="52" t="s">
        <v>234</v>
      </c>
      <c r="K123" s="52" t="s">
        <v>4775</v>
      </c>
      <c r="L123" s="122" t="s">
        <v>5079</v>
      </c>
      <c r="M123" s="114" t="s">
        <v>235</v>
      </c>
      <c r="N123" s="115" t="s">
        <v>484</v>
      </c>
      <c r="O123" s="127" t="s">
        <v>256</v>
      </c>
      <c r="P123" s="117">
        <v>58113652</v>
      </c>
      <c r="Q123" s="117">
        <v>58113652</v>
      </c>
      <c r="R123" s="118">
        <v>0</v>
      </c>
      <c r="S123" s="114" t="s">
        <v>237</v>
      </c>
      <c r="T123" s="125"/>
      <c r="U123" s="114"/>
      <c r="V123" s="124"/>
      <c r="W123" s="115" t="s">
        <v>24</v>
      </c>
      <c r="X123" s="52"/>
      <c r="Y123" s="52" t="s">
        <v>24</v>
      </c>
    </row>
    <row r="124" spans="1:25" ht="30.75" thickBot="1" x14ac:dyDescent="0.3">
      <c r="A124" s="104">
        <v>114</v>
      </c>
      <c r="B124" s="105" t="s">
        <v>5080</v>
      </c>
      <c r="C124" s="52" t="s">
        <v>54</v>
      </c>
      <c r="D124" s="52">
        <f t="shared" si="2"/>
        <v>23</v>
      </c>
      <c r="E124" s="133" t="s">
        <v>5081</v>
      </c>
      <c r="F124" s="132">
        <v>41102</v>
      </c>
      <c r="G124" s="53" t="s">
        <v>231</v>
      </c>
      <c r="H124" s="53" t="s">
        <v>355</v>
      </c>
      <c r="I124" s="52" t="s">
        <v>283</v>
      </c>
      <c r="J124" s="52" t="s">
        <v>234</v>
      </c>
      <c r="K124" s="52" t="s">
        <v>4775</v>
      </c>
      <c r="L124" s="122" t="s">
        <v>5082</v>
      </c>
      <c r="M124" s="114" t="s">
        <v>311</v>
      </c>
      <c r="N124" s="115" t="s">
        <v>1222</v>
      </c>
      <c r="O124" s="52" t="s">
        <v>227</v>
      </c>
      <c r="P124" s="117">
        <v>0</v>
      </c>
      <c r="Q124" s="117">
        <v>0</v>
      </c>
      <c r="R124" s="118">
        <v>0</v>
      </c>
      <c r="S124" s="114" t="s">
        <v>228</v>
      </c>
      <c r="T124" s="123">
        <v>41780</v>
      </c>
      <c r="U124" s="114" t="s">
        <v>238</v>
      </c>
      <c r="V124" s="124">
        <v>0</v>
      </c>
      <c r="W124" s="115" t="s">
        <v>24</v>
      </c>
      <c r="X124" s="52"/>
      <c r="Y124" s="52" t="s">
        <v>24</v>
      </c>
    </row>
    <row r="125" spans="1:25" ht="30.75" thickBot="1" x14ac:dyDescent="0.3">
      <c r="A125" s="104">
        <v>115</v>
      </c>
      <c r="B125" s="105" t="s">
        <v>5083</v>
      </c>
      <c r="C125" s="52" t="s">
        <v>54</v>
      </c>
      <c r="D125" s="52">
        <f t="shared" si="2"/>
        <v>23</v>
      </c>
      <c r="E125" s="133" t="s">
        <v>5084</v>
      </c>
      <c r="F125" s="132">
        <v>41666</v>
      </c>
      <c r="G125" s="53" t="s">
        <v>231</v>
      </c>
      <c r="H125" s="53" t="s">
        <v>365</v>
      </c>
      <c r="I125" s="52" t="s">
        <v>283</v>
      </c>
      <c r="J125" s="52" t="s">
        <v>234</v>
      </c>
      <c r="K125" s="52" t="s">
        <v>4784</v>
      </c>
      <c r="L125" s="122" t="s">
        <v>5085</v>
      </c>
      <c r="M125" s="114" t="s">
        <v>235</v>
      </c>
      <c r="N125" s="115" t="s">
        <v>484</v>
      </c>
      <c r="O125" s="52" t="s">
        <v>227</v>
      </c>
      <c r="P125" s="117">
        <v>234674191</v>
      </c>
      <c r="Q125" s="117">
        <v>234674191</v>
      </c>
      <c r="R125" s="118">
        <v>0</v>
      </c>
      <c r="S125" s="114" t="s">
        <v>228</v>
      </c>
      <c r="T125" s="123">
        <v>43175</v>
      </c>
      <c r="U125" s="114" t="s">
        <v>229</v>
      </c>
      <c r="V125" s="124">
        <v>0</v>
      </c>
      <c r="W125" s="115" t="s">
        <v>24</v>
      </c>
      <c r="X125" s="52"/>
      <c r="Y125" s="52" t="s">
        <v>24</v>
      </c>
    </row>
    <row r="126" spans="1:25" ht="30.75" thickBot="1" x14ac:dyDescent="0.3">
      <c r="A126" s="104">
        <v>116</v>
      </c>
      <c r="B126" s="105" t="s">
        <v>5086</v>
      </c>
      <c r="C126" s="52" t="s">
        <v>54</v>
      </c>
      <c r="D126" s="52">
        <f t="shared" si="2"/>
        <v>23</v>
      </c>
      <c r="E126" s="133" t="s">
        <v>5087</v>
      </c>
      <c r="F126" s="121">
        <v>41381</v>
      </c>
      <c r="G126" s="53" t="s">
        <v>231</v>
      </c>
      <c r="H126" s="53" t="s">
        <v>365</v>
      </c>
      <c r="I126" s="52" t="s">
        <v>283</v>
      </c>
      <c r="J126" s="52" t="s">
        <v>234</v>
      </c>
      <c r="K126" s="52" t="s">
        <v>4775</v>
      </c>
      <c r="L126" s="131" t="s">
        <v>5088</v>
      </c>
      <c r="M126" s="114" t="s">
        <v>235</v>
      </c>
      <c r="N126" s="115" t="s">
        <v>484</v>
      </c>
      <c r="O126" s="52" t="s">
        <v>227</v>
      </c>
      <c r="P126" s="118">
        <v>1738473368</v>
      </c>
      <c r="Q126" s="118">
        <v>1738473368</v>
      </c>
      <c r="R126" s="118">
        <v>0</v>
      </c>
      <c r="S126" s="114" t="s">
        <v>237</v>
      </c>
      <c r="T126" s="125"/>
      <c r="U126" s="114"/>
      <c r="V126" s="124"/>
      <c r="W126" s="115" t="s">
        <v>24</v>
      </c>
      <c r="X126" s="52"/>
      <c r="Y126" s="52" t="s">
        <v>24</v>
      </c>
    </row>
    <row r="127" spans="1:25" ht="30.75" thickBot="1" x14ac:dyDescent="0.3">
      <c r="A127" s="104">
        <v>117</v>
      </c>
      <c r="B127" s="105" t="s">
        <v>5089</v>
      </c>
      <c r="C127" s="52" t="s">
        <v>54</v>
      </c>
      <c r="D127" s="52">
        <f t="shared" si="2"/>
        <v>23</v>
      </c>
      <c r="E127" s="133" t="s">
        <v>5090</v>
      </c>
      <c r="F127" s="137">
        <v>42214</v>
      </c>
      <c r="G127" s="53" t="s">
        <v>231</v>
      </c>
      <c r="H127" s="53" t="s">
        <v>365</v>
      </c>
      <c r="I127" s="52" t="s">
        <v>283</v>
      </c>
      <c r="J127" s="52" t="s">
        <v>234</v>
      </c>
      <c r="K127" s="52" t="s">
        <v>4784</v>
      </c>
      <c r="L127" s="122" t="s">
        <v>5091</v>
      </c>
      <c r="M127" s="114" t="s">
        <v>235</v>
      </c>
      <c r="N127" s="115" t="s">
        <v>484</v>
      </c>
      <c r="O127" s="52" t="s">
        <v>227</v>
      </c>
      <c r="P127" s="117">
        <v>397414000</v>
      </c>
      <c r="Q127" s="117">
        <v>397414000</v>
      </c>
      <c r="R127" s="118">
        <v>0</v>
      </c>
      <c r="S127" s="114" t="s">
        <v>228</v>
      </c>
      <c r="T127" s="123">
        <v>42794</v>
      </c>
      <c r="U127" s="114" t="s">
        <v>229</v>
      </c>
      <c r="V127" s="124">
        <v>0</v>
      </c>
      <c r="W127" s="115" t="s">
        <v>24</v>
      </c>
      <c r="X127" s="52"/>
      <c r="Y127" s="52" t="s">
        <v>24</v>
      </c>
    </row>
    <row r="128" spans="1:25" ht="30.75" thickBot="1" x14ac:dyDescent="0.3">
      <c r="A128" s="104">
        <v>118</v>
      </c>
      <c r="B128" s="105" t="s">
        <v>5092</v>
      </c>
      <c r="C128" s="52" t="s">
        <v>54</v>
      </c>
      <c r="D128" s="52">
        <f t="shared" si="2"/>
        <v>23</v>
      </c>
      <c r="E128" s="133" t="s">
        <v>5093</v>
      </c>
      <c r="F128" s="132">
        <v>41226</v>
      </c>
      <c r="G128" s="53" t="s">
        <v>231</v>
      </c>
      <c r="H128" s="53" t="s">
        <v>365</v>
      </c>
      <c r="I128" s="52" t="s">
        <v>283</v>
      </c>
      <c r="J128" s="52" t="s">
        <v>234</v>
      </c>
      <c r="K128" s="52" t="s">
        <v>4775</v>
      </c>
      <c r="L128" s="122" t="s">
        <v>5094</v>
      </c>
      <c r="M128" s="114" t="s">
        <v>243</v>
      </c>
      <c r="N128" s="115" t="s">
        <v>507</v>
      </c>
      <c r="O128" s="52" t="s">
        <v>256</v>
      </c>
      <c r="P128" s="117">
        <v>841238650</v>
      </c>
      <c r="Q128" s="117">
        <v>841238650</v>
      </c>
      <c r="R128" s="117">
        <v>890725544</v>
      </c>
      <c r="S128" s="114" t="s">
        <v>237</v>
      </c>
      <c r="T128" s="125"/>
      <c r="U128" s="114"/>
      <c r="V128" s="124"/>
      <c r="W128" s="115" t="s">
        <v>24</v>
      </c>
      <c r="X128" s="52"/>
      <c r="Y128" s="52" t="s">
        <v>24</v>
      </c>
    </row>
    <row r="129" spans="1:25" ht="30.75" thickBot="1" x14ac:dyDescent="0.3">
      <c r="A129" s="104">
        <v>119</v>
      </c>
      <c r="B129" s="105" t="s">
        <v>5095</v>
      </c>
      <c r="C129" s="52" t="s">
        <v>54</v>
      </c>
      <c r="D129" s="52">
        <f t="shared" si="2"/>
        <v>23</v>
      </c>
      <c r="E129" s="138" t="s">
        <v>5096</v>
      </c>
      <c r="F129" s="139">
        <v>42653</v>
      </c>
      <c r="G129" s="53" t="s">
        <v>231</v>
      </c>
      <c r="H129" s="53" t="s">
        <v>347</v>
      </c>
      <c r="I129" s="52" t="s">
        <v>254</v>
      </c>
      <c r="J129" s="52" t="s">
        <v>234</v>
      </c>
      <c r="K129" s="52" t="s">
        <v>4775</v>
      </c>
      <c r="L129" s="126" t="s">
        <v>5097</v>
      </c>
      <c r="M129" s="114" t="s">
        <v>317</v>
      </c>
      <c r="N129" s="115" t="s">
        <v>1337</v>
      </c>
      <c r="O129" s="52" t="s">
        <v>227</v>
      </c>
      <c r="P129" s="140">
        <v>471655081</v>
      </c>
      <c r="Q129" s="140">
        <v>471655081</v>
      </c>
      <c r="R129" s="118">
        <v>0</v>
      </c>
      <c r="S129" s="114" t="s">
        <v>237</v>
      </c>
      <c r="T129" s="125"/>
      <c r="U129" s="114"/>
      <c r="V129" s="124"/>
      <c r="W129" s="115" t="s">
        <v>24</v>
      </c>
      <c r="X129" s="52"/>
      <c r="Y129" s="52" t="s">
        <v>24</v>
      </c>
    </row>
    <row r="130" spans="1:25" ht="30.75" thickBot="1" x14ac:dyDescent="0.3">
      <c r="A130" s="104">
        <v>120</v>
      </c>
      <c r="B130" s="105" t="s">
        <v>5098</v>
      </c>
      <c r="C130" s="52" t="s">
        <v>54</v>
      </c>
      <c r="D130" s="52">
        <f t="shared" si="2"/>
        <v>23</v>
      </c>
      <c r="E130" s="138" t="s">
        <v>5099</v>
      </c>
      <c r="F130" s="139">
        <v>42661</v>
      </c>
      <c r="G130" s="53" t="s">
        <v>247</v>
      </c>
      <c r="H130" s="53" t="s">
        <v>351</v>
      </c>
      <c r="I130" s="52" t="s">
        <v>254</v>
      </c>
      <c r="J130" s="52" t="s">
        <v>234</v>
      </c>
      <c r="K130" s="52" t="s">
        <v>4784</v>
      </c>
      <c r="L130" s="126" t="s">
        <v>5097</v>
      </c>
      <c r="M130" s="114" t="s">
        <v>243</v>
      </c>
      <c r="N130" s="115" t="s">
        <v>507</v>
      </c>
      <c r="O130" s="52" t="s">
        <v>227</v>
      </c>
      <c r="P130" s="140">
        <v>0</v>
      </c>
      <c r="Q130" s="140">
        <v>0</v>
      </c>
      <c r="R130" s="118">
        <v>0</v>
      </c>
      <c r="S130" s="114" t="s">
        <v>228</v>
      </c>
      <c r="T130" s="123">
        <v>43006</v>
      </c>
      <c r="U130" s="114" t="s">
        <v>229</v>
      </c>
      <c r="V130" s="124">
        <v>0</v>
      </c>
      <c r="W130" s="115" t="s">
        <v>24</v>
      </c>
      <c r="X130" s="52"/>
      <c r="Y130" s="52" t="s">
        <v>24</v>
      </c>
    </row>
    <row r="131" spans="1:25" ht="30.75" thickBot="1" x14ac:dyDescent="0.3">
      <c r="A131" s="104">
        <v>121</v>
      </c>
      <c r="B131" s="105" t="s">
        <v>5100</v>
      </c>
      <c r="C131" s="52" t="s">
        <v>54</v>
      </c>
      <c r="D131" s="52">
        <f t="shared" si="2"/>
        <v>23</v>
      </c>
      <c r="E131" s="138" t="s">
        <v>5101</v>
      </c>
      <c r="F131" s="139">
        <v>42577</v>
      </c>
      <c r="G131" s="53" t="s">
        <v>231</v>
      </c>
      <c r="H131" s="53" t="s">
        <v>328</v>
      </c>
      <c r="I131" s="52" t="s">
        <v>254</v>
      </c>
      <c r="J131" s="52" t="s">
        <v>234</v>
      </c>
      <c r="K131" s="52" t="s">
        <v>5102</v>
      </c>
      <c r="L131" s="126" t="s">
        <v>5097</v>
      </c>
      <c r="M131" s="114" t="s">
        <v>284</v>
      </c>
      <c r="N131" s="115" t="s">
        <v>973</v>
      </c>
      <c r="O131" s="52" t="s">
        <v>251</v>
      </c>
      <c r="P131" s="140">
        <v>47697722729</v>
      </c>
      <c r="Q131" s="140">
        <v>47697722729</v>
      </c>
      <c r="R131" s="118">
        <v>0</v>
      </c>
      <c r="S131" s="114" t="s">
        <v>237</v>
      </c>
      <c r="T131" s="125"/>
      <c r="U131" s="114"/>
      <c r="V131" s="124"/>
      <c r="W131" s="115" t="s">
        <v>24</v>
      </c>
      <c r="X131" s="52"/>
      <c r="Y131" s="52" t="s">
        <v>24</v>
      </c>
    </row>
    <row r="132" spans="1:25" ht="30.75" thickBot="1" x14ac:dyDescent="0.3">
      <c r="A132" s="104">
        <v>122</v>
      </c>
      <c r="B132" s="105" t="s">
        <v>5103</v>
      </c>
      <c r="C132" s="52" t="s">
        <v>54</v>
      </c>
      <c r="D132" s="52">
        <f t="shared" si="2"/>
        <v>23</v>
      </c>
      <c r="E132" s="133" t="s">
        <v>5104</v>
      </c>
      <c r="F132" s="132">
        <v>41408</v>
      </c>
      <c r="G132" s="53" t="s">
        <v>231</v>
      </c>
      <c r="H132" s="53" t="s">
        <v>365</v>
      </c>
      <c r="I132" s="52" t="s">
        <v>283</v>
      </c>
      <c r="J132" s="52" t="s">
        <v>234</v>
      </c>
      <c r="K132" s="52" t="s">
        <v>4775</v>
      </c>
      <c r="L132" s="122" t="s">
        <v>5105</v>
      </c>
      <c r="M132" s="114" t="s">
        <v>235</v>
      </c>
      <c r="N132" s="115" t="s">
        <v>484</v>
      </c>
      <c r="O132" s="52" t="s">
        <v>227</v>
      </c>
      <c r="P132" s="117">
        <v>300000000</v>
      </c>
      <c r="Q132" s="117">
        <v>300000000</v>
      </c>
      <c r="R132" s="118">
        <v>0</v>
      </c>
      <c r="S132" s="114" t="s">
        <v>237</v>
      </c>
      <c r="T132" s="125"/>
      <c r="U132" s="114"/>
      <c r="V132" s="124"/>
      <c r="W132" s="115" t="s">
        <v>24</v>
      </c>
      <c r="X132" s="52"/>
      <c r="Y132" s="52" t="s">
        <v>24</v>
      </c>
    </row>
    <row r="133" spans="1:25" ht="60.75" thickBot="1" x14ac:dyDescent="0.3">
      <c r="A133" s="104">
        <v>123</v>
      </c>
      <c r="B133" s="105" t="s">
        <v>5106</v>
      </c>
      <c r="C133" s="52" t="s">
        <v>54</v>
      </c>
      <c r="D133" s="52">
        <f t="shared" si="2"/>
        <v>23</v>
      </c>
      <c r="E133" s="133" t="s">
        <v>5107</v>
      </c>
      <c r="F133" s="132">
        <v>42321</v>
      </c>
      <c r="G133" s="53" t="s">
        <v>231</v>
      </c>
      <c r="H133" s="53" t="s">
        <v>363</v>
      </c>
      <c r="I133" s="52" t="s">
        <v>283</v>
      </c>
      <c r="J133" s="52" t="s">
        <v>234</v>
      </c>
      <c r="K133" s="52" t="s">
        <v>4775</v>
      </c>
      <c r="L133" s="122" t="s">
        <v>5108</v>
      </c>
      <c r="M133" s="114" t="s">
        <v>243</v>
      </c>
      <c r="N133" s="115" t="s">
        <v>507</v>
      </c>
      <c r="O133" s="127" t="s">
        <v>256</v>
      </c>
      <c r="P133" s="117">
        <v>3115000000</v>
      </c>
      <c r="Q133" s="117">
        <v>3115000000</v>
      </c>
      <c r="R133" s="118">
        <v>0</v>
      </c>
      <c r="S133" s="114" t="s">
        <v>237</v>
      </c>
      <c r="T133" s="125"/>
      <c r="U133" s="114"/>
      <c r="V133" s="124"/>
      <c r="W133" s="115" t="s">
        <v>24</v>
      </c>
      <c r="X133" s="52"/>
      <c r="Y133" s="52" t="s">
        <v>24</v>
      </c>
    </row>
    <row r="134" spans="1:25" ht="30.75" thickBot="1" x14ac:dyDescent="0.3">
      <c r="A134" s="104">
        <v>124</v>
      </c>
      <c r="B134" s="105" t="s">
        <v>5109</v>
      </c>
      <c r="C134" s="52" t="s">
        <v>54</v>
      </c>
      <c r="D134" s="52">
        <f t="shared" si="2"/>
        <v>23</v>
      </c>
      <c r="E134" s="133" t="s">
        <v>5110</v>
      </c>
      <c r="F134" s="137">
        <v>41565</v>
      </c>
      <c r="G134" s="53" t="s">
        <v>231</v>
      </c>
      <c r="H134" s="53" t="s">
        <v>365</v>
      </c>
      <c r="I134" s="52" t="s">
        <v>283</v>
      </c>
      <c r="J134" s="52" t="s">
        <v>234</v>
      </c>
      <c r="K134" s="52" t="s">
        <v>4784</v>
      </c>
      <c r="L134" s="122" t="s">
        <v>5111</v>
      </c>
      <c r="M134" s="114" t="s">
        <v>235</v>
      </c>
      <c r="N134" s="115" t="s">
        <v>484</v>
      </c>
      <c r="O134" s="52" t="s">
        <v>227</v>
      </c>
      <c r="P134" s="117">
        <v>410689450</v>
      </c>
      <c r="Q134" s="117">
        <v>233839450</v>
      </c>
      <c r="R134" s="118">
        <v>0</v>
      </c>
      <c r="S134" s="114" t="s">
        <v>228</v>
      </c>
      <c r="T134" s="123">
        <v>43322</v>
      </c>
      <c r="U134" s="114" t="s">
        <v>229</v>
      </c>
      <c r="V134" s="124">
        <v>0</v>
      </c>
      <c r="W134" s="115" t="s">
        <v>24</v>
      </c>
      <c r="X134" s="52"/>
      <c r="Y134" s="52" t="s">
        <v>24</v>
      </c>
    </row>
    <row r="135" spans="1:25" ht="30.75" thickBot="1" x14ac:dyDescent="0.3">
      <c r="A135" s="104">
        <v>125</v>
      </c>
      <c r="B135" s="105" t="s">
        <v>5112</v>
      </c>
      <c r="C135" s="52" t="s">
        <v>54</v>
      </c>
      <c r="D135" s="52">
        <f t="shared" si="2"/>
        <v>23</v>
      </c>
      <c r="E135" s="133" t="s">
        <v>5113</v>
      </c>
      <c r="F135" s="132">
        <v>40696</v>
      </c>
      <c r="G135" s="53" t="s">
        <v>231</v>
      </c>
      <c r="H135" s="53" t="s">
        <v>355</v>
      </c>
      <c r="I135" s="52" t="s">
        <v>283</v>
      </c>
      <c r="J135" s="52" t="s">
        <v>234</v>
      </c>
      <c r="K135" s="52" t="s">
        <v>4784</v>
      </c>
      <c r="L135" s="122" t="s">
        <v>5114</v>
      </c>
      <c r="M135" s="114" t="s">
        <v>243</v>
      </c>
      <c r="N135" s="115" t="s">
        <v>507</v>
      </c>
      <c r="O135" s="52" t="s">
        <v>227</v>
      </c>
      <c r="P135" s="117">
        <v>0</v>
      </c>
      <c r="Q135" s="117">
        <v>0</v>
      </c>
      <c r="R135" s="118">
        <v>0</v>
      </c>
      <c r="S135" s="114" t="s">
        <v>228</v>
      </c>
      <c r="T135" s="123">
        <v>43272</v>
      </c>
      <c r="U135" s="114" t="s">
        <v>229</v>
      </c>
      <c r="V135" s="124">
        <v>0</v>
      </c>
      <c r="W135" s="115" t="s">
        <v>24</v>
      </c>
      <c r="X135" s="52"/>
      <c r="Y135" s="52" t="s">
        <v>24</v>
      </c>
    </row>
    <row r="136" spans="1:25" ht="30.75" thickBot="1" x14ac:dyDescent="0.3">
      <c r="A136" s="104">
        <v>126</v>
      </c>
      <c r="B136" s="105" t="s">
        <v>5115</v>
      </c>
      <c r="C136" s="52" t="s">
        <v>54</v>
      </c>
      <c r="D136" s="52">
        <f t="shared" si="2"/>
        <v>23</v>
      </c>
      <c r="E136" s="133" t="s">
        <v>5116</v>
      </c>
      <c r="F136" s="137">
        <v>41432</v>
      </c>
      <c r="G136" s="53" t="s">
        <v>231</v>
      </c>
      <c r="H136" s="53" t="s">
        <v>365</v>
      </c>
      <c r="I136" s="52" t="s">
        <v>283</v>
      </c>
      <c r="J136" s="52" t="s">
        <v>234</v>
      </c>
      <c r="K136" s="52" t="s">
        <v>4784</v>
      </c>
      <c r="L136" s="122" t="s">
        <v>5117</v>
      </c>
      <c r="M136" s="114" t="s">
        <v>235</v>
      </c>
      <c r="N136" s="115" t="s">
        <v>484</v>
      </c>
      <c r="O136" s="52" t="s">
        <v>227</v>
      </c>
      <c r="P136" s="117">
        <v>312350000</v>
      </c>
      <c r="Q136" s="117">
        <v>142340000</v>
      </c>
      <c r="R136" s="118">
        <v>0</v>
      </c>
      <c r="S136" s="114" t="s">
        <v>228</v>
      </c>
      <c r="T136" s="123">
        <v>42934</v>
      </c>
      <c r="U136" s="114" t="s">
        <v>229</v>
      </c>
      <c r="V136" s="124">
        <v>0</v>
      </c>
      <c r="W136" s="115" t="s">
        <v>24</v>
      </c>
      <c r="X136" s="52"/>
      <c r="Y136" s="52" t="s">
        <v>24</v>
      </c>
    </row>
    <row r="137" spans="1:25" ht="30.75" thickBot="1" x14ac:dyDescent="0.3">
      <c r="A137" s="104">
        <v>127</v>
      </c>
      <c r="B137" s="105" t="s">
        <v>5118</v>
      </c>
      <c r="C137" s="52" t="s">
        <v>54</v>
      </c>
      <c r="D137" s="52">
        <f t="shared" si="2"/>
        <v>23</v>
      </c>
      <c r="E137" s="133" t="s">
        <v>5119</v>
      </c>
      <c r="F137" s="137">
        <v>42045</v>
      </c>
      <c r="G137" s="53" t="s">
        <v>231</v>
      </c>
      <c r="H137" s="53" t="s">
        <v>365</v>
      </c>
      <c r="I137" s="52" t="s">
        <v>283</v>
      </c>
      <c r="J137" s="52" t="s">
        <v>234</v>
      </c>
      <c r="K137" s="52" t="s">
        <v>4775</v>
      </c>
      <c r="L137" s="122" t="s">
        <v>5120</v>
      </c>
      <c r="M137" s="114" t="s">
        <v>235</v>
      </c>
      <c r="N137" s="115" t="s">
        <v>484</v>
      </c>
      <c r="O137" s="52" t="s">
        <v>256</v>
      </c>
      <c r="P137" s="117">
        <v>120000000</v>
      </c>
      <c r="Q137" s="117">
        <v>120000000</v>
      </c>
      <c r="R137" s="118">
        <v>0</v>
      </c>
      <c r="S137" s="114" t="s">
        <v>237</v>
      </c>
      <c r="T137" s="125"/>
      <c r="U137" s="114"/>
      <c r="V137" s="124"/>
      <c r="W137" s="115" t="s">
        <v>24</v>
      </c>
      <c r="X137" s="52"/>
      <c r="Y137" s="52" t="s">
        <v>24</v>
      </c>
    </row>
    <row r="138" spans="1:25" ht="30.75" thickBot="1" x14ac:dyDescent="0.3">
      <c r="A138" s="104">
        <v>128</v>
      </c>
      <c r="B138" s="105" t="s">
        <v>5121</v>
      </c>
      <c r="C138" s="52" t="s">
        <v>54</v>
      </c>
      <c r="D138" s="52">
        <f t="shared" si="2"/>
        <v>23</v>
      </c>
      <c r="E138" s="133" t="s">
        <v>5122</v>
      </c>
      <c r="F138" s="137">
        <v>41782</v>
      </c>
      <c r="G138" s="53" t="s">
        <v>231</v>
      </c>
      <c r="H138" s="53" t="s">
        <v>328</v>
      </c>
      <c r="I138" s="52" t="s">
        <v>283</v>
      </c>
      <c r="J138" s="52" t="s">
        <v>234</v>
      </c>
      <c r="K138" s="52" t="s">
        <v>4775</v>
      </c>
      <c r="L138" s="122" t="s">
        <v>5123</v>
      </c>
      <c r="M138" s="114" t="s">
        <v>235</v>
      </c>
      <c r="N138" s="115" t="s">
        <v>484</v>
      </c>
      <c r="O138" s="52" t="s">
        <v>256</v>
      </c>
      <c r="P138" s="117">
        <v>166312217</v>
      </c>
      <c r="Q138" s="117">
        <v>166312217</v>
      </c>
      <c r="R138" s="118">
        <v>0</v>
      </c>
      <c r="S138" s="114" t="s">
        <v>237</v>
      </c>
      <c r="T138" s="125"/>
      <c r="U138" s="114"/>
      <c r="V138" s="124"/>
      <c r="W138" s="115" t="s">
        <v>24</v>
      </c>
      <c r="X138" s="52"/>
      <c r="Y138" s="52" t="s">
        <v>24</v>
      </c>
    </row>
    <row r="139" spans="1:25" ht="30.75" thickBot="1" x14ac:dyDescent="0.3">
      <c r="A139" s="104">
        <v>129</v>
      </c>
      <c r="B139" s="105" t="s">
        <v>5124</v>
      </c>
      <c r="C139" s="52" t="s">
        <v>54</v>
      </c>
      <c r="D139" s="52">
        <f t="shared" si="2"/>
        <v>23</v>
      </c>
      <c r="E139" s="133" t="s">
        <v>5125</v>
      </c>
      <c r="F139" s="132">
        <v>38058</v>
      </c>
      <c r="G139" s="53" t="s">
        <v>231</v>
      </c>
      <c r="H139" s="53" t="s">
        <v>365</v>
      </c>
      <c r="I139" s="52" t="s">
        <v>283</v>
      </c>
      <c r="J139" s="52" t="s">
        <v>234</v>
      </c>
      <c r="K139" s="52" t="s">
        <v>4775</v>
      </c>
      <c r="L139" s="122" t="s">
        <v>5126</v>
      </c>
      <c r="M139" s="114" t="s">
        <v>250</v>
      </c>
      <c r="N139" s="115" t="s">
        <v>556</v>
      </c>
      <c r="O139" s="52" t="s">
        <v>227</v>
      </c>
      <c r="P139" s="117">
        <v>153483627</v>
      </c>
      <c r="Q139" s="117">
        <v>153483627</v>
      </c>
      <c r="R139" s="118">
        <v>0</v>
      </c>
      <c r="S139" s="114" t="s">
        <v>237</v>
      </c>
      <c r="T139" s="125"/>
      <c r="U139" s="114"/>
      <c r="V139" s="124"/>
      <c r="W139" s="115" t="s">
        <v>24</v>
      </c>
      <c r="X139" s="52"/>
      <c r="Y139" s="52" t="s">
        <v>24</v>
      </c>
    </row>
    <row r="140" spans="1:25" ht="30.75" thickBot="1" x14ac:dyDescent="0.3">
      <c r="A140" s="104">
        <v>130</v>
      </c>
      <c r="B140" s="105" t="s">
        <v>5127</v>
      </c>
      <c r="C140" s="52" t="s">
        <v>54</v>
      </c>
      <c r="D140" s="52">
        <f t="shared" si="2"/>
        <v>23</v>
      </c>
      <c r="E140" s="133" t="s">
        <v>5128</v>
      </c>
      <c r="F140" s="137">
        <v>41527</v>
      </c>
      <c r="G140" s="53" t="s">
        <v>231</v>
      </c>
      <c r="H140" s="53" t="s">
        <v>365</v>
      </c>
      <c r="I140" s="52" t="s">
        <v>283</v>
      </c>
      <c r="J140" s="52" t="s">
        <v>234</v>
      </c>
      <c r="K140" s="52" t="s">
        <v>4775</v>
      </c>
      <c r="L140" s="122" t="s">
        <v>5129</v>
      </c>
      <c r="M140" s="114" t="s">
        <v>235</v>
      </c>
      <c r="N140" s="115" t="s">
        <v>484</v>
      </c>
      <c r="O140" s="52" t="s">
        <v>245</v>
      </c>
      <c r="P140" s="117">
        <v>25753900000</v>
      </c>
      <c r="Q140" s="117">
        <v>25753900000</v>
      </c>
      <c r="R140" s="118">
        <v>0</v>
      </c>
      <c r="S140" s="114" t="s">
        <v>237</v>
      </c>
      <c r="T140" s="125"/>
      <c r="U140" s="114"/>
      <c r="V140" s="124"/>
      <c r="W140" s="115" t="s">
        <v>24</v>
      </c>
      <c r="X140" s="52"/>
      <c r="Y140" s="52" t="s">
        <v>24</v>
      </c>
    </row>
    <row r="141" spans="1:25" ht="30.75" thickBot="1" x14ac:dyDescent="0.3">
      <c r="A141" s="104">
        <v>131</v>
      </c>
      <c r="B141" s="105" t="s">
        <v>5130</v>
      </c>
      <c r="C141" s="52" t="s">
        <v>54</v>
      </c>
      <c r="D141" s="52">
        <f t="shared" si="2"/>
        <v>23</v>
      </c>
      <c r="E141" s="133" t="s">
        <v>5131</v>
      </c>
      <c r="F141" s="132">
        <v>40823</v>
      </c>
      <c r="G141" s="53" t="s">
        <v>231</v>
      </c>
      <c r="H141" s="53" t="s">
        <v>365</v>
      </c>
      <c r="I141" s="52" t="s">
        <v>283</v>
      </c>
      <c r="J141" s="52" t="s">
        <v>234</v>
      </c>
      <c r="K141" s="52" t="s">
        <v>4784</v>
      </c>
      <c r="L141" s="122" t="s">
        <v>5132</v>
      </c>
      <c r="M141" s="114" t="s">
        <v>235</v>
      </c>
      <c r="N141" s="115" t="s">
        <v>484</v>
      </c>
      <c r="O141" s="52" t="s">
        <v>227</v>
      </c>
      <c r="P141" s="117">
        <v>38260000</v>
      </c>
      <c r="Q141" s="117">
        <v>38260000</v>
      </c>
      <c r="R141" s="118">
        <v>0</v>
      </c>
      <c r="S141" s="114" t="s">
        <v>228</v>
      </c>
      <c r="T141" s="123">
        <v>42153</v>
      </c>
      <c r="U141" s="114" t="s">
        <v>229</v>
      </c>
      <c r="V141" s="124">
        <v>0</v>
      </c>
      <c r="W141" s="115" t="s">
        <v>24</v>
      </c>
      <c r="X141" s="52"/>
      <c r="Y141" s="52" t="s">
        <v>24</v>
      </c>
    </row>
    <row r="142" spans="1:25" ht="40.9" customHeight="1" thickBot="1" x14ac:dyDescent="0.3">
      <c r="A142" s="104">
        <v>132</v>
      </c>
      <c r="B142" s="105" t="s">
        <v>5133</v>
      </c>
      <c r="C142" s="52" t="s">
        <v>54</v>
      </c>
      <c r="D142" s="52">
        <f t="shared" si="2"/>
        <v>23</v>
      </c>
      <c r="E142" s="133" t="s">
        <v>5134</v>
      </c>
      <c r="F142" s="132">
        <v>40973</v>
      </c>
      <c r="G142" s="53" t="s">
        <v>231</v>
      </c>
      <c r="H142" s="53" t="s">
        <v>355</v>
      </c>
      <c r="I142" s="52" t="s">
        <v>283</v>
      </c>
      <c r="J142" s="52" t="s">
        <v>234</v>
      </c>
      <c r="K142" s="52" t="s">
        <v>4775</v>
      </c>
      <c r="L142" s="122" t="s">
        <v>5135</v>
      </c>
      <c r="M142" s="114" t="s">
        <v>235</v>
      </c>
      <c r="N142" s="115" t="s">
        <v>484</v>
      </c>
      <c r="O142" s="52" t="s">
        <v>256</v>
      </c>
      <c r="P142" s="117">
        <v>0</v>
      </c>
      <c r="Q142" s="117">
        <v>0</v>
      </c>
      <c r="R142" s="118">
        <v>0</v>
      </c>
      <c r="S142" s="114" t="s">
        <v>237</v>
      </c>
      <c r="T142" s="125"/>
      <c r="U142" s="114"/>
      <c r="V142" s="124"/>
      <c r="W142" s="115" t="s">
        <v>24</v>
      </c>
      <c r="X142" s="52"/>
      <c r="Y142" s="52" t="s">
        <v>24</v>
      </c>
    </row>
    <row r="143" spans="1:25" ht="30.75" thickBot="1" x14ac:dyDescent="0.3">
      <c r="A143" s="104">
        <v>133</v>
      </c>
      <c r="B143" s="105" t="s">
        <v>5136</v>
      </c>
      <c r="C143" s="52" t="s">
        <v>54</v>
      </c>
      <c r="D143" s="52">
        <f t="shared" si="2"/>
        <v>23</v>
      </c>
      <c r="E143" s="133" t="s">
        <v>5137</v>
      </c>
      <c r="F143" s="132">
        <v>40947</v>
      </c>
      <c r="G143" s="53" t="s">
        <v>231</v>
      </c>
      <c r="H143" s="53" t="s">
        <v>365</v>
      </c>
      <c r="I143" s="52" t="s">
        <v>283</v>
      </c>
      <c r="J143" s="52" t="s">
        <v>234</v>
      </c>
      <c r="K143" s="52" t="s">
        <v>4775</v>
      </c>
      <c r="L143" s="122" t="s">
        <v>5138</v>
      </c>
      <c r="M143" s="114" t="s">
        <v>292</v>
      </c>
      <c r="N143" s="115" t="s">
        <v>1027</v>
      </c>
      <c r="O143" s="52" t="s">
        <v>227</v>
      </c>
      <c r="P143" s="117">
        <v>1142242332</v>
      </c>
      <c r="Q143" s="117">
        <v>1142242332</v>
      </c>
      <c r="R143" s="118">
        <v>0</v>
      </c>
      <c r="S143" s="114" t="s">
        <v>237</v>
      </c>
      <c r="T143" s="125"/>
      <c r="U143" s="114"/>
      <c r="V143" s="124"/>
      <c r="W143" s="115" t="s">
        <v>24</v>
      </c>
      <c r="X143" s="52"/>
      <c r="Y143" s="52" t="s">
        <v>24</v>
      </c>
    </row>
    <row r="144" spans="1:25" ht="30.75" thickBot="1" x14ac:dyDescent="0.3">
      <c r="A144" s="104">
        <v>134</v>
      </c>
      <c r="B144" s="105" t="s">
        <v>5139</v>
      </c>
      <c r="C144" s="52" t="s">
        <v>54</v>
      </c>
      <c r="D144" s="52">
        <f t="shared" si="2"/>
        <v>23</v>
      </c>
      <c r="E144" s="133" t="s">
        <v>5140</v>
      </c>
      <c r="F144" s="137">
        <v>41305</v>
      </c>
      <c r="G144" s="53" t="s">
        <v>231</v>
      </c>
      <c r="H144" s="53" t="s">
        <v>365</v>
      </c>
      <c r="I144" s="52" t="s">
        <v>283</v>
      </c>
      <c r="J144" s="52" t="s">
        <v>234</v>
      </c>
      <c r="K144" s="52" t="s">
        <v>4775</v>
      </c>
      <c r="L144" s="122" t="s">
        <v>5141</v>
      </c>
      <c r="M144" s="114" t="s">
        <v>235</v>
      </c>
      <c r="N144" s="115" t="s">
        <v>484</v>
      </c>
      <c r="O144" s="52" t="s">
        <v>256</v>
      </c>
      <c r="P144" s="117">
        <v>386700000</v>
      </c>
      <c r="Q144" s="117">
        <v>209850000</v>
      </c>
      <c r="R144" s="118">
        <v>0</v>
      </c>
      <c r="S144" s="114" t="s">
        <v>237</v>
      </c>
      <c r="T144" s="125"/>
      <c r="U144" s="114"/>
      <c r="V144" s="124"/>
      <c r="W144" s="115" t="s">
        <v>24</v>
      </c>
      <c r="X144" s="52"/>
      <c r="Y144" s="52" t="s">
        <v>24</v>
      </c>
    </row>
    <row r="145" spans="1:25" ht="30.75" thickBot="1" x14ac:dyDescent="0.3">
      <c r="A145" s="104">
        <v>135</v>
      </c>
      <c r="B145" s="105" t="s">
        <v>5142</v>
      </c>
      <c r="C145" s="52" t="s">
        <v>54</v>
      </c>
      <c r="D145" s="52">
        <f t="shared" si="2"/>
        <v>23</v>
      </c>
      <c r="E145" s="133" t="s">
        <v>5143</v>
      </c>
      <c r="F145" s="137">
        <v>41403</v>
      </c>
      <c r="G145" s="53" t="s">
        <v>231</v>
      </c>
      <c r="H145" s="53" t="s">
        <v>365</v>
      </c>
      <c r="I145" s="52" t="s">
        <v>283</v>
      </c>
      <c r="J145" s="52" t="s">
        <v>234</v>
      </c>
      <c r="K145" s="52" t="s">
        <v>4775</v>
      </c>
      <c r="L145" s="122" t="s">
        <v>5144</v>
      </c>
      <c r="M145" s="114" t="s">
        <v>235</v>
      </c>
      <c r="N145" s="115" t="s">
        <v>484</v>
      </c>
      <c r="O145" s="52" t="s">
        <v>245</v>
      </c>
      <c r="P145" s="117">
        <v>346250000</v>
      </c>
      <c r="Q145" s="117">
        <v>348800000</v>
      </c>
      <c r="R145" s="118">
        <v>0</v>
      </c>
      <c r="S145" s="114" t="s">
        <v>237</v>
      </c>
      <c r="T145" s="125"/>
      <c r="U145" s="114"/>
      <c r="V145" s="124"/>
      <c r="W145" s="115" t="s">
        <v>24</v>
      </c>
      <c r="X145" s="52"/>
      <c r="Y145" s="52" t="s">
        <v>24</v>
      </c>
    </row>
    <row r="146" spans="1:25" ht="30.75" thickBot="1" x14ac:dyDescent="0.3">
      <c r="A146" s="104">
        <v>136</v>
      </c>
      <c r="B146" s="105" t="s">
        <v>5145</v>
      </c>
      <c r="C146" s="52" t="s">
        <v>54</v>
      </c>
      <c r="D146" s="52">
        <f t="shared" si="2"/>
        <v>23</v>
      </c>
      <c r="E146" s="133" t="s">
        <v>5146</v>
      </c>
      <c r="F146" s="137">
        <v>41465</v>
      </c>
      <c r="G146" s="53" t="s">
        <v>231</v>
      </c>
      <c r="H146" s="53" t="s">
        <v>365</v>
      </c>
      <c r="I146" s="52" t="s">
        <v>283</v>
      </c>
      <c r="J146" s="52" t="s">
        <v>234</v>
      </c>
      <c r="K146" s="52" t="s">
        <v>4784</v>
      </c>
      <c r="L146" s="122" t="s">
        <v>5147</v>
      </c>
      <c r="M146" s="114" t="s">
        <v>235</v>
      </c>
      <c r="N146" s="115" t="s">
        <v>484</v>
      </c>
      <c r="O146" s="52" t="s">
        <v>227</v>
      </c>
      <c r="P146" s="117">
        <v>573300000</v>
      </c>
      <c r="Q146" s="117">
        <v>573300000</v>
      </c>
      <c r="R146" s="118">
        <v>0</v>
      </c>
      <c r="S146" s="114" t="s">
        <v>228</v>
      </c>
      <c r="T146" s="123">
        <v>42828</v>
      </c>
      <c r="U146" s="114" t="s">
        <v>229</v>
      </c>
      <c r="V146" s="124">
        <v>0</v>
      </c>
      <c r="W146" s="115" t="s">
        <v>24</v>
      </c>
      <c r="X146" s="52"/>
      <c r="Y146" s="52" t="s">
        <v>24</v>
      </c>
    </row>
    <row r="147" spans="1:25" ht="30.75" thickBot="1" x14ac:dyDescent="0.3">
      <c r="A147" s="104">
        <v>137</v>
      </c>
      <c r="B147" s="105" t="s">
        <v>5148</v>
      </c>
      <c r="C147" s="52" t="s">
        <v>54</v>
      </c>
      <c r="D147" s="52">
        <f t="shared" si="2"/>
        <v>23</v>
      </c>
      <c r="E147" s="133" t="s">
        <v>5149</v>
      </c>
      <c r="F147" s="132">
        <v>41442</v>
      </c>
      <c r="G147" s="53" t="s">
        <v>231</v>
      </c>
      <c r="H147" s="53" t="s">
        <v>365</v>
      </c>
      <c r="I147" s="52" t="s">
        <v>283</v>
      </c>
      <c r="J147" s="52" t="s">
        <v>234</v>
      </c>
      <c r="K147" s="52" t="s">
        <v>4775</v>
      </c>
      <c r="L147" s="122" t="s">
        <v>5150</v>
      </c>
      <c r="M147" s="114" t="s">
        <v>235</v>
      </c>
      <c r="N147" s="115" t="s">
        <v>484</v>
      </c>
      <c r="O147" s="52" t="s">
        <v>227</v>
      </c>
      <c r="P147" s="117">
        <v>33489374</v>
      </c>
      <c r="Q147" s="117">
        <v>33489374</v>
      </c>
      <c r="R147" s="118">
        <v>0</v>
      </c>
      <c r="S147" s="114" t="s">
        <v>237</v>
      </c>
      <c r="T147" s="125"/>
      <c r="U147" s="114"/>
      <c r="V147" s="124"/>
      <c r="W147" s="115" t="s">
        <v>24</v>
      </c>
      <c r="X147" s="52"/>
      <c r="Y147" s="52" t="s">
        <v>24</v>
      </c>
    </row>
    <row r="148" spans="1:25" ht="45.75" thickBot="1" x14ac:dyDescent="0.3">
      <c r="A148" s="104">
        <v>138</v>
      </c>
      <c r="B148" s="105" t="s">
        <v>5151</v>
      </c>
      <c r="C148" s="52" t="s">
        <v>54</v>
      </c>
      <c r="D148" s="52">
        <f t="shared" ref="D148:D211" si="3">+LEN(E148)</f>
        <v>23</v>
      </c>
      <c r="E148" s="133" t="s">
        <v>5152</v>
      </c>
      <c r="F148" s="132">
        <v>41316</v>
      </c>
      <c r="G148" s="53" t="s">
        <v>231</v>
      </c>
      <c r="H148" s="53" t="s">
        <v>365</v>
      </c>
      <c r="I148" s="52" t="s">
        <v>283</v>
      </c>
      <c r="J148" s="52" t="s">
        <v>234</v>
      </c>
      <c r="K148" s="52" t="s">
        <v>4775</v>
      </c>
      <c r="L148" s="122" t="s">
        <v>5153</v>
      </c>
      <c r="M148" s="114" t="s">
        <v>319</v>
      </c>
      <c r="N148" s="115" t="s">
        <v>1397</v>
      </c>
      <c r="O148" s="52" t="s">
        <v>227</v>
      </c>
      <c r="P148" s="117">
        <v>5440320000</v>
      </c>
      <c r="Q148" s="117">
        <v>5440320000</v>
      </c>
      <c r="R148" s="118">
        <v>0</v>
      </c>
      <c r="S148" s="114" t="s">
        <v>237</v>
      </c>
      <c r="T148" s="125"/>
      <c r="U148" s="114"/>
      <c r="V148" s="124"/>
      <c r="W148" s="115" t="s">
        <v>24</v>
      </c>
      <c r="X148" s="52"/>
      <c r="Y148" s="52" t="s">
        <v>24</v>
      </c>
    </row>
    <row r="149" spans="1:25" ht="30.75" thickBot="1" x14ac:dyDescent="0.3">
      <c r="A149" s="104">
        <v>139</v>
      </c>
      <c r="B149" s="105" t="s">
        <v>5154</v>
      </c>
      <c r="C149" s="52" t="s">
        <v>54</v>
      </c>
      <c r="D149" s="52">
        <f t="shared" si="3"/>
        <v>23</v>
      </c>
      <c r="E149" s="133" t="s">
        <v>5155</v>
      </c>
      <c r="F149" s="137">
        <v>41443</v>
      </c>
      <c r="G149" s="53" t="s">
        <v>231</v>
      </c>
      <c r="H149" s="53" t="s">
        <v>365</v>
      </c>
      <c r="I149" s="52" t="s">
        <v>283</v>
      </c>
      <c r="J149" s="52" t="s">
        <v>234</v>
      </c>
      <c r="K149" s="52" t="s">
        <v>4775</v>
      </c>
      <c r="L149" s="122" t="s">
        <v>5156</v>
      </c>
      <c r="M149" s="114" t="s">
        <v>235</v>
      </c>
      <c r="N149" s="115" t="s">
        <v>484</v>
      </c>
      <c r="O149" s="52" t="s">
        <v>256</v>
      </c>
      <c r="P149" s="117">
        <v>91538210</v>
      </c>
      <c r="Q149" s="117">
        <v>32588210</v>
      </c>
      <c r="R149" s="118">
        <v>0</v>
      </c>
      <c r="S149" s="114" t="s">
        <v>237</v>
      </c>
      <c r="T149" s="125"/>
      <c r="U149" s="114"/>
      <c r="V149" s="124"/>
      <c r="W149" s="115" t="s">
        <v>24</v>
      </c>
      <c r="X149" s="52"/>
      <c r="Y149" s="52" t="s">
        <v>24</v>
      </c>
    </row>
    <row r="150" spans="1:25" ht="30.75" thickBot="1" x14ac:dyDescent="0.3">
      <c r="A150" s="104">
        <v>140</v>
      </c>
      <c r="B150" s="105" t="s">
        <v>5157</v>
      </c>
      <c r="C150" s="52" t="s">
        <v>54</v>
      </c>
      <c r="D150" s="52">
        <f t="shared" si="3"/>
        <v>23</v>
      </c>
      <c r="E150" s="133" t="s">
        <v>5158</v>
      </c>
      <c r="F150" s="132">
        <v>40823</v>
      </c>
      <c r="G150" s="53" t="s">
        <v>231</v>
      </c>
      <c r="H150" s="53" t="s">
        <v>365</v>
      </c>
      <c r="I150" s="52" t="s">
        <v>283</v>
      </c>
      <c r="J150" s="52" t="s">
        <v>234</v>
      </c>
      <c r="K150" s="52" t="s">
        <v>4784</v>
      </c>
      <c r="L150" s="122" t="s">
        <v>5159</v>
      </c>
      <c r="M150" s="114" t="s">
        <v>235</v>
      </c>
      <c r="N150" s="115" t="s">
        <v>484</v>
      </c>
      <c r="O150" s="52" t="s">
        <v>227</v>
      </c>
      <c r="P150" s="117">
        <v>30471000</v>
      </c>
      <c r="Q150" s="117">
        <v>30471000</v>
      </c>
      <c r="R150" s="118">
        <v>0</v>
      </c>
      <c r="S150" s="114" t="s">
        <v>228</v>
      </c>
      <c r="T150" s="123">
        <v>42937</v>
      </c>
      <c r="U150" s="114" t="s">
        <v>229</v>
      </c>
      <c r="V150" s="124">
        <v>0</v>
      </c>
      <c r="W150" s="115" t="s">
        <v>24</v>
      </c>
      <c r="X150" s="52"/>
      <c r="Y150" s="52" t="s">
        <v>24</v>
      </c>
    </row>
    <row r="151" spans="1:25" ht="30.75" thickBot="1" x14ac:dyDescent="0.3">
      <c r="A151" s="104">
        <v>141</v>
      </c>
      <c r="B151" s="105" t="s">
        <v>5160</v>
      </c>
      <c r="C151" s="52" t="s">
        <v>54</v>
      </c>
      <c r="D151" s="52">
        <f t="shared" si="3"/>
        <v>23</v>
      </c>
      <c r="E151" s="133" t="s">
        <v>5161</v>
      </c>
      <c r="F151" s="137">
        <v>41751</v>
      </c>
      <c r="G151" s="53" t="s">
        <v>231</v>
      </c>
      <c r="H151" s="53" t="s">
        <v>365</v>
      </c>
      <c r="I151" s="52" t="s">
        <v>283</v>
      </c>
      <c r="J151" s="52" t="s">
        <v>234</v>
      </c>
      <c r="K151" s="52" t="s">
        <v>4775</v>
      </c>
      <c r="L151" s="122" t="s">
        <v>5162</v>
      </c>
      <c r="M151" s="114" t="s">
        <v>317</v>
      </c>
      <c r="N151" s="115" t="s">
        <v>1337</v>
      </c>
      <c r="O151" s="52" t="s">
        <v>227</v>
      </c>
      <c r="P151" s="117">
        <v>92400000</v>
      </c>
      <c r="Q151" s="117">
        <v>92400000</v>
      </c>
      <c r="R151" s="118">
        <v>0</v>
      </c>
      <c r="S151" s="114" t="s">
        <v>237</v>
      </c>
      <c r="T151" s="125"/>
      <c r="U151" s="114"/>
      <c r="V151" s="124"/>
      <c r="W151" s="115" t="s">
        <v>24</v>
      </c>
      <c r="X151" s="52"/>
      <c r="Y151" s="52" t="s">
        <v>24</v>
      </c>
    </row>
    <row r="152" spans="1:25" ht="45.75" thickBot="1" x14ac:dyDescent="0.3">
      <c r="A152" s="104">
        <v>142</v>
      </c>
      <c r="B152" s="105" t="s">
        <v>5163</v>
      </c>
      <c r="C152" s="52" t="s">
        <v>54</v>
      </c>
      <c r="D152" s="52">
        <f t="shared" si="3"/>
        <v>23</v>
      </c>
      <c r="E152" s="133" t="s">
        <v>5164</v>
      </c>
      <c r="F152" s="132">
        <v>40422</v>
      </c>
      <c r="G152" s="53" t="s">
        <v>231</v>
      </c>
      <c r="H152" s="53" t="s">
        <v>355</v>
      </c>
      <c r="I152" s="52" t="s">
        <v>283</v>
      </c>
      <c r="J152" s="52" t="s">
        <v>234</v>
      </c>
      <c r="K152" s="52" t="s">
        <v>4784</v>
      </c>
      <c r="L152" s="122" t="s">
        <v>5165</v>
      </c>
      <c r="M152" s="114" t="s">
        <v>260</v>
      </c>
      <c r="N152" s="115" t="s">
        <v>708</v>
      </c>
      <c r="O152" s="52" t="s">
        <v>227</v>
      </c>
      <c r="P152" s="117">
        <v>0</v>
      </c>
      <c r="Q152" s="117">
        <v>0</v>
      </c>
      <c r="R152" s="118">
        <v>0</v>
      </c>
      <c r="S152" s="114" t="s">
        <v>228</v>
      </c>
      <c r="T152" s="123">
        <v>43590</v>
      </c>
      <c r="U152" s="114" t="s">
        <v>229</v>
      </c>
      <c r="V152" s="124">
        <v>0</v>
      </c>
      <c r="W152" s="115" t="s">
        <v>24</v>
      </c>
      <c r="X152" s="52"/>
      <c r="Y152" s="52" t="s">
        <v>24</v>
      </c>
    </row>
    <row r="153" spans="1:25" ht="45.75" thickBot="1" x14ac:dyDescent="0.3">
      <c r="A153" s="104">
        <v>143</v>
      </c>
      <c r="B153" s="105" t="s">
        <v>5166</v>
      </c>
      <c r="C153" s="52" t="s">
        <v>54</v>
      </c>
      <c r="D153" s="52">
        <f t="shared" si="3"/>
        <v>23</v>
      </c>
      <c r="E153" s="133" t="s">
        <v>5167</v>
      </c>
      <c r="F153" s="132">
        <v>40407</v>
      </c>
      <c r="G153" s="53" t="s">
        <v>231</v>
      </c>
      <c r="H153" s="53" t="s">
        <v>355</v>
      </c>
      <c r="I153" s="52" t="s">
        <v>283</v>
      </c>
      <c r="J153" s="52" t="s">
        <v>234</v>
      </c>
      <c r="K153" s="52" t="s">
        <v>4784</v>
      </c>
      <c r="L153" s="122" t="s">
        <v>5165</v>
      </c>
      <c r="M153" s="114" t="s">
        <v>260</v>
      </c>
      <c r="N153" s="115" t="s">
        <v>708</v>
      </c>
      <c r="O153" s="52" t="s">
        <v>227</v>
      </c>
      <c r="P153" s="117">
        <v>0</v>
      </c>
      <c r="Q153" s="117">
        <v>0</v>
      </c>
      <c r="R153" s="118">
        <v>0</v>
      </c>
      <c r="S153" s="114" t="s">
        <v>228</v>
      </c>
      <c r="T153" s="123">
        <v>41519</v>
      </c>
      <c r="U153" s="114" t="s">
        <v>229</v>
      </c>
      <c r="V153" s="124">
        <v>0</v>
      </c>
      <c r="W153" s="115" t="s">
        <v>24</v>
      </c>
      <c r="X153" s="52"/>
      <c r="Y153" s="52" t="s">
        <v>24</v>
      </c>
    </row>
    <row r="154" spans="1:25" ht="30.75" thickBot="1" x14ac:dyDescent="0.3">
      <c r="A154" s="104">
        <v>144</v>
      </c>
      <c r="B154" s="105" t="s">
        <v>5168</v>
      </c>
      <c r="C154" s="52" t="s">
        <v>54</v>
      </c>
      <c r="D154" s="52">
        <f t="shared" si="3"/>
        <v>23</v>
      </c>
      <c r="E154" s="133" t="s">
        <v>5169</v>
      </c>
      <c r="F154" s="128">
        <v>41414</v>
      </c>
      <c r="G154" s="53" t="s">
        <v>231</v>
      </c>
      <c r="H154" s="53" t="s">
        <v>365</v>
      </c>
      <c r="I154" s="52" t="s">
        <v>283</v>
      </c>
      <c r="J154" s="52" t="s">
        <v>234</v>
      </c>
      <c r="K154" s="52" t="s">
        <v>4775</v>
      </c>
      <c r="L154" s="122" t="s">
        <v>5170</v>
      </c>
      <c r="M154" s="114" t="s">
        <v>235</v>
      </c>
      <c r="N154" s="115" t="s">
        <v>484</v>
      </c>
      <c r="O154" s="52" t="s">
        <v>227</v>
      </c>
      <c r="P154" s="116">
        <v>1225986000</v>
      </c>
      <c r="Q154" s="116">
        <v>636986000</v>
      </c>
      <c r="R154" s="118">
        <v>0</v>
      </c>
      <c r="S154" s="114" t="s">
        <v>237</v>
      </c>
      <c r="T154" s="125"/>
      <c r="U154" s="114"/>
      <c r="V154" s="124"/>
      <c r="W154" s="115" t="s">
        <v>24</v>
      </c>
      <c r="X154" s="52"/>
      <c r="Y154" s="52" t="s">
        <v>24</v>
      </c>
    </row>
    <row r="155" spans="1:25" ht="30.75" thickBot="1" x14ac:dyDescent="0.3">
      <c r="A155" s="104">
        <v>145</v>
      </c>
      <c r="B155" s="105" t="s">
        <v>5171</v>
      </c>
      <c r="C155" s="52" t="s">
        <v>54</v>
      </c>
      <c r="D155" s="52">
        <f t="shared" si="3"/>
        <v>23</v>
      </c>
      <c r="E155" s="133" t="s">
        <v>5172</v>
      </c>
      <c r="F155" s="112">
        <v>41802</v>
      </c>
      <c r="G155" s="53" t="s">
        <v>231</v>
      </c>
      <c r="H155" s="53" t="s">
        <v>365</v>
      </c>
      <c r="I155" s="52" t="s">
        <v>283</v>
      </c>
      <c r="J155" s="52" t="s">
        <v>234</v>
      </c>
      <c r="K155" s="52" t="s">
        <v>4784</v>
      </c>
      <c r="L155" s="122" t="s">
        <v>5173</v>
      </c>
      <c r="M155" s="114" t="s">
        <v>325</v>
      </c>
      <c r="N155" s="115" t="s">
        <v>1456</v>
      </c>
      <c r="O155" s="52" t="s">
        <v>227</v>
      </c>
      <c r="P155" s="116">
        <v>3404505875</v>
      </c>
      <c r="Q155" s="116">
        <v>3404505875</v>
      </c>
      <c r="R155" s="118">
        <v>0</v>
      </c>
      <c r="S155" s="114" t="s">
        <v>228</v>
      </c>
      <c r="T155" s="123">
        <v>43739</v>
      </c>
      <c r="U155" s="114" t="s">
        <v>229</v>
      </c>
      <c r="V155" s="124">
        <v>0</v>
      </c>
      <c r="W155" s="115" t="s">
        <v>24</v>
      </c>
      <c r="X155" s="52"/>
      <c r="Y155" s="52" t="s">
        <v>24</v>
      </c>
    </row>
    <row r="156" spans="1:25" ht="45.75" thickBot="1" x14ac:dyDescent="0.3">
      <c r="A156" s="104">
        <v>146</v>
      </c>
      <c r="B156" s="105" t="s">
        <v>5174</v>
      </c>
      <c r="C156" s="52" t="s">
        <v>54</v>
      </c>
      <c r="D156" s="52">
        <f t="shared" si="3"/>
        <v>23</v>
      </c>
      <c r="E156" s="133" t="s">
        <v>5175</v>
      </c>
      <c r="F156" s="128">
        <v>40788</v>
      </c>
      <c r="G156" s="53" t="s">
        <v>231</v>
      </c>
      <c r="H156" s="53" t="s">
        <v>365</v>
      </c>
      <c r="I156" s="52" t="s">
        <v>283</v>
      </c>
      <c r="J156" s="52" t="s">
        <v>234</v>
      </c>
      <c r="K156" s="52" t="s">
        <v>4775</v>
      </c>
      <c r="L156" s="122" t="s">
        <v>5176</v>
      </c>
      <c r="M156" s="115" t="s">
        <v>327</v>
      </c>
      <c r="N156" s="115" t="s">
        <v>1470</v>
      </c>
      <c r="O156" s="52" t="s">
        <v>227</v>
      </c>
      <c r="P156" s="116">
        <v>8892000000</v>
      </c>
      <c r="Q156" s="116">
        <v>8892000000</v>
      </c>
      <c r="R156" s="118">
        <v>0</v>
      </c>
      <c r="S156" s="114" t="s">
        <v>237</v>
      </c>
      <c r="T156" s="125"/>
      <c r="U156" s="114"/>
      <c r="V156" s="124"/>
      <c r="W156" s="115" t="s">
        <v>24</v>
      </c>
      <c r="X156" s="52"/>
      <c r="Y156" s="52" t="s">
        <v>24</v>
      </c>
    </row>
    <row r="157" spans="1:25" ht="45.75" thickBot="1" x14ac:dyDescent="0.3">
      <c r="A157" s="104">
        <v>147</v>
      </c>
      <c r="B157" s="105" t="s">
        <v>5177</v>
      </c>
      <c r="C157" s="52" t="s">
        <v>54</v>
      </c>
      <c r="D157" s="52">
        <f t="shared" si="3"/>
        <v>23</v>
      </c>
      <c r="E157" s="133" t="s">
        <v>5178</v>
      </c>
      <c r="F157" s="128">
        <v>40582</v>
      </c>
      <c r="G157" s="53" t="s">
        <v>231</v>
      </c>
      <c r="H157" s="53" t="s">
        <v>363</v>
      </c>
      <c r="I157" s="52" t="s">
        <v>283</v>
      </c>
      <c r="J157" s="52" t="s">
        <v>234</v>
      </c>
      <c r="K157" s="52" t="s">
        <v>4784</v>
      </c>
      <c r="L157" s="122" t="s">
        <v>5179</v>
      </c>
      <c r="M157" s="114" t="s">
        <v>235</v>
      </c>
      <c r="N157" s="115" t="s">
        <v>484</v>
      </c>
      <c r="O157" s="52" t="s">
        <v>227</v>
      </c>
      <c r="P157" s="116">
        <v>2416900000000</v>
      </c>
      <c r="Q157" s="116">
        <v>2416900000000</v>
      </c>
      <c r="R157" s="118">
        <v>0</v>
      </c>
      <c r="S157" s="114" t="s">
        <v>228</v>
      </c>
      <c r="T157" s="123">
        <v>44012</v>
      </c>
      <c r="U157" s="114" t="s">
        <v>229</v>
      </c>
      <c r="V157" s="124">
        <v>0</v>
      </c>
      <c r="W157" s="115" t="s">
        <v>24</v>
      </c>
      <c r="X157" s="52"/>
      <c r="Y157" s="52" t="s">
        <v>24</v>
      </c>
    </row>
    <row r="158" spans="1:25" ht="45.75" thickBot="1" x14ac:dyDescent="0.3">
      <c r="A158" s="104">
        <v>148</v>
      </c>
      <c r="B158" s="105" t="s">
        <v>5180</v>
      </c>
      <c r="C158" s="52" t="s">
        <v>54</v>
      </c>
      <c r="D158" s="52">
        <f t="shared" si="3"/>
        <v>23</v>
      </c>
      <c r="E158" s="133" t="s">
        <v>5181</v>
      </c>
      <c r="F158" s="128">
        <v>41387</v>
      </c>
      <c r="G158" s="53" t="s">
        <v>231</v>
      </c>
      <c r="H158" s="53" t="s">
        <v>328</v>
      </c>
      <c r="I158" s="52" t="s">
        <v>283</v>
      </c>
      <c r="J158" s="52" t="s">
        <v>234</v>
      </c>
      <c r="K158" s="52" t="s">
        <v>4775</v>
      </c>
      <c r="L158" s="122" t="s">
        <v>5182</v>
      </c>
      <c r="M158" s="114" t="s">
        <v>243</v>
      </c>
      <c r="N158" s="115" t="s">
        <v>507</v>
      </c>
      <c r="O158" s="52" t="s">
        <v>227</v>
      </c>
      <c r="P158" s="116">
        <v>7000000000</v>
      </c>
      <c r="Q158" s="116">
        <v>7000000000</v>
      </c>
      <c r="R158" s="118">
        <v>0</v>
      </c>
      <c r="S158" s="114" t="s">
        <v>237</v>
      </c>
      <c r="T158" s="125"/>
      <c r="U158" s="114"/>
      <c r="V158" s="124"/>
      <c r="W158" s="115" t="s">
        <v>24</v>
      </c>
      <c r="X158" s="52"/>
      <c r="Y158" s="52" t="s">
        <v>24</v>
      </c>
    </row>
    <row r="159" spans="1:25" ht="60.75" thickBot="1" x14ac:dyDescent="0.3">
      <c r="A159" s="104">
        <v>149</v>
      </c>
      <c r="B159" s="105" t="s">
        <v>5183</v>
      </c>
      <c r="C159" s="52" t="s">
        <v>54</v>
      </c>
      <c r="D159" s="52">
        <f t="shared" si="3"/>
        <v>23</v>
      </c>
      <c r="E159" s="133" t="s">
        <v>5184</v>
      </c>
      <c r="F159" s="112">
        <v>40931</v>
      </c>
      <c r="G159" s="53" t="s">
        <v>231</v>
      </c>
      <c r="H159" s="53" t="s">
        <v>355</v>
      </c>
      <c r="I159" s="52" t="s">
        <v>283</v>
      </c>
      <c r="J159" s="52" t="s">
        <v>234</v>
      </c>
      <c r="K159" s="52" t="s">
        <v>4784</v>
      </c>
      <c r="L159" s="122" t="s">
        <v>5185</v>
      </c>
      <c r="M159" s="114" t="s">
        <v>243</v>
      </c>
      <c r="N159" s="115" t="s">
        <v>507</v>
      </c>
      <c r="O159" s="52" t="s">
        <v>227</v>
      </c>
      <c r="P159" s="116">
        <v>0</v>
      </c>
      <c r="Q159" s="116">
        <v>0</v>
      </c>
      <c r="R159" s="118">
        <v>0</v>
      </c>
      <c r="S159" s="114" t="s">
        <v>228</v>
      </c>
      <c r="T159" s="123">
        <v>43993</v>
      </c>
      <c r="U159" s="114" t="s">
        <v>229</v>
      </c>
      <c r="V159" s="124">
        <v>0</v>
      </c>
      <c r="W159" s="115" t="s">
        <v>24</v>
      </c>
      <c r="X159" s="52"/>
      <c r="Y159" s="52" t="s">
        <v>24</v>
      </c>
    </row>
    <row r="160" spans="1:25" ht="30.75" thickBot="1" x14ac:dyDescent="0.3">
      <c r="A160" s="104">
        <v>150</v>
      </c>
      <c r="B160" s="105" t="s">
        <v>5186</v>
      </c>
      <c r="C160" s="52" t="s">
        <v>54</v>
      </c>
      <c r="D160" s="52">
        <f t="shared" si="3"/>
        <v>23</v>
      </c>
      <c r="E160" s="133" t="s">
        <v>5187</v>
      </c>
      <c r="F160" s="128">
        <v>41095</v>
      </c>
      <c r="G160" s="53" t="s">
        <v>231</v>
      </c>
      <c r="H160" s="53" t="s">
        <v>347</v>
      </c>
      <c r="I160" s="52" t="s">
        <v>283</v>
      </c>
      <c r="J160" s="52" t="s">
        <v>234</v>
      </c>
      <c r="K160" s="52" t="s">
        <v>4784</v>
      </c>
      <c r="L160" s="122" t="s">
        <v>5188</v>
      </c>
      <c r="M160" s="114" t="s">
        <v>243</v>
      </c>
      <c r="N160" s="115" t="s">
        <v>507</v>
      </c>
      <c r="O160" s="52" t="s">
        <v>227</v>
      </c>
      <c r="P160" s="116">
        <v>267799950</v>
      </c>
      <c r="Q160" s="116">
        <v>267799950</v>
      </c>
      <c r="R160" s="118">
        <v>0</v>
      </c>
      <c r="S160" s="114" t="s">
        <v>228</v>
      </c>
      <c r="T160" s="123">
        <v>43258</v>
      </c>
      <c r="U160" s="114" t="s">
        <v>229</v>
      </c>
      <c r="V160" s="124">
        <v>0</v>
      </c>
      <c r="W160" s="115" t="s">
        <v>24</v>
      </c>
      <c r="X160" s="52"/>
      <c r="Y160" s="52" t="s">
        <v>24</v>
      </c>
    </row>
    <row r="161" spans="1:25" ht="30.75" thickBot="1" x14ac:dyDescent="0.3">
      <c r="A161" s="104">
        <v>151</v>
      </c>
      <c r="B161" s="105" t="s">
        <v>5189</v>
      </c>
      <c r="C161" s="52" t="s">
        <v>54</v>
      </c>
      <c r="D161" s="52">
        <f t="shared" si="3"/>
        <v>23</v>
      </c>
      <c r="E161" s="133" t="s">
        <v>5190</v>
      </c>
      <c r="F161" s="112">
        <v>41074</v>
      </c>
      <c r="G161" s="53" t="s">
        <v>231</v>
      </c>
      <c r="H161" s="53" t="s">
        <v>347</v>
      </c>
      <c r="I161" s="52" t="s">
        <v>283</v>
      </c>
      <c r="J161" s="52" t="s">
        <v>234</v>
      </c>
      <c r="K161" s="52" t="s">
        <v>4784</v>
      </c>
      <c r="L161" s="122" t="s">
        <v>5188</v>
      </c>
      <c r="M161" s="114" t="s">
        <v>243</v>
      </c>
      <c r="N161" s="115" t="s">
        <v>507</v>
      </c>
      <c r="O161" s="52" t="s">
        <v>227</v>
      </c>
      <c r="P161" s="116">
        <v>535599900</v>
      </c>
      <c r="Q161" s="116">
        <v>535599900</v>
      </c>
      <c r="R161" s="118">
        <v>0</v>
      </c>
      <c r="S161" s="114" t="s">
        <v>228</v>
      </c>
      <c r="T161" s="123">
        <v>43258</v>
      </c>
      <c r="U161" s="114" t="s">
        <v>229</v>
      </c>
      <c r="V161" s="124">
        <v>0</v>
      </c>
      <c r="W161" s="115" t="s">
        <v>24</v>
      </c>
      <c r="X161" s="52"/>
      <c r="Y161" s="52" t="s">
        <v>24</v>
      </c>
    </row>
    <row r="162" spans="1:25" ht="30.75" thickBot="1" x14ac:dyDescent="0.3">
      <c r="A162" s="104">
        <v>152</v>
      </c>
      <c r="B162" s="105" t="s">
        <v>5191</v>
      </c>
      <c r="C162" s="52" t="s">
        <v>54</v>
      </c>
      <c r="D162" s="52">
        <f t="shared" si="3"/>
        <v>23</v>
      </c>
      <c r="E162" s="133" t="s">
        <v>5192</v>
      </c>
      <c r="F162" s="112">
        <v>41102</v>
      </c>
      <c r="G162" s="53" t="s">
        <v>231</v>
      </c>
      <c r="H162" s="53" t="s">
        <v>347</v>
      </c>
      <c r="I162" s="52" t="s">
        <v>283</v>
      </c>
      <c r="J162" s="52" t="s">
        <v>234</v>
      </c>
      <c r="K162" s="52" t="s">
        <v>4784</v>
      </c>
      <c r="L162" s="122" t="s">
        <v>5188</v>
      </c>
      <c r="M162" s="114" t="s">
        <v>243</v>
      </c>
      <c r="N162" s="115" t="s">
        <v>507</v>
      </c>
      <c r="O162" s="52" t="s">
        <v>227</v>
      </c>
      <c r="P162" s="116">
        <v>267799950</v>
      </c>
      <c r="Q162" s="116">
        <v>267799950</v>
      </c>
      <c r="R162" s="118">
        <v>0</v>
      </c>
      <c r="S162" s="114" t="s">
        <v>228</v>
      </c>
      <c r="T162" s="123">
        <v>43293</v>
      </c>
      <c r="U162" s="114" t="s">
        <v>229</v>
      </c>
      <c r="V162" s="124">
        <v>0</v>
      </c>
      <c r="W162" s="115" t="s">
        <v>24</v>
      </c>
      <c r="X162" s="52"/>
      <c r="Y162" s="52" t="s">
        <v>24</v>
      </c>
    </row>
    <row r="163" spans="1:25" ht="30.75" thickBot="1" x14ac:dyDescent="0.3">
      <c r="A163" s="104">
        <v>153</v>
      </c>
      <c r="B163" s="105" t="s">
        <v>5193</v>
      </c>
      <c r="C163" s="52" t="s">
        <v>54</v>
      </c>
      <c r="D163" s="52">
        <f t="shared" si="3"/>
        <v>23</v>
      </c>
      <c r="E163" s="133" t="s">
        <v>5194</v>
      </c>
      <c r="F163" s="128">
        <v>40695</v>
      </c>
      <c r="G163" s="53" t="s">
        <v>231</v>
      </c>
      <c r="H163" s="53" t="s">
        <v>365</v>
      </c>
      <c r="I163" s="52" t="s">
        <v>283</v>
      </c>
      <c r="J163" s="52" t="s">
        <v>234</v>
      </c>
      <c r="K163" s="52" t="s">
        <v>4784</v>
      </c>
      <c r="L163" s="122" t="s">
        <v>5195</v>
      </c>
      <c r="M163" s="114" t="s">
        <v>319</v>
      </c>
      <c r="N163" s="115" t="s">
        <v>1397</v>
      </c>
      <c r="O163" s="52" t="s">
        <v>227</v>
      </c>
      <c r="P163" s="116">
        <v>349320000</v>
      </c>
      <c r="Q163" s="116">
        <v>349320000</v>
      </c>
      <c r="R163" s="118">
        <v>0</v>
      </c>
      <c r="S163" s="114" t="s">
        <v>228</v>
      </c>
      <c r="T163" s="123">
        <v>43029</v>
      </c>
      <c r="U163" s="114" t="s">
        <v>229</v>
      </c>
      <c r="V163" s="124">
        <v>0</v>
      </c>
      <c r="W163" s="115" t="s">
        <v>24</v>
      </c>
      <c r="X163" s="52"/>
      <c r="Y163" s="52" t="s">
        <v>24</v>
      </c>
    </row>
    <row r="164" spans="1:25" ht="30.75" thickBot="1" x14ac:dyDescent="0.3">
      <c r="A164" s="104">
        <v>154</v>
      </c>
      <c r="B164" s="105" t="s">
        <v>5196</v>
      </c>
      <c r="C164" s="52" t="s">
        <v>54</v>
      </c>
      <c r="D164" s="52">
        <f t="shared" si="3"/>
        <v>23</v>
      </c>
      <c r="E164" s="133" t="s">
        <v>5197</v>
      </c>
      <c r="F164" s="128">
        <v>41977</v>
      </c>
      <c r="G164" s="53" t="s">
        <v>231</v>
      </c>
      <c r="H164" s="53" t="s">
        <v>365</v>
      </c>
      <c r="I164" s="52" t="s">
        <v>283</v>
      </c>
      <c r="J164" s="52" t="s">
        <v>234</v>
      </c>
      <c r="K164" s="52" t="s">
        <v>4784</v>
      </c>
      <c r="L164" s="122" t="s">
        <v>5198</v>
      </c>
      <c r="M164" s="114" t="s">
        <v>235</v>
      </c>
      <c r="N164" s="115" t="s">
        <v>484</v>
      </c>
      <c r="O164" s="52" t="s">
        <v>227</v>
      </c>
      <c r="P164" s="116">
        <v>268518000</v>
      </c>
      <c r="Q164" s="116">
        <v>268517243</v>
      </c>
      <c r="R164" s="118">
        <v>0</v>
      </c>
      <c r="S164" s="114" t="s">
        <v>228</v>
      </c>
      <c r="T164" s="123">
        <v>43726</v>
      </c>
      <c r="U164" s="114" t="s">
        <v>229</v>
      </c>
      <c r="V164" s="124">
        <v>0</v>
      </c>
      <c r="W164" s="115" t="s">
        <v>230</v>
      </c>
      <c r="X164" s="52"/>
      <c r="Y164" s="52" t="s">
        <v>24</v>
      </c>
    </row>
    <row r="165" spans="1:25" ht="30.75" thickBot="1" x14ac:dyDescent="0.3">
      <c r="A165" s="104">
        <v>155</v>
      </c>
      <c r="B165" s="105" t="s">
        <v>5199</v>
      </c>
      <c r="C165" s="52" t="s">
        <v>54</v>
      </c>
      <c r="D165" s="52">
        <f t="shared" si="3"/>
        <v>23</v>
      </c>
      <c r="E165" s="133" t="s">
        <v>5200</v>
      </c>
      <c r="F165" s="128">
        <v>38552</v>
      </c>
      <c r="G165" s="53" t="s">
        <v>231</v>
      </c>
      <c r="H165" s="53" t="s">
        <v>328</v>
      </c>
      <c r="I165" s="52" t="s">
        <v>283</v>
      </c>
      <c r="J165" s="52" t="s">
        <v>234</v>
      </c>
      <c r="K165" s="52" t="s">
        <v>4775</v>
      </c>
      <c r="L165" s="122" t="s">
        <v>5201</v>
      </c>
      <c r="M165" s="114" t="s">
        <v>243</v>
      </c>
      <c r="N165" s="115" t="s">
        <v>507</v>
      </c>
      <c r="O165" s="52" t="s">
        <v>256</v>
      </c>
      <c r="P165" s="116">
        <v>1000000000</v>
      </c>
      <c r="Q165" s="116">
        <v>1000000000</v>
      </c>
      <c r="R165" s="118">
        <v>0</v>
      </c>
      <c r="S165" s="114" t="s">
        <v>237</v>
      </c>
      <c r="T165" s="125"/>
      <c r="U165" s="114" t="s">
        <v>229</v>
      </c>
      <c r="V165" s="124">
        <v>0</v>
      </c>
      <c r="W165" s="115" t="s">
        <v>24</v>
      </c>
      <c r="X165" s="52"/>
      <c r="Y165" s="52" t="s">
        <v>24</v>
      </c>
    </row>
    <row r="166" spans="1:25" ht="30.75" thickBot="1" x14ac:dyDescent="0.3">
      <c r="A166" s="104">
        <v>156</v>
      </c>
      <c r="B166" s="105" t="s">
        <v>5202</v>
      </c>
      <c r="C166" s="52" t="s">
        <v>54</v>
      </c>
      <c r="D166" s="52">
        <f t="shared" si="3"/>
        <v>23</v>
      </c>
      <c r="E166" s="133" t="s">
        <v>5203</v>
      </c>
      <c r="F166" s="128">
        <v>41316</v>
      </c>
      <c r="G166" s="53" t="s">
        <v>231</v>
      </c>
      <c r="H166" s="53" t="s">
        <v>365</v>
      </c>
      <c r="I166" s="52" t="s">
        <v>283</v>
      </c>
      <c r="J166" s="52" t="s">
        <v>234</v>
      </c>
      <c r="K166" s="52" t="s">
        <v>4784</v>
      </c>
      <c r="L166" s="122" t="s">
        <v>5204</v>
      </c>
      <c r="M166" s="114" t="s">
        <v>235</v>
      </c>
      <c r="N166" s="115" t="s">
        <v>484</v>
      </c>
      <c r="O166" s="52" t="s">
        <v>227</v>
      </c>
      <c r="P166" s="116">
        <v>705870000</v>
      </c>
      <c r="Q166" s="116">
        <v>705870000</v>
      </c>
      <c r="R166" s="118">
        <v>0</v>
      </c>
      <c r="S166" s="114" t="s">
        <v>228</v>
      </c>
      <c r="T166" s="123">
        <v>43039</v>
      </c>
      <c r="U166" s="114" t="s">
        <v>229</v>
      </c>
      <c r="V166" s="124">
        <v>0</v>
      </c>
      <c r="W166" s="115" t="s">
        <v>24</v>
      </c>
      <c r="X166" s="52"/>
      <c r="Y166" s="52" t="s">
        <v>24</v>
      </c>
    </row>
    <row r="167" spans="1:25" ht="30.75" thickBot="1" x14ac:dyDescent="0.3">
      <c r="A167" s="104">
        <v>157</v>
      </c>
      <c r="B167" s="105" t="s">
        <v>5205</v>
      </c>
      <c r="C167" s="52" t="s">
        <v>54</v>
      </c>
      <c r="D167" s="52">
        <f t="shared" si="3"/>
        <v>23</v>
      </c>
      <c r="E167" s="133" t="s">
        <v>5206</v>
      </c>
      <c r="F167" s="112">
        <v>41171</v>
      </c>
      <c r="G167" s="53" t="s">
        <v>231</v>
      </c>
      <c r="H167" s="53" t="s">
        <v>365</v>
      </c>
      <c r="I167" s="52" t="s">
        <v>283</v>
      </c>
      <c r="J167" s="52" t="s">
        <v>234</v>
      </c>
      <c r="K167" s="52" t="s">
        <v>4775</v>
      </c>
      <c r="L167" s="122" t="s">
        <v>5207</v>
      </c>
      <c r="M167" s="114" t="s">
        <v>235</v>
      </c>
      <c r="N167" s="115" t="s">
        <v>484</v>
      </c>
      <c r="O167" s="52" t="s">
        <v>245</v>
      </c>
      <c r="P167" s="116">
        <v>99930000</v>
      </c>
      <c r="Q167" s="116">
        <v>99930000</v>
      </c>
      <c r="R167" s="118">
        <v>0</v>
      </c>
      <c r="S167" s="114" t="s">
        <v>237</v>
      </c>
      <c r="T167" s="125"/>
      <c r="U167" s="114"/>
      <c r="V167" s="124"/>
      <c r="W167" s="115" t="s">
        <v>24</v>
      </c>
      <c r="X167" s="52"/>
      <c r="Y167" s="52" t="s">
        <v>24</v>
      </c>
    </row>
    <row r="168" spans="1:25" ht="30.75" thickBot="1" x14ac:dyDescent="0.3">
      <c r="A168" s="104">
        <v>158</v>
      </c>
      <c r="B168" s="105" t="s">
        <v>5208</v>
      </c>
      <c r="C168" s="52" t="s">
        <v>54</v>
      </c>
      <c r="D168" s="52">
        <f t="shared" si="3"/>
        <v>23</v>
      </c>
      <c r="E168" s="133" t="s">
        <v>5209</v>
      </c>
      <c r="F168" s="112">
        <v>41337</v>
      </c>
      <c r="G168" s="53" t="s">
        <v>231</v>
      </c>
      <c r="H168" s="53" t="s">
        <v>365</v>
      </c>
      <c r="I168" s="52" t="s">
        <v>283</v>
      </c>
      <c r="J168" s="52" t="s">
        <v>234</v>
      </c>
      <c r="K168" s="52" t="s">
        <v>4775</v>
      </c>
      <c r="L168" s="122" t="s">
        <v>5210</v>
      </c>
      <c r="M168" s="114" t="s">
        <v>235</v>
      </c>
      <c r="N168" s="115" t="s">
        <v>484</v>
      </c>
      <c r="O168" s="52" t="s">
        <v>227</v>
      </c>
      <c r="P168" s="116">
        <v>1246867881</v>
      </c>
      <c r="Q168" s="116">
        <v>1246867881</v>
      </c>
      <c r="R168" s="118">
        <v>0</v>
      </c>
      <c r="S168" s="114" t="s">
        <v>237</v>
      </c>
      <c r="T168" s="125"/>
      <c r="U168" s="114"/>
      <c r="V168" s="124"/>
      <c r="W168" s="115" t="s">
        <v>24</v>
      </c>
      <c r="X168" s="52"/>
      <c r="Y168" s="52" t="s">
        <v>24</v>
      </c>
    </row>
    <row r="169" spans="1:25" ht="30.75" thickBot="1" x14ac:dyDescent="0.3">
      <c r="A169" s="104">
        <v>159</v>
      </c>
      <c r="B169" s="105" t="s">
        <v>5211</v>
      </c>
      <c r="C169" s="52" t="s">
        <v>54</v>
      </c>
      <c r="D169" s="52">
        <f t="shared" si="3"/>
        <v>23</v>
      </c>
      <c r="E169" s="133" t="s">
        <v>5212</v>
      </c>
      <c r="F169" s="112">
        <v>41442</v>
      </c>
      <c r="G169" s="53" t="s">
        <v>231</v>
      </c>
      <c r="H169" s="53" t="s">
        <v>365</v>
      </c>
      <c r="I169" s="52" t="s">
        <v>283</v>
      </c>
      <c r="J169" s="52" t="s">
        <v>234</v>
      </c>
      <c r="K169" s="52" t="s">
        <v>4775</v>
      </c>
      <c r="L169" s="122" t="s">
        <v>5213</v>
      </c>
      <c r="M169" s="114" t="s">
        <v>235</v>
      </c>
      <c r="N169" s="115" t="s">
        <v>484</v>
      </c>
      <c r="O169" s="52" t="s">
        <v>245</v>
      </c>
      <c r="P169" s="116">
        <v>705870000</v>
      </c>
      <c r="Q169" s="116">
        <v>705870000</v>
      </c>
      <c r="R169" s="118">
        <v>0</v>
      </c>
      <c r="S169" s="114" t="s">
        <v>237</v>
      </c>
      <c r="T169" s="125"/>
      <c r="U169" s="114"/>
      <c r="V169" s="124"/>
      <c r="W169" s="115" t="s">
        <v>24</v>
      </c>
      <c r="X169" s="52"/>
      <c r="Y169" s="52" t="s">
        <v>24</v>
      </c>
    </row>
    <row r="170" spans="1:25" ht="30.75" thickBot="1" x14ac:dyDescent="0.3">
      <c r="A170" s="104">
        <v>160</v>
      </c>
      <c r="B170" s="105" t="s">
        <v>5214</v>
      </c>
      <c r="C170" s="52" t="s">
        <v>54</v>
      </c>
      <c r="D170" s="52">
        <f t="shared" si="3"/>
        <v>23</v>
      </c>
      <c r="E170" s="133" t="s">
        <v>5215</v>
      </c>
      <c r="F170" s="112">
        <v>41394</v>
      </c>
      <c r="G170" s="53" t="s">
        <v>231</v>
      </c>
      <c r="H170" s="53" t="s">
        <v>365</v>
      </c>
      <c r="I170" s="52" t="s">
        <v>283</v>
      </c>
      <c r="J170" s="52" t="s">
        <v>234</v>
      </c>
      <c r="K170" s="52" t="s">
        <v>4775</v>
      </c>
      <c r="L170" s="122" t="s">
        <v>5216</v>
      </c>
      <c r="M170" s="114" t="s">
        <v>235</v>
      </c>
      <c r="N170" s="115" t="s">
        <v>484</v>
      </c>
      <c r="O170" s="52" t="s">
        <v>245</v>
      </c>
      <c r="P170" s="116">
        <v>779812552</v>
      </c>
      <c r="Q170" s="116">
        <v>779812552</v>
      </c>
      <c r="R170" s="118">
        <v>0</v>
      </c>
      <c r="S170" s="114" t="s">
        <v>237</v>
      </c>
      <c r="T170" s="125"/>
      <c r="U170" s="114"/>
      <c r="V170" s="124"/>
      <c r="W170" s="115" t="s">
        <v>24</v>
      </c>
      <c r="X170" s="52"/>
      <c r="Y170" s="52" t="s">
        <v>24</v>
      </c>
    </row>
    <row r="171" spans="1:25" ht="30.75" thickBot="1" x14ac:dyDescent="0.3">
      <c r="A171" s="104">
        <v>161</v>
      </c>
      <c r="B171" s="105" t="s">
        <v>5217</v>
      </c>
      <c r="C171" s="52" t="s">
        <v>54</v>
      </c>
      <c r="D171" s="52">
        <f t="shared" si="3"/>
        <v>23</v>
      </c>
      <c r="E171" s="133" t="s">
        <v>5218</v>
      </c>
      <c r="F171" s="112">
        <v>42201</v>
      </c>
      <c r="G171" s="53" t="s">
        <v>231</v>
      </c>
      <c r="H171" s="53" t="s">
        <v>347</v>
      </c>
      <c r="I171" s="52" t="s">
        <v>283</v>
      </c>
      <c r="J171" s="52" t="s">
        <v>234</v>
      </c>
      <c r="K171" s="52" t="s">
        <v>4775</v>
      </c>
      <c r="L171" s="122" t="s">
        <v>5219</v>
      </c>
      <c r="M171" s="114" t="s">
        <v>292</v>
      </c>
      <c r="N171" s="115" t="s">
        <v>1027</v>
      </c>
      <c r="O171" s="52" t="s">
        <v>245</v>
      </c>
      <c r="P171" s="116">
        <v>27218956</v>
      </c>
      <c r="Q171" s="116">
        <v>27218956</v>
      </c>
      <c r="R171" s="118">
        <v>0</v>
      </c>
      <c r="S171" s="114" t="s">
        <v>237</v>
      </c>
      <c r="T171" s="125"/>
      <c r="U171" s="114"/>
      <c r="V171" s="124"/>
      <c r="W171" s="115" t="s">
        <v>24</v>
      </c>
      <c r="X171" s="52"/>
      <c r="Y171" s="52" t="s">
        <v>24</v>
      </c>
    </row>
    <row r="172" spans="1:25" ht="30.75" thickBot="1" x14ac:dyDescent="0.3">
      <c r="A172" s="104">
        <v>162</v>
      </c>
      <c r="B172" s="105" t="s">
        <v>5220</v>
      </c>
      <c r="C172" s="52" t="s">
        <v>54</v>
      </c>
      <c r="D172" s="52">
        <f t="shared" si="3"/>
        <v>23</v>
      </c>
      <c r="E172" s="133" t="s">
        <v>5221</v>
      </c>
      <c r="F172" s="112">
        <v>42044</v>
      </c>
      <c r="G172" s="53" t="s">
        <v>231</v>
      </c>
      <c r="H172" s="53" t="s">
        <v>365</v>
      </c>
      <c r="I172" s="52" t="s">
        <v>283</v>
      </c>
      <c r="J172" s="52" t="s">
        <v>234</v>
      </c>
      <c r="K172" s="52" t="s">
        <v>4784</v>
      </c>
      <c r="L172" s="122" t="s">
        <v>5222</v>
      </c>
      <c r="M172" s="114" t="s">
        <v>272</v>
      </c>
      <c r="N172" s="115" t="s">
        <v>794</v>
      </c>
      <c r="O172" s="52" t="s">
        <v>227</v>
      </c>
      <c r="P172" s="116">
        <v>7216361928</v>
      </c>
      <c r="Q172" s="116">
        <v>7216361928</v>
      </c>
      <c r="R172" s="118">
        <v>0</v>
      </c>
      <c r="S172" s="114" t="s">
        <v>228</v>
      </c>
      <c r="T172" s="123">
        <v>43055</v>
      </c>
      <c r="U172" s="114" t="s">
        <v>229</v>
      </c>
      <c r="V172" s="124">
        <v>0</v>
      </c>
      <c r="W172" s="115" t="s">
        <v>24</v>
      </c>
      <c r="X172" s="52"/>
      <c r="Y172" s="52" t="s">
        <v>24</v>
      </c>
    </row>
    <row r="173" spans="1:25" ht="30.75" thickBot="1" x14ac:dyDescent="0.3">
      <c r="A173" s="104">
        <v>163</v>
      </c>
      <c r="B173" s="105" t="s">
        <v>5223</v>
      </c>
      <c r="C173" s="52" t="s">
        <v>54</v>
      </c>
      <c r="D173" s="52">
        <f t="shared" si="3"/>
        <v>23</v>
      </c>
      <c r="E173" s="133" t="s">
        <v>5224</v>
      </c>
      <c r="F173" s="112">
        <v>41877</v>
      </c>
      <c r="G173" s="53" t="s">
        <v>231</v>
      </c>
      <c r="H173" s="53" t="s">
        <v>328</v>
      </c>
      <c r="I173" s="52" t="s">
        <v>283</v>
      </c>
      <c r="J173" s="52" t="s">
        <v>234</v>
      </c>
      <c r="K173" s="52" t="s">
        <v>4784</v>
      </c>
      <c r="L173" s="122" t="s">
        <v>5225</v>
      </c>
      <c r="M173" s="114" t="s">
        <v>311</v>
      </c>
      <c r="N173" s="115" t="s">
        <v>1222</v>
      </c>
      <c r="O173" s="52" t="s">
        <v>227</v>
      </c>
      <c r="P173" s="116">
        <v>33604000</v>
      </c>
      <c r="Q173" s="116">
        <v>33604000</v>
      </c>
      <c r="R173" s="118">
        <v>0</v>
      </c>
      <c r="S173" s="114" t="s">
        <v>228</v>
      </c>
      <c r="T173" s="123">
        <v>43795</v>
      </c>
      <c r="U173" s="114" t="s">
        <v>229</v>
      </c>
      <c r="V173" s="124">
        <v>0</v>
      </c>
      <c r="W173" s="115" t="s">
        <v>24</v>
      </c>
      <c r="X173" s="52"/>
      <c r="Y173" s="52" t="s">
        <v>24</v>
      </c>
    </row>
    <row r="174" spans="1:25" ht="30.75" thickBot="1" x14ac:dyDescent="0.3">
      <c r="A174" s="104">
        <v>164</v>
      </c>
      <c r="B174" s="105" t="s">
        <v>5226</v>
      </c>
      <c r="C174" s="52" t="s">
        <v>54</v>
      </c>
      <c r="D174" s="52">
        <f t="shared" si="3"/>
        <v>23</v>
      </c>
      <c r="E174" s="133" t="s">
        <v>5227</v>
      </c>
      <c r="F174" s="112">
        <v>41432</v>
      </c>
      <c r="G174" s="53" t="s">
        <v>231</v>
      </c>
      <c r="H174" s="53" t="s">
        <v>365</v>
      </c>
      <c r="I174" s="52" t="s">
        <v>283</v>
      </c>
      <c r="J174" s="52" t="s">
        <v>234</v>
      </c>
      <c r="K174" s="52" t="s">
        <v>4784</v>
      </c>
      <c r="L174" s="122" t="s">
        <v>5228</v>
      </c>
      <c r="M174" s="114" t="s">
        <v>235</v>
      </c>
      <c r="N174" s="115" t="s">
        <v>484</v>
      </c>
      <c r="O174" s="52" t="s">
        <v>227</v>
      </c>
      <c r="P174" s="116">
        <v>121600000</v>
      </c>
      <c r="Q174" s="116">
        <v>121600000</v>
      </c>
      <c r="R174" s="118">
        <v>0</v>
      </c>
      <c r="S174" s="114" t="s">
        <v>228</v>
      </c>
      <c r="T174" s="123">
        <v>43207</v>
      </c>
      <c r="U174" s="114" t="s">
        <v>229</v>
      </c>
      <c r="V174" s="124">
        <v>0</v>
      </c>
      <c r="W174" s="115" t="s">
        <v>24</v>
      </c>
      <c r="X174" s="52"/>
      <c r="Y174" s="52" t="s">
        <v>24</v>
      </c>
    </row>
    <row r="175" spans="1:25" ht="30.75" thickBot="1" x14ac:dyDescent="0.3">
      <c r="A175" s="104">
        <v>165</v>
      </c>
      <c r="B175" s="105" t="s">
        <v>5229</v>
      </c>
      <c r="C175" s="52" t="s">
        <v>54</v>
      </c>
      <c r="D175" s="52">
        <f t="shared" si="3"/>
        <v>23</v>
      </c>
      <c r="E175" s="133" t="s">
        <v>5230</v>
      </c>
      <c r="F175" s="112">
        <v>41453</v>
      </c>
      <c r="G175" s="53" t="s">
        <v>231</v>
      </c>
      <c r="H175" s="53" t="s">
        <v>365</v>
      </c>
      <c r="I175" s="52" t="s">
        <v>283</v>
      </c>
      <c r="J175" s="52" t="s">
        <v>234</v>
      </c>
      <c r="K175" s="52" t="s">
        <v>4775</v>
      </c>
      <c r="L175" s="122" t="s">
        <v>5231</v>
      </c>
      <c r="M175" s="114" t="s">
        <v>235</v>
      </c>
      <c r="N175" s="115" t="s">
        <v>484</v>
      </c>
      <c r="O175" s="52" t="s">
        <v>256</v>
      </c>
      <c r="P175" s="116">
        <v>134197625</v>
      </c>
      <c r="Q175" s="116">
        <v>134197625</v>
      </c>
      <c r="R175" s="118">
        <v>0</v>
      </c>
      <c r="S175" s="114" t="s">
        <v>237</v>
      </c>
      <c r="T175" s="125"/>
      <c r="U175" s="114"/>
      <c r="V175" s="124"/>
      <c r="W175" s="115" t="s">
        <v>24</v>
      </c>
      <c r="X175" s="52"/>
      <c r="Y175" s="52" t="s">
        <v>24</v>
      </c>
    </row>
    <row r="176" spans="1:25" ht="30.75" thickBot="1" x14ac:dyDescent="0.3">
      <c r="A176" s="104">
        <v>166</v>
      </c>
      <c r="B176" s="105" t="s">
        <v>5232</v>
      </c>
      <c r="C176" s="52" t="s">
        <v>54</v>
      </c>
      <c r="D176" s="52">
        <f t="shared" si="3"/>
        <v>23</v>
      </c>
      <c r="E176" s="133" t="s">
        <v>5233</v>
      </c>
      <c r="F176" s="112">
        <v>41440</v>
      </c>
      <c r="G176" s="53" t="s">
        <v>231</v>
      </c>
      <c r="H176" s="53" t="s">
        <v>365</v>
      </c>
      <c r="I176" s="52" t="s">
        <v>283</v>
      </c>
      <c r="J176" s="52" t="s">
        <v>234</v>
      </c>
      <c r="K176" s="52" t="s">
        <v>4775</v>
      </c>
      <c r="L176" s="122" t="s">
        <v>5234</v>
      </c>
      <c r="M176" s="114" t="s">
        <v>235</v>
      </c>
      <c r="N176" s="115" t="s">
        <v>484</v>
      </c>
      <c r="O176" s="52" t="s">
        <v>227</v>
      </c>
      <c r="P176" s="116">
        <v>41563534</v>
      </c>
      <c r="Q176" s="116">
        <v>41563534</v>
      </c>
      <c r="R176" s="118">
        <v>0</v>
      </c>
      <c r="S176" s="114" t="s">
        <v>237</v>
      </c>
      <c r="T176" s="125"/>
      <c r="U176" s="114"/>
      <c r="V176" s="124"/>
      <c r="W176" s="115" t="s">
        <v>24</v>
      </c>
      <c r="X176" s="52"/>
      <c r="Y176" s="52" t="s">
        <v>24</v>
      </c>
    </row>
    <row r="177" spans="1:26" ht="30.75" thickBot="1" x14ac:dyDescent="0.3">
      <c r="A177" s="104">
        <v>167</v>
      </c>
      <c r="B177" s="105" t="s">
        <v>5235</v>
      </c>
      <c r="C177" s="52" t="s">
        <v>54</v>
      </c>
      <c r="D177" s="52">
        <f t="shared" si="3"/>
        <v>23</v>
      </c>
      <c r="E177" s="133" t="s">
        <v>5236</v>
      </c>
      <c r="F177" s="112">
        <v>38931</v>
      </c>
      <c r="G177" s="53" t="s">
        <v>231</v>
      </c>
      <c r="H177" s="53" t="s">
        <v>365</v>
      </c>
      <c r="I177" s="52" t="s">
        <v>283</v>
      </c>
      <c r="J177" s="52" t="s">
        <v>234</v>
      </c>
      <c r="K177" s="52" t="s">
        <v>4784</v>
      </c>
      <c r="L177" s="122" t="s">
        <v>5237</v>
      </c>
      <c r="M177" s="114" t="s">
        <v>250</v>
      </c>
      <c r="N177" s="115" t="s">
        <v>556</v>
      </c>
      <c r="O177" s="52" t="s">
        <v>227</v>
      </c>
      <c r="P177" s="116">
        <v>305000000</v>
      </c>
      <c r="Q177" s="116">
        <v>305000000</v>
      </c>
      <c r="R177" s="118">
        <v>0</v>
      </c>
      <c r="S177" s="114" t="s">
        <v>228</v>
      </c>
      <c r="T177" s="123">
        <v>43942</v>
      </c>
      <c r="U177" s="114" t="s">
        <v>229</v>
      </c>
      <c r="V177" s="124">
        <v>0</v>
      </c>
      <c r="W177" s="115" t="s">
        <v>24</v>
      </c>
      <c r="X177" s="52"/>
      <c r="Y177" s="52" t="s">
        <v>24</v>
      </c>
    </row>
    <row r="178" spans="1:26" ht="30.75" thickBot="1" x14ac:dyDescent="0.3">
      <c r="A178" s="104">
        <v>168</v>
      </c>
      <c r="B178" s="105" t="s">
        <v>5238</v>
      </c>
      <c r="C178" s="52" t="s">
        <v>54</v>
      </c>
      <c r="D178" s="52">
        <f t="shared" si="3"/>
        <v>23</v>
      </c>
      <c r="E178" s="133" t="s">
        <v>5239</v>
      </c>
      <c r="F178" s="112">
        <v>41442</v>
      </c>
      <c r="G178" s="53" t="s">
        <v>231</v>
      </c>
      <c r="H178" s="53" t="s">
        <v>365</v>
      </c>
      <c r="I178" s="52" t="s">
        <v>283</v>
      </c>
      <c r="J178" s="52" t="s">
        <v>234</v>
      </c>
      <c r="K178" s="52" t="s">
        <v>4784</v>
      </c>
      <c r="L178" s="122" t="s">
        <v>5240</v>
      </c>
      <c r="M178" s="114" t="s">
        <v>235</v>
      </c>
      <c r="N178" s="115" t="s">
        <v>484</v>
      </c>
      <c r="O178" s="52" t="s">
        <v>227</v>
      </c>
      <c r="P178" s="116">
        <v>607000000</v>
      </c>
      <c r="Q178" s="116">
        <v>607000000</v>
      </c>
      <c r="R178" s="118">
        <v>0</v>
      </c>
      <c r="S178" s="114" t="s">
        <v>228</v>
      </c>
      <c r="T178" s="123">
        <v>42828</v>
      </c>
      <c r="U178" s="114" t="s">
        <v>229</v>
      </c>
      <c r="V178" s="124">
        <v>0</v>
      </c>
      <c r="W178" s="115" t="s">
        <v>24</v>
      </c>
      <c r="X178" s="52"/>
      <c r="Y178" s="52" t="s">
        <v>24</v>
      </c>
    </row>
    <row r="179" spans="1:26" ht="30.75" thickBot="1" x14ac:dyDescent="0.3">
      <c r="A179" s="104">
        <v>169</v>
      </c>
      <c r="B179" s="105" t="s">
        <v>5241</v>
      </c>
      <c r="C179" s="52" t="s">
        <v>54</v>
      </c>
      <c r="D179" s="52">
        <f t="shared" si="3"/>
        <v>23</v>
      </c>
      <c r="E179" s="133" t="s">
        <v>5418</v>
      </c>
      <c r="F179" s="112">
        <v>40763</v>
      </c>
      <c r="G179" s="53" t="s">
        <v>231</v>
      </c>
      <c r="H179" s="53" t="s">
        <v>365</v>
      </c>
      <c r="I179" s="52" t="s">
        <v>283</v>
      </c>
      <c r="J179" s="52" t="s">
        <v>234</v>
      </c>
      <c r="K179" s="52" t="s">
        <v>4784</v>
      </c>
      <c r="L179" s="122" t="s">
        <v>5242</v>
      </c>
      <c r="M179" s="114" t="s">
        <v>272</v>
      </c>
      <c r="N179" s="115" t="s">
        <v>794</v>
      </c>
      <c r="O179" s="52" t="s">
        <v>227</v>
      </c>
      <c r="P179" s="116">
        <v>4749135000</v>
      </c>
      <c r="Q179" s="116">
        <v>4749135000</v>
      </c>
      <c r="R179" s="118">
        <v>0</v>
      </c>
      <c r="S179" s="114" t="s">
        <v>228</v>
      </c>
      <c r="T179" s="123">
        <v>43160</v>
      </c>
      <c r="U179" s="114" t="s">
        <v>229</v>
      </c>
      <c r="V179" s="124">
        <v>0</v>
      </c>
      <c r="W179" s="115" t="s">
        <v>24</v>
      </c>
      <c r="X179" s="52"/>
      <c r="Y179" s="52" t="s">
        <v>24</v>
      </c>
    </row>
    <row r="180" spans="1:26" ht="60.75" thickBot="1" x14ac:dyDescent="0.3">
      <c r="A180" s="104">
        <v>170</v>
      </c>
      <c r="B180" s="105" t="s">
        <v>5243</v>
      </c>
      <c r="C180" s="52" t="s">
        <v>54</v>
      </c>
      <c r="D180" s="52">
        <f t="shared" si="3"/>
        <v>23</v>
      </c>
      <c r="E180" s="133" t="s">
        <v>5420</v>
      </c>
      <c r="F180" s="112">
        <v>38533</v>
      </c>
      <c r="G180" s="53" t="s">
        <v>231</v>
      </c>
      <c r="H180" s="53" t="s">
        <v>328</v>
      </c>
      <c r="I180" s="52" t="s">
        <v>283</v>
      </c>
      <c r="J180" s="52" t="s">
        <v>234</v>
      </c>
      <c r="K180" s="52" t="s">
        <v>4784</v>
      </c>
      <c r="L180" s="122" t="s">
        <v>5244</v>
      </c>
      <c r="M180" s="114" t="s">
        <v>243</v>
      </c>
      <c r="N180" s="115" t="s">
        <v>507</v>
      </c>
      <c r="O180" s="52" t="s">
        <v>227</v>
      </c>
      <c r="P180" s="116">
        <v>559966365</v>
      </c>
      <c r="Q180" s="116">
        <v>559966365</v>
      </c>
      <c r="R180" s="116">
        <v>559966865</v>
      </c>
      <c r="S180" s="114" t="s">
        <v>228</v>
      </c>
      <c r="T180" s="123">
        <v>42851</v>
      </c>
      <c r="U180" s="114" t="s">
        <v>238</v>
      </c>
      <c r="V180" s="124">
        <v>559966865</v>
      </c>
      <c r="W180" s="115" t="s">
        <v>24</v>
      </c>
      <c r="X180" s="52"/>
      <c r="Y180" s="157" t="s">
        <v>5419</v>
      </c>
      <c r="Z180" s="141"/>
    </row>
    <row r="181" spans="1:26" ht="30.75" thickBot="1" x14ac:dyDescent="0.3">
      <c r="A181" s="104">
        <v>171</v>
      </c>
      <c r="B181" s="105" t="s">
        <v>5245</v>
      </c>
      <c r="C181" s="52" t="s">
        <v>54</v>
      </c>
      <c r="D181" s="52">
        <f t="shared" si="3"/>
        <v>23</v>
      </c>
      <c r="E181" s="133" t="s">
        <v>5246</v>
      </c>
      <c r="F181" s="112">
        <v>41624</v>
      </c>
      <c r="G181" s="53" t="s">
        <v>231</v>
      </c>
      <c r="H181" s="53" t="s">
        <v>365</v>
      </c>
      <c r="I181" s="52" t="s">
        <v>283</v>
      </c>
      <c r="J181" s="52" t="s">
        <v>234</v>
      </c>
      <c r="K181" s="52" t="s">
        <v>4775</v>
      </c>
      <c r="L181" s="122" t="s">
        <v>5247</v>
      </c>
      <c r="M181" s="114" t="s">
        <v>235</v>
      </c>
      <c r="N181" s="115" t="s">
        <v>484</v>
      </c>
      <c r="O181" s="52" t="s">
        <v>227</v>
      </c>
      <c r="P181" s="116">
        <v>10000000000</v>
      </c>
      <c r="Q181" s="116">
        <v>10000000000</v>
      </c>
      <c r="R181" s="118">
        <v>0</v>
      </c>
      <c r="S181" s="114" t="s">
        <v>237</v>
      </c>
      <c r="T181" s="125"/>
      <c r="U181" s="114"/>
      <c r="V181" s="125"/>
      <c r="W181" s="115" t="s">
        <v>24</v>
      </c>
      <c r="X181" s="52"/>
      <c r="Y181" s="52" t="s">
        <v>24</v>
      </c>
    </row>
    <row r="182" spans="1:26" ht="30.75" thickBot="1" x14ac:dyDescent="0.3">
      <c r="A182" s="104">
        <v>172</v>
      </c>
      <c r="B182" s="105" t="s">
        <v>5248</v>
      </c>
      <c r="C182" s="52" t="s">
        <v>54</v>
      </c>
      <c r="D182" s="52">
        <f t="shared" si="3"/>
        <v>23</v>
      </c>
      <c r="E182" s="133" t="s">
        <v>5249</v>
      </c>
      <c r="F182" s="112">
        <v>37440</v>
      </c>
      <c r="G182" s="53" t="s">
        <v>231</v>
      </c>
      <c r="H182" s="53" t="s">
        <v>365</v>
      </c>
      <c r="I182" s="52" t="s">
        <v>283</v>
      </c>
      <c r="J182" s="52" t="s">
        <v>234</v>
      </c>
      <c r="K182" s="52" t="s">
        <v>4775</v>
      </c>
      <c r="L182" s="122" t="s">
        <v>5250</v>
      </c>
      <c r="M182" s="114" t="s">
        <v>235</v>
      </c>
      <c r="N182" s="115" t="s">
        <v>484</v>
      </c>
      <c r="O182" s="52" t="s">
        <v>227</v>
      </c>
      <c r="P182" s="116">
        <v>3091064230</v>
      </c>
      <c r="Q182" s="116">
        <v>3091064230</v>
      </c>
      <c r="R182" s="116">
        <v>1499600974</v>
      </c>
      <c r="S182" s="114" t="s">
        <v>237</v>
      </c>
      <c r="T182" s="125"/>
      <c r="U182" s="114"/>
      <c r="V182" s="125"/>
      <c r="W182" s="115" t="s">
        <v>24</v>
      </c>
      <c r="X182" s="52"/>
      <c r="Y182" s="52" t="s">
        <v>24</v>
      </c>
    </row>
    <row r="183" spans="1:26" ht="75.75" thickBot="1" x14ac:dyDescent="0.3">
      <c r="A183" s="104">
        <v>173</v>
      </c>
      <c r="B183" s="105" t="s">
        <v>5251</v>
      </c>
      <c r="C183" s="52" t="s">
        <v>54</v>
      </c>
      <c r="D183" s="52">
        <f t="shared" si="3"/>
        <v>23</v>
      </c>
      <c r="E183" s="133" t="s">
        <v>5252</v>
      </c>
      <c r="F183" s="112">
        <v>42900</v>
      </c>
      <c r="G183" s="53" t="s">
        <v>231</v>
      </c>
      <c r="H183" s="53" t="s">
        <v>328</v>
      </c>
      <c r="I183" s="52" t="s">
        <v>283</v>
      </c>
      <c r="J183" s="52" t="s">
        <v>234</v>
      </c>
      <c r="K183" s="52" t="s">
        <v>4784</v>
      </c>
      <c r="L183" s="122" t="s">
        <v>5253</v>
      </c>
      <c r="M183" s="114" t="s">
        <v>250</v>
      </c>
      <c r="N183" s="115" t="s">
        <v>587</v>
      </c>
      <c r="O183" s="52" t="s">
        <v>227</v>
      </c>
      <c r="P183" s="116">
        <v>570106000</v>
      </c>
      <c r="Q183" s="116">
        <v>235535000</v>
      </c>
      <c r="R183" s="118">
        <v>0</v>
      </c>
      <c r="S183" s="114" t="s">
        <v>228</v>
      </c>
      <c r="T183" s="123">
        <v>43721</v>
      </c>
      <c r="U183" s="114" t="s">
        <v>229</v>
      </c>
      <c r="V183" s="124">
        <v>0</v>
      </c>
      <c r="W183" s="115" t="s">
        <v>257</v>
      </c>
      <c r="X183" s="52"/>
      <c r="Y183" s="52" t="s">
        <v>24</v>
      </c>
    </row>
    <row r="184" spans="1:26" ht="30.75" thickBot="1" x14ac:dyDescent="0.3">
      <c r="A184" s="104">
        <v>174</v>
      </c>
      <c r="B184" s="105" t="s">
        <v>5254</v>
      </c>
      <c r="C184" s="52" t="s">
        <v>54</v>
      </c>
      <c r="D184" s="52">
        <f t="shared" si="3"/>
        <v>23</v>
      </c>
      <c r="E184" s="133" t="s">
        <v>5255</v>
      </c>
      <c r="F184" s="112">
        <v>41537</v>
      </c>
      <c r="G184" s="53" t="s">
        <v>231</v>
      </c>
      <c r="H184" s="53" t="s">
        <v>365</v>
      </c>
      <c r="I184" s="52" t="s">
        <v>283</v>
      </c>
      <c r="J184" s="52" t="s">
        <v>234</v>
      </c>
      <c r="K184" s="52" t="s">
        <v>4784</v>
      </c>
      <c r="L184" s="122" t="s">
        <v>5256</v>
      </c>
      <c r="M184" s="114" t="s">
        <v>235</v>
      </c>
      <c r="N184" s="115" t="s">
        <v>484</v>
      </c>
      <c r="O184" s="52" t="s">
        <v>227</v>
      </c>
      <c r="P184" s="116">
        <v>343700000</v>
      </c>
      <c r="Q184" s="116">
        <v>343700000</v>
      </c>
      <c r="R184" s="118">
        <v>0</v>
      </c>
      <c r="S184" s="114" t="s">
        <v>228</v>
      </c>
      <c r="T184" s="123">
        <v>43165</v>
      </c>
      <c r="U184" s="114" t="s">
        <v>229</v>
      </c>
      <c r="V184" s="124">
        <v>0</v>
      </c>
      <c r="W184" s="115" t="s">
        <v>24</v>
      </c>
      <c r="X184" s="52"/>
      <c r="Y184" s="52" t="s">
        <v>24</v>
      </c>
    </row>
    <row r="185" spans="1:26" ht="30.75" thickBot="1" x14ac:dyDescent="0.3">
      <c r="A185" s="104">
        <v>175</v>
      </c>
      <c r="B185" s="105" t="s">
        <v>5257</v>
      </c>
      <c r="C185" s="52" t="s">
        <v>54</v>
      </c>
      <c r="D185" s="52">
        <f t="shared" si="3"/>
        <v>23</v>
      </c>
      <c r="E185" s="133" t="s">
        <v>5258</v>
      </c>
      <c r="F185" s="112">
        <v>41442</v>
      </c>
      <c r="G185" s="53" t="s">
        <v>231</v>
      </c>
      <c r="H185" s="53" t="s">
        <v>365</v>
      </c>
      <c r="I185" s="52" t="s">
        <v>283</v>
      </c>
      <c r="J185" s="52" t="s">
        <v>234</v>
      </c>
      <c r="K185" s="52" t="s">
        <v>4775</v>
      </c>
      <c r="L185" s="131" t="s">
        <v>5259</v>
      </c>
      <c r="M185" s="114" t="s">
        <v>235</v>
      </c>
      <c r="N185" s="115" t="s">
        <v>484</v>
      </c>
      <c r="O185" s="52" t="s">
        <v>251</v>
      </c>
      <c r="P185" s="116">
        <v>39064072000</v>
      </c>
      <c r="Q185" s="116">
        <v>39064072000</v>
      </c>
      <c r="R185" s="118">
        <v>0</v>
      </c>
      <c r="S185" s="114" t="s">
        <v>237</v>
      </c>
      <c r="T185" s="125"/>
      <c r="U185" s="114"/>
      <c r="V185" s="124"/>
      <c r="W185" s="115" t="s">
        <v>24</v>
      </c>
      <c r="X185" s="52"/>
      <c r="Y185" s="52" t="s">
        <v>24</v>
      </c>
    </row>
    <row r="186" spans="1:26" ht="30.75" thickBot="1" x14ac:dyDescent="0.3">
      <c r="A186" s="104">
        <v>176</v>
      </c>
      <c r="B186" s="105" t="s">
        <v>5260</v>
      </c>
      <c r="C186" s="52" t="s">
        <v>54</v>
      </c>
      <c r="D186" s="52">
        <f t="shared" si="3"/>
        <v>23</v>
      </c>
      <c r="E186" s="133" t="s">
        <v>5261</v>
      </c>
      <c r="F186" s="112">
        <v>43244</v>
      </c>
      <c r="G186" s="53" t="s">
        <v>231</v>
      </c>
      <c r="H186" s="53" t="s">
        <v>328</v>
      </c>
      <c r="I186" s="52" t="s">
        <v>233</v>
      </c>
      <c r="J186" s="52" t="s">
        <v>234</v>
      </c>
      <c r="K186" s="52" t="s">
        <v>4775</v>
      </c>
      <c r="L186" s="131" t="s">
        <v>5262</v>
      </c>
      <c r="M186" s="114" t="s">
        <v>250</v>
      </c>
      <c r="N186" s="115" t="s">
        <v>587</v>
      </c>
      <c r="O186" s="52" t="s">
        <v>251</v>
      </c>
      <c r="P186" s="116">
        <v>2141398260</v>
      </c>
      <c r="Q186" s="116">
        <v>1342888171</v>
      </c>
      <c r="R186" s="118">
        <v>0</v>
      </c>
      <c r="S186" s="114" t="s">
        <v>237</v>
      </c>
      <c r="T186" s="125"/>
      <c r="U186" s="114"/>
      <c r="V186" s="124"/>
      <c r="W186" s="115" t="s">
        <v>24</v>
      </c>
      <c r="X186" s="52"/>
      <c r="Y186" s="52" t="s">
        <v>24</v>
      </c>
    </row>
    <row r="187" spans="1:26" ht="45.6" customHeight="1" thickBot="1" x14ac:dyDescent="0.3">
      <c r="A187" s="104">
        <v>177</v>
      </c>
      <c r="B187" s="105" t="s">
        <v>5263</v>
      </c>
      <c r="C187" s="52" t="s">
        <v>54</v>
      </c>
      <c r="D187" s="52">
        <f t="shared" si="3"/>
        <v>23</v>
      </c>
      <c r="E187" s="133" t="s">
        <v>5264</v>
      </c>
      <c r="F187" s="112">
        <v>43006</v>
      </c>
      <c r="G187" s="53" t="s">
        <v>231</v>
      </c>
      <c r="H187" s="53" t="s">
        <v>365</v>
      </c>
      <c r="I187" s="52" t="s">
        <v>283</v>
      </c>
      <c r="J187" s="52" t="s">
        <v>234</v>
      </c>
      <c r="K187" s="52" t="s">
        <v>4775</v>
      </c>
      <c r="L187" s="131" t="s">
        <v>5265</v>
      </c>
      <c r="M187" s="114" t="s">
        <v>268</v>
      </c>
      <c r="N187" s="115" t="s">
        <v>768</v>
      </c>
      <c r="O187" s="52" t="s">
        <v>245</v>
      </c>
      <c r="P187" s="116">
        <v>3000000000</v>
      </c>
      <c r="Q187" s="116">
        <v>3170592000</v>
      </c>
      <c r="R187" s="118">
        <v>0</v>
      </c>
      <c r="S187" s="114" t="s">
        <v>237</v>
      </c>
      <c r="T187" s="125"/>
      <c r="U187" s="114"/>
      <c r="V187" s="124"/>
      <c r="W187" s="115" t="s">
        <v>24</v>
      </c>
      <c r="X187" s="52"/>
      <c r="Y187" s="52" t="s">
        <v>24</v>
      </c>
    </row>
    <row r="188" spans="1:26" ht="30.75" thickBot="1" x14ac:dyDescent="0.3">
      <c r="A188" s="104">
        <v>178</v>
      </c>
      <c r="B188" s="105" t="s">
        <v>5266</v>
      </c>
      <c r="C188" s="52" t="s">
        <v>54</v>
      </c>
      <c r="D188" s="52">
        <f t="shared" si="3"/>
        <v>23</v>
      </c>
      <c r="E188" s="133" t="s">
        <v>5267</v>
      </c>
      <c r="F188" s="112">
        <v>43257</v>
      </c>
      <c r="G188" s="53" t="s">
        <v>231</v>
      </c>
      <c r="H188" s="53" t="s">
        <v>330</v>
      </c>
      <c r="I188" s="52" t="s">
        <v>233</v>
      </c>
      <c r="J188" s="52" t="s">
        <v>234</v>
      </c>
      <c r="K188" s="52" t="s">
        <v>4784</v>
      </c>
      <c r="L188" s="131" t="s">
        <v>5268</v>
      </c>
      <c r="M188" s="114" t="s">
        <v>244</v>
      </c>
      <c r="N188" s="115" t="s">
        <v>509</v>
      </c>
      <c r="O188" s="52" t="s">
        <v>227</v>
      </c>
      <c r="P188" s="116">
        <v>0</v>
      </c>
      <c r="Q188" s="116">
        <v>0</v>
      </c>
      <c r="R188" s="118">
        <v>0</v>
      </c>
      <c r="S188" s="114" t="s">
        <v>228</v>
      </c>
      <c r="T188" s="123">
        <v>43391</v>
      </c>
      <c r="U188" s="114" t="s">
        <v>229</v>
      </c>
      <c r="V188" s="124">
        <v>0</v>
      </c>
      <c r="W188" s="115" t="s">
        <v>24</v>
      </c>
      <c r="X188" s="52"/>
      <c r="Y188" s="52" t="s">
        <v>24</v>
      </c>
    </row>
    <row r="189" spans="1:26" ht="30.75" thickBot="1" x14ac:dyDescent="0.3">
      <c r="A189" s="104">
        <v>179</v>
      </c>
      <c r="B189" s="105" t="s">
        <v>5269</v>
      </c>
      <c r="C189" s="52" t="s">
        <v>54</v>
      </c>
      <c r="D189" s="52">
        <f t="shared" si="3"/>
        <v>23</v>
      </c>
      <c r="E189" s="133" t="s">
        <v>5270</v>
      </c>
      <c r="F189" s="112">
        <v>43266</v>
      </c>
      <c r="G189" s="53" t="s">
        <v>231</v>
      </c>
      <c r="H189" s="53" t="s">
        <v>365</v>
      </c>
      <c r="I189" s="52" t="s">
        <v>233</v>
      </c>
      <c r="J189" s="52" t="s">
        <v>234</v>
      </c>
      <c r="K189" s="52" t="s">
        <v>4784</v>
      </c>
      <c r="L189" s="131" t="s">
        <v>5271</v>
      </c>
      <c r="M189" s="114" t="s">
        <v>284</v>
      </c>
      <c r="N189" s="115" t="s">
        <v>973</v>
      </c>
      <c r="O189" s="52" t="s">
        <v>227</v>
      </c>
      <c r="P189" s="116">
        <v>331313626</v>
      </c>
      <c r="Q189" s="142">
        <v>200000000</v>
      </c>
      <c r="R189" s="118">
        <v>0</v>
      </c>
      <c r="S189" s="114" t="s">
        <v>228</v>
      </c>
      <c r="T189" s="143">
        <v>43811</v>
      </c>
      <c r="U189" s="114" t="s">
        <v>229</v>
      </c>
      <c r="V189" s="124">
        <v>0</v>
      </c>
      <c r="W189" s="115" t="s">
        <v>261</v>
      </c>
      <c r="X189" s="52"/>
      <c r="Y189" s="52" t="s">
        <v>24</v>
      </c>
    </row>
    <row r="190" spans="1:26" ht="46.9" customHeight="1" thickBot="1" x14ac:dyDescent="0.3">
      <c r="A190" s="104">
        <v>180</v>
      </c>
      <c r="B190" s="105" t="s">
        <v>5272</v>
      </c>
      <c r="C190" s="52" t="s">
        <v>54</v>
      </c>
      <c r="D190" s="52">
        <f t="shared" si="3"/>
        <v>23</v>
      </c>
      <c r="E190" s="133" t="s">
        <v>5421</v>
      </c>
      <c r="F190" s="112">
        <v>38392</v>
      </c>
      <c r="G190" s="53" t="s">
        <v>231</v>
      </c>
      <c r="H190" s="53" t="s">
        <v>355</v>
      </c>
      <c r="I190" s="52" t="s">
        <v>283</v>
      </c>
      <c r="J190" s="52" t="s">
        <v>234</v>
      </c>
      <c r="K190" s="52" t="s">
        <v>4775</v>
      </c>
      <c r="L190" s="122" t="s">
        <v>4959</v>
      </c>
      <c r="M190" s="114" t="s">
        <v>250</v>
      </c>
      <c r="N190" s="115" t="s">
        <v>556</v>
      </c>
      <c r="O190" s="52" t="s">
        <v>256</v>
      </c>
      <c r="P190" s="116">
        <v>0</v>
      </c>
      <c r="Q190" s="116">
        <v>0</v>
      </c>
      <c r="R190" s="118">
        <v>0</v>
      </c>
      <c r="S190" s="114" t="s">
        <v>237</v>
      </c>
      <c r="T190" s="125"/>
      <c r="U190" s="114"/>
      <c r="V190" s="125"/>
      <c r="W190" s="115" t="s">
        <v>24</v>
      </c>
      <c r="X190" s="52"/>
      <c r="Y190" s="52" t="s">
        <v>24</v>
      </c>
    </row>
    <row r="191" spans="1:26" ht="45.75" thickBot="1" x14ac:dyDescent="0.3">
      <c r="A191" s="104">
        <v>181</v>
      </c>
      <c r="B191" s="105" t="s">
        <v>5273</v>
      </c>
      <c r="C191" s="52" t="s">
        <v>54</v>
      </c>
      <c r="D191" s="52">
        <f t="shared" si="3"/>
        <v>23</v>
      </c>
      <c r="E191" s="133" t="s">
        <v>5274</v>
      </c>
      <c r="F191" s="112">
        <v>43361</v>
      </c>
      <c r="G191" s="53" t="s">
        <v>231</v>
      </c>
      <c r="H191" s="53" t="s">
        <v>355</v>
      </c>
      <c r="I191" s="52" t="s">
        <v>233</v>
      </c>
      <c r="J191" s="52" t="s">
        <v>234</v>
      </c>
      <c r="K191" s="52" t="s">
        <v>4775</v>
      </c>
      <c r="L191" s="131" t="s">
        <v>5275</v>
      </c>
      <c r="M191" s="114" t="s">
        <v>288</v>
      </c>
      <c r="N191" s="115" t="s">
        <v>1011</v>
      </c>
      <c r="O191" s="52" t="s">
        <v>256</v>
      </c>
      <c r="P191" s="116">
        <v>0</v>
      </c>
      <c r="Q191" s="116">
        <v>0</v>
      </c>
      <c r="R191" s="118">
        <v>0</v>
      </c>
      <c r="S191" s="114" t="s">
        <v>237</v>
      </c>
      <c r="T191" s="125"/>
      <c r="U191" s="114"/>
      <c r="V191" s="125"/>
      <c r="W191" s="115" t="s">
        <v>24</v>
      </c>
      <c r="X191" s="52"/>
      <c r="Y191" s="52" t="s">
        <v>24</v>
      </c>
    </row>
    <row r="192" spans="1:26" ht="30.75" thickBot="1" x14ac:dyDescent="0.3">
      <c r="A192" s="104">
        <v>182</v>
      </c>
      <c r="B192" s="105" t="s">
        <v>5276</v>
      </c>
      <c r="C192" s="52" t="s">
        <v>54</v>
      </c>
      <c r="D192" s="52">
        <f t="shared" si="3"/>
        <v>23</v>
      </c>
      <c r="E192" s="133" t="s">
        <v>5422</v>
      </c>
      <c r="F192" s="112">
        <v>43356</v>
      </c>
      <c r="G192" s="53" t="s">
        <v>231</v>
      </c>
      <c r="H192" s="53" t="s">
        <v>330</v>
      </c>
      <c r="I192" s="52" t="s">
        <v>233</v>
      </c>
      <c r="J192" s="52" t="s">
        <v>234</v>
      </c>
      <c r="K192" s="52" t="s">
        <v>4784</v>
      </c>
      <c r="L192" s="131" t="s">
        <v>5277</v>
      </c>
      <c r="M192" s="114" t="s">
        <v>319</v>
      </c>
      <c r="N192" s="115" t="s">
        <v>1385</v>
      </c>
      <c r="O192" s="52" t="s">
        <v>227</v>
      </c>
      <c r="P192" s="116">
        <v>0</v>
      </c>
      <c r="Q192" s="116">
        <v>0</v>
      </c>
      <c r="R192" s="118">
        <v>0</v>
      </c>
      <c r="S192" s="114" t="s">
        <v>228</v>
      </c>
      <c r="T192" s="144">
        <v>43498</v>
      </c>
      <c r="U192" s="114" t="s">
        <v>229</v>
      </c>
      <c r="V192" s="124">
        <v>0</v>
      </c>
      <c r="W192" s="115" t="s">
        <v>24</v>
      </c>
      <c r="X192" s="52"/>
      <c r="Y192" s="52" t="s">
        <v>24</v>
      </c>
    </row>
    <row r="193" spans="1:25" ht="60.75" thickBot="1" x14ac:dyDescent="0.3">
      <c r="A193" s="104">
        <v>183</v>
      </c>
      <c r="B193" s="105" t="s">
        <v>5278</v>
      </c>
      <c r="C193" s="52" t="s">
        <v>54</v>
      </c>
      <c r="D193" s="52">
        <f t="shared" si="3"/>
        <v>23</v>
      </c>
      <c r="E193" s="133" t="s">
        <v>5423</v>
      </c>
      <c r="F193" s="112">
        <v>43360</v>
      </c>
      <c r="G193" s="53" t="s">
        <v>231</v>
      </c>
      <c r="H193" s="53" t="s">
        <v>328</v>
      </c>
      <c r="I193" s="52" t="s">
        <v>233</v>
      </c>
      <c r="J193" s="52" t="s">
        <v>234</v>
      </c>
      <c r="K193" s="52" t="s">
        <v>4775</v>
      </c>
      <c r="L193" s="131" t="s">
        <v>5279</v>
      </c>
      <c r="M193" s="114" t="s">
        <v>288</v>
      </c>
      <c r="N193" s="115" t="s">
        <v>1011</v>
      </c>
      <c r="O193" s="52" t="s">
        <v>245</v>
      </c>
      <c r="P193" s="116">
        <v>625000000</v>
      </c>
      <c r="Q193" s="116">
        <v>625000000</v>
      </c>
      <c r="R193" s="118">
        <v>0</v>
      </c>
      <c r="S193" s="114" t="s">
        <v>237</v>
      </c>
      <c r="T193" s="125"/>
      <c r="U193" s="114"/>
      <c r="V193" s="125"/>
      <c r="W193" s="115" t="s">
        <v>24</v>
      </c>
      <c r="X193" s="52"/>
      <c r="Y193" s="52" t="s">
        <v>24</v>
      </c>
    </row>
    <row r="194" spans="1:25" ht="49.15" customHeight="1" thickBot="1" x14ac:dyDescent="0.3">
      <c r="A194" s="104">
        <v>184</v>
      </c>
      <c r="B194" s="105" t="s">
        <v>5280</v>
      </c>
      <c r="C194" s="52" t="s">
        <v>54</v>
      </c>
      <c r="D194" s="52">
        <f t="shared" si="3"/>
        <v>23</v>
      </c>
      <c r="E194" s="133" t="s">
        <v>5424</v>
      </c>
      <c r="F194" s="112">
        <v>40618</v>
      </c>
      <c r="G194" s="53" t="s">
        <v>231</v>
      </c>
      <c r="H194" s="53" t="s">
        <v>355</v>
      </c>
      <c r="I194" s="52" t="s">
        <v>283</v>
      </c>
      <c r="J194" s="52" t="s">
        <v>234</v>
      </c>
      <c r="K194" s="52" t="s">
        <v>4775</v>
      </c>
      <c r="L194" s="131" t="s">
        <v>5281</v>
      </c>
      <c r="M194" s="114" t="s">
        <v>250</v>
      </c>
      <c r="N194" s="115" t="s">
        <v>556</v>
      </c>
      <c r="O194" s="52" t="s">
        <v>227</v>
      </c>
      <c r="P194" s="116">
        <v>0</v>
      </c>
      <c r="Q194" s="116">
        <v>0</v>
      </c>
      <c r="R194" s="118">
        <v>0</v>
      </c>
      <c r="S194" s="114" t="s">
        <v>237</v>
      </c>
      <c r="T194" s="125"/>
      <c r="U194" s="114"/>
      <c r="V194" s="125"/>
      <c r="W194" s="115" t="s">
        <v>24</v>
      </c>
      <c r="X194" s="52"/>
      <c r="Y194" s="52" t="s">
        <v>24</v>
      </c>
    </row>
    <row r="195" spans="1:25" ht="30.75" thickBot="1" x14ac:dyDescent="0.3">
      <c r="A195" s="104">
        <v>185</v>
      </c>
      <c r="B195" s="105" t="s">
        <v>5282</v>
      </c>
      <c r="C195" s="52" t="s">
        <v>54</v>
      </c>
      <c r="D195" s="52">
        <f t="shared" si="3"/>
        <v>23</v>
      </c>
      <c r="E195" s="133" t="s">
        <v>5283</v>
      </c>
      <c r="F195" s="112">
        <v>43420</v>
      </c>
      <c r="G195" s="53" t="s">
        <v>231</v>
      </c>
      <c r="H195" s="53" t="s">
        <v>347</v>
      </c>
      <c r="I195" s="52" t="s">
        <v>233</v>
      </c>
      <c r="J195" s="52" t="s">
        <v>234</v>
      </c>
      <c r="K195" s="52" t="s">
        <v>4775</v>
      </c>
      <c r="L195" s="131" t="s">
        <v>5284</v>
      </c>
      <c r="M195" s="114" t="s">
        <v>319</v>
      </c>
      <c r="N195" s="115" t="s">
        <v>1385</v>
      </c>
      <c r="O195" s="52" t="s">
        <v>251</v>
      </c>
      <c r="P195" s="116">
        <v>142644776</v>
      </c>
      <c r="Q195" s="116">
        <v>142644776</v>
      </c>
      <c r="R195" s="118">
        <v>0</v>
      </c>
      <c r="S195" s="114" t="s">
        <v>237</v>
      </c>
      <c r="T195" s="125"/>
      <c r="U195" s="114"/>
      <c r="V195" s="125"/>
      <c r="W195" s="115" t="s">
        <v>24</v>
      </c>
      <c r="X195" s="52"/>
      <c r="Y195" s="52" t="s">
        <v>24</v>
      </c>
    </row>
    <row r="196" spans="1:25" ht="30.75" thickBot="1" x14ac:dyDescent="0.3">
      <c r="A196" s="104">
        <v>186</v>
      </c>
      <c r="B196" s="105" t="s">
        <v>5285</v>
      </c>
      <c r="C196" s="52" t="s">
        <v>54</v>
      </c>
      <c r="D196" s="52">
        <f t="shared" si="3"/>
        <v>23</v>
      </c>
      <c r="E196" s="133" t="s">
        <v>5286</v>
      </c>
      <c r="F196" s="112">
        <v>41753</v>
      </c>
      <c r="G196" s="53" t="s">
        <v>231</v>
      </c>
      <c r="H196" s="53" t="s">
        <v>365</v>
      </c>
      <c r="I196" s="52" t="s">
        <v>283</v>
      </c>
      <c r="J196" s="52" t="s">
        <v>234</v>
      </c>
      <c r="K196" s="52" t="s">
        <v>4775</v>
      </c>
      <c r="L196" s="131" t="s">
        <v>5287</v>
      </c>
      <c r="M196" s="114" t="s">
        <v>250</v>
      </c>
      <c r="N196" s="115" t="s">
        <v>556</v>
      </c>
      <c r="O196" s="127" t="s">
        <v>227</v>
      </c>
      <c r="P196" s="116">
        <v>258234400</v>
      </c>
      <c r="Q196" s="116">
        <v>258234400</v>
      </c>
      <c r="R196" s="118">
        <v>0</v>
      </c>
      <c r="S196" s="114" t="s">
        <v>237</v>
      </c>
      <c r="T196" s="125"/>
      <c r="U196" s="114"/>
      <c r="V196" s="125"/>
      <c r="W196" s="115" t="s">
        <v>24</v>
      </c>
      <c r="X196" s="52"/>
      <c r="Y196" s="52" t="s">
        <v>24</v>
      </c>
    </row>
    <row r="197" spans="1:25" ht="45.75" thickBot="1" x14ac:dyDescent="0.3">
      <c r="A197" s="104">
        <v>187</v>
      </c>
      <c r="B197" s="105" t="s">
        <v>5288</v>
      </c>
      <c r="C197" s="52" t="s">
        <v>54</v>
      </c>
      <c r="D197" s="52">
        <f t="shared" si="3"/>
        <v>23</v>
      </c>
      <c r="E197" s="133" t="s">
        <v>5425</v>
      </c>
      <c r="F197" s="112">
        <v>42716</v>
      </c>
      <c r="G197" s="53" t="s">
        <v>222</v>
      </c>
      <c r="H197" s="53" t="s">
        <v>371</v>
      </c>
      <c r="I197" s="52" t="s">
        <v>233</v>
      </c>
      <c r="J197" s="52" t="s">
        <v>234</v>
      </c>
      <c r="K197" s="52" t="s">
        <v>4784</v>
      </c>
      <c r="L197" s="126" t="s">
        <v>5289</v>
      </c>
      <c r="M197" s="114" t="s">
        <v>284</v>
      </c>
      <c r="N197" s="115" t="s">
        <v>973</v>
      </c>
      <c r="O197" s="52" t="s">
        <v>227</v>
      </c>
      <c r="P197" s="145">
        <v>1243747966</v>
      </c>
      <c r="Q197" s="145">
        <v>1243747966</v>
      </c>
      <c r="R197" s="118">
        <v>0</v>
      </c>
      <c r="S197" s="114" t="s">
        <v>228</v>
      </c>
      <c r="T197" s="123">
        <v>43440</v>
      </c>
      <c r="U197" s="114" t="s">
        <v>238</v>
      </c>
      <c r="V197" s="124">
        <v>1181815100</v>
      </c>
      <c r="W197" s="115" t="s">
        <v>24</v>
      </c>
      <c r="X197" s="52"/>
      <c r="Y197" s="52" t="s">
        <v>24</v>
      </c>
    </row>
    <row r="198" spans="1:25" ht="30.75" thickBot="1" x14ac:dyDescent="0.3">
      <c r="A198" s="104">
        <v>188</v>
      </c>
      <c r="B198" s="105" t="s">
        <v>5290</v>
      </c>
      <c r="C198" s="52" t="s">
        <v>54</v>
      </c>
      <c r="D198" s="52">
        <f t="shared" si="3"/>
        <v>23</v>
      </c>
      <c r="E198" s="133" t="s">
        <v>5426</v>
      </c>
      <c r="F198" s="112">
        <v>43351</v>
      </c>
      <c r="G198" s="53" t="s">
        <v>231</v>
      </c>
      <c r="H198" s="53" t="s">
        <v>347</v>
      </c>
      <c r="I198" s="52" t="s">
        <v>233</v>
      </c>
      <c r="J198" s="52" t="s">
        <v>234</v>
      </c>
      <c r="K198" s="52" t="s">
        <v>4775</v>
      </c>
      <c r="L198" s="126" t="s">
        <v>5291</v>
      </c>
      <c r="M198" s="114" t="s">
        <v>243</v>
      </c>
      <c r="N198" s="115" t="s">
        <v>507</v>
      </c>
      <c r="O198" s="52" t="s">
        <v>227</v>
      </c>
      <c r="P198" s="145">
        <v>12134455</v>
      </c>
      <c r="Q198" s="145">
        <v>12134455</v>
      </c>
      <c r="R198" s="118">
        <v>160000000</v>
      </c>
      <c r="S198" s="114" t="s">
        <v>237</v>
      </c>
      <c r="T198" s="123"/>
      <c r="U198" s="114"/>
      <c r="V198" s="124"/>
      <c r="W198" s="115" t="s">
        <v>24</v>
      </c>
      <c r="X198" s="52"/>
      <c r="Y198" s="52" t="s">
        <v>24</v>
      </c>
    </row>
    <row r="199" spans="1:25" ht="30.75" thickBot="1" x14ac:dyDescent="0.3">
      <c r="A199" s="104">
        <v>189</v>
      </c>
      <c r="B199" s="105" t="s">
        <v>5292</v>
      </c>
      <c r="C199" s="52" t="s">
        <v>54</v>
      </c>
      <c r="D199" s="52">
        <f t="shared" si="3"/>
        <v>23</v>
      </c>
      <c r="E199" s="133" t="s">
        <v>5427</v>
      </c>
      <c r="F199" s="112">
        <v>43447</v>
      </c>
      <c r="G199" s="53" t="s">
        <v>231</v>
      </c>
      <c r="H199" s="53" t="s">
        <v>328</v>
      </c>
      <c r="I199" s="52" t="s">
        <v>233</v>
      </c>
      <c r="J199" s="52" t="s">
        <v>234</v>
      </c>
      <c r="K199" s="52" t="s">
        <v>4775</v>
      </c>
      <c r="L199" s="126" t="s">
        <v>5293</v>
      </c>
      <c r="M199" s="114" t="s">
        <v>268</v>
      </c>
      <c r="N199" s="115" t="s">
        <v>768</v>
      </c>
      <c r="O199" s="52" t="s">
        <v>227</v>
      </c>
      <c r="P199" s="145">
        <v>37000000</v>
      </c>
      <c r="Q199" s="145">
        <v>37000000</v>
      </c>
      <c r="R199" s="118">
        <v>0</v>
      </c>
      <c r="S199" s="114" t="s">
        <v>237</v>
      </c>
      <c r="T199" s="123"/>
      <c r="U199" s="114"/>
      <c r="V199" s="124"/>
      <c r="W199" s="115" t="s">
        <v>24</v>
      </c>
      <c r="X199" s="52"/>
      <c r="Y199" s="52" t="s">
        <v>24</v>
      </c>
    </row>
    <row r="200" spans="1:25" ht="30.75" thickBot="1" x14ac:dyDescent="0.3">
      <c r="A200" s="104">
        <v>190</v>
      </c>
      <c r="B200" s="105" t="s">
        <v>5294</v>
      </c>
      <c r="C200" s="52" t="s">
        <v>54</v>
      </c>
      <c r="D200" s="52">
        <f t="shared" si="3"/>
        <v>23</v>
      </c>
      <c r="E200" s="133" t="s">
        <v>5428</v>
      </c>
      <c r="F200" s="112">
        <v>42116</v>
      </c>
      <c r="G200" s="53" t="s">
        <v>231</v>
      </c>
      <c r="H200" s="53" t="s">
        <v>347</v>
      </c>
      <c r="I200" s="52" t="s">
        <v>233</v>
      </c>
      <c r="J200" s="52" t="s">
        <v>234</v>
      </c>
      <c r="K200" s="52" t="s">
        <v>4775</v>
      </c>
      <c r="L200" s="126" t="s">
        <v>5295</v>
      </c>
      <c r="M200" s="114" t="s">
        <v>226</v>
      </c>
      <c r="N200" s="115" t="s">
        <v>342</v>
      </c>
      <c r="O200" s="52" t="s">
        <v>256</v>
      </c>
      <c r="P200" s="145">
        <v>416901350</v>
      </c>
      <c r="Q200" s="145">
        <v>416901350</v>
      </c>
      <c r="R200" s="118">
        <v>0</v>
      </c>
      <c r="S200" s="114" t="s">
        <v>237</v>
      </c>
      <c r="T200" s="123"/>
      <c r="U200" s="114"/>
      <c r="V200" s="124"/>
      <c r="W200" s="115" t="s">
        <v>24</v>
      </c>
      <c r="X200" s="52"/>
      <c r="Y200" s="52" t="s">
        <v>24</v>
      </c>
    </row>
    <row r="201" spans="1:25" ht="30.75" thickBot="1" x14ac:dyDescent="0.3">
      <c r="A201" s="104">
        <v>191</v>
      </c>
      <c r="B201" s="105" t="s">
        <v>5296</v>
      </c>
      <c r="C201" s="52" t="s">
        <v>54</v>
      </c>
      <c r="D201" s="52">
        <f t="shared" si="3"/>
        <v>23</v>
      </c>
      <c r="E201" s="133" t="s">
        <v>5429</v>
      </c>
      <c r="F201" s="112">
        <v>43504</v>
      </c>
      <c r="G201" s="53" t="s">
        <v>231</v>
      </c>
      <c r="H201" s="53" t="s">
        <v>347</v>
      </c>
      <c r="I201" s="52" t="s">
        <v>233</v>
      </c>
      <c r="J201" s="52" t="s">
        <v>234</v>
      </c>
      <c r="K201" s="52" t="s">
        <v>4775</v>
      </c>
      <c r="L201" s="126" t="s">
        <v>5297</v>
      </c>
      <c r="M201" s="114" t="s">
        <v>243</v>
      </c>
      <c r="N201" s="115" t="s">
        <v>507</v>
      </c>
      <c r="O201" s="52" t="s">
        <v>256</v>
      </c>
      <c r="P201" s="145">
        <v>27541280</v>
      </c>
      <c r="Q201" s="145">
        <v>27541280</v>
      </c>
      <c r="R201" s="118">
        <v>0</v>
      </c>
      <c r="S201" s="114" t="s">
        <v>237</v>
      </c>
      <c r="T201" s="123"/>
      <c r="U201" s="114"/>
      <c r="V201" s="124"/>
      <c r="W201" s="115" t="s">
        <v>24</v>
      </c>
      <c r="X201" s="52"/>
      <c r="Y201" s="52" t="s">
        <v>24</v>
      </c>
    </row>
    <row r="202" spans="1:25" ht="30.75" thickBot="1" x14ac:dyDescent="0.3">
      <c r="A202" s="104">
        <v>192</v>
      </c>
      <c r="B202" s="105" t="s">
        <v>5298</v>
      </c>
      <c r="C202" s="52" t="s">
        <v>54</v>
      </c>
      <c r="D202" s="52">
        <f t="shared" si="3"/>
        <v>23</v>
      </c>
      <c r="E202" s="133" t="s">
        <v>5430</v>
      </c>
      <c r="F202" s="112">
        <v>43529</v>
      </c>
      <c r="G202" s="53" t="s">
        <v>231</v>
      </c>
      <c r="H202" s="53" t="s">
        <v>365</v>
      </c>
      <c r="I202" s="52" t="s">
        <v>233</v>
      </c>
      <c r="J202" s="52" t="s">
        <v>234</v>
      </c>
      <c r="K202" s="52" t="s">
        <v>4775</v>
      </c>
      <c r="L202" s="126" t="s">
        <v>5299</v>
      </c>
      <c r="M202" s="114" t="s">
        <v>299</v>
      </c>
      <c r="N202" s="115" t="s">
        <v>1088</v>
      </c>
      <c r="O202" s="52" t="s">
        <v>227</v>
      </c>
      <c r="P202" s="145">
        <v>61222431</v>
      </c>
      <c r="Q202" s="145">
        <v>61222431</v>
      </c>
      <c r="R202" s="118">
        <v>0</v>
      </c>
      <c r="S202" s="114" t="s">
        <v>237</v>
      </c>
      <c r="T202" s="123"/>
      <c r="U202" s="114"/>
      <c r="V202" s="124"/>
      <c r="W202" s="115" t="s">
        <v>24</v>
      </c>
      <c r="X202" s="52"/>
      <c r="Y202" s="52" t="s">
        <v>24</v>
      </c>
    </row>
    <row r="203" spans="1:25" ht="75.75" thickBot="1" x14ac:dyDescent="0.3">
      <c r="A203" s="104">
        <v>193</v>
      </c>
      <c r="B203" s="105" t="s">
        <v>5300</v>
      </c>
      <c r="C203" s="52" t="s">
        <v>54</v>
      </c>
      <c r="D203" s="52">
        <f t="shared" si="3"/>
        <v>23</v>
      </c>
      <c r="E203" s="133" t="s">
        <v>5431</v>
      </c>
      <c r="F203" s="112">
        <v>43528</v>
      </c>
      <c r="G203" s="53" t="s">
        <v>231</v>
      </c>
      <c r="H203" s="53" t="s">
        <v>363</v>
      </c>
      <c r="I203" s="52" t="s">
        <v>233</v>
      </c>
      <c r="J203" s="52" t="s">
        <v>234</v>
      </c>
      <c r="K203" s="52" t="s">
        <v>4775</v>
      </c>
      <c r="L203" s="126" t="s">
        <v>5301</v>
      </c>
      <c r="M203" s="114" t="s">
        <v>296</v>
      </c>
      <c r="N203" s="115" t="s">
        <v>1058</v>
      </c>
      <c r="O203" s="52" t="s">
        <v>236</v>
      </c>
      <c r="P203" s="145">
        <v>191988875000</v>
      </c>
      <c r="Q203" s="145">
        <v>191988875000</v>
      </c>
      <c r="R203" s="118">
        <v>0</v>
      </c>
      <c r="S203" s="114" t="s">
        <v>237</v>
      </c>
      <c r="T203" s="123"/>
      <c r="U203" s="114"/>
      <c r="V203" s="124"/>
      <c r="W203" s="115" t="s">
        <v>24</v>
      </c>
      <c r="X203" s="52"/>
      <c r="Y203" s="52" t="s">
        <v>24</v>
      </c>
    </row>
    <row r="204" spans="1:25" ht="30.75" thickBot="1" x14ac:dyDescent="0.3">
      <c r="A204" s="104">
        <v>194</v>
      </c>
      <c r="B204" s="105" t="s">
        <v>5302</v>
      </c>
      <c r="C204" s="52" t="s">
        <v>54</v>
      </c>
      <c r="D204" s="52">
        <f t="shared" si="3"/>
        <v>23</v>
      </c>
      <c r="E204" s="133" t="s">
        <v>5432</v>
      </c>
      <c r="F204" s="112">
        <v>43014</v>
      </c>
      <c r="G204" s="53" t="s">
        <v>231</v>
      </c>
      <c r="H204" s="53" t="s">
        <v>347</v>
      </c>
      <c r="I204" s="52" t="s">
        <v>233</v>
      </c>
      <c r="J204" s="52" t="s">
        <v>234</v>
      </c>
      <c r="K204" s="52" t="s">
        <v>4775</v>
      </c>
      <c r="L204" s="125" t="s">
        <v>5303</v>
      </c>
      <c r="M204" s="114" t="s">
        <v>243</v>
      </c>
      <c r="N204" s="115" t="s">
        <v>507</v>
      </c>
      <c r="O204" s="52" t="s">
        <v>245</v>
      </c>
      <c r="P204" s="145">
        <v>63964582</v>
      </c>
      <c r="Q204" s="145">
        <v>63964582</v>
      </c>
      <c r="R204" s="118">
        <v>0</v>
      </c>
      <c r="S204" s="114" t="s">
        <v>237</v>
      </c>
      <c r="T204" s="123"/>
      <c r="U204" s="114"/>
      <c r="V204" s="124"/>
      <c r="W204" s="115" t="s">
        <v>24</v>
      </c>
      <c r="X204" s="52"/>
      <c r="Y204" s="52" t="s">
        <v>24</v>
      </c>
    </row>
    <row r="205" spans="1:25" ht="30.75" thickBot="1" x14ac:dyDescent="0.3">
      <c r="A205" s="104">
        <v>195</v>
      </c>
      <c r="B205" s="105" t="s">
        <v>5304</v>
      </c>
      <c r="C205" s="52" t="s">
        <v>54</v>
      </c>
      <c r="D205" s="52">
        <f t="shared" si="3"/>
        <v>23</v>
      </c>
      <c r="E205" s="133" t="s">
        <v>5433</v>
      </c>
      <c r="F205" s="112">
        <v>43525</v>
      </c>
      <c r="G205" s="53" t="s">
        <v>247</v>
      </c>
      <c r="H205" s="53" t="s">
        <v>351</v>
      </c>
      <c r="I205" s="52" t="s">
        <v>233</v>
      </c>
      <c r="J205" s="52" t="s">
        <v>234</v>
      </c>
      <c r="K205" s="52" t="s">
        <v>4775</v>
      </c>
      <c r="L205" s="126" t="s">
        <v>5305</v>
      </c>
      <c r="M205" s="114" t="s">
        <v>226</v>
      </c>
      <c r="N205" s="115" t="s">
        <v>342</v>
      </c>
      <c r="O205" s="52" t="s">
        <v>236</v>
      </c>
      <c r="P205" s="145">
        <v>0</v>
      </c>
      <c r="Q205" s="145">
        <v>0</v>
      </c>
      <c r="R205" s="118">
        <v>0</v>
      </c>
      <c r="S205" s="114" t="s">
        <v>237</v>
      </c>
      <c r="T205" s="123"/>
      <c r="U205" s="114"/>
      <c r="V205" s="124"/>
      <c r="W205" s="115" t="s">
        <v>24</v>
      </c>
      <c r="X205" s="52"/>
      <c r="Y205" s="52" t="s">
        <v>24</v>
      </c>
    </row>
    <row r="206" spans="1:25" ht="54.6" customHeight="1" thickBot="1" x14ac:dyDescent="0.3">
      <c r="A206" s="104">
        <v>196</v>
      </c>
      <c r="B206" s="105" t="s">
        <v>5306</v>
      </c>
      <c r="C206" s="52" t="s">
        <v>54</v>
      </c>
      <c r="D206" s="52">
        <f t="shared" si="3"/>
        <v>23</v>
      </c>
      <c r="E206" s="133" t="s">
        <v>5434</v>
      </c>
      <c r="F206" s="112">
        <v>43524</v>
      </c>
      <c r="G206" s="53" t="s">
        <v>231</v>
      </c>
      <c r="H206" s="53" t="s">
        <v>355</v>
      </c>
      <c r="I206" s="52" t="s">
        <v>233</v>
      </c>
      <c r="J206" s="52" t="s">
        <v>234</v>
      </c>
      <c r="K206" s="52" t="s">
        <v>4775</v>
      </c>
      <c r="L206" s="125" t="s">
        <v>5307</v>
      </c>
      <c r="M206" s="114" t="s">
        <v>317</v>
      </c>
      <c r="N206" s="115" t="s">
        <v>1337</v>
      </c>
      <c r="O206" s="52" t="s">
        <v>245</v>
      </c>
      <c r="P206" s="145">
        <v>0</v>
      </c>
      <c r="Q206" s="145">
        <v>0</v>
      </c>
      <c r="R206" s="118">
        <v>0</v>
      </c>
      <c r="S206" s="114" t="s">
        <v>237</v>
      </c>
      <c r="T206" s="123"/>
      <c r="U206" s="114"/>
      <c r="V206" s="124"/>
      <c r="W206" s="115" t="s">
        <v>24</v>
      </c>
      <c r="X206" s="52"/>
      <c r="Y206" s="52" t="s">
        <v>24</v>
      </c>
    </row>
    <row r="207" spans="1:25" ht="30.75" thickBot="1" x14ac:dyDescent="0.3">
      <c r="A207" s="104">
        <v>197</v>
      </c>
      <c r="B207" s="105" t="s">
        <v>5308</v>
      </c>
      <c r="C207" s="52" t="s">
        <v>54</v>
      </c>
      <c r="D207" s="52">
        <f t="shared" si="3"/>
        <v>23</v>
      </c>
      <c r="E207" s="133" t="s">
        <v>5435</v>
      </c>
      <c r="F207" s="112">
        <v>42800</v>
      </c>
      <c r="G207" s="53" t="s">
        <v>231</v>
      </c>
      <c r="H207" s="53" t="s">
        <v>347</v>
      </c>
      <c r="I207" s="52" t="s">
        <v>233</v>
      </c>
      <c r="J207" s="52" t="s">
        <v>234</v>
      </c>
      <c r="K207" s="52" t="s">
        <v>4775</v>
      </c>
      <c r="L207" s="126" t="s">
        <v>5309</v>
      </c>
      <c r="M207" s="114" t="s">
        <v>302</v>
      </c>
      <c r="N207" s="115" t="s">
        <v>1153</v>
      </c>
      <c r="O207" s="52" t="s">
        <v>245</v>
      </c>
      <c r="P207" s="145">
        <v>18258240</v>
      </c>
      <c r="Q207" s="145">
        <v>18258240</v>
      </c>
      <c r="R207" s="118">
        <v>0</v>
      </c>
      <c r="S207" s="114" t="s">
        <v>237</v>
      </c>
      <c r="T207" s="123"/>
      <c r="U207" s="114"/>
      <c r="V207" s="124"/>
      <c r="W207" s="115" t="s">
        <v>24</v>
      </c>
      <c r="X207" s="52"/>
      <c r="Y207" s="52" t="s">
        <v>24</v>
      </c>
    </row>
    <row r="208" spans="1:25" ht="30.75" thickBot="1" x14ac:dyDescent="0.3">
      <c r="A208" s="104">
        <v>198</v>
      </c>
      <c r="B208" s="105" t="s">
        <v>5310</v>
      </c>
      <c r="C208" s="52" t="s">
        <v>54</v>
      </c>
      <c r="D208" s="52">
        <f t="shared" si="3"/>
        <v>23</v>
      </c>
      <c r="E208" s="133" t="s">
        <v>5436</v>
      </c>
      <c r="F208" s="112">
        <v>43629</v>
      </c>
      <c r="G208" s="53" t="s">
        <v>231</v>
      </c>
      <c r="H208" s="53" t="s">
        <v>365</v>
      </c>
      <c r="I208" s="52" t="s">
        <v>233</v>
      </c>
      <c r="J208" s="52" t="s">
        <v>234</v>
      </c>
      <c r="K208" s="52" t="s">
        <v>4775</v>
      </c>
      <c r="L208" s="126" t="s">
        <v>5311</v>
      </c>
      <c r="M208" s="114" t="s">
        <v>284</v>
      </c>
      <c r="N208" s="115" t="s">
        <v>973</v>
      </c>
      <c r="O208" s="52" t="s">
        <v>245</v>
      </c>
      <c r="P208" s="145">
        <v>331313626</v>
      </c>
      <c r="Q208" s="145">
        <v>331313626</v>
      </c>
      <c r="R208" s="118">
        <v>0</v>
      </c>
      <c r="S208" s="114" t="s">
        <v>237</v>
      </c>
      <c r="T208" s="123"/>
      <c r="U208" s="114"/>
      <c r="V208" s="124"/>
      <c r="W208" s="115" t="s">
        <v>24</v>
      </c>
      <c r="X208" s="52"/>
      <c r="Y208" s="52" t="s">
        <v>24</v>
      </c>
    </row>
    <row r="209" spans="1:25" ht="30.75" thickBot="1" x14ac:dyDescent="0.3">
      <c r="A209" s="104">
        <v>199</v>
      </c>
      <c r="B209" s="105" t="s">
        <v>5312</v>
      </c>
      <c r="C209" s="52" t="s">
        <v>54</v>
      </c>
      <c r="D209" s="52">
        <f t="shared" si="3"/>
        <v>23</v>
      </c>
      <c r="E209" s="133" t="s">
        <v>5437</v>
      </c>
      <c r="F209" s="112">
        <v>43563</v>
      </c>
      <c r="G209" s="53" t="s">
        <v>231</v>
      </c>
      <c r="H209" s="53" t="s">
        <v>365</v>
      </c>
      <c r="I209" s="52" t="s">
        <v>233</v>
      </c>
      <c r="J209" s="52" t="s">
        <v>234</v>
      </c>
      <c r="K209" s="52" t="s">
        <v>4775</v>
      </c>
      <c r="L209" s="126" t="s">
        <v>5313</v>
      </c>
      <c r="M209" s="114" t="s">
        <v>235</v>
      </c>
      <c r="N209" s="115" t="s">
        <v>484</v>
      </c>
      <c r="O209" s="52" t="s">
        <v>227</v>
      </c>
      <c r="P209" s="145">
        <v>1166074864</v>
      </c>
      <c r="Q209" s="145">
        <v>1166074864</v>
      </c>
      <c r="R209" s="118">
        <v>142531627</v>
      </c>
      <c r="S209" s="114" t="s">
        <v>237</v>
      </c>
      <c r="T209" s="123"/>
      <c r="U209" s="114"/>
      <c r="V209" s="124"/>
      <c r="W209" s="115" t="s">
        <v>24</v>
      </c>
      <c r="X209" s="52"/>
      <c r="Y209" s="52" t="s">
        <v>24</v>
      </c>
    </row>
    <row r="210" spans="1:25" ht="30.75" thickBot="1" x14ac:dyDescent="0.3">
      <c r="A210" s="104">
        <v>200</v>
      </c>
      <c r="B210" s="105" t="s">
        <v>5314</v>
      </c>
      <c r="C210" s="52" t="s">
        <v>54</v>
      </c>
      <c r="D210" s="52">
        <f t="shared" si="3"/>
        <v>23</v>
      </c>
      <c r="E210" s="133" t="s">
        <v>5438</v>
      </c>
      <c r="F210" s="112">
        <v>43244</v>
      </c>
      <c r="G210" s="53" t="s">
        <v>231</v>
      </c>
      <c r="H210" s="53" t="s">
        <v>365</v>
      </c>
      <c r="I210" s="52" t="s">
        <v>233</v>
      </c>
      <c r="J210" s="52" t="s">
        <v>234</v>
      </c>
      <c r="K210" s="52" t="s">
        <v>4775</v>
      </c>
      <c r="L210" s="126" t="s">
        <v>5315</v>
      </c>
      <c r="M210" s="114" t="s">
        <v>235</v>
      </c>
      <c r="N210" s="115" t="s">
        <v>484</v>
      </c>
      <c r="O210" s="52" t="s">
        <v>256</v>
      </c>
      <c r="P210" s="145">
        <v>4000000000</v>
      </c>
      <c r="Q210" s="145">
        <v>4000000000</v>
      </c>
      <c r="R210" s="118">
        <v>0</v>
      </c>
      <c r="S210" s="114" t="s">
        <v>237</v>
      </c>
      <c r="T210" s="123"/>
      <c r="U210" s="114"/>
      <c r="V210" s="124"/>
      <c r="W210" s="115" t="s">
        <v>24</v>
      </c>
      <c r="X210" s="52"/>
      <c r="Y210" s="52" t="s">
        <v>24</v>
      </c>
    </row>
    <row r="211" spans="1:25" ht="30.75" thickBot="1" x14ac:dyDescent="0.3">
      <c r="A211" s="104">
        <v>201</v>
      </c>
      <c r="B211" s="105" t="s">
        <v>5316</v>
      </c>
      <c r="C211" s="52" t="s">
        <v>54</v>
      </c>
      <c r="D211" s="52">
        <f t="shared" si="3"/>
        <v>23</v>
      </c>
      <c r="E211" s="133" t="s">
        <v>5439</v>
      </c>
      <c r="F211" s="112">
        <v>43633</v>
      </c>
      <c r="G211" s="53" t="s">
        <v>231</v>
      </c>
      <c r="H211" s="53" t="s">
        <v>347</v>
      </c>
      <c r="I211" s="52" t="s">
        <v>233</v>
      </c>
      <c r="J211" s="52" t="s">
        <v>234</v>
      </c>
      <c r="K211" s="52" t="s">
        <v>4775</v>
      </c>
      <c r="L211" s="126" t="s">
        <v>5317</v>
      </c>
      <c r="M211" s="114" t="s">
        <v>272</v>
      </c>
      <c r="N211" s="115" t="s">
        <v>794</v>
      </c>
      <c r="O211" s="52" t="s">
        <v>245</v>
      </c>
      <c r="P211" s="145">
        <v>105838180</v>
      </c>
      <c r="Q211" s="145">
        <v>105838180</v>
      </c>
      <c r="R211" s="118">
        <v>0</v>
      </c>
      <c r="S211" s="114" t="s">
        <v>237</v>
      </c>
      <c r="T211" s="123"/>
      <c r="U211" s="114"/>
      <c r="V211" s="124"/>
      <c r="W211" s="115" t="s">
        <v>24</v>
      </c>
      <c r="X211" s="52"/>
      <c r="Y211" s="52" t="s">
        <v>24</v>
      </c>
    </row>
    <row r="212" spans="1:25" ht="30.75" thickBot="1" x14ac:dyDescent="0.3">
      <c r="A212" s="104">
        <v>202</v>
      </c>
      <c r="B212" s="105" t="s">
        <v>5318</v>
      </c>
      <c r="C212" s="52" t="s">
        <v>54</v>
      </c>
      <c r="D212" s="52">
        <f t="shared" ref="D212:D245" si="4">+LEN(E212)</f>
        <v>23</v>
      </c>
      <c r="E212" s="133" t="s">
        <v>5440</v>
      </c>
      <c r="F212" s="112">
        <v>43539</v>
      </c>
      <c r="G212" s="53" t="s">
        <v>231</v>
      </c>
      <c r="H212" s="53" t="s">
        <v>347</v>
      </c>
      <c r="I212" s="52" t="s">
        <v>233</v>
      </c>
      <c r="J212" s="52" t="s">
        <v>234</v>
      </c>
      <c r="K212" s="52" t="s">
        <v>4775</v>
      </c>
      <c r="L212" s="125" t="s">
        <v>5319</v>
      </c>
      <c r="M212" s="114" t="s">
        <v>272</v>
      </c>
      <c r="N212" s="115" t="s">
        <v>794</v>
      </c>
      <c r="O212" s="52" t="s">
        <v>256</v>
      </c>
      <c r="P212" s="145">
        <v>10738092</v>
      </c>
      <c r="Q212" s="145">
        <v>10738092</v>
      </c>
      <c r="R212" s="118">
        <v>0</v>
      </c>
      <c r="S212" s="114" t="s">
        <v>237</v>
      </c>
      <c r="T212" s="123"/>
      <c r="U212" s="114"/>
      <c r="V212" s="124"/>
      <c r="W212" s="115" t="s">
        <v>24</v>
      </c>
      <c r="X212" s="52"/>
      <c r="Y212" s="52" t="s">
        <v>24</v>
      </c>
    </row>
    <row r="213" spans="1:25" ht="42.6" customHeight="1" thickBot="1" x14ac:dyDescent="0.3">
      <c r="A213" s="104">
        <v>203</v>
      </c>
      <c r="B213" s="105" t="s">
        <v>5320</v>
      </c>
      <c r="C213" s="52" t="s">
        <v>54</v>
      </c>
      <c r="D213" s="52">
        <f t="shared" si="4"/>
        <v>23</v>
      </c>
      <c r="E213" s="133" t="s">
        <v>5441</v>
      </c>
      <c r="F213" s="112">
        <v>43650</v>
      </c>
      <c r="G213" s="53" t="s">
        <v>231</v>
      </c>
      <c r="H213" s="53" t="s">
        <v>355</v>
      </c>
      <c r="I213" s="52" t="s">
        <v>233</v>
      </c>
      <c r="J213" s="52" t="s">
        <v>234</v>
      </c>
      <c r="K213" s="52" t="s">
        <v>4775</v>
      </c>
      <c r="L213" s="126" t="s">
        <v>5321</v>
      </c>
      <c r="M213" s="114" t="s">
        <v>272</v>
      </c>
      <c r="N213" s="115" t="s">
        <v>794</v>
      </c>
      <c r="O213" s="52" t="s">
        <v>245</v>
      </c>
      <c r="P213" s="145">
        <v>0</v>
      </c>
      <c r="Q213" s="145">
        <v>0</v>
      </c>
      <c r="R213" s="118">
        <v>0</v>
      </c>
      <c r="S213" s="114" t="s">
        <v>237</v>
      </c>
      <c r="T213" s="123"/>
      <c r="U213" s="114"/>
      <c r="V213" s="124"/>
      <c r="W213" s="115" t="s">
        <v>24</v>
      </c>
      <c r="X213" s="52"/>
      <c r="Y213" s="52" t="s">
        <v>24</v>
      </c>
    </row>
    <row r="214" spans="1:25" ht="30.75" thickBot="1" x14ac:dyDescent="0.3">
      <c r="A214" s="104">
        <v>204</v>
      </c>
      <c r="B214" s="105" t="s">
        <v>5322</v>
      </c>
      <c r="C214" s="52" t="s">
        <v>54</v>
      </c>
      <c r="D214" s="52">
        <f t="shared" si="4"/>
        <v>23</v>
      </c>
      <c r="E214" s="133" t="s">
        <v>5442</v>
      </c>
      <c r="F214" s="112">
        <v>43343</v>
      </c>
      <c r="G214" s="53" t="s">
        <v>231</v>
      </c>
      <c r="H214" s="53" t="s">
        <v>347</v>
      </c>
      <c r="I214" s="52" t="s">
        <v>233</v>
      </c>
      <c r="J214" s="52" t="s">
        <v>234</v>
      </c>
      <c r="K214" s="52" t="s">
        <v>4775</v>
      </c>
      <c r="L214" s="126" t="s">
        <v>5323</v>
      </c>
      <c r="M214" s="114" t="s">
        <v>272</v>
      </c>
      <c r="N214" s="115" t="s">
        <v>794</v>
      </c>
      <c r="O214" s="52" t="s">
        <v>245</v>
      </c>
      <c r="P214" s="145">
        <v>12392299</v>
      </c>
      <c r="Q214" s="145">
        <v>12392299</v>
      </c>
      <c r="R214" s="118">
        <v>0</v>
      </c>
      <c r="S214" s="114" t="s">
        <v>237</v>
      </c>
      <c r="T214" s="123"/>
      <c r="U214" s="114"/>
      <c r="V214" s="124"/>
      <c r="W214" s="115" t="s">
        <v>24</v>
      </c>
      <c r="X214" s="52"/>
      <c r="Y214" s="52" t="s">
        <v>24</v>
      </c>
    </row>
    <row r="215" spans="1:25" ht="30.75" thickBot="1" x14ac:dyDescent="0.3">
      <c r="A215" s="104">
        <v>205</v>
      </c>
      <c r="B215" s="105" t="s">
        <v>5324</v>
      </c>
      <c r="C215" s="52" t="s">
        <v>54</v>
      </c>
      <c r="D215" s="52">
        <f t="shared" si="4"/>
        <v>23</v>
      </c>
      <c r="E215" s="133" t="s">
        <v>5443</v>
      </c>
      <c r="F215" s="112">
        <v>40717</v>
      </c>
      <c r="G215" s="53" t="s">
        <v>231</v>
      </c>
      <c r="H215" s="53" t="s">
        <v>355</v>
      </c>
      <c r="I215" s="52" t="s">
        <v>233</v>
      </c>
      <c r="J215" s="52" t="s">
        <v>234</v>
      </c>
      <c r="K215" s="52" t="s">
        <v>4775</v>
      </c>
      <c r="L215" s="125" t="s">
        <v>5325</v>
      </c>
      <c r="M215" s="114" t="s">
        <v>288</v>
      </c>
      <c r="N215" s="115" t="s">
        <v>1011</v>
      </c>
      <c r="O215" s="52" t="s">
        <v>227</v>
      </c>
      <c r="P215" s="145">
        <v>0</v>
      </c>
      <c r="Q215" s="145">
        <v>0</v>
      </c>
      <c r="R215" s="118">
        <v>0</v>
      </c>
      <c r="S215" s="114" t="s">
        <v>237</v>
      </c>
      <c r="T215" s="123"/>
      <c r="U215" s="114"/>
      <c r="V215" s="124"/>
      <c r="W215" s="115" t="s">
        <v>24</v>
      </c>
      <c r="X215" s="52"/>
      <c r="Y215" s="52" t="s">
        <v>24</v>
      </c>
    </row>
    <row r="216" spans="1:25" ht="30.75" thickBot="1" x14ac:dyDescent="0.3">
      <c r="A216" s="104">
        <v>206</v>
      </c>
      <c r="B216" s="105" t="s">
        <v>5326</v>
      </c>
      <c r="C216" s="52" t="s">
        <v>54</v>
      </c>
      <c r="D216" s="52">
        <f t="shared" si="4"/>
        <v>23</v>
      </c>
      <c r="E216" s="133" t="s">
        <v>5444</v>
      </c>
      <c r="F216" s="112">
        <v>43679</v>
      </c>
      <c r="G216" s="53" t="s">
        <v>231</v>
      </c>
      <c r="H216" s="53" t="s">
        <v>322</v>
      </c>
      <c r="I216" s="52" t="s">
        <v>224</v>
      </c>
      <c r="J216" s="52" t="s">
        <v>234</v>
      </c>
      <c r="K216" s="52" t="s">
        <v>4775</v>
      </c>
      <c r="L216" s="126" t="s">
        <v>5327</v>
      </c>
      <c r="M216" s="114" t="s">
        <v>284</v>
      </c>
      <c r="N216" s="115" t="s">
        <v>973</v>
      </c>
      <c r="O216" s="52" t="s">
        <v>251</v>
      </c>
      <c r="P216" s="145">
        <v>1181815100</v>
      </c>
      <c r="Q216" s="145">
        <v>1181815100</v>
      </c>
      <c r="R216" s="118">
        <v>0</v>
      </c>
      <c r="S216" s="114" t="s">
        <v>237</v>
      </c>
      <c r="T216" s="123"/>
      <c r="U216" s="114"/>
      <c r="V216" s="124"/>
      <c r="W216" s="115" t="s">
        <v>24</v>
      </c>
      <c r="X216" s="52"/>
      <c r="Y216" s="52" t="s">
        <v>24</v>
      </c>
    </row>
    <row r="217" spans="1:25" ht="30.75" thickBot="1" x14ac:dyDescent="0.3">
      <c r="A217" s="104">
        <v>207</v>
      </c>
      <c r="B217" s="105" t="s">
        <v>5328</v>
      </c>
      <c r="C217" s="52" t="s">
        <v>54</v>
      </c>
      <c r="D217" s="52">
        <f t="shared" si="4"/>
        <v>23</v>
      </c>
      <c r="E217" s="133" t="s">
        <v>5445</v>
      </c>
      <c r="F217" s="112">
        <v>43747</v>
      </c>
      <c r="G217" s="53" t="s">
        <v>231</v>
      </c>
      <c r="H217" s="53" t="s">
        <v>347</v>
      </c>
      <c r="I217" s="52" t="s">
        <v>233</v>
      </c>
      <c r="J217" s="52" t="s">
        <v>234</v>
      </c>
      <c r="K217" s="52" t="s">
        <v>4775</v>
      </c>
      <c r="L217" s="126" t="s">
        <v>5329</v>
      </c>
      <c r="M217" s="114" t="s">
        <v>302</v>
      </c>
      <c r="N217" s="115" t="s">
        <v>1153</v>
      </c>
      <c r="O217" s="52" t="s">
        <v>245</v>
      </c>
      <c r="P217" s="145">
        <v>169123200</v>
      </c>
      <c r="Q217" s="145">
        <v>169123200</v>
      </c>
      <c r="R217" s="118">
        <v>0</v>
      </c>
      <c r="S217" s="114" t="s">
        <v>237</v>
      </c>
      <c r="T217" s="123"/>
      <c r="U217" s="114"/>
      <c r="V217" s="124"/>
      <c r="W217" s="115" t="s">
        <v>24</v>
      </c>
      <c r="X217" s="52"/>
      <c r="Y217" s="52" t="s">
        <v>24</v>
      </c>
    </row>
    <row r="218" spans="1:25" ht="30.75" thickBot="1" x14ac:dyDescent="0.3">
      <c r="A218" s="104">
        <v>208</v>
      </c>
      <c r="B218" s="105" t="s">
        <v>5330</v>
      </c>
      <c r="C218" s="52" t="s">
        <v>54</v>
      </c>
      <c r="D218" s="52">
        <f t="shared" si="4"/>
        <v>23</v>
      </c>
      <c r="E218" s="146" t="s">
        <v>5331</v>
      </c>
      <c r="F218" s="112">
        <v>43866</v>
      </c>
      <c r="G218" s="53" t="s">
        <v>231</v>
      </c>
      <c r="H218" s="53" t="s">
        <v>347</v>
      </c>
      <c r="I218" s="52" t="s">
        <v>233</v>
      </c>
      <c r="J218" s="52" t="s">
        <v>234</v>
      </c>
      <c r="K218" s="52" t="s">
        <v>4775</v>
      </c>
      <c r="L218" s="115" t="s">
        <v>5332</v>
      </c>
      <c r="M218" s="114" t="s">
        <v>243</v>
      </c>
      <c r="N218" s="115" t="s">
        <v>507</v>
      </c>
      <c r="O218" s="52" t="s">
        <v>256</v>
      </c>
      <c r="P218" s="147">
        <v>142145525</v>
      </c>
      <c r="Q218" s="147">
        <v>142145525</v>
      </c>
      <c r="R218" s="147">
        <v>0</v>
      </c>
      <c r="S218" s="114" t="s">
        <v>237</v>
      </c>
      <c r="T218" s="148" t="s">
        <v>24</v>
      </c>
      <c r="U218" s="114" t="s">
        <v>24</v>
      </c>
      <c r="V218" s="114"/>
      <c r="W218" s="114" t="s">
        <v>24</v>
      </c>
      <c r="X218" s="52"/>
      <c r="Y218" s="52" t="s">
        <v>24</v>
      </c>
    </row>
    <row r="219" spans="1:25" ht="30.75" thickBot="1" x14ac:dyDescent="0.3">
      <c r="A219" s="104">
        <v>209</v>
      </c>
      <c r="B219" s="105" t="s">
        <v>5333</v>
      </c>
      <c r="C219" s="52" t="s">
        <v>54</v>
      </c>
      <c r="D219" s="52">
        <f t="shared" si="4"/>
        <v>23</v>
      </c>
      <c r="E219" s="146" t="s">
        <v>5334</v>
      </c>
      <c r="F219" s="112">
        <v>43874</v>
      </c>
      <c r="G219" s="53" t="s">
        <v>231</v>
      </c>
      <c r="H219" s="53" t="s">
        <v>347</v>
      </c>
      <c r="I219" s="52" t="s">
        <v>233</v>
      </c>
      <c r="J219" s="52" t="s">
        <v>234</v>
      </c>
      <c r="K219" s="52" t="s">
        <v>4775</v>
      </c>
      <c r="L219" s="115" t="s">
        <v>5335</v>
      </c>
      <c r="M219" s="114" t="s">
        <v>250</v>
      </c>
      <c r="N219" s="114" t="s">
        <v>556</v>
      </c>
      <c r="O219" s="52" t="s">
        <v>227</v>
      </c>
      <c r="P219" s="147">
        <v>41544780</v>
      </c>
      <c r="Q219" s="147">
        <v>41544780</v>
      </c>
      <c r="R219" s="147">
        <v>0</v>
      </c>
      <c r="S219" s="114" t="s">
        <v>237</v>
      </c>
      <c r="T219" s="148" t="s">
        <v>24</v>
      </c>
      <c r="U219" s="114" t="s">
        <v>24</v>
      </c>
      <c r="V219" s="114"/>
      <c r="W219" s="114" t="s">
        <v>24</v>
      </c>
      <c r="X219" s="52"/>
      <c r="Y219" s="52" t="s">
        <v>24</v>
      </c>
    </row>
    <row r="220" spans="1:25" ht="30.75" thickBot="1" x14ac:dyDescent="0.3">
      <c r="A220" s="104">
        <v>210</v>
      </c>
      <c r="B220" s="105" t="s">
        <v>5336</v>
      </c>
      <c r="C220" s="52" t="s">
        <v>54</v>
      </c>
      <c r="D220" s="52">
        <f t="shared" si="4"/>
        <v>23</v>
      </c>
      <c r="E220" s="146" t="s">
        <v>5337</v>
      </c>
      <c r="F220" s="112">
        <v>43733</v>
      </c>
      <c r="G220" s="53" t="s">
        <v>247</v>
      </c>
      <c r="H220" s="53" t="s">
        <v>351</v>
      </c>
      <c r="I220" s="52" t="s">
        <v>233</v>
      </c>
      <c r="J220" s="52" t="s">
        <v>234</v>
      </c>
      <c r="K220" s="52" t="s">
        <v>4775</v>
      </c>
      <c r="L220" s="115" t="s">
        <v>5338</v>
      </c>
      <c r="M220" s="114" t="s">
        <v>243</v>
      </c>
      <c r="N220" s="115" t="s">
        <v>507</v>
      </c>
      <c r="O220" s="127" t="s">
        <v>227</v>
      </c>
      <c r="P220" s="147">
        <v>0</v>
      </c>
      <c r="Q220" s="147">
        <v>0</v>
      </c>
      <c r="R220" s="147">
        <v>0</v>
      </c>
      <c r="S220" s="114" t="s">
        <v>237</v>
      </c>
      <c r="T220" s="148" t="s">
        <v>24</v>
      </c>
      <c r="U220" s="114" t="s">
        <v>24</v>
      </c>
      <c r="V220" s="114"/>
      <c r="W220" s="114" t="s">
        <v>24</v>
      </c>
      <c r="X220" s="52"/>
      <c r="Y220" s="52" t="s">
        <v>24</v>
      </c>
    </row>
    <row r="221" spans="1:25" ht="30.75" thickBot="1" x14ac:dyDescent="0.3">
      <c r="A221" s="104">
        <v>211</v>
      </c>
      <c r="B221" s="105" t="s">
        <v>5339</v>
      </c>
      <c r="C221" s="52" t="s">
        <v>54</v>
      </c>
      <c r="D221" s="52">
        <f t="shared" si="4"/>
        <v>23</v>
      </c>
      <c r="E221" s="146" t="s">
        <v>5340</v>
      </c>
      <c r="F221" s="112">
        <v>43230</v>
      </c>
      <c r="G221" s="53" t="s">
        <v>231</v>
      </c>
      <c r="H221" s="53" t="s">
        <v>365</v>
      </c>
      <c r="I221" s="52" t="s">
        <v>233</v>
      </c>
      <c r="J221" s="52" t="s">
        <v>234</v>
      </c>
      <c r="K221" s="52" t="s">
        <v>4775</v>
      </c>
      <c r="L221" s="115" t="s">
        <v>5341</v>
      </c>
      <c r="M221" s="114" t="s">
        <v>268</v>
      </c>
      <c r="N221" s="114" t="s">
        <v>768</v>
      </c>
      <c r="O221" s="52" t="s">
        <v>245</v>
      </c>
      <c r="P221" s="147">
        <v>14892206400</v>
      </c>
      <c r="Q221" s="147">
        <v>14892206400</v>
      </c>
      <c r="R221" s="147">
        <v>0</v>
      </c>
      <c r="S221" s="114" t="s">
        <v>237</v>
      </c>
      <c r="T221" s="148" t="s">
        <v>24</v>
      </c>
      <c r="U221" s="114" t="s">
        <v>24</v>
      </c>
      <c r="V221" s="114"/>
      <c r="W221" s="114" t="s">
        <v>24</v>
      </c>
      <c r="X221" s="52"/>
      <c r="Y221" s="52" t="s">
        <v>24</v>
      </c>
    </row>
    <row r="222" spans="1:25" ht="105.75" thickBot="1" x14ac:dyDescent="0.3">
      <c r="A222" s="104">
        <v>212</v>
      </c>
      <c r="B222" s="105" t="s">
        <v>5342</v>
      </c>
      <c r="C222" s="52" t="s">
        <v>54</v>
      </c>
      <c r="D222" s="52">
        <f t="shared" si="4"/>
        <v>23</v>
      </c>
      <c r="E222" s="146" t="s">
        <v>5343</v>
      </c>
      <c r="F222" s="112">
        <v>43798</v>
      </c>
      <c r="G222" s="53" t="s">
        <v>231</v>
      </c>
      <c r="H222" s="53" t="s">
        <v>365</v>
      </c>
      <c r="I222" s="52" t="s">
        <v>233</v>
      </c>
      <c r="J222" s="52" t="s">
        <v>234</v>
      </c>
      <c r="K222" s="52" t="s">
        <v>4775</v>
      </c>
      <c r="L222" s="115" t="s">
        <v>5344</v>
      </c>
      <c r="M222" s="114" t="s">
        <v>243</v>
      </c>
      <c r="N222" s="115" t="s">
        <v>507</v>
      </c>
      <c r="O222" s="52" t="s">
        <v>236</v>
      </c>
      <c r="P222" s="147">
        <v>781524757</v>
      </c>
      <c r="Q222" s="147">
        <v>781524757</v>
      </c>
      <c r="R222" s="147">
        <v>0</v>
      </c>
      <c r="S222" s="114" t="s">
        <v>237</v>
      </c>
      <c r="T222" s="148" t="s">
        <v>24</v>
      </c>
      <c r="U222" s="114" t="s">
        <v>24</v>
      </c>
      <c r="V222" s="114"/>
      <c r="W222" s="114" t="s">
        <v>24</v>
      </c>
      <c r="X222" s="52"/>
      <c r="Y222" s="52" t="s">
        <v>24</v>
      </c>
    </row>
    <row r="223" spans="1:25" ht="30.75" thickBot="1" x14ac:dyDescent="0.3">
      <c r="A223" s="104">
        <v>213</v>
      </c>
      <c r="B223" s="105" t="s">
        <v>5345</v>
      </c>
      <c r="C223" s="52" t="s">
        <v>54</v>
      </c>
      <c r="D223" s="52">
        <f t="shared" si="4"/>
        <v>23</v>
      </c>
      <c r="E223" s="146" t="s">
        <v>5346</v>
      </c>
      <c r="F223" s="112">
        <v>43798</v>
      </c>
      <c r="G223" s="53" t="s">
        <v>231</v>
      </c>
      <c r="H223" s="53" t="s">
        <v>347</v>
      </c>
      <c r="I223" s="52" t="s">
        <v>233</v>
      </c>
      <c r="J223" s="52" t="s">
        <v>234</v>
      </c>
      <c r="K223" s="52" t="s">
        <v>4775</v>
      </c>
      <c r="L223" s="115" t="s">
        <v>5347</v>
      </c>
      <c r="M223" s="114" t="s">
        <v>243</v>
      </c>
      <c r="N223" s="115" t="s">
        <v>507</v>
      </c>
      <c r="O223" s="52" t="s">
        <v>256</v>
      </c>
      <c r="P223" s="147">
        <v>303156665</v>
      </c>
      <c r="Q223" s="147">
        <v>303156665</v>
      </c>
      <c r="R223" s="147">
        <v>0</v>
      </c>
      <c r="S223" s="114" t="s">
        <v>237</v>
      </c>
      <c r="T223" s="148" t="s">
        <v>24</v>
      </c>
      <c r="U223" s="114" t="s">
        <v>24</v>
      </c>
      <c r="V223" s="114"/>
      <c r="W223" s="114" t="s">
        <v>24</v>
      </c>
      <c r="X223" s="52"/>
      <c r="Y223" s="52" t="s">
        <v>24</v>
      </c>
    </row>
    <row r="224" spans="1:25" ht="30.75" thickBot="1" x14ac:dyDescent="0.3">
      <c r="A224" s="104">
        <v>214</v>
      </c>
      <c r="B224" s="105" t="s">
        <v>5348</v>
      </c>
      <c r="C224" s="52" t="s">
        <v>54</v>
      </c>
      <c r="D224" s="52">
        <f t="shared" si="4"/>
        <v>23</v>
      </c>
      <c r="E224" s="146" t="s">
        <v>5349</v>
      </c>
      <c r="F224" s="112">
        <v>42635</v>
      </c>
      <c r="G224" s="53" t="s">
        <v>231</v>
      </c>
      <c r="H224" s="53" t="s">
        <v>334</v>
      </c>
      <c r="I224" s="52" t="s">
        <v>283</v>
      </c>
      <c r="J224" s="52" t="s">
        <v>234</v>
      </c>
      <c r="K224" s="52" t="s">
        <v>4775</v>
      </c>
      <c r="L224" s="115" t="s">
        <v>5350</v>
      </c>
      <c r="M224" s="114" t="s">
        <v>311</v>
      </c>
      <c r="N224" s="114" t="s">
        <v>1291</v>
      </c>
      <c r="O224" s="52" t="s">
        <v>245</v>
      </c>
      <c r="P224" s="147">
        <v>6819165</v>
      </c>
      <c r="Q224" s="147">
        <v>6819165</v>
      </c>
      <c r="R224" s="147">
        <v>0</v>
      </c>
      <c r="S224" s="114" t="s">
        <v>237</v>
      </c>
      <c r="T224" s="148" t="s">
        <v>24</v>
      </c>
      <c r="U224" s="114" t="s">
        <v>24</v>
      </c>
      <c r="V224" s="114"/>
      <c r="W224" s="114" t="s">
        <v>24</v>
      </c>
      <c r="X224" s="52"/>
      <c r="Y224" s="52" t="s">
        <v>24</v>
      </c>
    </row>
    <row r="225" spans="1:25" ht="30.75" thickBot="1" x14ac:dyDescent="0.3">
      <c r="A225" s="104">
        <v>215</v>
      </c>
      <c r="B225" s="105" t="s">
        <v>5351</v>
      </c>
      <c r="C225" s="52" t="s">
        <v>54</v>
      </c>
      <c r="D225" s="52">
        <f t="shared" si="4"/>
        <v>23</v>
      </c>
      <c r="E225" s="146" t="s">
        <v>5352</v>
      </c>
      <c r="F225" s="112">
        <v>44181</v>
      </c>
      <c r="G225" s="53" t="s">
        <v>231</v>
      </c>
      <c r="H225" s="53" t="s">
        <v>347</v>
      </c>
      <c r="I225" s="52" t="s">
        <v>224</v>
      </c>
      <c r="J225" s="52" t="s">
        <v>234</v>
      </c>
      <c r="K225" s="52" t="s">
        <v>4775</v>
      </c>
      <c r="L225" s="115" t="s">
        <v>5353</v>
      </c>
      <c r="M225" s="114" t="s">
        <v>317</v>
      </c>
      <c r="N225" s="114" t="s">
        <v>1337</v>
      </c>
      <c r="O225" s="52" t="s">
        <v>227</v>
      </c>
      <c r="P225" s="147">
        <v>7859565140</v>
      </c>
      <c r="Q225" s="147">
        <v>7859565140</v>
      </c>
      <c r="R225" s="147">
        <v>0</v>
      </c>
      <c r="S225" s="114" t="s">
        <v>237</v>
      </c>
      <c r="T225" s="148" t="s">
        <v>24</v>
      </c>
      <c r="U225" s="114" t="s">
        <v>24</v>
      </c>
      <c r="V225" s="114"/>
      <c r="W225" s="114" t="s">
        <v>24</v>
      </c>
      <c r="X225" s="52"/>
      <c r="Y225" s="52" t="s">
        <v>24</v>
      </c>
    </row>
    <row r="226" spans="1:25" ht="15.75" thickBot="1" x14ac:dyDescent="0.3">
      <c r="A226" s="104">
        <v>216</v>
      </c>
      <c r="B226" s="105" t="s">
        <v>5354</v>
      </c>
      <c r="C226" s="52" t="s">
        <v>54</v>
      </c>
      <c r="D226" s="52">
        <f t="shared" si="4"/>
        <v>23</v>
      </c>
      <c r="E226" s="146" t="s">
        <v>5355</v>
      </c>
      <c r="F226" s="112">
        <v>44263</v>
      </c>
      <c r="G226" s="53" t="s">
        <v>222</v>
      </c>
      <c r="H226" s="53" t="s">
        <v>232</v>
      </c>
      <c r="I226" s="52" t="s">
        <v>233</v>
      </c>
      <c r="J226" s="52" t="s">
        <v>234</v>
      </c>
      <c r="K226" s="52" t="s">
        <v>4775</v>
      </c>
      <c r="L226" s="52" t="s">
        <v>5356</v>
      </c>
      <c r="M226" s="52" t="s">
        <v>250</v>
      </c>
      <c r="N226" s="52" t="s">
        <v>667</v>
      </c>
      <c r="O226" s="52" t="s">
        <v>245</v>
      </c>
      <c r="P226" s="147">
        <v>34801000</v>
      </c>
      <c r="Q226" s="147">
        <v>34801000</v>
      </c>
      <c r="R226" s="147">
        <v>0</v>
      </c>
      <c r="S226" s="52" t="s">
        <v>237</v>
      </c>
      <c r="T226" s="54" t="s">
        <v>24</v>
      </c>
      <c r="U226" s="52" t="s">
        <v>24</v>
      </c>
      <c r="V226" s="52"/>
      <c r="W226" s="52" t="s">
        <v>24</v>
      </c>
      <c r="X226" s="52"/>
      <c r="Y226" s="52" t="s">
        <v>24</v>
      </c>
    </row>
    <row r="227" spans="1:25" ht="15.75" thickBot="1" x14ac:dyDescent="0.3">
      <c r="A227" s="104">
        <v>217</v>
      </c>
      <c r="B227" s="105" t="s">
        <v>5357</v>
      </c>
      <c r="C227" s="52" t="s">
        <v>54</v>
      </c>
      <c r="D227" s="52">
        <f t="shared" si="4"/>
        <v>23</v>
      </c>
      <c r="E227" s="149" t="s">
        <v>5358</v>
      </c>
      <c r="F227" s="150">
        <v>40599</v>
      </c>
      <c r="G227" s="53" t="s">
        <v>222</v>
      </c>
      <c r="H227" s="53" t="s">
        <v>371</v>
      </c>
      <c r="I227" s="52" t="s">
        <v>254</v>
      </c>
      <c r="J227" s="52" t="s">
        <v>234</v>
      </c>
      <c r="K227" s="52" t="s">
        <v>4784</v>
      </c>
      <c r="L227" s="151" t="s">
        <v>5094</v>
      </c>
      <c r="M227" s="52" t="s">
        <v>292</v>
      </c>
      <c r="N227" s="52" t="s">
        <v>1033</v>
      </c>
      <c r="O227" s="52" t="s">
        <v>227</v>
      </c>
      <c r="P227" s="147">
        <v>0</v>
      </c>
      <c r="Q227" s="147">
        <v>0</v>
      </c>
      <c r="R227" s="147">
        <v>0</v>
      </c>
      <c r="S227" s="52" t="s">
        <v>228</v>
      </c>
      <c r="T227" s="54">
        <v>43543</v>
      </c>
      <c r="U227" s="52" t="s">
        <v>229</v>
      </c>
      <c r="V227" s="124">
        <v>0</v>
      </c>
      <c r="W227" s="52" t="s">
        <v>24</v>
      </c>
      <c r="X227" s="52"/>
      <c r="Y227" s="52" t="s">
        <v>24</v>
      </c>
    </row>
    <row r="228" spans="1:25" ht="30.75" thickBot="1" x14ac:dyDescent="0.3">
      <c r="A228" s="104">
        <v>218</v>
      </c>
      <c r="B228" s="105" t="s">
        <v>5359</v>
      </c>
      <c r="C228" s="52" t="s">
        <v>54</v>
      </c>
      <c r="D228" s="52">
        <f t="shared" si="4"/>
        <v>23</v>
      </c>
      <c r="E228" s="152" t="s">
        <v>5360</v>
      </c>
      <c r="F228" s="150">
        <v>43172</v>
      </c>
      <c r="G228" s="53" t="s">
        <v>231</v>
      </c>
      <c r="H228" s="53" t="s">
        <v>363</v>
      </c>
      <c r="I228" s="52" t="s">
        <v>233</v>
      </c>
      <c r="J228" s="52" t="s">
        <v>234</v>
      </c>
      <c r="K228" s="52" t="s">
        <v>4784</v>
      </c>
      <c r="L228" s="151" t="s">
        <v>5361</v>
      </c>
      <c r="M228" s="52" t="s">
        <v>280</v>
      </c>
      <c r="N228" s="52" t="s">
        <v>942</v>
      </c>
      <c r="O228" s="52" t="s">
        <v>227</v>
      </c>
      <c r="P228" s="147">
        <v>44062048800</v>
      </c>
      <c r="Q228" s="147">
        <v>44062048800</v>
      </c>
      <c r="R228" s="147">
        <v>0</v>
      </c>
      <c r="S228" s="52" t="s">
        <v>228</v>
      </c>
      <c r="T228" s="54">
        <v>43846</v>
      </c>
      <c r="U228" s="52" t="s">
        <v>229</v>
      </c>
      <c r="V228" s="124">
        <v>0</v>
      </c>
      <c r="W228" s="52" t="s">
        <v>24</v>
      </c>
      <c r="X228" s="52"/>
      <c r="Y228" s="52" t="s">
        <v>24</v>
      </c>
    </row>
    <row r="229" spans="1:25" ht="15.75" thickBot="1" x14ac:dyDescent="0.3">
      <c r="A229" s="104">
        <v>219</v>
      </c>
      <c r="B229" s="105" t="s">
        <v>5362</v>
      </c>
      <c r="C229" s="52" t="s">
        <v>54</v>
      </c>
      <c r="D229" s="52">
        <f t="shared" si="4"/>
        <v>23</v>
      </c>
      <c r="E229" s="149" t="s">
        <v>5363</v>
      </c>
      <c r="F229" s="153">
        <v>42254</v>
      </c>
      <c r="G229" s="53" t="s">
        <v>222</v>
      </c>
      <c r="H229" s="53" t="s">
        <v>248</v>
      </c>
      <c r="I229" s="52" t="s">
        <v>254</v>
      </c>
      <c r="J229" s="52" t="s">
        <v>234</v>
      </c>
      <c r="K229" s="52" t="s">
        <v>4784</v>
      </c>
      <c r="L229" s="52" t="s">
        <v>5364</v>
      </c>
      <c r="M229" s="52" t="s">
        <v>244</v>
      </c>
      <c r="N229" s="52" t="s">
        <v>509</v>
      </c>
      <c r="O229" s="52" t="s">
        <v>227</v>
      </c>
      <c r="P229" s="147">
        <v>0</v>
      </c>
      <c r="Q229" s="147">
        <v>0</v>
      </c>
      <c r="R229" s="147">
        <v>0</v>
      </c>
      <c r="S229" s="52" t="s">
        <v>228</v>
      </c>
      <c r="T229" s="54">
        <v>42403</v>
      </c>
      <c r="U229" s="52" t="s">
        <v>238</v>
      </c>
      <c r="V229" s="124">
        <v>0</v>
      </c>
      <c r="W229" s="52" t="s">
        <v>24</v>
      </c>
      <c r="X229" s="52"/>
      <c r="Y229" s="52" t="s">
        <v>24</v>
      </c>
    </row>
    <row r="230" spans="1:25" ht="30.75" thickBot="1" x14ac:dyDescent="0.3">
      <c r="A230" s="104">
        <v>220</v>
      </c>
      <c r="B230" s="105" t="s">
        <v>5365</v>
      </c>
      <c r="C230" s="52" t="s">
        <v>54</v>
      </c>
      <c r="D230" s="52">
        <f t="shared" si="4"/>
        <v>23</v>
      </c>
      <c r="E230" s="149" t="s">
        <v>5366</v>
      </c>
      <c r="F230" s="150">
        <v>40763</v>
      </c>
      <c r="G230" s="53" t="s">
        <v>231</v>
      </c>
      <c r="H230" s="53" t="s">
        <v>365</v>
      </c>
      <c r="I230" s="52" t="s">
        <v>254</v>
      </c>
      <c r="J230" s="52" t="s">
        <v>234</v>
      </c>
      <c r="K230" s="52" t="s">
        <v>4784</v>
      </c>
      <c r="L230" s="52" t="s">
        <v>5367</v>
      </c>
      <c r="M230" s="52" t="s">
        <v>272</v>
      </c>
      <c r="N230" s="52" t="s">
        <v>794</v>
      </c>
      <c r="O230" s="52" t="s">
        <v>227</v>
      </c>
      <c r="P230" s="147">
        <v>4749135000</v>
      </c>
      <c r="Q230" s="147">
        <v>4749135000</v>
      </c>
      <c r="R230" s="147">
        <v>0</v>
      </c>
      <c r="S230" s="52" t="s">
        <v>228</v>
      </c>
      <c r="T230" s="54">
        <v>43214</v>
      </c>
      <c r="U230" s="52" t="s">
        <v>229</v>
      </c>
      <c r="V230" s="124">
        <v>0</v>
      </c>
      <c r="W230" s="52" t="s">
        <v>24</v>
      </c>
      <c r="X230" s="52"/>
      <c r="Y230" s="52" t="s">
        <v>24</v>
      </c>
    </row>
    <row r="231" spans="1:25" ht="30.75" thickBot="1" x14ac:dyDescent="0.3">
      <c r="A231" s="104">
        <v>221</v>
      </c>
      <c r="B231" s="105" t="s">
        <v>5368</v>
      </c>
      <c r="C231" s="52" t="s">
        <v>54</v>
      </c>
      <c r="D231" s="52">
        <f t="shared" si="4"/>
        <v>23</v>
      </c>
      <c r="E231" s="149" t="s">
        <v>5369</v>
      </c>
      <c r="F231" s="154">
        <v>41432</v>
      </c>
      <c r="G231" s="53" t="s">
        <v>231</v>
      </c>
      <c r="H231" s="53" t="s">
        <v>365</v>
      </c>
      <c r="I231" s="52" t="s">
        <v>254</v>
      </c>
      <c r="J231" s="52" t="s">
        <v>234</v>
      </c>
      <c r="K231" s="52" t="s">
        <v>4784</v>
      </c>
      <c r="L231" s="52" t="s">
        <v>5370</v>
      </c>
      <c r="M231" s="52" t="s">
        <v>235</v>
      </c>
      <c r="N231" s="52" t="s">
        <v>485</v>
      </c>
      <c r="O231" s="52" t="s">
        <v>227</v>
      </c>
      <c r="P231" s="147">
        <v>312350000</v>
      </c>
      <c r="Q231" s="147">
        <v>312350000</v>
      </c>
      <c r="R231" s="147">
        <v>0</v>
      </c>
      <c r="S231" s="52" t="s">
        <v>228</v>
      </c>
      <c r="T231" s="54">
        <v>42934</v>
      </c>
      <c r="U231" s="52" t="s">
        <v>229</v>
      </c>
      <c r="V231" s="124">
        <v>0</v>
      </c>
      <c r="W231" s="52" t="s">
        <v>24</v>
      </c>
      <c r="X231" s="52"/>
      <c r="Y231" s="52" t="s">
        <v>24</v>
      </c>
    </row>
    <row r="232" spans="1:25" ht="30.75" thickBot="1" x14ac:dyDescent="0.3">
      <c r="A232" s="104">
        <v>222</v>
      </c>
      <c r="B232" s="105" t="s">
        <v>5371</v>
      </c>
      <c r="C232" s="52" t="s">
        <v>54</v>
      </c>
      <c r="D232" s="52">
        <f t="shared" si="4"/>
        <v>23</v>
      </c>
      <c r="E232" s="149" t="s">
        <v>5372</v>
      </c>
      <c r="F232" s="154">
        <v>41313</v>
      </c>
      <c r="G232" s="53" t="s">
        <v>231</v>
      </c>
      <c r="H232" s="53" t="s">
        <v>347</v>
      </c>
      <c r="I232" s="52" t="s">
        <v>254</v>
      </c>
      <c r="J232" s="52" t="s">
        <v>234</v>
      </c>
      <c r="K232" s="52" t="s">
        <v>4784</v>
      </c>
      <c r="L232" s="151" t="s">
        <v>4940</v>
      </c>
      <c r="M232" s="52" t="s">
        <v>243</v>
      </c>
      <c r="N232" s="52" t="s">
        <v>507</v>
      </c>
      <c r="O232" s="52" t="s">
        <v>227</v>
      </c>
      <c r="P232" s="147">
        <v>20200000</v>
      </c>
      <c r="Q232" s="147">
        <v>20200000</v>
      </c>
      <c r="R232" s="147">
        <v>0</v>
      </c>
      <c r="S232" s="52" t="s">
        <v>228</v>
      </c>
      <c r="T232" s="54">
        <v>43420</v>
      </c>
      <c r="U232" s="52" t="s">
        <v>229</v>
      </c>
      <c r="V232" s="124">
        <v>0</v>
      </c>
      <c r="W232" s="52" t="s">
        <v>24</v>
      </c>
      <c r="X232" s="52"/>
      <c r="Y232" s="52" t="s">
        <v>24</v>
      </c>
    </row>
    <row r="233" spans="1:25" ht="30.75" thickBot="1" x14ac:dyDescent="0.3">
      <c r="A233" s="104">
        <v>223</v>
      </c>
      <c r="B233" s="105" t="s">
        <v>5373</v>
      </c>
      <c r="C233" s="52" t="s">
        <v>54</v>
      </c>
      <c r="D233" s="52">
        <f t="shared" si="4"/>
        <v>23</v>
      </c>
      <c r="E233" s="149" t="s">
        <v>5374</v>
      </c>
      <c r="F233" s="154">
        <v>41565</v>
      </c>
      <c r="G233" s="53" t="s">
        <v>231</v>
      </c>
      <c r="H233" s="53" t="s">
        <v>365</v>
      </c>
      <c r="I233" s="52" t="s">
        <v>254</v>
      </c>
      <c r="J233" s="52" t="s">
        <v>234</v>
      </c>
      <c r="K233" s="52" t="s">
        <v>4775</v>
      </c>
      <c r="L233" s="52" t="s">
        <v>5375</v>
      </c>
      <c r="M233" s="52" t="s">
        <v>235</v>
      </c>
      <c r="N233" s="52" t="s">
        <v>484</v>
      </c>
      <c r="O233" s="52" t="s">
        <v>251</v>
      </c>
      <c r="P233" s="147">
        <v>410689450</v>
      </c>
      <c r="Q233" s="147">
        <v>410689450</v>
      </c>
      <c r="R233" s="147">
        <v>0</v>
      </c>
      <c r="S233" s="52" t="s">
        <v>237</v>
      </c>
      <c r="T233" s="54" t="s">
        <v>24</v>
      </c>
      <c r="U233" s="52" t="s">
        <v>24</v>
      </c>
      <c r="V233" s="52"/>
      <c r="W233" s="52" t="s">
        <v>24</v>
      </c>
      <c r="X233" s="52"/>
      <c r="Y233" s="52" t="s">
        <v>24</v>
      </c>
    </row>
    <row r="234" spans="1:25" ht="30.75" thickBot="1" x14ac:dyDescent="0.3">
      <c r="A234" s="104">
        <v>224</v>
      </c>
      <c r="B234" s="105" t="s">
        <v>5376</v>
      </c>
      <c r="C234" s="52" t="s">
        <v>54</v>
      </c>
      <c r="D234" s="52">
        <f t="shared" si="4"/>
        <v>23</v>
      </c>
      <c r="E234" s="149" t="s">
        <v>5377</v>
      </c>
      <c r="F234" s="153">
        <v>44176</v>
      </c>
      <c r="G234" s="53" t="s">
        <v>231</v>
      </c>
      <c r="H234" s="53" t="s">
        <v>365</v>
      </c>
      <c r="I234" s="52" t="s">
        <v>233</v>
      </c>
      <c r="J234" s="52" t="s">
        <v>234</v>
      </c>
      <c r="K234" s="52" t="s">
        <v>4775</v>
      </c>
      <c r="L234" s="52" t="s">
        <v>5378</v>
      </c>
      <c r="M234" s="52" t="s">
        <v>317</v>
      </c>
      <c r="N234" s="52" t="s">
        <v>1337</v>
      </c>
      <c r="O234" s="52" t="s">
        <v>245</v>
      </c>
      <c r="P234" s="147">
        <v>921692100</v>
      </c>
      <c r="Q234" s="147">
        <v>1103146182</v>
      </c>
      <c r="R234" s="147">
        <v>0</v>
      </c>
      <c r="S234" s="52" t="s">
        <v>237</v>
      </c>
      <c r="T234" s="54" t="s">
        <v>24</v>
      </c>
      <c r="U234" s="52" t="s">
        <v>24</v>
      </c>
      <c r="V234" s="52"/>
      <c r="W234" s="52" t="s">
        <v>24</v>
      </c>
      <c r="X234" s="52"/>
      <c r="Y234" s="52" t="s">
        <v>24</v>
      </c>
    </row>
    <row r="235" spans="1:25" ht="30.75" thickBot="1" x14ac:dyDescent="0.3">
      <c r="A235" s="104">
        <v>225</v>
      </c>
      <c r="B235" s="105" t="s">
        <v>5379</v>
      </c>
      <c r="C235" s="52" t="s">
        <v>54</v>
      </c>
      <c r="D235" s="52">
        <f t="shared" si="4"/>
        <v>23</v>
      </c>
      <c r="E235" s="149" t="s">
        <v>5380</v>
      </c>
      <c r="F235" s="153">
        <v>44244</v>
      </c>
      <c r="G235" s="53" t="s">
        <v>231</v>
      </c>
      <c r="H235" s="53" t="s">
        <v>347</v>
      </c>
      <c r="I235" s="52" t="s">
        <v>233</v>
      </c>
      <c r="J235" s="52" t="s">
        <v>234</v>
      </c>
      <c r="K235" s="52" t="s">
        <v>4775</v>
      </c>
      <c r="L235" s="52" t="s">
        <v>5381</v>
      </c>
      <c r="M235" s="52" t="s">
        <v>272</v>
      </c>
      <c r="N235" s="52" t="s">
        <v>794</v>
      </c>
      <c r="O235" s="52" t="s">
        <v>245</v>
      </c>
      <c r="P235" s="147">
        <v>50000000</v>
      </c>
      <c r="Q235" s="147">
        <v>50000000</v>
      </c>
      <c r="R235" s="147">
        <v>0</v>
      </c>
      <c r="S235" s="52" t="s">
        <v>237</v>
      </c>
      <c r="T235" s="54" t="s">
        <v>24</v>
      </c>
      <c r="U235" s="52" t="s">
        <v>24</v>
      </c>
      <c r="V235" s="52"/>
      <c r="W235" s="52" t="s">
        <v>24</v>
      </c>
      <c r="X235" s="52"/>
      <c r="Y235" s="52" t="s">
        <v>24</v>
      </c>
    </row>
    <row r="236" spans="1:25" ht="30.75" thickBot="1" x14ac:dyDescent="0.3">
      <c r="A236" s="104">
        <v>226</v>
      </c>
      <c r="B236" s="105" t="s">
        <v>5382</v>
      </c>
      <c r="C236" s="52" t="s">
        <v>54</v>
      </c>
      <c r="D236" s="52">
        <f t="shared" si="4"/>
        <v>23</v>
      </c>
      <c r="E236" s="149" t="s">
        <v>5383</v>
      </c>
      <c r="F236" s="153">
        <v>44341</v>
      </c>
      <c r="G236" s="53" t="s">
        <v>231</v>
      </c>
      <c r="H236" s="53" t="s">
        <v>355</v>
      </c>
      <c r="I236" s="52" t="s">
        <v>233</v>
      </c>
      <c r="J236" s="52" t="s">
        <v>234</v>
      </c>
      <c r="K236" s="52" t="s">
        <v>4775</v>
      </c>
      <c r="L236" s="52" t="s">
        <v>5384</v>
      </c>
      <c r="M236" s="52" t="s">
        <v>292</v>
      </c>
      <c r="N236" s="52" t="s">
        <v>1027</v>
      </c>
      <c r="O236" s="52" t="s">
        <v>245</v>
      </c>
      <c r="P236" s="147">
        <v>20567783379</v>
      </c>
      <c r="Q236" s="147">
        <v>24584783379</v>
      </c>
      <c r="R236" s="147">
        <v>0</v>
      </c>
      <c r="S236" s="52" t="s">
        <v>237</v>
      </c>
      <c r="T236" s="54" t="s">
        <v>24</v>
      </c>
      <c r="U236" s="52" t="s">
        <v>24</v>
      </c>
      <c r="V236" s="52"/>
      <c r="W236" s="52" t="s">
        <v>24</v>
      </c>
      <c r="X236" s="52"/>
      <c r="Y236" s="52" t="s">
        <v>24</v>
      </c>
    </row>
    <row r="237" spans="1:25" ht="30.75" thickBot="1" x14ac:dyDescent="0.3">
      <c r="A237" s="104">
        <v>227</v>
      </c>
      <c r="B237" s="105" t="s">
        <v>5385</v>
      </c>
      <c r="C237" s="52" t="s">
        <v>54</v>
      </c>
      <c r="D237" s="52">
        <f t="shared" si="4"/>
        <v>23</v>
      </c>
      <c r="E237" s="149" t="s">
        <v>5446</v>
      </c>
      <c r="F237" s="153">
        <v>44348</v>
      </c>
      <c r="G237" s="53" t="s">
        <v>231</v>
      </c>
      <c r="H237" s="53" t="s">
        <v>365</v>
      </c>
      <c r="I237" s="52" t="s">
        <v>233</v>
      </c>
      <c r="J237" s="52" t="s">
        <v>234</v>
      </c>
      <c r="K237" s="52" t="s">
        <v>4775</v>
      </c>
      <c r="L237" s="52" t="s">
        <v>5386</v>
      </c>
      <c r="M237" s="52" t="s">
        <v>325</v>
      </c>
      <c r="N237" s="52" t="s">
        <v>1456</v>
      </c>
      <c r="O237" s="52" t="s">
        <v>245</v>
      </c>
      <c r="P237" s="147">
        <v>75000000</v>
      </c>
      <c r="Q237" s="147">
        <v>779107650</v>
      </c>
      <c r="R237" s="147">
        <v>0</v>
      </c>
      <c r="S237" s="52" t="s">
        <v>237</v>
      </c>
      <c r="T237" s="54" t="s">
        <v>24</v>
      </c>
      <c r="U237" s="52" t="s">
        <v>24</v>
      </c>
      <c r="V237" s="52"/>
      <c r="W237" s="52" t="s">
        <v>24</v>
      </c>
      <c r="X237" s="52"/>
      <c r="Y237" s="52" t="s">
        <v>24</v>
      </c>
    </row>
    <row r="238" spans="1:25" ht="30.75" thickBot="1" x14ac:dyDescent="0.3">
      <c r="A238" s="104">
        <v>228</v>
      </c>
      <c r="B238" s="105" t="s">
        <v>5387</v>
      </c>
      <c r="C238" s="52" t="s">
        <v>54</v>
      </c>
      <c r="D238" s="52">
        <f t="shared" si="4"/>
        <v>23</v>
      </c>
      <c r="E238" s="149" t="s">
        <v>5388</v>
      </c>
      <c r="F238" s="155">
        <v>44344</v>
      </c>
      <c r="G238" s="53" t="s">
        <v>231</v>
      </c>
      <c r="H238" s="53" t="s">
        <v>328</v>
      </c>
      <c r="I238" s="52" t="s">
        <v>233</v>
      </c>
      <c r="J238" s="52" t="s">
        <v>234</v>
      </c>
      <c r="K238" s="52" t="s">
        <v>4775</v>
      </c>
      <c r="L238" s="52" t="s">
        <v>5389</v>
      </c>
      <c r="M238" s="52" t="s">
        <v>250</v>
      </c>
      <c r="N238" s="52" t="s">
        <v>556</v>
      </c>
      <c r="O238" s="52" t="s">
        <v>245</v>
      </c>
      <c r="P238" s="147">
        <v>1342881000</v>
      </c>
      <c r="Q238" s="147">
        <v>1342881000</v>
      </c>
      <c r="R238" s="147">
        <v>0</v>
      </c>
      <c r="S238" s="52" t="s">
        <v>237</v>
      </c>
      <c r="T238" s="54" t="s">
        <v>24</v>
      </c>
      <c r="U238" s="52" t="s">
        <v>24</v>
      </c>
      <c r="V238" s="52"/>
      <c r="W238" s="52" t="s">
        <v>24</v>
      </c>
      <c r="X238" s="52"/>
      <c r="Y238" s="52" t="s">
        <v>24</v>
      </c>
    </row>
    <row r="239" spans="1:25" ht="30.75" thickBot="1" x14ac:dyDescent="0.3">
      <c r="A239" s="104">
        <v>229</v>
      </c>
      <c r="B239" s="105" t="s">
        <v>5390</v>
      </c>
      <c r="C239" s="52" t="s">
        <v>54</v>
      </c>
      <c r="D239" s="52">
        <f t="shared" si="4"/>
        <v>23</v>
      </c>
      <c r="E239" s="149" t="s">
        <v>5391</v>
      </c>
      <c r="F239" s="153">
        <v>44342</v>
      </c>
      <c r="G239" s="53" t="s">
        <v>231</v>
      </c>
      <c r="H239" s="53" t="s">
        <v>347</v>
      </c>
      <c r="I239" s="52" t="s">
        <v>233</v>
      </c>
      <c r="J239" s="52" t="s">
        <v>234</v>
      </c>
      <c r="K239" s="52" t="s">
        <v>4775</v>
      </c>
      <c r="L239" s="52" t="s">
        <v>5392</v>
      </c>
      <c r="M239" s="52" t="s">
        <v>235</v>
      </c>
      <c r="N239" s="52" t="s">
        <v>484</v>
      </c>
      <c r="O239" s="52" t="s">
        <v>256</v>
      </c>
      <c r="P239" s="147">
        <v>2554051153</v>
      </c>
      <c r="Q239" s="147">
        <v>2719675128</v>
      </c>
      <c r="R239" s="147">
        <v>0</v>
      </c>
      <c r="S239" s="52" t="s">
        <v>237</v>
      </c>
      <c r="T239" s="54" t="s">
        <v>24</v>
      </c>
      <c r="U239" s="52" t="s">
        <v>24</v>
      </c>
      <c r="V239" s="52"/>
      <c r="W239" s="52" t="s">
        <v>24</v>
      </c>
      <c r="X239" s="52"/>
      <c r="Y239" s="52" t="s">
        <v>24</v>
      </c>
    </row>
    <row r="240" spans="1:25" ht="30.75" thickBot="1" x14ac:dyDescent="0.3">
      <c r="A240" s="104">
        <v>230</v>
      </c>
      <c r="B240" s="105" t="s">
        <v>5393</v>
      </c>
      <c r="C240" s="52" t="s">
        <v>54</v>
      </c>
      <c r="D240" s="52">
        <f t="shared" si="4"/>
        <v>23</v>
      </c>
      <c r="E240" s="149" t="s">
        <v>5394</v>
      </c>
      <c r="F240" s="155">
        <v>44371</v>
      </c>
      <c r="G240" s="53" t="s">
        <v>231</v>
      </c>
      <c r="H240" s="53" t="s">
        <v>347</v>
      </c>
      <c r="I240" s="52" t="s">
        <v>233</v>
      </c>
      <c r="J240" s="52" t="s">
        <v>234</v>
      </c>
      <c r="K240" s="52" t="s">
        <v>4775</v>
      </c>
      <c r="L240" s="52" t="s">
        <v>5395</v>
      </c>
      <c r="M240" s="52" t="s">
        <v>243</v>
      </c>
      <c r="N240" s="52" t="s">
        <v>507</v>
      </c>
      <c r="O240" s="52" t="s">
        <v>245</v>
      </c>
      <c r="P240" s="147">
        <v>105000000</v>
      </c>
      <c r="Q240" s="147">
        <v>105000000</v>
      </c>
      <c r="R240" s="147">
        <v>0</v>
      </c>
      <c r="S240" s="52" t="s">
        <v>237</v>
      </c>
      <c r="T240" s="54" t="s">
        <v>24</v>
      </c>
      <c r="U240" s="52" t="s">
        <v>24</v>
      </c>
      <c r="V240" s="52"/>
      <c r="W240" s="52" t="s">
        <v>24</v>
      </c>
      <c r="X240" s="52"/>
      <c r="Y240" s="52" t="s">
        <v>24</v>
      </c>
    </row>
    <row r="241" spans="1:25" ht="45.75" thickBot="1" x14ac:dyDescent="0.3">
      <c r="A241" s="104">
        <v>231</v>
      </c>
      <c r="B241" s="105" t="s">
        <v>5396</v>
      </c>
      <c r="C241" s="52" t="s">
        <v>54</v>
      </c>
      <c r="D241" s="52">
        <f t="shared" si="4"/>
        <v>23</v>
      </c>
      <c r="E241" s="149" t="s">
        <v>5397</v>
      </c>
      <c r="F241" s="153">
        <v>44477</v>
      </c>
      <c r="G241" s="53" t="s">
        <v>231</v>
      </c>
      <c r="H241" s="53" t="s">
        <v>365</v>
      </c>
      <c r="I241" s="52" t="s">
        <v>233</v>
      </c>
      <c r="J241" s="52" t="s">
        <v>234</v>
      </c>
      <c r="K241" s="52" t="s">
        <v>4775</v>
      </c>
      <c r="L241" s="52" t="s">
        <v>5398</v>
      </c>
      <c r="M241" s="52" t="s">
        <v>250</v>
      </c>
      <c r="N241" s="52" t="s">
        <v>556</v>
      </c>
      <c r="O241" s="53" t="s">
        <v>245</v>
      </c>
      <c r="P241" s="147">
        <v>258215907</v>
      </c>
      <c r="Q241" s="147">
        <v>258215907</v>
      </c>
      <c r="R241" s="147">
        <v>0</v>
      </c>
      <c r="S241" s="52" t="s">
        <v>237</v>
      </c>
      <c r="T241" s="54" t="s">
        <v>24</v>
      </c>
      <c r="U241" s="52" t="s">
        <v>24</v>
      </c>
      <c r="V241" s="52"/>
      <c r="W241" s="52" t="s">
        <v>24</v>
      </c>
      <c r="X241" s="52"/>
      <c r="Y241" s="52" t="s">
        <v>24</v>
      </c>
    </row>
    <row r="242" spans="1:25" ht="45.75" thickBot="1" x14ac:dyDescent="0.3">
      <c r="A242" s="104">
        <v>232</v>
      </c>
      <c r="B242" s="105" t="s">
        <v>5399</v>
      </c>
      <c r="C242" s="52" t="s">
        <v>54</v>
      </c>
      <c r="D242" s="52">
        <f t="shared" si="4"/>
        <v>23</v>
      </c>
      <c r="E242" s="149" t="s">
        <v>5400</v>
      </c>
      <c r="F242" s="153">
        <v>44505</v>
      </c>
      <c r="G242" s="53" t="s">
        <v>222</v>
      </c>
      <c r="H242" s="53" t="s">
        <v>318</v>
      </c>
      <c r="I242" s="52" t="s">
        <v>233</v>
      </c>
      <c r="J242" s="52" t="s">
        <v>234</v>
      </c>
      <c r="K242" s="52" t="s">
        <v>4775</v>
      </c>
      <c r="L242" s="52" t="s">
        <v>5401</v>
      </c>
      <c r="M242" s="52" t="s">
        <v>243</v>
      </c>
      <c r="N242" s="52" t="s">
        <v>507</v>
      </c>
      <c r="O242" s="53" t="s">
        <v>245</v>
      </c>
      <c r="P242" s="147">
        <v>0</v>
      </c>
      <c r="Q242" s="147">
        <v>0</v>
      </c>
      <c r="R242" s="147">
        <v>0</v>
      </c>
      <c r="S242" s="52" t="s">
        <v>237</v>
      </c>
      <c r="T242" s="54" t="s">
        <v>24</v>
      </c>
      <c r="U242" s="52" t="s">
        <v>24</v>
      </c>
      <c r="V242" s="52"/>
      <c r="W242" s="52" t="s">
        <v>24</v>
      </c>
      <c r="X242" s="52"/>
      <c r="Y242" s="52" t="s">
        <v>24</v>
      </c>
    </row>
    <row r="243" spans="1:25" ht="48" customHeight="1" thickBot="1" x14ac:dyDescent="0.3">
      <c r="A243" s="104">
        <v>233</v>
      </c>
      <c r="B243" s="105" t="s">
        <v>5402</v>
      </c>
      <c r="C243" s="52" t="s">
        <v>54</v>
      </c>
      <c r="D243" s="52">
        <f t="shared" si="4"/>
        <v>23</v>
      </c>
      <c r="E243" s="149" t="s">
        <v>5403</v>
      </c>
      <c r="F243" s="153">
        <v>44391</v>
      </c>
      <c r="G243" s="53" t="s">
        <v>231</v>
      </c>
      <c r="H243" s="53" t="s">
        <v>355</v>
      </c>
      <c r="I243" s="52" t="s">
        <v>233</v>
      </c>
      <c r="J243" s="52" t="s">
        <v>234</v>
      </c>
      <c r="K243" s="52" t="s">
        <v>4775</v>
      </c>
      <c r="L243" s="53" t="s">
        <v>5404</v>
      </c>
      <c r="M243" s="52" t="s">
        <v>305</v>
      </c>
      <c r="N243" s="52" t="s">
        <v>1194</v>
      </c>
      <c r="O243" s="52" t="s">
        <v>245</v>
      </c>
      <c r="P243" s="147">
        <v>0</v>
      </c>
      <c r="Q243" s="147">
        <v>0</v>
      </c>
      <c r="R243" s="147">
        <v>0</v>
      </c>
      <c r="S243" s="52" t="s">
        <v>237</v>
      </c>
      <c r="T243" s="54" t="s">
        <v>24</v>
      </c>
      <c r="U243" s="52" t="s">
        <v>24</v>
      </c>
      <c r="V243" s="52"/>
      <c r="W243" s="52" t="s">
        <v>24</v>
      </c>
      <c r="X243" s="52"/>
      <c r="Y243" s="52" t="s">
        <v>24</v>
      </c>
    </row>
    <row r="244" spans="1:25" ht="30.75" thickBot="1" x14ac:dyDescent="0.3">
      <c r="A244" s="104">
        <v>234</v>
      </c>
      <c r="B244" s="105" t="s">
        <v>5405</v>
      </c>
      <c r="C244" s="52" t="s">
        <v>54</v>
      </c>
      <c r="D244" s="52">
        <f t="shared" si="4"/>
        <v>23</v>
      </c>
      <c r="E244" s="149" t="s">
        <v>5406</v>
      </c>
      <c r="F244" s="153">
        <v>41710</v>
      </c>
      <c r="G244" s="53" t="s">
        <v>231</v>
      </c>
      <c r="H244" s="53" t="s">
        <v>328</v>
      </c>
      <c r="I244" s="52" t="s">
        <v>254</v>
      </c>
      <c r="J244" s="52" t="s">
        <v>234</v>
      </c>
      <c r="K244" s="52" t="s">
        <v>4775</v>
      </c>
      <c r="L244" s="52" t="s">
        <v>5407</v>
      </c>
      <c r="M244" s="52" t="s">
        <v>288</v>
      </c>
      <c r="N244" s="52" t="s">
        <v>1011</v>
      </c>
      <c r="O244" s="52" t="s">
        <v>245</v>
      </c>
      <c r="P244" s="147">
        <v>2834202730</v>
      </c>
      <c r="Q244" s="147">
        <v>2834202730</v>
      </c>
      <c r="R244" s="147">
        <v>3810679492.6199999</v>
      </c>
      <c r="S244" s="52" t="s">
        <v>237</v>
      </c>
      <c r="T244" s="54" t="s">
        <v>24</v>
      </c>
      <c r="U244" s="52" t="s">
        <v>24</v>
      </c>
      <c r="V244" s="52"/>
      <c r="W244" s="52" t="s">
        <v>24</v>
      </c>
      <c r="X244" s="52"/>
      <c r="Y244" s="52" t="s">
        <v>24</v>
      </c>
    </row>
    <row r="245" spans="1:25" ht="30.75" thickBot="1" x14ac:dyDescent="0.3">
      <c r="A245" s="104">
        <v>235</v>
      </c>
      <c r="B245" s="105" t="s">
        <v>5408</v>
      </c>
      <c r="C245" s="52" t="s">
        <v>54</v>
      </c>
      <c r="D245" s="52">
        <f t="shared" si="4"/>
        <v>23</v>
      </c>
      <c r="E245" s="149" t="s">
        <v>5409</v>
      </c>
      <c r="F245" s="153">
        <v>42131</v>
      </c>
      <c r="G245" s="53" t="s">
        <v>231</v>
      </c>
      <c r="H245" s="53" t="s">
        <v>365</v>
      </c>
      <c r="I245" s="52" t="s">
        <v>254</v>
      </c>
      <c r="J245" s="52" t="s">
        <v>234</v>
      </c>
      <c r="K245" s="52" t="s">
        <v>4775</v>
      </c>
      <c r="L245" s="52" t="s">
        <v>5410</v>
      </c>
      <c r="M245" s="52" t="s">
        <v>250</v>
      </c>
      <c r="N245" s="52" t="s">
        <v>556</v>
      </c>
      <c r="O245" s="52" t="s">
        <v>256</v>
      </c>
      <c r="P245" s="147">
        <v>776645068</v>
      </c>
      <c r="Q245" s="147">
        <v>776645068</v>
      </c>
      <c r="R245" s="147">
        <v>0</v>
      </c>
      <c r="S245" s="52" t="s">
        <v>237</v>
      </c>
      <c r="T245" s="54" t="s">
        <v>24</v>
      </c>
      <c r="U245" s="52" t="s">
        <v>24</v>
      </c>
      <c r="V245" s="52"/>
      <c r="W245" s="52" t="s">
        <v>24</v>
      </c>
      <c r="X245" s="52"/>
      <c r="Y245" s="52" t="s">
        <v>24</v>
      </c>
    </row>
    <row r="246" spans="1:25" x14ac:dyDescent="0.25">
      <c r="I246" s="48" t="s">
        <v>24</v>
      </c>
    </row>
    <row r="247" spans="1:25" x14ac:dyDescent="0.25">
      <c r="I247" s="48" t="s">
        <v>24</v>
      </c>
    </row>
    <row r="350989" spans="1:11" ht="30" x14ac:dyDescent="0.25">
      <c r="A350989" s="105" t="s">
        <v>54</v>
      </c>
      <c r="B350989" s="105" t="s">
        <v>222</v>
      </c>
      <c r="C350989" s="105" t="s">
        <v>223</v>
      </c>
      <c r="D350989" s="105" t="s">
        <v>224</v>
      </c>
      <c r="E350989" s="105" t="s">
        <v>225</v>
      </c>
      <c r="F350989" s="105" t="s">
        <v>226</v>
      </c>
      <c r="G350989" s="48" t="s">
        <v>226</v>
      </c>
      <c r="H350989" s="48" t="s">
        <v>227</v>
      </c>
      <c r="I350989" s="105" t="s">
        <v>228</v>
      </c>
      <c r="J350989" s="105" t="s">
        <v>229</v>
      </c>
      <c r="K350989" s="105" t="s">
        <v>230</v>
      </c>
    </row>
    <row r="350990" spans="1:11" ht="30" x14ac:dyDescent="0.25">
      <c r="A350990" s="105" t="s">
        <v>55</v>
      </c>
      <c r="B350990" s="105" t="s">
        <v>231</v>
      </c>
      <c r="C350990" s="105" t="s">
        <v>232</v>
      </c>
      <c r="D350990" s="105" t="s">
        <v>233</v>
      </c>
      <c r="E350990" s="105" t="s">
        <v>234</v>
      </c>
      <c r="F350990" s="105" t="s">
        <v>235</v>
      </c>
      <c r="G350990" s="48" t="s">
        <v>235</v>
      </c>
      <c r="H350990" s="48" t="s">
        <v>236</v>
      </c>
      <c r="I350990" s="105" t="s">
        <v>237</v>
      </c>
      <c r="J350990" s="105" t="s">
        <v>238</v>
      </c>
      <c r="K350990" s="105" t="s">
        <v>239</v>
      </c>
    </row>
    <row r="350991" spans="1:11" ht="45" x14ac:dyDescent="0.25">
      <c r="B350991" s="105" t="s">
        <v>240</v>
      </c>
      <c r="C350991" s="105" t="s">
        <v>241</v>
      </c>
      <c r="D350991" s="105" t="s">
        <v>242</v>
      </c>
      <c r="F350991" s="105" t="s">
        <v>243</v>
      </c>
      <c r="G350991" s="48" t="s">
        <v>244</v>
      </c>
      <c r="H350991" s="48" t="s">
        <v>245</v>
      </c>
      <c r="K350991" s="105" t="s">
        <v>246</v>
      </c>
    </row>
    <row r="350992" spans="1:11" ht="45" x14ac:dyDescent="0.25">
      <c r="B350992" s="105" t="s">
        <v>247</v>
      </c>
      <c r="C350992" s="105" t="s">
        <v>248</v>
      </c>
      <c r="D350992" s="105" t="s">
        <v>249</v>
      </c>
      <c r="F350992" s="105" t="s">
        <v>244</v>
      </c>
      <c r="G350992" s="48" t="s">
        <v>250</v>
      </c>
      <c r="H350992" s="48" t="s">
        <v>251</v>
      </c>
      <c r="K350992" s="105" t="s">
        <v>252</v>
      </c>
    </row>
    <row r="350993" spans="3:11" ht="45" x14ac:dyDescent="0.25">
      <c r="C350993" s="105" t="s">
        <v>253</v>
      </c>
      <c r="D350993" s="105" t="s">
        <v>254</v>
      </c>
      <c r="F350993" s="105" t="s">
        <v>250</v>
      </c>
      <c r="G350993" s="48" t="s">
        <v>255</v>
      </c>
      <c r="H350993" s="48" t="s">
        <v>256</v>
      </c>
      <c r="K350993" s="105" t="s">
        <v>257</v>
      </c>
    </row>
    <row r="350994" spans="3:11" ht="45" x14ac:dyDescent="0.25">
      <c r="C350994" s="105" t="s">
        <v>258</v>
      </c>
      <c r="D350994" s="105" t="s">
        <v>259</v>
      </c>
      <c r="F350994" s="105" t="s">
        <v>255</v>
      </c>
      <c r="G350994" s="48" t="s">
        <v>260</v>
      </c>
      <c r="K350994" s="105" t="s">
        <v>261</v>
      </c>
    </row>
    <row r="350995" spans="3:11" ht="45" x14ac:dyDescent="0.25">
      <c r="C350995" s="105" t="s">
        <v>262</v>
      </c>
      <c r="D350995" s="105" t="s">
        <v>263</v>
      </c>
      <c r="F350995" s="105" t="s">
        <v>260</v>
      </c>
      <c r="G350995" s="48" t="s">
        <v>264</v>
      </c>
      <c r="K350995" s="105" t="s">
        <v>265</v>
      </c>
    </row>
    <row r="350996" spans="3:11" ht="45" x14ac:dyDescent="0.25">
      <c r="C350996" s="105" t="s">
        <v>266</v>
      </c>
      <c r="D350996" s="105" t="s">
        <v>267</v>
      </c>
      <c r="F350996" s="105" t="s">
        <v>264</v>
      </c>
      <c r="G350996" s="48" t="s">
        <v>268</v>
      </c>
      <c r="K350996" s="105" t="s">
        <v>269</v>
      </c>
    </row>
    <row r="350997" spans="3:11" ht="45" x14ac:dyDescent="0.25">
      <c r="C350997" s="105" t="s">
        <v>270</v>
      </c>
      <c r="D350997" s="105" t="s">
        <v>271</v>
      </c>
      <c r="F350997" s="105" t="s">
        <v>268</v>
      </c>
      <c r="G350997" s="48" t="s">
        <v>272</v>
      </c>
      <c r="K350997" s="105" t="s">
        <v>273</v>
      </c>
    </row>
    <row r="350998" spans="3:11" ht="60" x14ac:dyDescent="0.25">
      <c r="C350998" s="105" t="s">
        <v>274</v>
      </c>
      <c r="D350998" s="105" t="s">
        <v>275</v>
      </c>
      <c r="F350998" s="105" t="s">
        <v>272</v>
      </c>
      <c r="G350998" s="48" t="s">
        <v>276</v>
      </c>
      <c r="K350998" s="105" t="s">
        <v>277</v>
      </c>
    </row>
    <row r="350999" spans="3:11" ht="45" x14ac:dyDescent="0.25">
      <c r="C350999" s="105" t="s">
        <v>278</v>
      </c>
      <c r="D350999" s="105" t="s">
        <v>279</v>
      </c>
      <c r="F350999" s="105" t="s">
        <v>276</v>
      </c>
      <c r="G350999" s="48" t="s">
        <v>280</v>
      </c>
      <c r="K350999" s="105" t="s">
        <v>281</v>
      </c>
    </row>
    <row r="351000" spans="3:11" ht="45" x14ac:dyDescent="0.25">
      <c r="C351000" s="105" t="s">
        <v>282</v>
      </c>
      <c r="D351000" s="105" t="s">
        <v>283</v>
      </c>
      <c r="F351000" s="105" t="s">
        <v>280</v>
      </c>
      <c r="G351000" s="48" t="s">
        <v>284</v>
      </c>
      <c r="K351000" s="105" t="s">
        <v>285</v>
      </c>
    </row>
    <row r="351001" spans="3:11" ht="45" x14ac:dyDescent="0.25">
      <c r="C351001" s="105" t="s">
        <v>286</v>
      </c>
      <c r="D351001" s="105" t="s">
        <v>287</v>
      </c>
      <c r="F351001" s="105" t="s">
        <v>284</v>
      </c>
      <c r="G351001" s="48" t="s">
        <v>288</v>
      </c>
      <c r="K351001" s="105" t="s">
        <v>289</v>
      </c>
    </row>
    <row r="351002" spans="3:11" ht="45" x14ac:dyDescent="0.25">
      <c r="C351002" s="105" t="s">
        <v>290</v>
      </c>
      <c r="D351002" s="105" t="s">
        <v>291</v>
      </c>
      <c r="F351002" s="105" t="s">
        <v>288</v>
      </c>
      <c r="G351002" s="48" t="s">
        <v>292</v>
      </c>
      <c r="K351002" s="105" t="s">
        <v>293</v>
      </c>
    </row>
    <row r="351003" spans="3:11" ht="45" x14ac:dyDescent="0.25">
      <c r="C351003" s="105" t="s">
        <v>294</v>
      </c>
      <c r="D351003" s="105" t="s">
        <v>295</v>
      </c>
      <c r="F351003" s="105" t="s">
        <v>292</v>
      </c>
      <c r="G351003" s="48" t="s">
        <v>296</v>
      </c>
      <c r="K351003" s="105" t="s">
        <v>297</v>
      </c>
    </row>
    <row r="351004" spans="3:11" ht="45" x14ac:dyDescent="0.25">
      <c r="C351004" s="105" t="s">
        <v>298</v>
      </c>
      <c r="F351004" s="105" t="s">
        <v>296</v>
      </c>
      <c r="G351004" s="48" t="s">
        <v>299</v>
      </c>
      <c r="K351004" s="105" t="s">
        <v>300</v>
      </c>
    </row>
    <row r="351005" spans="3:11" ht="60" x14ac:dyDescent="0.25">
      <c r="C351005" s="105" t="s">
        <v>301</v>
      </c>
      <c r="F351005" s="105" t="s">
        <v>299</v>
      </c>
      <c r="G351005" s="48" t="s">
        <v>302</v>
      </c>
      <c r="K351005" s="105" t="s">
        <v>303</v>
      </c>
    </row>
    <row r="351006" spans="3:11" ht="45" x14ac:dyDescent="0.25">
      <c r="C351006" s="105" t="s">
        <v>304</v>
      </c>
      <c r="F351006" s="105" t="s">
        <v>302</v>
      </c>
      <c r="G351006" s="48" t="s">
        <v>305</v>
      </c>
      <c r="K351006" s="105" t="s">
        <v>306</v>
      </c>
    </row>
    <row r="351007" spans="3:11" ht="45" x14ac:dyDescent="0.25">
      <c r="C351007" s="105" t="s">
        <v>307</v>
      </c>
      <c r="F351007" s="105" t="s">
        <v>305</v>
      </c>
      <c r="G351007" s="48" t="s">
        <v>308</v>
      </c>
      <c r="K351007" s="105" t="s">
        <v>309</v>
      </c>
    </row>
    <row r="351008" spans="3:11" ht="45" x14ac:dyDescent="0.25">
      <c r="C351008" s="105" t="s">
        <v>310</v>
      </c>
      <c r="F351008" s="105" t="s">
        <v>308</v>
      </c>
      <c r="G351008" s="48" t="s">
        <v>311</v>
      </c>
      <c r="K351008" s="105" t="s">
        <v>312</v>
      </c>
    </row>
    <row r="351009" spans="3:11" ht="45" x14ac:dyDescent="0.25">
      <c r="C351009" s="105" t="s">
        <v>313</v>
      </c>
      <c r="F351009" s="105" t="s">
        <v>311</v>
      </c>
      <c r="G351009" s="48" t="s">
        <v>314</v>
      </c>
      <c r="K351009" s="105" t="s">
        <v>315</v>
      </c>
    </row>
    <row r="351010" spans="3:11" ht="45" x14ac:dyDescent="0.25">
      <c r="C351010" s="105" t="s">
        <v>316</v>
      </c>
      <c r="F351010" s="105" t="s">
        <v>314</v>
      </c>
      <c r="G351010" s="48" t="s">
        <v>317</v>
      </c>
    </row>
    <row r="351011" spans="3:11" ht="60" x14ac:dyDescent="0.25">
      <c r="C351011" s="105" t="s">
        <v>318</v>
      </c>
      <c r="F351011" s="105" t="s">
        <v>317</v>
      </c>
      <c r="G351011" s="48" t="s">
        <v>319</v>
      </c>
    </row>
    <row r="351012" spans="3:11" ht="45" x14ac:dyDescent="0.25">
      <c r="C351012" s="105" t="s">
        <v>320</v>
      </c>
      <c r="F351012" s="105" t="s">
        <v>319</v>
      </c>
      <c r="G351012" s="48" t="s">
        <v>321</v>
      </c>
    </row>
    <row r="351013" spans="3:11" ht="45" x14ac:dyDescent="0.25">
      <c r="C351013" s="105" t="s">
        <v>322</v>
      </c>
      <c r="F351013" s="105" t="s">
        <v>321</v>
      </c>
      <c r="G351013" s="48" t="s">
        <v>323</v>
      </c>
    </row>
    <row r="351014" spans="3:11" ht="45" x14ac:dyDescent="0.25">
      <c r="C351014" s="105" t="s">
        <v>324</v>
      </c>
      <c r="F351014" s="105" t="s">
        <v>323</v>
      </c>
      <c r="G351014" s="48" t="s">
        <v>325</v>
      </c>
    </row>
    <row r="351015" spans="3:11" ht="75" x14ac:dyDescent="0.25">
      <c r="C351015" s="105" t="s">
        <v>326</v>
      </c>
      <c r="F351015" s="105" t="s">
        <v>325</v>
      </c>
      <c r="G351015" s="48" t="s">
        <v>327</v>
      </c>
    </row>
    <row r="351016" spans="3:11" ht="45" x14ac:dyDescent="0.25">
      <c r="C351016" s="105" t="s">
        <v>328</v>
      </c>
      <c r="F351016" s="105" t="s">
        <v>327</v>
      </c>
      <c r="G351016" s="48" t="s">
        <v>329</v>
      </c>
    </row>
    <row r="351017" spans="3:11" ht="45" x14ac:dyDescent="0.25">
      <c r="C351017" s="105" t="s">
        <v>330</v>
      </c>
      <c r="F351017" s="105" t="s">
        <v>329</v>
      </c>
      <c r="G351017" s="48" t="s">
        <v>331</v>
      </c>
    </row>
    <row r="351018" spans="3:11" ht="45" x14ac:dyDescent="0.25">
      <c r="C351018" s="105" t="s">
        <v>332</v>
      </c>
      <c r="F351018" s="105" t="s">
        <v>331</v>
      </c>
      <c r="G351018" s="48" t="s">
        <v>333</v>
      </c>
    </row>
    <row r="351019" spans="3:11" ht="45" x14ac:dyDescent="0.25">
      <c r="C351019" s="105" t="s">
        <v>334</v>
      </c>
      <c r="F351019" s="105" t="s">
        <v>333</v>
      </c>
      <c r="G351019" s="48" t="s">
        <v>335</v>
      </c>
    </row>
    <row r="351020" spans="3:11" ht="45" x14ac:dyDescent="0.25">
      <c r="C351020" s="105" t="s">
        <v>336</v>
      </c>
      <c r="F351020" s="105" t="s">
        <v>335</v>
      </c>
      <c r="G351020" s="48" t="s">
        <v>337</v>
      </c>
    </row>
    <row r="351021" spans="3:11" ht="45" x14ac:dyDescent="0.25">
      <c r="C351021" s="105" t="s">
        <v>338</v>
      </c>
      <c r="F351021" s="105" t="s">
        <v>337</v>
      </c>
      <c r="G351021" s="48" t="s">
        <v>339</v>
      </c>
    </row>
    <row r="351022" spans="3:11" ht="30" x14ac:dyDescent="0.25">
      <c r="C351022" s="105" t="s">
        <v>340</v>
      </c>
      <c r="F351022" s="105" t="s">
        <v>341</v>
      </c>
      <c r="G351022" s="48" t="s">
        <v>342</v>
      </c>
    </row>
    <row r="351023" spans="3:11" ht="30" x14ac:dyDescent="0.25">
      <c r="C351023" s="105" t="s">
        <v>343</v>
      </c>
      <c r="G351023" s="48" t="s">
        <v>344</v>
      </c>
    </row>
    <row r="351024" spans="3:11" ht="30" x14ac:dyDescent="0.25">
      <c r="C351024" s="105" t="s">
        <v>345</v>
      </c>
      <c r="G351024" s="48" t="s">
        <v>346</v>
      </c>
    </row>
    <row r="351025" spans="3:7" ht="30" x14ac:dyDescent="0.25">
      <c r="C351025" s="105" t="s">
        <v>347</v>
      </c>
      <c r="G351025" s="48" t="s">
        <v>348</v>
      </c>
    </row>
    <row r="351026" spans="3:7" ht="30" x14ac:dyDescent="0.25">
      <c r="C351026" s="105" t="s">
        <v>349</v>
      </c>
      <c r="G351026" s="48" t="s">
        <v>350</v>
      </c>
    </row>
    <row r="351027" spans="3:7" ht="30" x14ac:dyDescent="0.25">
      <c r="C351027" s="105" t="s">
        <v>351</v>
      </c>
      <c r="G351027" s="48" t="s">
        <v>352</v>
      </c>
    </row>
    <row r="351028" spans="3:7" ht="30" x14ac:dyDescent="0.25">
      <c r="C351028" s="105" t="s">
        <v>353</v>
      </c>
      <c r="G351028" s="48" t="s">
        <v>354</v>
      </c>
    </row>
    <row r="351029" spans="3:7" ht="45" x14ac:dyDescent="0.25">
      <c r="C351029" s="105" t="s">
        <v>355</v>
      </c>
      <c r="G351029" s="48" t="s">
        <v>356</v>
      </c>
    </row>
    <row r="351030" spans="3:7" ht="30" x14ac:dyDescent="0.25">
      <c r="C351030" s="105" t="s">
        <v>357</v>
      </c>
      <c r="G351030" s="48" t="s">
        <v>358</v>
      </c>
    </row>
    <row r="351031" spans="3:7" ht="30" x14ac:dyDescent="0.25">
      <c r="C351031" s="105" t="s">
        <v>359</v>
      </c>
      <c r="G351031" s="48" t="s">
        <v>360</v>
      </c>
    </row>
    <row r="351032" spans="3:7" ht="45" x14ac:dyDescent="0.25">
      <c r="C351032" s="105" t="s">
        <v>361</v>
      </c>
      <c r="G351032" s="48" t="s">
        <v>362</v>
      </c>
    </row>
    <row r="351033" spans="3:7" ht="30" x14ac:dyDescent="0.25">
      <c r="C351033" s="105" t="s">
        <v>363</v>
      </c>
      <c r="G351033" s="48" t="s">
        <v>364</v>
      </c>
    </row>
    <row r="351034" spans="3:7" ht="30" x14ac:dyDescent="0.25">
      <c r="C351034" s="105" t="s">
        <v>365</v>
      </c>
      <c r="G351034" s="48" t="s">
        <v>366</v>
      </c>
    </row>
    <row r="351035" spans="3:7" ht="30" x14ac:dyDescent="0.25">
      <c r="C351035" s="105" t="s">
        <v>367</v>
      </c>
      <c r="G351035" s="48" t="s">
        <v>368</v>
      </c>
    </row>
    <row r="351036" spans="3:7" ht="30" x14ac:dyDescent="0.25">
      <c r="C351036" s="105" t="s">
        <v>369</v>
      </c>
      <c r="G351036" s="48" t="s">
        <v>370</v>
      </c>
    </row>
    <row r="351037" spans="3:7" ht="30" x14ac:dyDescent="0.25">
      <c r="C351037" s="105" t="s">
        <v>371</v>
      </c>
      <c r="G351037" s="48" t="s">
        <v>372</v>
      </c>
    </row>
    <row r="351038" spans="3:7" ht="30" x14ac:dyDescent="0.25">
      <c r="C351038" s="105" t="s">
        <v>373</v>
      </c>
      <c r="G351038" s="48" t="s">
        <v>374</v>
      </c>
    </row>
    <row r="351039" spans="3:7" ht="30" x14ac:dyDescent="0.25">
      <c r="G351039" s="48" t="s">
        <v>375</v>
      </c>
    </row>
    <row r="351040" spans="3:7" ht="30" x14ac:dyDescent="0.25">
      <c r="G351040" s="48" t="s">
        <v>376</v>
      </c>
    </row>
    <row r="351041" spans="7:7" ht="30" x14ac:dyDescent="0.25">
      <c r="G351041" s="48" t="s">
        <v>377</v>
      </c>
    </row>
    <row r="351042" spans="7:7" ht="30" x14ac:dyDescent="0.25">
      <c r="G351042" s="48" t="s">
        <v>378</v>
      </c>
    </row>
    <row r="351043" spans="7:7" ht="45" x14ac:dyDescent="0.25">
      <c r="G351043" s="48" t="s">
        <v>379</v>
      </c>
    </row>
    <row r="351044" spans="7:7" ht="30" x14ac:dyDescent="0.25">
      <c r="G351044" s="48" t="s">
        <v>380</v>
      </c>
    </row>
    <row r="351045" spans="7:7" ht="30" x14ac:dyDescent="0.25">
      <c r="G351045" s="48" t="s">
        <v>381</v>
      </c>
    </row>
    <row r="351046" spans="7:7" ht="30" x14ac:dyDescent="0.25">
      <c r="G351046" s="48" t="s">
        <v>382</v>
      </c>
    </row>
    <row r="351047" spans="7:7" ht="30" x14ac:dyDescent="0.25">
      <c r="G351047" s="48" t="s">
        <v>383</v>
      </c>
    </row>
    <row r="351048" spans="7:7" ht="30" x14ac:dyDescent="0.25">
      <c r="G351048" s="48" t="s">
        <v>384</v>
      </c>
    </row>
    <row r="351049" spans="7:7" ht="45" x14ac:dyDescent="0.25">
      <c r="G351049" s="48" t="s">
        <v>385</v>
      </c>
    </row>
    <row r="351050" spans="7:7" ht="45" x14ac:dyDescent="0.25">
      <c r="G351050" s="48" t="s">
        <v>386</v>
      </c>
    </row>
    <row r="351051" spans="7:7" ht="30" x14ac:dyDescent="0.25">
      <c r="G351051" s="48" t="s">
        <v>387</v>
      </c>
    </row>
    <row r="351052" spans="7:7" ht="30" x14ac:dyDescent="0.25">
      <c r="G351052" s="48" t="s">
        <v>388</v>
      </c>
    </row>
    <row r="351053" spans="7:7" ht="30" x14ac:dyDescent="0.25">
      <c r="G351053" s="48" t="s">
        <v>389</v>
      </c>
    </row>
    <row r="351054" spans="7:7" ht="45" x14ac:dyDescent="0.25">
      <c r="G351054" s="48" t="s">
        <v>390</v>
      </c>
    </row>
    <row r="351055" spans="7:7" ht="30" x14ac:dyDescent="0.25">
      <c r="G351055" s="48" t="s">
        <v>391</v>
      </c>
    </row>
    <row r="351056" spans="7:7" ht="30" x14ac:dyDescent="0.25">
      <c r="G351056" s="48" t="s">
        <v>392</v>
      </c>
    </row>
    <row r="351057" spans="7:7" ht="30" x14ac:dyDescent="0.25">
      <c r="G351057" s="48" t="s">
        <v>393</v>
      </c>
    </row>
    <row r="351058" spans="7:7" ht="30" x14ac:dyDescent="0.25">
      <c r="G351058" s="48" t="s">
        <v>394</v>
      </c>
    </row>
    <row r="351059" spans="7:7" ht="30" x14ac:dyDescent="0.25">
      <c r="G351059" s="48" t="s">
        <v>395</v>
      </c>
    </row>
    <row r="351060" spans="7:7" ht="30" x14ac:dyDescent="0.25">
      <c r="G351060" s="48" t="s">
        <v>396</v>
      </c>
    </row>
    <row r="351061" spans="7:7" ht="30" x14ac:dyDescent="0.25">
      <c r="G351061" s="48" t="s">
        <v>397</v>
      </c>
    </row>
    <row r="351062" spans="7:7" ht="45" x14ac:dyDescent="0.25">
      <c r="G351062" s="48" t="s">
        <v>398</v>
      </c>
    </row>
    <row r="351063" spans="7:7" ht="30" x14ac:dyDescent="0.25">
      <c r="G351063" s="48" t="s">
        <v>399</v>
      </c>
    </row>
    <row r="351064" spans="7:7" ht="30" x14ac:dyDescent="0.25">
      <c r="G351064" s="48" t="s">
        <v>400</v>
      </c>
    </row>
    <row r="351065" spans="7:7" ht="30" x14ac:dyDescent="0.25">
      <c r="G351065" s="48" t="s">
        <v>401</v>
      </c>
    </row>
    <row r="351066" spans="7:7" ht="30" x14ac:dyDescent="0.25">
      <c r="G351066" s="48" t="s">
        <v>402</v>
      </c>
    </row>
    <row r="351067" spans="7:7" ht="30" x14ac:dyDescent="0.25">
      <c r="G351067" s="48" t="s">
        <v>403</v>
      </c>
    </row>
    <row r="351068" spans="7:7" ht="30" x14ac:dyDescent="0.25">
      <c r="G351068" s="48" t="s">
        <v>404</v>
      </c>
    </row>
    <row r="351069" spans="7:7" ht="30" x14ac:dyDescent="0.25">
      <c r="G351069" s="48" t="s">
        <v>405</v>
      </c>
    </row>
    <row r="351070" spans="7:7" ht="30" x14ac:dyDescent="0.25">
      <c r="G351070" s="48" t="s">
        <v>406</v>
      </c>
    </row>
    <row r="351071" spans="7:7" ht="30" x14ac:dyDescent="0.25">
      <c r="G351071" s="48" t="s">
        <v>407</v>
      </c>
    </row>
    <row r="351072" spans="7:7" ht="30" x14ac:dyDescent="0.25">
      <c r="G351072" s="48" t="s">
        <v>408</v>
      </c>
    </row>
    <row r="351073" spans="7:7" ht="45" x14ac:dyDescent="0.25">
      <c r="G351073" s="48" t="s">
        <v>409</v>
      </c>
    </row>
    <row r="351074" spans="7:7" ht="30" x14ac:dyDescent="0.25">
      <c r="G351074" s="48" t="s">
        <v>410</v>
      </c>
    </row>
    <row r="351075" spans="7:7" ht="30" x14ac:dyDescent="0.25">
      <c r="G351075" s="48" t="s">
        <v>411</v>
      </c>
    </row>
    <row r="351076" spans="7:7" ht="30" x14ac:dyDescent="0.25">
      <c r="G351076" s="48" t="s">
        <v>412</v>
      </c>
    </row>
    <row r="351077" spans="7:7" ht="30" x14ac:dyDescent="0.25">
      <c r="G351077" s="48" t="s">
        <v>413</v>
      </c>
    </row>
    <row r="351078" spans="7:7" ht="30" x14ac:dyDescent="0.25">
      <c r="G351078" s="48" t="s">
        <v>414</v>
      </c>
    </row>
    <row r="351079" spans="7:7" ht="30" x14ac:dyDescent="0.25">
      <c r="G351079" s="48" t="s">
        <v>415</v>
      </c>
    </row>
    <row r="351080" spans="7:7" ht="30" x14ac:dyDescent="0.25">
      <c r="G351080" s="48" t="s">
        <v>416</v>
      </c>
    </row>
    <row r="351081" spans="7:7" ht="30" x14ac:dyDescent="0.25">
      <c r="G351081" s="48" t="s">
        <v>417</v>
      </c>
    </row>
    <row r="351082" spans="7:7" ht="30" x14ac:dyDescent="0.25">
      <c r="G351082" s="48" t="s">
        <v>418</v>
      </c>
    </row>
    <row r="351083" spans="7:7" ht="30" x14ac:dyDescent="0.25">
      <c r="G351083" s="48" t="s">
        <v>419</v>
      </c>
    </row>
    <row r="351084" spans="7:7" ht="30" x14ac:dyDescent="0.25">
      <c r="G351084" s="48" t="s">
        <v>420</v>
      </c>
    </row>
    <row r="351085" spans="7:7" ht="30" x14ac:dyDescent="0.25">
      <c r="G351085" s="48" t="s">
        <v>421</v>
      </c>
    </row>
    <row r="351086" spans="7:7" ht="30" x14ac:dyDescent="0.25">
      <c r="G351086" s="48" t="s">
        <v>422</v>
      </c>
    </row>
    <row r="351087" spans="7:7" ht="30" x14ac:dyDescent="0.25">
      <c r="G351087" s="48" t="s">
        <v>423</v>
      </c>
    </row>
    <row r="351088" spans="7:7" ht="30" x14ac:dyDescent="0.25">
      <c r="G351088" s="48" t="s">
        <v>424</v>
      </c>
    </row>
    <row r="351089" spans="7:7" ht="30" x14ac:dyDescent="0.25">
      <c r="G351089" s="48" t="s">
        <v>425</v>
      </c>
    </row>
    <row r="351090" spans="7:7" ht="30" x14ac:dyDescent="0.25">
      <c r="G351090" s="48" t="s">
        <v>426</v>
      </c>
    </row>
    <row r="351091" spans="7:7" ht="30" x14ac:dyDescent="0.25">
      <c r="G351091" s="48" t="s">
        <v>427</v>
      </c>
    </row>
    <row r="351092" spans="7:7" ht="30" x14ac:dyDescent="0.25">
      <c r="G351092" s="48" t="s">
        <v>428</v>
      </c>
    </row>
    <row r="351093" spans="7:7" ht="30" x14ac:dyDescent="0.25">
      <c r="G351093" s="48" t="s">
        <v>429</v>
      </c>
    </row>
    <row r="351094" spans="7:7" ht="30" x14ac:dyDescent="0.25">
      <c r="G351094" s="48" t="s">
        <v>430</v>
      </c>
    </row>
    <row r="351095" spans="7:7" ht="30" x14ac:dyDescent="0.25">
      <c r="G351095" s="48" t="s">
        <v>431</v>
      </c>
    </row>
    <row r="351096" spans="7:7" ht="30" x14ac:dyDescent="0.25">
      <c r="G351096" s="48" t="s">
        <v>432</v>
      </c>
    </row>
    <row r="351097" spans="7:7" ht="30" x14ac:dyDescent="0.25">
      <c r="G351097" s="48" t="s">
        <v>433</v>
      </c>
    </row>
    <row r="351098" spans="7:7" ht="30" x14ac:dyDescent="0.25">
      <c r="G351098" s="48" t="s">
        <v>434</v>
      </c>
    </row>
    <row r="351099" spans="7:7" ht="30" x14ac:dyDescent="0.25">
      <c r="G351099" s="48" t="s">
        <v>435</v>
      </c>
    </row>
    <row r="351100" spans="7:7" ht="45" x14ac:dyDescent="0.25">
      <c r="G351100" s="48" t="s">
        <v>436</v>
      </c>
    </row>
    <row r="351101" spans="7:7" ht="45" x14ac:dyDescent="0.25">
      <c r="G351101" s="48" t="s">
        <v>437</v>
      </c>
    </row>
    <row r="351102" spans="7:7" ht="30" x14ac:dyDescent="0.25">
      <c r="G351102" s="48" t="s">
        <v>438</v>
      </c>
    </row>
    <row r="351103" spans="7:7" ht="45" x14ac:dyDescent="0.25">
      <c r="G351103" s="48" t="s">
        <v>439</v>
      </c>
    </row>
    <row r="351104" spans="7:7" ht="30" x14ac:dyDescent="0.25">
      <c r="G351104" s="48" t="s">
        <v>440</v>
      </c>
    </row>
    <row r="351105" spans="7:7" ht="30" x14ac:dyDescent="0.25">
      <c r="G351105" s="48" t="s">
        <v>441</v>
      </c>
    </row>
    <row r="351106" spans="7:7" ht="30" x14ac:dyDescent="0.25">
      <c r="G351106" s="48" t="s">
        <v>442</v>
      </c>
    </row>
    <row r="351107" spans="7:7" ht="45" x14ac:dyDescent="0.25">
      <c r="G351107" s="48" t="s">
        <v>443</v>
      </c>
    </row>
    <row r="351108" spans="7:7" ht="30" x14ac:dyDescent="0.25">
      <c r="G351108" s="48" t="s">
        <v>444</v>
      </c>
    </row>
    <row r="351109" spans="7:7" ht="30" x14ac:dyDescent="0.25">
      <c r="G351109" s="48" t="s">
        <v>445</v>
      </c>
    </row>
    <row r="351110" spans="7:7" ht="30" x14ac:dyDescent="0.25">
      <c r="G351110" s="48" t="s">
        <v>446</v>
      </c>
    </row>
    <row r="351111" spans="7:7" ht="30" x14ac:dyDescent="0.25">
      <c r="G351111" s="48" t="s">
        <v>447</v>
      </c>
    </row>
    <row r="351112" spans="7:7" ht="45" x14ac:dyDescent="0.25">
      <c r="G351112" s="48" t="s">
        <v>448</v>
      </c>
    </row>
    <row r="351113" spans="7:7" ht="45" x14ac:dyDescent="0.25">
      <c r="G351113" s="48" t="s">
        <v>449</v>
      </c>
    </row>
    <row r="351114" spans="7:7" ht="45" x14ac:dyDescent="0.25">
      <c r="G351114" s="48" t="s">
        <v>450</v>
      </c>
    </row>
    <row r="351115" spans="7:7" ht="45" x14ac:dyDescent="0.25">
      <c r="G351115" s="48" t="s">
        <v>451</v>
      </c>
    </row>
    <row r="351116" spans="7:7" ht="30" x14ac:dyDescent="0.25">
      <c r="G351116" s="48" t="s">
        <v>452</v>
      </c>
    </row>
    <row r="351117" spans="7:7" ht="30" x14ac:dyDescent="0.25">
      <c r="G351117" s="48" t="s">
        <v>453</v>
      </c>
    </row>
    <row r="351118" spans="7:7" ht="45" x14ac:dyDescent="0.25">
      <c r="G351118" s="48" t="s">
        <v>454</v>
      </c>
    </row>
    <row r="351119" spans="7:7" ht="30" x14ac:dyDescent="0.25">
      <c r="G351119" s="48" t="s">
        <v>455</v>
      </c>
    </row>
    <row r="351120" spans="7:7" ht="30" x14ac:dyDescent="0.25">
      <c r="G351120" s="48" t="s">
        <v>456</v>
      </c>
    </row>
    <row r="351121" spans="7:7" ht="30" x14ac:dyDescent="0.25">
      <c r="G351121" s="48" t="s">
        <v>457</v>
      </c>
    </row>
    <row r="351122" spans="7:7" ht="45" x14ac:dyDescent="0.25">
      <c r="G351122" s="48" t="s">
        <v>458</v>
      </c>
    </row>
    <row r="351123" spans="7:7" ht="45" x14ac:dyDescent="0.25">
      <c r="G351123" s="48" t="s">
        <v>459</v>
      </c>
    </row>
    <row r="351124" spans="7:7" ht="45" x14ac:dyDescent="0.25">
      <c r="G351124" s="48" t="s">
        <v>460</v>
      </c>
    </row>
    <row r="351125" spans="7:7" ht="30" x14ac:dyDescent="0.25">
      <c r="G351125" s="48" t="s">
        <v>461</v>
      </c>
    </row>
    <row r="351126" spans="7:7" ht="30" x14ac:dyDescent="0.25">
      <c r="G351126" s="48" t="s">
        <v>462</v>
      </c>
    </row>
    <row r="351127" spans="7:7" ht="30" x14ac:dyDescent="0.25">
      <c r="G351127" s="48" t="s">
        <v>463</v>
      </c>
    </row>
    <row r="351128" spans="7:7" ht="30" x14ac:dyDescent="0.25">
      <c r="G351128" s="48" t="s">
        <v>464</v>
      </c>
    </row>
    <row r="351129" spans="7:7" ht="30" x14ac:dyDescent="0.25">
      <c r="G351129" s="48" t="s">
        <v>465</v>
      </c>
    </row>
    <row r="351130" spans="7:7" ht="30" x14ac:dyDescent="0.25">
      <c r="G351130" s="48" t="s">
        <v>466</v>
      </c>
    </row>
    <row r="351131" spans="7:7" ht="30" x14ac:dyDescent="0.25">
      <c r="G351131" s="48" t="s">
        <v>467</v>
      </c>
    </row>
    <row r="351132" spans="7:7" ht="30" x14ac:dyDescent="0.25">
      <c r="G351132" s="48" t="s">
        <v>468</v>
      </c>
    </row>
    <row r="351133" spans="7:7" ht="30" x14ac:dyDescent="0.25">
      <c r="G351133" s="48" t="s">
        <v>469</v>
      </c>
    </row>
    <row r="351134" spans="7:7" ht="30" x14ac:dyDescent="0.25">
      <c r="G351134" s="48" t="s">
        <v>470</v>
      </c>
    </row>
    <row r="351135" spans="7:7" ht="30" x14ac:dyDescent="0.25">
      <c r="G351135" s="48" t="s">
        <v>471</v>
      </c>
    </row>
    <row r="351136" spans="7:7" ht="30" x14ac:dyDescent="0.25">
      <c r="G351136" s="48" t="s">
        <v>472</v>
      </c>
    </row>
    <row r="351137" spans="7:7" ht="30" x14ac:dyDescent="0.25">
      <c r="G351137" s="48" t="s">
        <v>473</v>
      </c>
    </row>
    <row r="351138" spans="7:7" ht="30" x14ac:dyDescent="0.25">
      <c r="G351138" s="48" t="s">
        <v>474</v>
      </c>
    </row>
    <row r="351139" spans="7:7" ht="30" x14ac:dyDescent="0.25">
      <c r="G351139" s="48" t="s">
        <v>475</v>
      </c>
    </row>
    <row r="351140" spans="7:7" ht="30" x14ac:dyDescent="0.25">
      <c r="G351140" s="48" t="s">
        <v>476</v>
      </c>
    </row>
    <row r="351141" spans="7:7" ht="45" x14ac:dyDescent="0.25">
      <c r="G351141" s="48" t="s">
        <v>477</v>
      </c>
    </row>
    <row r="351142" spans="7:7" ht="30" x14ac:dyDescent="0.25">
      <c r="G351142" s="48" t="s">
        <v>478</v>
      </c>
    </row>
    <row r="351143" spans="7:7" ht="30" x14ac:dyDescent="0.25">
      <c r="G351143" s="48" t="s">
        <v>479</v>
      </c>
    </row>
    <row r="351144" spans="7:7" ht="30" x14ac:dyDescent="0.25">
      <c r="G351144" s="48" t="s">
        <v>480</v>
      </c>
    </row>
    <row r="351145" spans="7:7" ht="45" x14ac:dyDescent="0.25">
      <c r="G351145" s="48" t="s">
        <v>481</v>
      </c>
    </row>
    <row r="351146" spans="7:7" ht="30" x14ac:dyDescent="0.25">
      <c r="G351146" s="48" t="s">
        <v>482</v>
      </c>
    </row>
    <row r="351147" spans="7:7" ht="45" x14ac:dyDescent="0.25">
      <c r="G351147" s="48" t="s">
        <v>483</v>
      </c>
    </row>
    <row r="351148" spans="7:7" ht="45" x14ac:dyDescent="0.25">
      <c r="G351148" s="48" t="s">
        <v>484</v>
      </c>
    </row>
    <row r="351149" spans="7:7" ht="30" x14ac:dyDescent="0.25">
      <c r="G351149" s="48" t="s">
        <v>485</v>
      </c>
    </row>
    <row r="351150" spans="7:7" ht="30" x14ac:dyDescent="0.25">
      <c r="G351150" s="48" t="s">
        <v>486</v>
      </c>
    </row>
    <row r="351151" spans="7:7" ht="30" x14ac:dyDescent="0.25">
      <c r="G351151" s="48" t="s">
        <v>487</v>
      </c>
    </row>
    <row r="351152" spans="7:7" ht="30" x14ac:dyDescent="0.25">
      <c r="G351152" s="48" t="s">
        <v>488</v>
      </c>
    </row>
    <row r="351153" spans="7:7" ht="45" x14ac:dyDescent="0.25">
      <c r="G351153" s="48" t="s">
        <v>489</v>
      </c>
    </row>
    <row r="351154" spans="7:7" ht="30" x14ac:dyDescent="0.25">
      <c r="G351154" s="48" t="s">
        <v>490</v>
      </c>
    </row>
    <row r="351155" spans="7:7" ht="30" x14ac:dyDescent="0.25">
      <c r="G351155" s="48" t="s">
        <v>491</v>
      </c>
    </row>
    <row r="351156" spans="7:7" ht="30" x14ac:dyDescent="0.25">
      <c r="G351156" s="48" t="s">
        <v>492</v>
      </c>
    </row>
    <row r="351157" spans="7:7" ht="45" x14ac:dyDescent="0.25">
      <c r="G351157" s="48" t="s">
        <v>493</v>
      </c>
    </row>
    <row r="351158" spans="7:7" ht="30" x14ac:dyDescent="0.25">
      <c r="G351158" s="48" t="s">
        <v>494</v>
      </c>
    </row>
    <row r="351159" spans="7:7" ht="30" x14ac:dyDescent="0.25">
      <c r="G351159" s="48" t="s">
        <v>495</v>
      </c>
    </row>
    <row r="351160" spans="7:7" ht="30" x14ac:dyDescent="0.25">
      <c r="G351160" s="48" t="s">
        <v>496</v>
      </c>
    </row>
    <row r="351161" spans="7:7" ht="45" x14ac:dyDescent="0.25">
      <c r="G351161" s="48" t="s">
        <v>497</v>
      </c>
    </row>
    <row r="351162" spans="7:7" ht="30" x14ac:dyDescent="0.25">
      <c r="G351162" s="48" t="s">
        <v>498</v>
      </c>
    </row>
    <row r="351163" spans="7:7" ht="45" x14ac:dyDescent="0.25">
      <c r="G351163" s="48" t="s">
        <v>499</v>
      </c>
    </row>
    <row r="351164" spans="7:7" ht="45" x14ac:dyDescent="0.25">
      <c r="G351164" s="48" t="s">
        <v>500</v>
      </c>
    </row>
    <row r="351165" spans="7:7" ht="30" x14ac:dyDescent="0.25">
      <c r="G351165" s="48" t="s">
        <v>501</v>
      </c>
    </row>
    <row r="351166" spans="7:7" ht="45" x14ac:dyDescent="0.25">
      <c r="G351166" s="48" t="s">
        <v>502</v>
      </c>
    </row>
    <row r="351167" spans="7:7" ht="30" x14ac:dyDescent="0.25">
      <c r="G351167" s="48" t="s">
        <v>503</v>
      </c>
    </row>
    <row r="351168" spans="7:7" ht="30" x14ac:dyDescent="0.25">
      <c r="G351168" s="48" t="s">
        <v>504</v>
      </c>
    </row>
    <row r="351169" spans="7:7" ht="30" x14ac:dyDescent="0.25">
      <c r="G351169" s="48" t="s">
        <v>505</v>
      </c>
    </row>
    <row r="351170" spans="7:7" ht="30" x14ac:dyDescent="0.25">
      <c r="G351170" s="48" t="s">
        <v>506</v>
      </c>
    </row>
    <row r="351171" spans="7:7" ht="45" x14ac:dyDescent="0.25">
      <c r="G351171" s="48" t="s">
        <v>507</v>
      </c>
    </row>
    <row r="351172" spans="7:7" ht="45" x14ac:dyDescent="0.25">
      <c r="G351172" s="48" t="s">
        <v>508</v>
      </c>
    </row>
    <row r="351173" spans="7:7" ht="45" x14ac:dyDescent="0.25">
      <c r="G351173" s="48" t="s">
        <v>509</v>
      </c>
    </row>
    <row r="351174" spans="7:7" ht="30" x14ac:dyDescent="0.25">
      <c r="G351174" s="48" t="s">
        <v>510</v>
      </c>
    </row>
    <row r="351175" spans="7:7" ht="45" x14ac:dyDescent="0.25">
      <c r="G351175" s="48" t="s">
        <v>511</v>
      </c>
    </row>
    <row r="351176" spans="7:7" ht="30" x14ac:dyDescent="0.25">
      <c r="G351176" s="48" t="s">
        <v>512</v>
      </c>
    </row>
    <row r="351177" spans="7:7" ht="30" x14ac:dyDescent="0.25">
      <c r="G351177" s="48" t="s">
        <v>513</v>
      </c>
    </row>
    <row r="351178" spans="7:7" ht="45" x14ac:dyDescent="0.25">
      <c r="G351178" s="48" t="s">
        <v>514</v>
      </c>
    </row>
    <row r="351179" spans="7:7" ht="30" x14ac:dyDescent="0.25">
      <c r="G351179" s="48" t="s">
        <v>515</v>
      </c>
    </row>
    <row r="351180" spans="7:7" ht="30" x14ac:dyDescent="0.25">
      <c r="G351180" s="48" t="s">
        <v>516</v>
      </c>
    </row>
    <row r="351181" spans="7:7" ht="45" x14ac:dyDescent="0.25">
      <c r="G351181" s="48" t="s">
        <v>517</v>
      </c>
    </row>
    <row r="351182" spans="7:7" ht="30" x14ac:dyDescent="0.25">
      <c r="G351182" s="48" t="s">
        <v>518</v>
      </c>
    </row>
    <row r="351183" spans="7:7" ht="30" x14ac:dyDescent="0.25">
      <c r="G351183" s="48" t="s">
        <v>519</v>
      </c>
    </row>
    <row r="351184" spans="7:7" ht="30" x14ac:dyDescent="0.25">
      <c r="G351184" s="48" t="s">
        <v>520</v>
      </c>
    </row>
    <row r="351185" spans="7:7" ht="45" x14ac:dyDescent="0.25">
      <c r="G351185" s="48" t="s">
        <v>521</v>
      </c>
    </row>
    <row r="351186" spans="7:7" ht="30" x14ac:dyDescent="0.25">
      <c r="G351186" s="48" t="s">
        <v>522</v>
      </c>
    </row>
    <row r="351187" spans="7:7" ht="30" x14ac:dyDescent="0.25">
      <c r="G351187" s="48" t="s">
        <v>523</v>
      </c>
    </row>
    <row r="351188" spans="7:7" ht="30" x14ac:dyDescent="0.25">
      <c r="G351188" s="48" t="s">
        <v>524</v>
      </c>
    </row>
    <row r="351189" spans="7:7" ht="30" x14ac:dyDescent="0.25">
      <c r="G351189" s="48" t="s">
        <v>525</v>
      </c>
    </row>
    <row r="351190" spans="7:7" ht="30" x14ac:dyDescent="0.25">
      <c r="G351190" s="48" t="s">
        <v>526</v>
      </c>
    </row>
    <row r="351191" spans="7:7" ht="30" x14ac:dyDescent="0.25">
      <c r="G351191" s="48" t="s">
        <v>527</v>
      </c>
    </row>
    <row r="351192" spans="7:7" ht="30" x14ac:dyDescent="0.25">
      <c r="G351192" s="48" t="s">
        <v>528</v>
      </c>
    </row>
    <row r="351193" spans="7:7" ht="45" x14ac:dyDescent="0.25">
      <c r="G351193" s="48" t="s">
        <v>529</v>
      </c>
    </row>
    <row r="351194" spans="7:7" ht="30" x14ac:dyDescent="0.25">
      <c r="G351194" s="48" t="s">
        <v>530</v>
      </c>
    </row>
    <row r="351195" spans="7:7" ht="30" x14ac:dyDescent="0.25">
      <c r="G351195" s="48" t="s">
        <v>531</v>
      </c>
    </row>
    <row r="351196" spans="7:7" ht="30" x14ac:dyDescent="0.25">
      <c r="G351196" s="48" t="s">
        <v>532</v>
      </c>
    </row>
    <row r="351197" spans="7:7" ht="30" x14ac:dyDescent="0.25">
      <c r="G351197" s="48" t="s">
        <v>533</v>
      </c>
    </row>
    <row r="351198" spans="7:7" ht="30" x14ac:dyDescent="0.25">
      <c r="G351198" s="48" t="s">
        <v>534</v>
      </c>
    </row>
    <row r="351199" spans="7:7" ht="30" x14ac:dyDescent="0.25">
      <c r="G351199" s="48" t="s">
        <v>535</v>
      </c>
    </row>
    <row r="351200" spans="7:7" ht="45" x14ac:dyDescent="0.25">
      <c r="G351200" s="48" t="s">
        <v>536</v>
      </c>
    </row>
    <row r="351201" spans="7:7" ht="45" x14ac:dyDescent="0.25">
      <c r="G351201" s="48" t="s">
        <v>537</v>
      </c>
    </row>
    <row r="351202" spans="7:7" ht="45" x14ac:dyDescent="0.25">
      <c r="G351202" s="48" t="s">
        <v>538</v>
      </c>
    </row>
    <row r="351203" spans="7:7" ht="30" x14ac:dyDescent="0.25">
      <c r="G351203" s="48" t="s">
        <v>539</v>
      </c>
    </row>
    <row r="351204" spans="7:7" ht="45" x14ac:dyDescent="0.25">
      <c r="G351204" s="48" t="s">
        <v>540</v>
      </c>
    </row>
    <row r="351205" spans="7:7" ht="45" x14ac:dyDescent="0.25">
      <c r="G351205" s="48" t="s">
        <v>541</v>
      </c>
    </row>
    <row r="351206" spans="7:7" ht="45" x14ac:dyDescent="0.25">
      <c r="G351206" s="48" t="s">
        <v>542</v>
      </c>
    </row>
    <row r="351207" spans="7:7" ht="30" x14ac:dyDescent="0.25">
      <c r="G351207" s="48" t="s">
        <v>543</v>
      </c>
    </row>
    <row r="351208" spans="7:7" ht="45" x14ac:dyDescent="0.25">
      <c r="G351208" s="48" t="s">
        <v>544</v>
      </c>
    </row>
    <row r="351209" spans="7:7" ht="30" x14ac:dyDescent="0.25">
      <c r="G351209" s="48" t="s">
        <v>545</v>
      </c>
    </row>
    <row r="351210" spans="7:7" ht="45" x14ac:dyDescent="0.25">
      <c r="G351210" s="48" t="s">
        <v>546</v>
      </c>
    </row>
    <row r="351211" spans="7:7" ht="30" x14ac:dyDescent="0.25">
      <c r="G351211" s="48" t="s">
        <v>547</v>
      </c>
    </row>
    <row r="351212" spans="7:7" ht="45" x14ac:dyDescent="0.25">
      <c r="G351212" s="48" t="s">
        <v>548</v>
      </c>
    </row>
    <row r="351213" spans="7:7" ht="30" x14ac:dyDescent="0.25">
      <c r="G351213" s="48" t="s">
        <v>549</v>
      </c>
    </row>
    <row r="351214" spans="7:7" ht="45" x14ac:dyDescent="0.25">
      <c r="G351214" s="48" t="s">
        <v>550</v>
      </c>
    </row>
    <row r="351215" spans="7:7" ht="30" x14ac:dyDescent="0.25">
      <c r="G351215" s="48" t="s">
        <v>551</v>
      </c>
    </row>
    <row r="351216" spans="7:7" ht="30" x14ac:dyDescent="0.25">
      <c r="G351216" s="48" t="s">
        <v>552</v>
      </c>
    </row>
    <row r="351217" spans="7:7" ht="45" x14ac:dyDescent="0.25">
      <c r="G351217" s="48" t="s">
        <v>553</v>
      </c>
    </row>
    <row r="351218" spans="7:7" ht="30" x14ac:dyDescent="0.25">
      <c r="G351218" s="48" t="s">
        <v>554</v>
      </c>
    </row>
    <row r="351219" spans="7:7" ht="45" x14ac:dyDescent="0.25">
      <c r="G351219" s="48" t="s">
        <v>555</v>
      </c>
    </row>
    <row r="351220" spans="7:7" ht="30" x14ac:dyDescent="0.25">
      <c r="G351220" s="48" t="s">
        <v>556</v>
      </c>
    </row>
    <row r="351221" spans="7:7" ht="30" x14ac:dyDescent="0.25">
      <c r="G351221" s="48" t="s">
        <v>557</v>
      </c>
    </row>
    <row r="351222" spans="7:7" ht="30" x14ac:dyDescent="0.25">
      <c r="G351222" s="48" t="s">
        <v>558</v>
      </c>
    </row>
    <row r="351223" spans="7:7" ht="30" x14ac:dyDescent="0.25">
      <c r="G351223" s="48" t="s">
        <v>559</v>
      </c>
    </row>
    <row r="351224" spans="7:7" ht="30" x14ac:dyDescent="0.25">
      <c r="G351224" s="48" t="s">
        <v>560</v>
      </c>
    </row>
    <row r="351225" spans="7:7" ht="30" x14ac:dyDescent="0.25">
      <c r="G351225" s="48" t="s">
        <v>561</v>
      </c>
    </row>
    <row r="351226" spans="7:7" ht="30" x14ac:dyDescent="0.25">
      <c r="G351226" s="48" t="s">
        <v>562</v>
      </c>
    </row>
    <row r="351227" spans="7:7" ht="30" x14ac:dyDescent="0.25">
      <c r="G351227" s="48" t="s">
        <v>563</v>
      </c>
    </row>
    <row r="351228" spans="7:7" ht="30" x14ac:dyDescent="0.25">
      <c r="G351228" s="48" t="s">
        <v>564</v>
      </c>
    </row>
    <row r="351229" spans="7:7" ht="30" x14ac:dyDescent="0.25">
      <c r="G351229" s="48" t="s">
        <v>565</v>
      </c>
    </row>
    <row r="351230" spans="7:7" ht="45" x14ac:dyDescent="0.25">
      <c r="G351230" s="48" t="s">
        <v>566</v>
      </c>
    </row>
    <row r="351231" spans="7:7" ht="30" x14ac:dyDescent="0.25">
      <c r="G351231" s="48" t="s">
        <v>567</v>
      </c>
    </row>
    <row r="351232" spans="7:7" ht="30" x14ac:dyDescent="0.25">
      <c r="G351232" s="48" t="s">
        <v>568</v>
      </c>
    </row>
    <row r="351233" spans="7:7" ht="45" x14ac:dyDescent="0.25">
      <c r="G351233" s="48" t="s">
        <v>569</v>
      </c>
    </row>
    <row r="351234" spans="7:7" ht="30" x14ac:dyDescent="0.25">
      <c r="G351234" s="48" t="s">
        <v>570</v>
      </c>
    </row>
    <row r="351235" spans="7:7" ht="30" x14ac:dyDescent="0.25">
      <c r="G351235" s="48" t="s">
        <v>571</v>
      </c>
    </row>
    <row r="351236" spans="7:7" ht="45" x14ac:dyDescent="0.25">
      <c r="G351236" s="48" t="s">
        <v>572</v>
      </c>
    </row>
    <row r="351237" spans="7:7" ht="30" x14ac:dyDescent="0.25">
      <c r="G351237" s="48" t="s">
        <v>573</v>
      </c>
    </row>
    <row r="351238" spans="7:7" ht="30" x14ac:dyDescent="0.25">
      <c r="G351238" s="48" t="s">
        <v>574</v>
      </c>
    </row>
    <row r="351239" spans="7:7" ht="45" x14ac:dyDescent="0.25">
      <c r="G351239" s="48" t="s">
        <v>575</v>
      </c>
    </row>
    <row r="351240" spans="7:7" ht="30" x14ac:dyDescent="0.25">
      <c r="G351240" s="48" t="s">
        <v>576</v>
      </c>
    </row>
    <row r="351241" spans="7:7" ht="30" x14ac:dyDescent="0.25">
      <c r="G351241" s="48" t="s">
        <v>577</v>
      </c>
    </row>
    <row r="351242" spans="7:7" ht="30" x14ac:dyDescent="0.25">
      <c r="G351242" s="48" t="s">
        <v>578</v>
      </c>
    </row>
    <row r="351243" spans="7:7" ht="30" x14ac:dyDescent="0.25">
      <c r="G351243" s="48" t="s">
        <v>579</v>
      </c>
    </row>
    <row r="351244" spans="7:7" ht="30" x14ac:dyDescent="0.25">
      <c r="G351244" s="48" t="s">
        <v>580</v>
      </c>
    </row>
    <row r="351245" spans="7:7" ht="45" x14ac:dyDescent="0.25">
      <c r="G351245" s="48" t="s">
        <v>581</v>
      </c>
    </row>
    <row r="351246" spans="7:7" ht="30" x14ac:dyDescent="0.25">
      <c r="G351246" s="48" t="s">
        <v>582</v>
      </c>
    </row>
    <row r="351247" spans="7:7" ht="30" x14ac:dyDescent="0.25">
      <c r="G351247" s="48" t="s">
        <v>583</v>
      </c>
    </row>
    <row r="351248" spans="7:7" ht="30" x14ac:dyDescent="0.25">
      <c r="G351248" s="48" t="s">
        <v>584</v>
      </c>
    </row>
    <row r="351249" spans="7:7" ht="30" x14ac:dyDescent="0.25">
      <c r="G351249" s="48" t="s">
        <v>585</v>
      </c>
    </row>
    <row r="351250" spans="7:7" ht="30" x14ac:dyDescent="0.25">
      <c r="G351250" s="48" t="s">
        <v>586</v>
      </c>
    </row>
    <row r="351251" spans="7:7" ht="30" x14ac:dyDescent="0.25">
      <c r="G351251" s="48" t="s">
        <v>587</v>
      </c>
    </row>
    <row r="351252" spans="7:7" ht="30" x14ac:dyDescent="0.25">
      <c r="G351252" s="48" t="s">
        <v>588</v>
      </c>
    </row>
    <row r="351253" spans="7:7" ht="30" x14ac:dyDescent="0.25">
      <c r="G351253" s="48" t="s">
        <v>589</v>
      </c>
    </row>
    <row r="351254" spans="7:7" ht="30" x14ac:dyDescent="0.25">
      <c r="G351254" s="48" t="s">
        <v>590</v>
      </c>
    </row>
    <row r="351255" spans="7:7" ht="30" x14ac:dyDescent="0.25">
      <c r="G351255" s="48" t="s">
        <v>591</v>
      </c>
    </row>
    <row r="351256" spans="7:7" ht="45" x14ac:dyDescent="0.25">
      <c r="G351256" s="48" t="s">
        <v>592</v>
      </c>
    </row>
    <row r="351257" spans="7:7" ht="30" x14ac:dyDescent="0.25">
      <c r="G351257" s="48" t="s">
        <v>593</v>
      </c>
    </row>
    <row r="351258" spans="7:7" ht="30" x14ac:dyDescent="0.25">
      <c r="G351258" s="48" t="s">
        <v>594</v>
      </c>
    </row>
    <row r="351259" spans="7:7" ht="45" x14ac:dyDescent="0.25">
      <c r="G351259" s="48" t="s">
        <v>595</v>
      </c>
    </row>
    <row r="351260" spans="7:7" ht="30" x14ac:dyDescent="0.25">
      <c r="G351260" s="48" t="s">
        <v>596</v>
      </c>
    </row>
    <row r="351261" spans="7:7" ht="30" x14ac:dyDescent="0.25">
      <c r="G351261" s="48" t="s">
        <v>597</v>
      </c>
    </row>
    <row r="351262" spans="7:7" ht="30" x14ac:dyDescent="0.25">
      <c r="G351262" s="48" t="s">
        <v>598</v>
      </c>
    </row>
    <row r="351263" spans="7:7" ht="30" x14ac:dyDescent="0.25">
      <c r="G351263" s="48" t="s">
        <v>599</v>
      </c>
    </row>
    <row r="351264" spans="7:7" ht="30" x14ac:dyDescent="0.25">
      <c r="G351264" s="48" t="s">
        <v>600</v>
      </c>
    </row>
    <row r="351265" spans="7:7" ht="30" x14ac:dyDescent="0.25">
      <c r="G351265" s="48" t="s">
        <v>601</v>
      </c>
    </row>
    <row r="351266" spans="7:7" ht="45" x14ac:dyDescent="0.25">
      <c r="G351266" s="48" t="s">
        <v>602</v>
      </c>
    </row>
    <row r="351267" spans="7:7" ht="30" x14ac:dyDescent="0.25">
      <c r="G351267" s="48" t="s">
        <v>603</v>
      </c>
    </row>
    <row r="351268" spans="7:7" ht="30" x14ac:dyDescent="0.25">
      <c r="G351268" s="48" t="s">
        <v>604</v>
      </c>
    </row>
    <row r="351269" spans="7:7" ht="30" x14ac:dyDescent="0.25">
      <c r="G351269" s="48" t="s">
        <v>605</v>
      </c>
    </row>
    <row r="351270" spans="7:7" ht="30" x14ac:dyDescent="0.25">
      <c r="G351270" s="48" t="s">
        <v>606</v>
      </c>
    </row>
    <row r="351271" spans="7:7" ht="30" x14ac:dyDescent="0.25">
      <c r="G351271" s="48" t="s">
        <v>607</v>
      </c>
    </row>
    <row r="351272" spans="7:7" ht="30" x14ac:dyDescent="0.25">
      <c r="G351272" s="48" t="s">
        <v>608</v>
      </c>
    </row>
    <row r="351273" spans="7:7" ht="45" x14ac:dyDescent="0.25">
      <c r="G351273" s="48" t="s">
        <v>609</v>
      </c>
    </row>
    <row r="351274" spans="7:7" ht="30" x14ac:dyDescent="0.25">
      <c r="G351274" s="48" t="s">
        <v>610</v>
      </c>
    </row>
    <row r="351275" spans="7:7" ht="30" x14ac:dyDescent="0.25">
      <c r="G351275" s="48" t="s">
        <v>611</v>
      </c>
    </row>
    <row r="351276" spans="7:7" ht="30" x14ac:dyDescent="0.25">
      <c r="G351276" s="48" t="s">
        <v>612</v>
      </c>
    </row>
    <row r="351277" spans="7:7" ht="30" x14ac:dyDescent="0.25">
      <c r="G351277" s="48" t="s">
        <v>613</v>
      </c>
    </row>
    <row r="351278" spans="7:7" ht="30" x14ac:dyDescent="0.25">
      <c r="G351278" s="48" t="s">
        <v>614</v>
      </c>
    </row>
    <row r="351279" spans="7:7" ht="30" x14ac:dyDescent="0.25">
      <c r="G351279" s="48" t="s">
        <v>615</v>
      </c>
    </row>
    <row r="351280" spans="7:7" ht="30" x14ac:dyDescent="0.25">
      <c r="G351280" s="48" t="s">
        <v>616</v>
      </c>
    </row>
    <row r="351281" spans="7:7" ht="30" x14ac:dyDescent="0.25">
      <c r="G351281" s="48" t="s">
        <v>617</v>
      </c>
    </row>
    <row r="351282" spans="7:7" ht="30" x14ac:dyDescent="0.25">
      <c r="G351282" s="48" t="s">
        <v>618</v>
      </c>
    </row>
    <row r="351283" spans="7:7" ht="30" x14ac:dyDescent="0.25">
      <c r="G351283" s="48" t="s">
        <v>619</v>
      </c>
    </row>
    <row r="351284" spans="7:7" ht="30" x14ac:dyDescent="0.25">
      <c r="G351284" s="48" t="s">
        <v>620</v>
      </c>
    </row>
    <row r="351285" spans="7:7" ht="30" x14ac:dyDescent="0.25">
      <c r="G351285" s="48" t="s">
        <v>621</v>
      </c>
    </row>
    <row r="351286" spans="7:7" ht="30" x14ac:dyDescent="0.25">
      <c r="G351286" s="48" t="s">
        <v>622</v>
      </c>
    </row>
    <row r="351287" spans="7:7" ht="30" x14ac:dyDescent="0.25">
      <c r="G351287" s="48" t="s">
        <v>623</v>
      </c>
    </row>
    <row r="351288" spans="7:7" ht="30" x14ac:dyDescent="0.25">
      <c r="G351288" s="48" t="s">
        <v>624</v>
      </c>
    </row>
    <row r="351289" spans="7:7" ht="30" x14ac:dyDescent="0.25">
      <c r="G351289" s="48" t="s">
        <v>625</v>
      </c>
    </row>
    <row r="351290" spans="7:7" ht="30" x14ac:dyDescent="0.25">
      <c r="G351290" s="48" t="s">
        <v>626</v>
      </c>
    </row>
    <row r="351291" spans="7:7" ht="30" x14ac:dyDescent="0.25">
      <c r="G351291" s="48" t="s">
        <v>627</v>
      </c>
    </row>
    <row r="351292" spans="7:7" ht="30" x14ac:dyDescent="0.25">
      <c r="G351292" s="48" t="s">
        <v>628</v>
      </c>
    </row>
    <row r="351293" spans="7:7" ht="30" x14ac:dyDescent="0.25">
      <c r="G351293" s="48" t="s">
        <v>629</v>
      </c>
    </row>
    <row r="351294" spans="7:7" ht="30" x14ac:dyDescent="0.25">
      <c r="G351294" s="48" t="s">
        <v>630</v>
      </c>
    </row>
    <row r="351295" spans="7:7" ht="30" x14ac:dyDescent="0.25">
      <c r="G351295" s="48" t="s">
        <v>631</v>
      </c>
    </row>
    <row r="351296" spans="7:7" ht="30" x14ac:dyDescent="0.25">
      <c r="G351296" s="48" t="s">
        <v>632</v>
      </c>
    </row>
    <row r="351297" spans="7:7" ht="30" x14ac:dyDescent="0.25">
      <c r="G351297" s="48" t="s">
        <v>633</v>
      </c>
    </row>
    <row r="351298" spans="7:7" ht="30" x14ac:dyDescent="0.25">
      <c r="G351298" s="48" t="s">
        <v>634</v>
      </c>
    </row>
    <row r="351299" spans="7:7" ht="30" x14ac:dyDescent="0.25">
      <c r="G351299" s="48" t="s">
        <v>635</v>
      </c>
    </row>
    <row r="351300" spans="7:7" ht="30" x14ac:dyDescent="0.25">
      <c r="G351300" s="48" t="s">
        <v>636</v>
      </c>
    </row>
    <row r="351301" spans="7:7" ht="45" x14ac:dyDescent="0.25">
      <c r="G351301" s="48" t="s">
        <v>637</v>
      </c>
    </row>
    <row r="351302" spans="7:7" ht="30" x14ac:dyDescent="0.25">
      <c r="G351302" s="48" t="s">
        <v>638</v>
      </c>
    </row>
    <row r="351303" spans="7:7" ht="30" x14ac:dyDescent="0.25">
      <c r="G351303" s="48" t="s">
        <v>639</v>
      </c>
    </row>
    <row r="351304" spans="7:7" ht="30" x14ac:dyDescent="0.25">
      <c r="G351304" s="48" t="s">
        <v>640</v>
      </c>
    </row>
    <row r="351305" spans="7:7" ht="30" x14ac:dyDescent="0.25">
      <c r="G351305" s="48" t="s">
        <v>641</v>
      </c>
    </row>
    <row r="351306" spans="7:7" ht="45" x14ac:dyDescent="0.25">
      <c r="G351306" s="48" t="s">
        <v>642</v>
      </c>
    </row>
    <row r="351307" spans="7:7" ht="30" x14ac:dyDescent="0.25">
      <c r="G351307" s="48" t="s">
        <v>643</v>
      </c>
    </row>
    <row r="351308" spans="7:7" ht="30" x14ac:dyDescent="0.25">
      <c r="G351308" s="48" t="s">
        <v>644</v>
      </c>
    </row>
    <row r="351309" spans="7:7" ht="45" x14ac:dyDescent="0.25">
      <c r="G351309" s="48" t="s">
        <v>645</v>
      </c>
    </row>
    <row r="351310" spans="7:7" ht="30" x14ac:dyDescent="0.25">
      <c r="G351310" s="48" t="s">
        <v>646</v>
      </c>
    </row>
    <row r="351311" spans="7:7" ht="45" x14ac:dyDescent="0.25">
      <c r="G351311" s="48" t="s">
        <v>647</v>
      </c>
    </row>
    <row r="351312" spans="7:7" ht="30" x14ac:dyDescent="0.25">
      <c r="G351312" s="48" t="s">
        <v>648</v>
      </c>
    </row>
    <row r="351313" spans="7:7" ht="30" x14ac:dyDescent="0.25">
      <c r="G351313" s="48" t="s">
        <v>649</v>
      </c>
    </row>
    <row r="351314" spans="7:7" ht="30" x14ac:dyDescent="0.25">
      <c r="G351314" s="48" t="s">
        <v>650</v>
      </c>
    </row>
    <row r="351315" spans="7:7" ht="30" x14ac:dyDescent="0.25">
      <c r="G351315" s="48" t="s">
        <v>651</v>
      </c>
    </row>
    <row r="351316" spans="7:7" ht="30" x14ac:dyDescent="0.25">
      <c r="G351316" s="48" t="s">
        <v>652</v>
      </c>
    </row>
    <row r="351317" spans="7:7" ht="30" x14ac:dyDescent="0.25">
      <c r="G351317" s="48" t="s">
        <v>653</v>
      </c>
    </row>
    <row r="351318" spans="7:7" ht="45" x14ac:dyDescent="0.25">
      <c r="G351318" s="48" t="s">
        <v>654</v>
      </c>
    </row>
    <row r="351319" spans="7:7" ht="30" x14ac:dyDescent="0.25">
      <c r="G351319" s="48" t="s">
        <v>655</v>
      </c>
    </row>
    <row r="351320" spans="7:7" ht="30" x14ac:dyDescent="0.25">
      <c r="G351320" s="48" t="s">
        <v>656</v>
      </c>
    </row>
    <row r="351321" spans="7:7" ht="30" x14ac:dyDescent="0.25">
      <c r="G351321" s="48" t="s">
        <v>657</v>
      </c>
    </row>
    <row r="351322" spans="7:7" ht="30" x14ac:dyDescent="0.25">
      <c r="G351322" s="48" t="s">
        <v>658</v>
      </c>
    </row>
    <row r="351323" spans="7:7" ht="45" x14ac:dyDescent="0.25">
      <c r="G351323" s="48" t="s">
        <v>659</v>
      </c>
    </row>
    <row r="351324" spans="7:7" ht="30" x14ac:dyDescent="0.25">
      <c r="G351324" s="48" t="s">
        <v>660</v>
      </c>
    </row>
    <row r="351325" spans="7:7" ht="30" x14ac:dyDescent="0.25">
      <c r="G351325" s="48" t="s">
        <v>661</v>
      </c>
    </row>
    <row r="351326" spans="7:7" ht="30" x14ac:dyDescent="0.25">
      <c r="G351326" s="48" t="s">
        <v>662</v>
      </c>
    </row>
    <row r="351327" spans="7:7" ht="30" x14ac:dyDescent="0.25">
      <c r="G351327" s="48" t="s">
        <v>663</v>
      </c>
    </row>
    <row r="351328" spans="7:7" ht="30" x14ac:dyDescent="0.25">
      <c r="G351328" s="48" t="s">
        <v>664</v>
      </c>
    </row>
    <row r="351329" spans="7:7" ht="30" x14ac:dyDescent="0.25">
      <c r="G351329" s="48" t="s">
        <v>665</v>
      </c>
    </row>
    <row r="351330" spans="7:7" ht="30" x14ac:dyDescent="0.25">
      <c r="G351330" s="48" t="s">
        <v>666</v>
      </c>
    </row>
    <row r="351331" spans="7:7" ht="30" x14ac:dyDescent="0.25">
      <c r="G351331" s="48" t="s">
        <v>667</v>
      </c>
    </row>
    <row r="351332" spans="7:7" ht="30" x14ac:dyDescent="0.25">
      <c r="G351332" s="48" t="s">
        <v>668</v>
      </c>
    </row>
    <row r="351333" spans="7:7" ht="30" x14ac:dyDescent="0.25">
      <c r="G351333" s="48" t="s">
        <v>669</v>
      </c>
    </row>
    <row r="351334" spans="7:7" ht="30" x14ac:dyDescent="0.25">
      <c r="G351334" s="48" t="s">
        <v>670</v>
      </c>
    </row>
    <row r="351335" spans="7:7" ht="30" x14ac:dyDescent="0.25">
      <c r="G351335" s="48" t="s">
        <v>671</v>
      </c>
    </row>
    <row r="351336" spans="7:7" ht="30" x14ac:dyDescent="0.25">
      <c r="G351336" s="48" t="s">
        <v>672</v>
      </c>
    </row>
    <row r="351337" spans="7:7" ht="30" x14ac:dyDescent="0.25">
      <c r="G351337" s="48" t="s">
        <v>673</v>
      </c>
    </row>
    <row r="351338" spans="7:7" ht="30" x14ac:dyDescent="0.25">
      <c r="G351338" s="48" t="s">
        <v>674</v>
      </c>
    </row>
    <row r="351339" spans="7:7" ht="30" x14ac:dyDescent="0.25">
      <c r="G351339" s="48" t="s">
        <v>675</v>
      </c>
    </row>
    <row r="351340" spans="7:7" ht="45" x14ac:dyDescent="0.25">
      <c r="G351340" s="48" t="s">
        <v>676</v>
      </c>
    </row>
    <row r="351341" spans="7:7" ht="30" x14ac:dyDescent="0.25">
      <c r="G351341" s="48" t="s">
        <v>677</v>
      </c>
    </row>
    <row r="351342" spans="7:7" ht="30" x14ac:dyDescent="0.25">
      <c r="G351342" s="48" t="s">
        <v>678</v>
      </c>
    </row>
    <row r="351343" spans="7:7" ht="45" x14ac:dyDescent="0.25">
      <c r="G351343" s="48" t="s">
        <v>679</v>
      </c>
    </row>
    <row r="351344" spans="7:7" ht="30" x14ac:dyDescent="0.25">
      <c r="G351344" s="48" t="s">
        <v>680</v>
      </c>
    </row>
    <row r="351345" spans="7:7" ht="30" x14ac:dyDescent="0.25">
      <c r="G351345" s="48" t="s">
        <v>681</v>
      </c>
    </row>
    <row r="351346" spans="7:7" ht="30" x14ac:dyDescent="0.25">
      <c r="G351346" s="48" t="s">
        <v>682</v>
      </c>
    </row>
    <row r="351347" spans="7:7" ht="30" x14ac:dyDescent="0.25">
      <c r="G351347" s="48" t="s">
        <v>683</v>
      </c>
    </row>
    <row r="351348" spans="7:7" ht="30" x14ac:dyDescent="0.25">
      <c r="G351348" s="48" t="s">
        <v>684</v>
      </c>
    </row>
    <row r="351349" spans="7:7" ht="30" x14ac:dyDescent="0.25">
      <c r="G351349" s="48" t="s">
        <v>685</v>
      </c>
    </row>
    <row r="351350" spans="7:7" ht="30" x14ac:dyDescent="0.25">
      <c r="G351350" s="48" t="s">
        <v>686</v>
      </c>
    </row>
    <row r="351351" spans="7:7" ht="30" x14ac:dyDescent="0.25">
      <c r="G351351" s="48" t="s">
        <v>687</v>
      </c>
    </row>
    <row r="351352" spans="7:7" ht="30" x14ac:dyDescent="0.25">
      <c r="G351352" s="48" t="s">
        <v>688</v>
      </c>
    </row>
    <row r="351353" spans="7:7" ht="45" x14ac:dyDescent="0.25">
      <c r="G351353" s="48" t="s">
        <v>689</v>
      </c>
    </row>
    <row r="351354" spans="7:7" ht="30" x14ac:dyDescent="0.25">
      <c r="G351354" s="48" t="s">
        <v>690</v>
      </c>
    </row>
    <row r="351355" spans="7:7" ht="45" x14ac:dyDescent="0.25">
      <c r="G351355" s="48" t="s">
        <v>691</v>
      </c>
    </row>
    <row r="351356" spans="7:7" ht="45" x14ac:dyDescent="0.25">
      <c r="G351356" s="48" t="s">
        <v>692</v>
      </c>
    </row>
    <row r="351357" spans="7:7" ht="30" x14ac:dyDescent="0.25">
      <c r="G351357" s="48" t="s">
        <v>693</v>
      </c>
    </row>
    <row r="351358" spans="7:7" ht="30" x14ac:dyDescent="0.25">
      <c r="G351358" s="48" t="s">
        <v>694</v>
      </c>
    </row>
    <row r="351359" spans="7:7" ht="30" x14ac:dyDescent="0.25">
      <c r="G351359" s="48" t="s">
        <v>695</v>
      </c>
    </row>
    <row r="351360" spans="7:7" ht="30" x14ac:dyDescent="0.25">
      <c r="G351360" s="48" t="s">
        <v>696</v>
      </c>
    </row>
    <row r="351361" spans="7:7" ht="45" x14ac:dyDescent="0.25">
      <c r="G351361" s="48" t="s">
        <v>697</v>
      </c>
    </row>
    <row r="351362" spans="7:7" ht="30" x14ac:dyDescent="0.25">
      <c r="G351362" s="48" t="s">
        <v>698</v>
      </c>
    </row>
    <row r="351363" spans="7:7" ht="30" x14ac:dyDescent="0.25">
      <c r="G351363" s="48" t="s">
        <v>699</v>
      </c>
    </row>
    <row r="351364" spans="7:7" ht="30" x14ac:dyDescent="0.25">
      <c r="G351364" s="48" t="s">
        <v>700</v>
      </c>
    </row>
    <row r="351365" spans="7:7" ht="30" x14ac:dyDescent="0.25">
      <c r="G351365" s="48" t="s">
        <v>701</v>
      </c>
    </row>
    <row r="351366" spans="7:7" ht="30" x14ac:dyDescent="0.25">
      <c r="G351366" s="48" t="s">
        <v>702</v>
      </c>
    </row>
    <row r="351367" spans="7:7" ht="30" x14ac:dyDescent="0.25">
      <c r="G351367" s="48" t="s">
        <v>703</v>
      </c>
    </row>
    <row r="351368" spans="7:7" ht="30" x14ac:dyDescent="0.25">
      <c r="G351368" s="48" t="s">
        <v>704</v>
      </c>
    </row>
    <row r="351369" spans="7:7" ht="30" x14ac:dyDescent="0.25">
      <c r="G351369" s="48" t="s">
        <v>705</v>
      </c>
    </row>
    <row r="351370" spans="7:7" ht="30" x14ac:dyDescent="0.25">
      <c r="G351370" s="48" t="s">
        <v>706</v>
      </c>
    </row>
    <row r="351371" spans="7:7" ht="45" x14ac:dyDescent="0.25">
      <c r="G351371" s="48" t="s">
        <v>707</v>
      </c>
    </row>
    <row r="351372" spans="7:7" ht="30" x14ac:dyDescent="0.25">
      <c r="G351372" s="48" t="s">
        <v>708</v>
      </c>
    </row>
    <row r="351373" spans="7:7" ht="30" x14ac:dyDescent="0.25">
      <c r="G351373" s="48" t="s">
        <v>709</v>
      </c>
    </row>
    <row r="351374" spans="7:7" ht="45" x14ac:dyDescent="0.25">
      <c r="G351374" s="48" t="s">
        <v>710</v>
      </c>
    </row>
    <row r="351375" spans="7:7" ht="45" x14ac:dyDescent="0.25">
      <c r="G351375" s="48" t="s">
        <v>711</v>
      </c>
    </row>
    <row r="351376" spans="7:7" ht="30" x14ac:dyDescent="0.25">
      <c r="G351376" s="48" t="s">
        <v>712</v>
      </c>
    </row>
    <row r="351377" spans="7:7" ht="45" x14ac:dyDescent="0.25">
      <c r="G351377" s="48" t="s">
        <v>713</v>
      </c>
    </row>
    <row r="351378" spans="7:7" ht="30" x14ac:dyDescent="0.25">
      <c r="G351378" s="48" t="s">
        <v>714</v>
      </c>
    </row>
    <row r="351379" spans="7:7" ht="45" x14ac:dyDescent="0.25">
      <c r="G351379" s="48" t="s">
        <v>715</v>
      </c>
    </row>
    <row r="351380" spans="7:7" ht="30" x14ac:dyDescent="0.25">
      <c r="G351380" s="48" t="s">
        <v>716</v>
      </c>
    </row>
    <row r="351381" spans="7:7" ht="30" x14ac:dyDescent="0.25">
      <c r="G351381" s="48" t="s">
        <v>717</v>
      </c>
    </row>
    <row r="351382" spans="7:7" ht="30" x14ac:dyDescent="0.25">
      <c r="G351382" s="48" t="s">
        <v>718</v>
      </c>
    </row>
    <row r="351383" spans="7:7" ht="45" x14ac:dyDescent="0.25">
      <c r="G351383" s="48" t="s">
        <v>719</v>
      </c>
    </row>
    <row r="351384" spans="7:7" ht="60" x14ac:dyDescent="0.25">
      <c r="G351384" s="48" t="s">
        <v>720</v>
      </c>
    </row>
    <row r="351385" spans="7:7" ht="30" x14ac:dyDescent="0.25">
      <c r="G351385" s="48" t="s">
        <v>721</v>
      </c>
    </row>
    <row r="351386" spans="7:7" ht="30" x14ac:dyDescent="0.25">
      <c r="G351386" s="48" t="s">
        <v>722</v>
      </c>
    </row>
    <row r="351387" spans="7:7" ht="45" x14ac:dyDescent="0.25">
      <c r="G351387" s="48" t="s">
        <v>723</v>
      </c>
    </row>
    <row r="351388" spans="7:7" ht="45" x14ac:dyDescent="0.25">
      <c r="G351388" s="48" t="s">
        <v>724</v>
      </c>
    </row>
    <row r="351389" spans="7:7" ht="30" x14ac:dyDescent="0.25">
      <c r="G351389" s="48" t="s">
        <v>725</v>
      </c>
    </row>
    <row r="351390" spans="7:7" ht="30" x14ac:dyDescent="0.25">
      <c r="G351390" s="48" t="s">
        <v>726</v>
      </c>
    </row>
    <row r="351391" spans="7:7" ht="30" x14ac:dyDescent="0.25">
      <c r="G351391" s="48" t="s">
        <v>727</v>
      </c>
    </row>
    <row r="351392" spans="7:7" ht="30" x14ac:dyDescent="0.25">
      <c r="G351392" s="48" t="s">
        <v>728</v>
      </c>
    </row>
    <row r="351393" spans="7:7" ht="30" x14ac:dyDescent="0.25">
      <c r="G351393" s="48" t="s">
        <v>729</v>
      </c>
    </row>
    <row r="351394" spans="7:7" ht="30" x14ac:dyDescent="0.25">
      <c r="G351394" s="48" t="s">
        <v>730</v>
      </c>
    </row>
    <row r="351395" spans="7:7" ht="30" x14ac:dyDescent="0.25">
      <c r="G351395" s="48" t="s">
        <v>731</v>
      </c>
    </row>
    <row r="351396" spans="7:7" ht="30" x14ac:dyDescent="0.25">
      <c r="G351396" s="48" t="s">
        <v>732</v>
      </c>
    </row>
    <row r="351397" spans="7:7" ht="30" x14ac:dyDescent="0.25">
      <c r="G351397" s="48" t="s">
        <v>733</v>
      </c>
    </row>
    <row r="351398" spans="7:7" ht="30" x14ac:dyDescent="0.25">
      <c r="G351398" s="48" t="s">
        <v>734</v>
      </c>
    </row>
    <row r="351399" spans="7:7" ht="30" x14ac:dyDescent="0.25">
      <c r="G351399" s="48" t="s">
        <v>735</v>
      </c>
    </row>
    <row r="351400" spans="7:7" ht="30" x14ac:dyDescent="0.25">
      <c r="G351400" s="48" t="s">
        <v>736</v>
      </c>
    </row>
    <row r="351401" spans="7:7" ht="30" x14ac:dyDescent="0.25">
      <c r="G351401" s="48" t="s">
        <v>737</v>
      </c>
    </row>
    <row r="351402" spans="7:7" ht="30" x14ac:dyDescent="0.25">
      <c r="G351402" s="48" t="s">
        <v>738</v>
      </c>
    </row>
    <row r="351403" spans="7:7" ht="30" x14ac:dyDescent="0.25">
      <c r="G351403" s="48" t="s">
        <v>739</v>
      </c>
    </row>
    <row r="351404" spans="7:7" ht="30" x14ac:dyDescent="0.25">
      <c r="G351404" s="48" t="s">
        <v>740</v>
      </c>
    </row>
    <row r="351405" spans="7:7" ht="30" x14ac:dyDescent="0.25">
      <c r="G351405" s="48" t="s">
        <v>741</v>
      </c>
    </row>
    <row r="351406" spans="7:7" ht="30" x14ac:dyDescent="0.25">
      <c r="G351406" s="48" t="s">
        <v>742</v>
      </c>
    </row>
    <row r="351407" spans="7:7" ht="30" x14ac:dyDescent="0.25">
      <c r="G351407" s="48" t="s">
        <v>743</v>
      </c>
    </row>
    <row r="351408" spans="7:7" ht="45" x14ac:dyDescent="0.25">
      <c r="G351408" s="48" t="s">
        <v>744</v>
      </c>
    </row>
    <row r="351409" spans="7:7" ht="30" x14ac:dyDescent="0.25">
      <c r="G351409" s="48" t="s">
        <v>745</v>
      </c>
    </row>
    <row r="351410" spans="7:7" ht="30" x14ac:dyDescent="0.25">
      <c r="G351410" s="48" t="s">
        <v>746</v>
      </c>
    </row>
    <row r="351411" spans="7:7" ht="30" x14ac:dyDescent="0.25">
      <c r="G351411" s="48" t="s">
        <v>747</v>
      </c>
    </row>
    <row r="351412" spans="7:7" ht="45" x14ac:dyDescent="0.25">
      <c r="G351412" s="48" t="s">
        <v>748</v>
      </c>
    </row>
    <row r="351413" spans="7:7" ht="30" x14ac:dyDescent="0.25">
      <c r="G351413" s="48" t="s">
        <v>749</v>
      </c>
    </row>
    <row r="351414" spans="7:7" ht="30" x14ac:dyDescent="0.25">
      <c r="G351414" s="48" t="s">
        <v>750</v>
      </c>
    </row>
    <row r="351415" spans="7:7" ht="30" x14ac:dyDescent="0.25">
      <c r="G351415" s="48" t="s">
        <v>751</v>
      </c>
    </row>
    <row r="351416" spans="7:7" ht="30" x14ac:dyDescent="0.25">
      <c r="G351416" s="48" t="s">
        <v>752</v>
      </c>
    </row>
    <row r="351417" spans="7:7" ht="45" x14ac:dyDescent="0.25">
      <c r="G351417" s="48" t="s">
        <v>753</v>
      </c>
    </row>
    <row r="351418" spans="7:7" ht="30" x14ac:dyDescent="0.25">
      <c r="G351418" s="48" t="s">
        <v>754</v>
      </c>
    </row>
    <row r="351419" spans="7:7" ht="45" x14ac:dyDescent="0.25">
      <c r="G351419" s="48" t="s">
        <v>755</v>
      </c>
    </row>
    <row r="351420" spans="7:7" ht="45" x14ac:dyDescent="0.25">
      <c r="G351420" s="48" t="s">
        <v>756</v>
      </c>
    </row>
    <row r="351421" spans="7:7" ht="30" x14ac:dyDescent="0.25">
      <c r="G351421" s="48" t="s">
        <v>757</v>
      </c>
    </row>
    <row r="351422" spans="7:7" ht="30" x14ac:dyDescent="0.25">
      <c r="G351422" s="48" t="s">
        <v>758</v>
      </c>
    </row>
    <row r="351423" spans="7:7" ht="45" x14ac:dyDescent="0.25">
      <c r="G351423" s="48" t="s">
        <v>759</v>
      </c>
    </row>
    <row r="351424" spans="7:7" ht="30" x14ac:dyDescent="0.25">
      <c r="G351424" s="48" t="s">
        <v>760</v>
      </c>
    </row>
    <row r="351425" spans="7:7" ht="30" x14ac:dyDescent="0.25">
      <c r="G351425" s="48" t="s">
        <v>761</v>
      </c>
    </row>
    <row r="351426" spans="7:7" ht="30" x14ac:dyDescent="0.25">
      <c r="G351426" s="48" t="s">
        <v>762</v>
      </c>
    </row>
    <row r="351427" spans="7:7" ht="30" x14ac:dyDescent="0.25">
      <c r="G351427" s="48" t="s">
        <v>763</v>
      </c>
    </row>
    <row r="351428" spans="7:7" ht="30" x14ac:dyDescent="0.25">
      <c r="G351428" s="48" t="s">
        <v>764</v>
      </c>
    </row>
    <row r="351429" spans="7:7" ht="30" x14ac:dyDescent="0.25">
      <c r="G351429" s="48" t="s">
        <v>765</v>
      </c>
    </row>
    <row r="351430" spans="7:7" ht="30" x14ac:dyDescent="0.25">
      <c r="G351430" s="48" t="s">
        <v>766</v>
      </c>
    </row>
    <row r="351431" spans="7:7" ht="45" x14ac:dyDescent="0.25">
      <c r="G351431" s="48" t="s">
        <v>767</v>
      </c>
    </row>
    <row r="351432" spans="7:7" ht="45" x14ac:dyDescent="0.25">
      <c r="G351432" s="48" t="s">
        <v>768</v>
      </c>
    </row>
    <row r="351433" spans="7:7" ht="30" x14ac:dyDescent="0.25">
      <c r="G351433" s="48" t="s">
        <v>769</v>
      </c>
    </row>
    <row r="351434" spans="7:7" ht="30" x14ac:dyDescent="0.25">
      <c r="G351434" s="48" t="s">
        <v>770</v>
      </c>
    </row>
    <row r="351435" spans="7:7" ht="30" x14ac:dyDescent="0.25">
      <c r="G351435" s="48" t="s">
        <v>771</v>
      </c>
    </row>
    <row r="351436" spans="7:7" ht="30" x14ac:dyDescent="0.25">
      <c r="G351436" s="48" t="s">
        <v>772</v>
      </c>
    </row>
    <row r="351437" spans="7:7" ht="30" x14ac:dyDescent="0.25">
      <c r="G351437" s="48" t="s">
        <v>773</v>
      </c>
    </row>
    <row r="351438" spans="7:7" ht="45" x14ac:dyDescent="0.25">
      <c r="G351438" s="48" t="s">
        <v>774</v>
      </c>
    </row>
    <row r="351439" spans="7:7" ht="45" x14ac:dyDescent="0.25">
      <c r="G351439" s="48" t="s">
        <v>775</v>
      </c>
    </row>
    <row r="351440" spans="7:7" ht="30" x14ac:dyDescent="0.25">
      <c r="G351440" s="48" t="s">
        <v>776</v>
      </c>
    </row>
    <row r="351441" spans="7:7" ht="30" x14ac:dyDescent="0.25">
      <c r="G351441" s="48" t="s">
        <v>777</v>
      </c>
    </row>
    <row r="351442" spans="7:7" ht="30" x14ac:dyDescent="0.25">
      <c r="G351442" s="48" t="s">
        <v>778</v>
      </c>
    </row>
    <row r="351443" spans="7:7" ht="30" x14ac:dyDescent="0.25">
      <c r="G351443" s="48" t="s">
        <v>779</v>
      </c>
    </row>
    <row r="351444" spans="7:7" ht="30" x14ac:dyDescent="0.25">
      <c r="G351444" s="48" t="s">
        <v>780</v>
      </c>
    </row>
    <row r="351445" spans="7:7" ht="30" x14ac:dyDescent="0.25">
      <c r="G351445" s="48" t="s">
        <v>781</v>
      </c>
    </row>
    <row r="351446" spans="7:7" ht="30" x14ac:dyDescent="0.25">
      <c r="G351446" s="48" t="s">
        <v>782</v>
      </c>
    </row>
    <row r="351447" spans="7:7" ht="45" x14ac:dyDescent="0.25">
      <c r="G351447" s="48" t="s">
        <v>783</v>
      </c>
    </row>
    <row r="351448" spans="7:7" ht="30" x14ac:dyDescent="0.25">
      <c r="G351448" s="48" t="s">
        <v>784</v>
      </c>
    </row>
    <row r="351449" spans="7:7" ht="30" x14ac:dyDescent="0.25">
      <c r="G351449" s="48" t="s">
        <v>785</v>
      </c>
    </row>
    <row r="351450" spans="7:7" ht="30" x14ac:dyDescent="0.25">
      <c r="G351450" s="48" t="s">
        <v>786</v>
      </c>
    </row>
    <row r="351451" spans="7:7" ht="30" x14ac:dyDescent="0.25">
      <c r="G351451" s="48" t="s">
        <v>787</v>
      </c>
    </row>
    <row r="351452" spans="7:7" ht="30" x14ac:dyDescent="0.25">
      <c r="G351452" s="48" t="s">
        <v>788</v>
      </c>
    </row>
    <row r="351453" spans="7:7" ht="30" x14ac:dyDescent="0.25">
      <c r="G351453" s="48" t="s">
        <v>789</v>
      </c>
    </row>
    <row r="351454" spans="7:7" ht="30" x14ac:dyDescent="0.25">
      <c r="G351454" s="48" t="s">
        <v>790</v>
      </c>
    </row>
    <row r="351455" spans="7:7" ht="30" x14ac:dyDescent="0.25">
      <c r="G351455" s="48" t="s">
        <v>791</v>
      </c>
    </row>
    <row r="351456" spans="7:7" ht="45" x14ac:dyDescent="0.25">
      <c r="G351456" s="48" t="s">
        <v>792</v>
      </c>
    </row>
    <row r="351457" spans="7:7" ht="45" x14ac:dyDescent="0.25">
      <c r="G351457" s="48" t="s">
        <v>793</v>
      </c>
    </row>
    <row r="351458" spans="7:7" ht="30" x14ac:dyDescent="0.25">
      <c r="G351458" s="48" t="s">
        <v>794</v>
      </c>
    </row>
    <row r="351459" spans="7:7" ht="30" x14ac:dyDescent="0.25">
      <c r="G351459" s="48" t="s">
        <v>795</v>
      </c>
    </row>
    <row r="351460" spans="7:7" ht="45" x14ac:dyDescent="0.25">
      <c r="G351460" s="48" t="s">
        <v>796</v>
      </c>
    </row>
    <row r="351461" spans="7:7" ht="30" x14ac:dyDescent="0.25">
      <c r="G351461" s="48" t="s">
        <v>797</v>
      </c>
    </row>
    <row r="351462" spans="7:7" ht="30" x14ac:dyDescent="0.25">
      <c r="G351462" s="48" t="s">
        <v>798</v>
      </c>
    </row>
    <row r="351463" spans="7:7" ht="30" x14ac:dyDescent="0.25">
      <c r="G351463" s="48" t="s">
        <v>799</v>
      </c>
    </row>
    <row r="351464" spans="7:7" ht="30" x14ac:dyDescent="0.25">
      <c r="G351464" s="48" t="s">
        <v>800</v>
      </c>
    </row>
    <row r="351465" spans="7:7" ht="30" x14ac:dyDescent="0.25">
      <c r="G351465" s="48" t="s">
        <v>801</v>
      </c>
    </row>
    <row r="351466" spans="7:7" ht="30" x14ac:dyDescent="0.25">
      <c r="G351466" s="48" t="s">
        <v>802</v>
      </c>
    </row>
    <row r="351467" spans="7:7" ht="45" x14ac:dyDescent="0.25">
      <c r="G351467" s="48" t="s">
        <v>803</v>
      </c>
    </row>
    <row r="351468" spans="7:7" ht="30" x14ac:dyDescent="0.25">
      <c r="G351468" s="48" t="s">
        <v>804</v>
      </c>
    </row>
    <row r="351469" spans="7:7" ht="45" x14ac:dyDescent="0.25">
      <c r="G351469" s="48" t="s">
        <v>805</v>
      </c>
    </row>
    <row r="351470" spans="7:7" ht="30" x14ac:dyDescent="0.25">
      <c r="G351470" s="48" t="s">
        <v>806</v>
      </c>
    </row>
    <row r="351471" spans="7:7" ht="45" x14ac:dyDescent="0.25">
      <c r="G351471" s="48" t="s">
        <v>807</v>
      </c>
    </row>
    <row r="351472" spans="7:7" ht="30" x14ac:dyDescent="0.25">
      <c r="G351472" s="48" t="s">
        <v>808</v>
      </c>
    </row>
    <row r="351473" spans="7:7" ht="30" x14ac:dyDescent="0.25">
      <c r="G351473" s="48" t="s">
        <v>809</v>
      </c>
    </row>
    <row r="351474" spans="7:7" ht="30" x14ac:dyDescent="0.25">
      <c r="G351474" s="48" t="s">
        <v>810</v>
      </c>
    </row>
    <row r="351475" spans="7:7" ht="45" x14ac:dyDescent="0.25">
      <c r="G351475" s="48" t="s">
        <v>811</v>
      </c>
    </row>
    <row r="351476" spans="7:7" ht="45" x14ac:dyDescent="0.25">
      <c r="G351476" s="48" t="s">
        <v>812</v>
      </c>
    </row>
    <row r="351477" spans="7:7" ht="30" x14ac:dyDescent="0.25">
      <c r="G351477" s="48" t="s">
        <v>813</v>
      </c>
    </row>
    <row r="351478" spans="7:7" ht="30" x14ac:dyDescent="0.25">
      <c r="G351478" s="48" t="s">
        <v>814</v>
      </c>
    </row>
    <row r="351479" spans="7:7" ht="60" x14ac:dyDescent="0.25">
      <c r="G351479" s="48" t="s">
        <v>815</v>
      </c>
    </row>
    <row r="351480" spans="7:7" ht="45" x14ac:dyDescent="0.25">
      <c r="G351480" s="48" t="s">
        <v>816</v>
      </c>
    </row>
    <row r="351481" spans="7:7" ht="60" x14ac:dyDescent="0.25">
      <c r="G351481" s="48" t="s">
        <v>817</v>
      </c>
    </row>
    <row r="351482" spans="7:7" ht="30" x14ac:dyDescent="0.25">
      <c r="G351482" s="48" t="s">
        <v>818</v>
      </c>
    </row>
    <row r="351483" spans="7:7" ht="30" x14ac:dyDescent="0.25">
      <c r="G351483" s="48" t="s">
        <v>819</v>
      </c>
    </row>
    <row r="351484" spans="7:7" ht="30" x14ac:dyDescent="0.25">
      <c r="G351484" s="48" t="s">
        <v>820</v>
      </c>
    </row>
    <row r="351485" spans="7:7" ht="30" x14ac:dyDescent="0.25">
      <c r="G351485" s="48" t="s">
        <v>821</v>
      </c>
    </row>
    <row r="351486" spans="7:7" ht="30" x14ac:dyDescent="0.25">
      <c r="G351486" s="48" t="s">
        <v>822</v>
      </c>
    </row>
    <row r="351487" spans="7:7" ht="30" x14ac:dyDescent="0.25">
      <c r="G351487" s="48" t="s">
        <v>823</v>
      </c>
    </row>
    <row r="351488" spans="7:7" ht="45" x14ac:dyDescent="0.25">
      <c r="G351488" s="48" t="s">
        <v>824</v>
      </c>
    </row>
    <row r="351489" spans="7:7" ht="45" x14ac:dyDescent="0.25">
      <c r="G351489" s="48" t="s">
        <v>825</v>
      </c>
    </row>
    <row r="351490" spans="7:7" ht="30" x14ac:dyDescent="0.25">
      <c r="G351490" s="48" t="s">
        <v>826</v>
      </c>
    </row>
    <row r="351491" spans="7:7" ht="30" x14ac:dyDescent="0.25">
      <c r="G351491" s="48" t="s">
        <v>827</v>
      </c>
    </row>
    <row r="351492" spans="7:7" ht="30" x14ac:dyDescent="0.25">
      <c r="G351492" s="48" t="s">
        <v>828</v>
      </c>
    </row>
    <row r="351493" spans="7:7" ht="30" x14ac:dyDescent="0.25">
      <c r="G351493" s="48" t="s">
        <v>829</v>
      </c>
    </row>
    <row r="351494" spans="7:7" ht="30" x14ac:dyDescent="0.25">
      <c r="G351494" s="48" t="s">
        <v>830</v>
      </c>
    </row>
    <row r="351495" spans="7:7" ht="30" x14ac:dyDescent="0.25">
      <c r="G351495" s="48" t="s">
        <v>831</v>
      </c>
    </row>
    <row r="351496" spans="7:7" ht="30" x14ac:dyDescent="0.25">
      <c r="G351496" s="48" t="s">
        <v>832</v>
      </c>
    </row>
    <row r="351497" spans="7:7" ht="30" x14ac:dyDescent="0.25">
      <c r="G351497" s="48" t="s">
        <v>833</v>
      </c>
    </row>
    <row r="351498" spans="7:7" ht="30" x14ac:dyDescent="0.25">
      <c r="G351498" s="48" t="s">
        <v>834</v>
      </c>
    </row>
    <row r="351499" spans="7:7" ht="30" x14ac:dyDescent="0.25">
      <c r="G351499" s="48" t="s">
        <v>835</v>
      </c>
    </row>
    <row r="351500" spans="7:7" ht="30" x14ac:dyDescent="0.25">
      <c r="G351500" s="48" t="s">
        <v>836</v>
      </c>
    </row>
    <row r="351501" spans="7:7" ht="30" x14ac:dyDescent="0.25">
      <c r="G351501" s="48" t="s">
        <v>837</v>
      </c>
    </row>
    <row r="351502" spans="7:7" ht="45" x14ac:dyDescent="0.25">
      <c r="G351502" s="48" t="s">
        <v>838</v>
      </c>
    </row>
    <row r="351503" spans="7:7" ht="30" x14ac:dyDescent="0.25">
      <c r="G351503" s="48" t="s">
        <v>839</v>
      </c>
    </row>
    <row r="351504" spans="7:7" ht="30" x14ac:dyDescent="0.25">
      <c r="G351504" s="48" t="s">
        <v>840</v>
      </c>
    </row>
    <row r="351505" spans="7:7" ht="30" x14ac:dyDescent="0.25">
      <c r="G351505" s="48" t="s">
        <v>841</v>
      </c>
    </row>
    <row r="351506" spans="7:7" ht="30" x14ac:dyDescent="0.25">
      <c r="G351506" s="48" t="s">
        <v>842</v>
      </c>
    </row>
    <row r="351507" spans="7:7" ht="30" x14ac:dyDescent="0.25">
      <c r="G351507" s="48" t="s">
        <v>843</v>
      </c>
    </row>
    <row r="351508" spans="7:7" ht="30" x14ac:dyDescent="0.25">
      <c r="G351508" s="48" t="s">
        <v>844</v>
      </c>
    </row>
    <row r="351509" spans="7:7" ht="30" x14ac:dyDescent="0.25">
      <c r="G351509" s="48" t="s">
        <v>845</v>
      </c>
    </row>
    <row r="351510" spans="7:7" ht="30" x14ac:dyDescent="0.25">
      <c r="G351510" s="48" t="s">
        <v>846</v>
      </c>
    </row>
    <row r="351511" spans="7:7" ht="30" x14ac:dyDescent="0.25">
      <c r="G351511" s="48" t="s">
        <v>847</v>
      </c>
    </row>
    <row r="351512" spans="7:7" ht="30" x14ac:dyDescent="0.25">
      <c r="G351512" s="48" t="s">
        <v>848</v>
      </c>
    </row>
    <row r="351513" spans="7:7" ht="30" x14ac:dyDescent="0.25">
      <c r="G351513" s="48" t="s">
        <v>849</v>
      </c>
    </row>
    <row r="351514" spans="7:7" ht="45" x14ac:dyDescent="0.25">
      <c r="G351514" s="48" t="s">
        <v>850</v>
      </c>
    </row>
    <row r="351515" spans="7:7" ht="30" x14ac:dyDescent="0.25">
      <c r="G351515" s="48" t="s">
        <v>851</v>
      </c>
    </row>
    <row r="351516" spans="7:7" ht="30" x14ac:dyDescent="0.25">
      <c r="G351516" s="48" t="s">
        <v>852</v>
      </c>
    </row>
    <row r="351517" spans="7:7" ht="30" x14ac:dyDescent="0.25">
      <c r="G351517" s="48" t="s">
        <v>853</v>
      </c>
    </row>
    <row r="351518" spans="7:7" ht="30" x14ac:dyDescent="0.25">
      <c r="G351518" s="48" t="s">
        <v>854</v>
      </c>
    </row>
    <row r="351519" spans="7:7" ht="45" x14ac:dyDescent="0.25">
      <c r="G351519" s="48" t="s">
        <v>855</v>
      </c>
    </row>
    <row r="351520" spans="7:7" ht="30" x14ac:dyDescent="0.25">
      <c r="G351520" s="48" t="s">
        <v>856</v>
      </c>
    </row>
    <row r="351521" spans="7:7" ht="45" x14ac:dyDescent="0.25">
      <c r="G351521" s="48" t="s">
        <v>857</v>
      </c>
    </row>
    <row r="351522" spans="7:7" ht="30" x14ac:dyDescent="0.25">
      <c r="G351522" s="48" t="s">
        <v>858</v>
      </c>
    </row>
    <row r="351523" spans="7:7" ht="30" x14ac:dyDescent="0.25">
      <c r="G351523" s="48" t="s">
        <v>859</v>
      </c>
    </row>
    <row r="351524" spans="7:7" ht="30" x14ac:dyDescent="0.25">
      <c r="G351524" s="48" t="s">
        <v>860</v>
      </c>
    </row>
    <row r="351525" spans="7:7" ht="30" x14ac:dyDescent="0.25">
      <c r="G351525" s="48" t="s">
        <v>861</v>
      </c>
    </row>
    <row r="351526" spans="7:7" ht="30" x14ac:dyDescent="0.25">
      <c r="G351526" s="48" t="s">
        <v>862</v>
      </c>
    </row>
    <row r="351527" spans="7:7" ht="30" x14ac:dyDescent="0.25">
      <c r="G351527" s="48" t="s">
        <v>863</v>
      </c>
    </row>
    <row r="351528" spans="7:7" ht="30" x14ac:dyDescent="0.25">
      <c r="G351528" s="48" t="s">
        <v>864</v>
      </c>
    </row>
    <row r="351529" spans="7:7" ht="30" x14ac:dyDescent="0.25">
      <c r="G351529" s="48" t="s">
        <v>865</v>
      </c>
    </row>
    <row r="351530" spans="7:7" ht="30" x14ac:dyDescent="0.25">
      <c r="G351530" s="48" t="s">
        <v>866</v>
      </c>
    </row>
    <row r="351531" spans="7:7" ht="45" x14ac:dyDescent="0.25">
      <c r="G351531" s="48" t="s">
        <v>867</v>
      </c>
    </row>
    <row r="351532" spans="7:7" ht="45" x14ac:dyDescent="0.25">
      <c r="G351532" s="48" t="s">
        <v>868</v>
      </c>
    </row>
    <row r="351533" spans="7:7" ht="30" x14ac:dyDescent="0.25">
      <c r="G351533" s="48" t="s">
        <v>869</v>
      </c>
    </row>
    <row r="351534" spans="7:7" ht="30" x14ac:dyDescent="0.25">
      <c r="G351534" s="48" t="s">
        <v>870</v>
      </c>
    </row>
    <row r="351535" spans="7:7" ht="30" x14ac:dyDescent="0.25">
      <c r="G351535" s="48" t="s">
        <v>871</v>
      </c>
    </row>
    <row r="351536" spans="7:7" ht="30" x14ac:dyDescent="0.25">
      <c r="G351536" s="48" t="s">
        <v>872</v>
      </c>
    </row>
    <row r="351537" spans="7:7" ht="30" x14ac:dyDescent="0.25">
      <c r="G351537" s="48" t="s">
        <v>873</v>
      </c>
    </row>
    <row r="351538" spans="7:7" ht="30" x14ac:dyDescent="0.25">
      <c r="G351538" s="48" t="s">
        <v>874</v>
      </c>
    </row>
    <row r="351539" spans="7:7" ht="30" x14ac:dyDescent="0.25">
      <c r="G351539" s="48" t="s">
        <v>875</v>
      </c>
    </row>
    <row r="351540" spans="7:7" ht="30" x14ac:dyDescent="0.25">
      <c r="G351540" s="48" t="s">
        <v>876</v>
      </c>
    </row>
    <row r="351541" spans="7:7" ht="45" x14ac:dyDescent="0.25">
      <c r="G351541" s="48" t="s">
        <v>877</v>
      </c>
    </row>
    <row r="351542" spans="7:7" ht="30" x14ac:dyDescent="0.25">
      <c r="G351542" s="48" t="s">
        <v>878</v>
      </c>
    </row>
    <row r="351543" spans="7:7" ht="30" x14ac:dyDescent="0.25">
      <c r="G351543" s="48" t="s">
        <v>879</v>
      </c>
    </row>
    <row r="351544" spans="7:7" ht="30" x14ac:dyDescent="0.25">
      <c r="G351544" s="48" t="s">
        <v>880</v>
      </c>
    </row>
    <row r="351545" spans="7:7" ht="30" x14ac:dyDescent="0.25">
      <c r="G351545" s="48" t="s">
        <v>881</v>
      </c>
    </row>
    <row r="351546" spans="7:7" ht="30" x14ac:dyDescent="0.25">
      <c r="G351546" s="48" t="s">
        <v>882</v>
      </c>
    </row>
    <row r="351547" spans="7:7" ht="30" x14ac:dyDescent="0.25">
      <c r="G351547" s="48" t="s">
        <v>883</v>
      </c>
    </row>
    <row r="351548" spans="7:7" ht="30" x14ac:dyDescent="0.25">
      <c r="G351548" s="48" t="s">
        <v>884</v>
      </c>
    </row>
    <row r="351549" spans="7:7" ht="30" x14ac:dyDescent="0.25">
      <c r="G351549" s="48" t="s">
        <v>885</v>
      </c>
    </row>
    <row r="351550" spans="7:7" ht="30" x14ac:dyDescent="0.25">
      <c r="G351550" s="48" t="s">
        <v>886</v>
      </c>
    </row>
    <row r="351551" spans="7:7" ht="30" x14ac:dyDescent="0.25">
      <c r="G351551" s="48" t="s">
        <v>887</v>
      </c>
    </row>
    <row r="351552" spans="7:7" ht="30" x14ac:dyDescent="0.25">
      <c r="G351552" s="48" t="s">
        <v>888</v>
      </c>
    </row>
    <row r="351553" spans="7:7" ht="30" x14ac:dyDescent="0.25">
      <c r="G351553" s="48" t="s">
        <v>889</v>
      </c>
    </row>
    <row r="351554" spans="7:7" ht="30" x14ac:dyDescent="0.25">
      <c r="G351554" s="48" t="s">
        <v>890</v>
      </c>
    </row>
    <row r="351555" spans="7:7" ht="30" x14ac:dyDescent="0.25">
      <c r="G351555" s="48" t="s">
        <v>891</v>
      </c>
    </row>
    <row r="351556" spans="7:7" ht="45" x14ac:dyDescent="0.25">
      <c r="G351556" s="48" t="s">
        <v>892</v>
      </c>
    </row>
    <row r="351557" spans="7:7" ht="30" x14ac:dyDescent="0.25">
      <c r="G351557" s="48" t="s">
        <v>893</v>
      </c>
    </row>
    <row r="351558" spans="7:7" ht="45" x14ac:dyDescent="0.25">
      <c r="G351558" s="48" t="s">
        <v>894</v>
      </c>
    </row>
    <row r="351559" spans="7:7" ht="30" x14ac:dyDescent="0.25">
      <c r="G351559" s="48" t="s">
        <v>895</v>
      </c>
    </row>
    <row r="351560" spans="7:7" ht="45" x14ac:dyDescent="0.25">
      <c r="G351560" s="48" t="s">
        <v>896</v>
      </c>
    </row>
    <row r="351561" spans="7:7" ht="30" x14ac:dyDescent="0.25">
      <c r="G351561" s="48" t="s">
        <v>897</v>
      </c>
    </row>
    <row r="351562" spans="7:7" ht="30" x14ac:dyDescent="0.25">
      <c r="G351562" s="48" t="s">
        <v>898</v>
      </c>
    </row>
    <row r="351563" spans="7:7" ht="30" x14ac:dyDescent="0.25">
      <c r="G351563" s="48" t="s">
        <v>899</v>
      </c>
    </row>
    <row r="351564" spans="7:7" ht="30" x14ac:dyDescent="0.25">
      <c r="G351564" s="48" t="s">
        <v>900</v>
      </c>
    </row>
    <row r="351565" spans="7:7" ht="60" x14ac:dyDescent="0.25">
      <c r="G351565" s="48" t="s">
        <v>901</v>
      </c>
    </row>
    <row r="351566" spans="7:7" ht="45" x14ac:dyDescent="0.25">
      <c r="G351566" s="48" t="s">
        <v>902</v>
      </c>
    </row>
    <row r="351567" spans="7:7" ht="45" x14ac:dyDescent="0.25">
      <c r="G351567" s="48" t="s">
        <v>903</v>
      </c>
    </row>
    <row r="351568" spans="7:7" ht="45" x14ac:dyDescent="0.25">
      <c r="G351568" s="48" t="s">
        <v>904</v>
      </c>
    </row>
    <row r="351569" spans="7:7" ht="45" x14ac:dyDescent="0.25">
      <c r="G351569" s="48" t="s">
        <v>905</v>
      </c>
    </row>
    <row r="351570" spans="7:7" ht="30" x14ac:dyDescent="0.25">
      <c r="G351570" s="48" t="s">
        <v>906</v>
      </c>
    </row>
    <row r="351571" spans="7:7" ht="30" x14ac:dyDescent="0.25">
      <c r="G351571" s="48" t="s">
        <v>907</v>
      </c>
    </row>
    <row r="351572" spans="7:7" ht="30" x14ac:dyDescent="0.25">
      <c r="G351572" s="48" t="s">
        <v>908</v>
      </c>
    </row>
    <row r="351573" spans="7:7" ht="30" x14ac:dyDescent="0.25">
      <c r="G351573" s="48" t="s">
        <v>909</v>
      </c>
    </row>
    <row r="351574" spans="7:7" ht="30" x14ac:dyDescent="0.25">
      <c r="G351574" s="48" t="s">
        <v>910</v>
      </c>
    </row>
    <row r="351575" spans="7:7" ht="30" x14ac:dyDescent="0.25">
      <c r="G351575" s="48" t="s">
        <v>911</v>
      </c>
    </row>
    <row r="351576" spans="7:7" ht="30" x14ac:dyDescent="0.25">
      <c r="G351576" s="48" t="s">
        <v>912</v>
      </c>
    </row>
    <row r="351577" spans="7:7" ht="45" x14ac:dyDescent="0.25">
      <c r="G351577" s="48" t="s">
        <v>913</v>
      </c>
    </row>
    <row r="351578" spans="7:7" ht="30" x14ac:dyDescent="0.25">
      <c r="G351578" s="48" t="s">
        <v>914</v>
      </c>
    </row>
    <row r="351579" spans="7:7" ht="30" x14ac:dyDescent="0.25">
      <c r="G351579" s="48" t="s">
        <v>915</v>
      </c>
    </row>
    <row r="351580" spans="7:7" ht="30" x14ac:dyDescent="0.25">
      <c r="G351580" s="48" t="s">
        <v>916</v>
      </c>
    </row>
    <row r="351581" spans="7:7" ht="30" x14ac:dyDescent="0.25">
      <c r="G351581" s="48" t="s">
        <v>917</v>
      </c>
    </row>
    <row r="351582" spans="7:7" ht="30" x14ac:dyDescent="0.25">
      <c r="G351582" s="48" t="s">
        <v>918</v>
      </c>
    </row>
    <row r="351583" spans="7:7" ht="30" x14ac:dyDescent="0.25">
      <c r="G351583" s="48" t="s">
        <v>919</v>
      </c>
    </row>
    <row r="351584" spans="7:7" ht="30" x14ac:dyDescent="0.25">
      <c r="G351584" s="48" t="s">
        <v>920</v>
      </c>
    </row>
    <row r="351585" spans="7:7" ht="30" x14ac:dyDescent="0.25">
      <c r="G351585" s="48" t="s">
        <v>921</v>
      </c>
    </row>
    <row r="351586" spans="7:7" ht="30" x14ac:dyDescent="0.25">
      <c r="G351586" s="48" t="s">
        <v>922</v>
      </c>
    </row>
    <row r="351587" spans="7:7" ht="30" x14ac:dyDescent="0.25">
      <c r="G351587" s="48" t="s">
        <v>923</v>
      </c>
    </row>
    <row r="351588" spans="7:7" ht="30" x14ac:dyDescent="0.25">
      <c r="G351588" s="48" t="s">
        <v>924</v>
      </c>
    </row>
    <row r="351589" spans="7:7" ht="30" x14ac:dyDescent="0.25">
      <c r="G351589" s="48" t="s">
        <v>925</v>
      </c>
    </row>
    <row r="351590" spans="7:7" ht="30" x14ac:dyDescent="0.25">
      <c r="G351590" s="48" t="s">
        <v>926</v>
      </c>
    </row>
    <row r="351591" spans="7:7" ht="30" x14ac:dyDescent="0.25">
      <c r="G351591" s="48" t="s">
        <v>927</v>
      </c>
    </row>
    <row r="351592" spans="7:7" ht="30" x14ac:dyDescent="0.25">
      <c r="G351592" s="48" t="s">
        <v>928</v>
      </c>
    </row>
    <row r="351593" spans="7:7" ht="30" x14ac:dyDescent="0.25">
      <c r="G351593" s="48" t="s">
        <v>929</v>
      </c>
    </row>
    <row r="351594" spans="7:7" ht="30" x14ac:dyDescent="0.25">
      <c r="G351594" s="48" t="s">
        <v>930</v>
      </c>
    </row>
    <row r="351595" spans="7:7" ht="30" x14ac:dyDescent="0.25">
      <c r="G351595" s="48" t="s">
        <v>931</v>
      </c>
    </row>
    <row r="351596" spans="7:7" ht="30" x14ac:dyDescent="0.25">
      <c r="G351596" s="48" t="s">
        <v>932</v>
      </c>
    </row>
    <row r="351597" spans="7:7" ht="30" x14ac:dyDescent="0.25">
      <c r="G351597" s="48" t="s">
        <v>933</v>
      </c>
    </row>
    <row r="351598" spans="7:7" ht="45" x14ac:dyDescent="0.25">
      <c r="G351598" s="48" t="s">
        <v>934</v>
      </c>
    </row>
    <row r="351599" spans="7:7" ht="45" x14ac:dyDescent="0.25">
      <c r="G351599" s="48" t="s">
        <v>935</v>
      </c>
    </row>
    <row r="351600" spans="7:7" ht="30" x14ac:dyDescent="0.25">
      <c r="G351600" s="48" t="s">
        <v>936</v>
      </c>
    </row>
    <row r="351601" spans="7:7" ht="30" x14ac:dyDescent="0.25">
      <c r="G351601" s="48" t="s">
        <v>937</v>
      </c>
    </row>
    <row r="351602" spans="7:7" ht="30" x14ac:dyDescent="0.25">
      <c r="G351602" s="48" t="s">
        <v>938</v>
      </c>
    </row>
    <row r="351603" spans="7:7" ht="30" x14ac:dyDescent="0.25">
      <c r="G351603" s="48" t="s">
        <v>939</v>
      </c>
    </row>
    <row r="351604" spans="7:7" ht="30" x14ac:dyDescent="0.25">
      <c r="G351604" s="48" t="s">
        <v>940</v>
      </c>
    </row>
    <row r="351605" spans="7:7" ht="45" x14ac:dyDescent="0.25">
      <c r="G351605" s="48" t="s">
        <v>941</v>
      </c>
    </row>
    <row r="351606" spans="7:7" ht="30" x14ac:dyDescent="0.25">
      <c r="G351606" s="48" t="s">
        <v>942</v>
      </c>
    </row>
    <row r="351607" spans="7:7" ht="30" x14ac:dyDescent="0.25">
      <c r="G351607" s="48" t="s">
        <v>943</v>
      </c>
    </row>
    <row r="351608" spans="7:7" ht="45" x14ac:dyDescent="0.25">
      <c r="G351608" s="48" t="s">
        <v>944</v>
      </c>
    </row>
    <row r="351609" spans="7:7" ht="30" x14ac:dyDescent="0.25">
      <c r="G351609" s="48" t="s">
        <v>945</v>
      </c>
    </row>
    <row r="351610" spans="7:7" ht="30" x14ac:dyDescent="0.25">
      <c r="G351610" s="48" t="s">
        <v>946</v>
      </c>
    </row>
    <row r="351611" spans="7:7" ht="45" x14ac:dyDescent="0.25">
      <c r="G351611" s="48" t="s">
        <v>947</v>
      </c>
    </row>
    <row r="351612" spans="7:7" ht="45" x14ac:dyDescent="0.25">
      <c r="G351612" s="48" t="s">
        <v>948</v>
      </c>
    </row>
    <row r="351613" spans="7:7" ht="45" x14ac:dyDescent="0.25">
      <c r="G351613" s="48" t="s">
        <v>949</v>
      </c>
    </row>
    <row r="351614" spans="7:7" ht="60" x14ac:dyDescent="0.25">
      <c r="G351614" s="48" t="s">
        <v>950</v>
      </c>
    </row>
    <row r="351615" spans="7:7" ht="60" x14ac:dyDescent="0.25">
      <c r="G351615" s="48" t="s">
        <v>951</v>
      </c>
    </row>
    <row r="351616" spans="7:7" ht="30" x14ac:dyDescent="0.25">
      <c r="G351616" s="48" t="s">
        <v>952</v>
      </c>
    </row>
    <row r="351617" spans="7:7" ht="30" x14ac:dyDescent="0.25">
      <c r="G351617" s="48" t="s">
        <v>953</v>
      </c>
    </row>
    <row r="351618" spans="7:7" ht="30" x14ac:dyDescent="0.25">
      <c r="G351618" s="48" t="s">
        <v>954</v>
      </c>
    </row>
    <row r="351619" spans="7:7" ht="45" x14ac:dyDescent="0.25">
      <c r="G351619" s="48" t="s">
        <v>955</v>
      </c>
    </row>
    <row r="351620" spans="7:7" ht="30" x14ac:dyDescent="0.25">
      <c r="G351620" s="48" t="s">
        <v>956</v>
      </c>
    </row>
    <row r="351621" spans="7:7" ht="30" x14ac:dyDescent="0.25">
      <c r="G351621" s="48" t="s">
        <v>957</v>
      </c>
    </row>
    <row r="351622" spans="7:7" ht="30" x14ac:dyDescent="0.25">
      <c r="G351622" s="48" t="s">
        <v>958</v>
      </c>
    </row>
    <row r="351623" spans="7:7" ht="45" x14ac:dyDescent="0.25">
      <c r="G351623" s="48" t="s">
        <v>959</v>
      </c>
    </row>
    <row r="351624" spans="7:7" ht="45" x14ac:dyDescent="0.25">
      <c r="G351624" s="48" t="s">
        <v>960</v>
      </c>
    </row>
    <row r="351625" spans="7:7" ht="45" x14ac:dyDescent="0.25">
      <c r="G351625" s="48" t="s">
        <v>961</v>
      </c>
    </row>
    <row r="351626" spans="7:7" ht="30" x14ac:dyDescent="0.25">
      <c r="G351626" s="48" t="s">
        <v>962</v>
      </c>
    </row>
    <row r="351627" spans="7:7" ht="30" x14ac:dyDescent="0.25">
      <c r="G351627" s="48" t="s">
        <v>963</v>
      </c>
    </row>
    <row r="351628" spans="7:7" ht="45" x14ac:dyDescent="0.25">
      <c r="G351628" s="48" t="s">
        <v>964</v>
      </c>
    </row>
    <row r="351629" spans="7:7" ht="45" x14ac:dyDescent="0.25">
      <c r="G351629" s="48" t="s">
        <v>965</v>
      </c>
    </row>
    <row r="351630" spans="7:7" ht="30" x14ac:dyDescent="0.25">
      <c r="G351630" s="48" t="s">
        <v>966</v>
      </c>
    </row>
    <row r="351631" spans="7:7" ht="45" x14ac:dyDescent="0.25">
      <c r="G351631" s="48" t="s">
        <v>967</v>
      </c>
    </row>
    <row r="351632" spans="7:7" x14ac:dyDescent="0.25">
      <c r="G351632" s="48" t="s">
        <v>968</v>
      </c>
    </row>
    <row r="351633" spans="7:7" ht="30" x14ac:dyDescent="0.25">
      <c r="G351633" s="48" t="s">
        <v>969</v>
      </c>
    </row>
    <row r="351634" spans="7:7" ht="30" x14ac:dyDescent="0.25">
      <c r="G351634" s="48" t="s">
        <v>970</v>
      </c>
    </row>
    <row r="351635" spans="7:7" ht="45" x14ac:dyDescent="0.25">
      <c r="G351635" s="48" t="s">
        <v>971</v>
      </c>
    </row>
    <row r="351636" spans="7:7" ht="45" x14ac:dyDescent="0.25">
      <c r="G351636" s="48" t="s">
        <v>972</v>
      </c>
    </row>
    <row r="351637" spans="7:7" ht="30" x14ac:dyDescent="0.25">
      <c r="G351637" s="48" t="s">
        <v>973</v>
      </c>
    </row>
    <row r="351638" spans="7:7" ht="30" x14ac:dyDescent="0.25">
      <c r="G351638" s="48" t="s">
        <v>974</v>
      </c>
    </row>
    <row r="351639" spans="7:7" ht="30" x14ac:dyDescent="0.25">
      <c r="G351639" s="48" t="s">
        <v>975</v>
      </c>
    </row>
    <row r="351640" spans="7:7" x14ac:dyDescent="0.25">
      <c r="G351640" s="48" t="s">
        <v>976</v>
      </c>
    </row>
    <row r="351641" spans="7:7" ht="30" x14ac:dyDescent="0.25">
      <c r="G351641" s="48" t="s">
        <v>977</v>
      </c>
    </row>
    <row r="351642" spans="7:7" ht="30" x14ac:dyDescent="0.25">
      <c r="G351642" s="48" t="s">
        <v>978</v>
      </c>
    </row>
    <row r="351643" spans="7:7" ht="30" x14ac:dyDescent="0.25">
      <c r="G351643" s="48" t="s">
        <v>979</v>
      </c>
    </row>
    <row r="351644" spans="7:7" ht="45" x14ac:dyDescent="0.25">
      <c r="G351644" s="48" t="s">
        <v>980</v>
      </c>
    </row>
    <row r="351645" spans="7:7" ht="30" x14ac:dyDescent="0.25">
      <c r="G351645" s="48" t="s">
        <v>981</v>
      </c>
    </row>
    <row r="351646" spans="7:7" ht="30" x14ac:dyDescent="0.25">
      <c r="G351646" s="48" t="s">
        <v>982</v>
      </c>
    </row>
    <row r="351647" spans="7:7" ht="30" x14ac:dyDescent="0.25">
      <c r="G351647" s="48" t="s">
        <v>983</v>
      </c>
    </row>
    <row r="351648" spans="7:7" ht="30" x14ac:dyDescent="0.25">
      <c r="G351648" s="48" t="s">
        <v>984</v>
      </c>
    </row>
    <row r="351649" spans="7:7" ht="30" x14ac:dyDescent="0.25">
      <c r="G351649" s="48" t="s">
        <v>985</v>
      </c>
    </row>
    <row r="351650" spans="7:7" ht="30" x14ac:dyDescent="0.25">
      <c r="G351650" s="48" t="s">
        <v>986</v>
      </c>
    </row>
    <row r="351651" spans="7:7" ht="30" x14ac:dyDescent="0.25">
      <c r="G351651" s="48" t="s">
        <v>987</v>
      </c>
    </row>
    <row r="351652" spans="7:7" ht="30" x14ac:dyDescent="0.25">
      <c r="G351652" s="48" t="s">
        <v>988</v>
      </c>
    </row>
    <row r="351653" spans="7:7" ht="45" x14ac:dyDescent="0.25">
      <c r="G351653" s="48" t="s">
        <v>989</v>
      </c>
    </row>
    <row r="351654" spans="7:7" ht="30" x14ac:dyDescent="0.25">
      <c r="G351654" s="48" t="s">
        <v>990</v>
      </c>
    </row>
    <row r="351655" spans="7:7" ht="30" x14ac:dyDescent="0.25">
      <c r="G351655" s="48" t="s">
        <v>991</v>
      </c>
    </row>
    <row r="351656" spans="7:7" ht="30" x14ac:dyDescent="0.25">
      <c r="G351656" s="48" t="s">
        <v>992</v>
      </c>
    </row>
    <row r="351657" spans="7:7" ht="30" x14ac:dyDescent="0.25">
      <c r="G351657" s="48" t="s">
        <v>993</v>
      </c>
    </row>
    <row r="351658" spans="7:7" ht="30" x14ac:dyDescent="0.25">
      <c r="G351658" s="48" t="s">
        <v>994</v>
      </c>
    </row>
    <row r="351659" spans="7:7" ht="30" x14ac:dyDescent="0.25">
      <c r="G351659" s="48" t="s">
        <v>995</v>
      </c>
    </row>
    <row r="351660" spans="7:7" ht="30" x14ac:dyDescent="0.25">
      <c r="G351660" s="48" t="s">
        <v>996</v>
      </c>
    </row>
    <row r="351661" spans="7:7" ht="30" x14ac:dyDescent="0.25">
      <c r="G351661" s="48" t="s">
        <v>997</v>
      </c>
    </row>
    <row r="351662" spans="7:7" ht="30" x14ac:dyDescent="0.25">
      <c r="G351662" s="48" t="s">
        <v>998</v>
      </c>
    </row>
    <row r="351663" spans="7:7" ht="45" x14ac:dyDescent="0.25">
      <c r="G351663" s="48" t="s">
        <v>999</v>
      </c>
    </row>
    <row r="351664" spans="7:7" ht="30" x14ac:dyDescent="0.25">
      <c r="G351664" s="48" t="s">
        <v>1000</v>
      </c>
    </row>
    <row r="351665" spans="7:7" ht="30" x14ac:dyDescent="0.25">
      <c r="G351665" s="48" t="s">
        <v>1001</v>
      </c>
    </row>
    <row r="351666" spans="7:7" ht="30" x14ac:dyDescent="0.25">
      <c r="G351666" s="48" t="s">
        <v>1002</v>
      </c>
    </row>
    <row r="351667" spans="7:7" ht="30" x14ac:dyDescent="0.25">
      <c r="G351667" s="48" t="s">
        <v>1003</v>
      </c>
    </row>
    <row r="351668" spans="7:7" ht="30" x14ac:dyDescent="0.25">
      <c r="G351668" s="48" t="s">
        <v>1004</v>
      </c>
    </row>
    <row r="351669" spans="7:7" ht="30" x14ac:dyDescent="0.25">
      <c r="G351669" s="48" t="s">
        <v>1005</v>
      </c>
    </row>
    <row r="351670" spans="7:7" ht="30" x14ac:dyDescent="0.25">
      <c r="G351670" s="48" t="s">
        <v>1006</v>
      </c>
    </row>
    <row r="351671" spans="7:7" ht="30" x14ac:dyDescent="0.25">
      <c r="G351671" s="48" t="s">
        <v>1007</v>
      </c>
    </row>
    <row r="351672" spans="7:7" ht="30" x14ac:dyDescent="0.25">
      <c r="G351672" s="48" t="s">
        <v>1008</v>
      </c>
    </row>
    <row r="351673" spans="7:7" ht="30" x14ac:dyDescent="0.25">
      <c r="G351673" s="48" t="s">
        <v>1009</v>
      </c>
    </row>
    <row r="351674" spans="7:7" ht="45" x14ac:dyDescent="0.25">
      <c r="G351674" s="48" t="s">
        <v>1010</v>
      </c>
    </row>
    <row r="351675" spans="7:7" ht="30" x14ac:dyDescent="0.25">
      <c r="G351675" s="48" t="s">
        <v>1011</v>
      </c>
    </row>
    <row r="351676" spans="7:7" ht="30" x14ac:dyDescent="0.25">
      <c r="G351676" s="48" t="s">
        <v>1012</v>
      </c>
    </row>
    <row r="351677" spans="7:7" ht="30" x14ac:dyDescent="0.25">
      <c r="G351677" s="48" t="s">
        <v>1013</v>
      </c>
    </row>
    <row r="351678" spans="7:7" ht="30" x14ac:dyDescent="0.25">
      <c r="G351678" s="48" t="s">
        <v>1014</v>
      </c>
    </row>
    <row r="351679" spans="7:7" ht="45" x14ac:dyDescent="0.25">
      <c r="G351679" s="48" t="s">
        <v>1015</v>
      </c>
    </row>
    <row r="351680" spans="7:7" ht="30" x14ac:dyDescent="0.25">
      <c r="G351680" s="48" t="s">
        <v>1016</v>
      </c>
    </row>
    <row r="351681" spans="7:7" ht="30" x14ac:dyDescent="0.25">
      <c r="G351681" s="48" t="s">
        <v>1017</v>
      </c>
    </row>
    <row r="351682" spans="7:7" ht="45" x14ac:dyDescent="0.25">
      <c r="G351682" s="48" t="s">
        <v>1018</v>
      </c>
    </row>
    <row r="351683" spans="7:7" ht="45" x14ac:dyDescent="0.25">
      <c r="G351683" s="48" t="s">
        <v>1019</v>
      </c>
    </row>
    <row r="351684" spans="7:7" ht="30" x14ac:dyDescent="0.25">
      <c r="G351684" s="48" t="s">
        <v>1020</v>
      </c>
    </row>
    <row r="351685" spans="7:7" ht="30" x14ac:dyDescent="0.25">
      <c r="G351685" s="48" t="s">
        <v>1021</v>
      </c>
    </row>
    <row r="351686" spans="7:7" ht="45" x14ac:dyDescent="0.25">
      <c r="G351686" s="48" t="s">
        <v>1022</v>
      </c>
    </row>
    <row r="351687" spans="7:7" ht="30" x14ac:dyDescent="0.25">
      <c r="G351687" s="48" t="s">
        <v>1023</v>
      </c>
    </row>
    <row r="351688" spans="7:7" ht="30" x14ac:dyDescent="0.25">
      <c r="G351688" s="48" t="s">
        <v>1024</v>
      </c>
    </row>
    <row r="351689" spans="7:7" ht="45" x14ac:dyDescent="0.25">
      <c r="G351689" s="48" t="s">
        <v>1025</v>
      </c>
    </row>
    <row r="351690" spans="7:7" ht="45" x14ac:dyDescent="0.25">
      <c r="G351690" s="48" t="s">
        <v>1026</v>
      </c>
    </row>
    <row r="351691" spans="7:7" ht="45" x14ac:dyDescent="0.25">
      <c r="G351691" s="48" t="s">
        <v>1027</v>
      </c>
    </row>
    <row r="351692" spans="7:7" ht="30" x14ac:dyDescent="0.25">
      <c r="G351692" s="48" t="s">
        <v>1028</v>
      </c>
    </row>
    <row r="351693" spans="7:7" ht="30" x14ac:dyDescent="0.25">
      <c r="G351693" s="48" t="s">
        <v>1029</v>
      </c>
    </row>
    <row r="351694" spans="7:7" ht="45" x14ac:dyDescent="0.25">
      <c r="G351694" s="48" t="s">
        <v>1030</v>
      </c>
    </row>
    <row r="351695" spans="7:7" ht="45" x14ac:dyDescent="0.25">
      <c r="G351695" s="48" t="s">
        <v>1031</v>
      </c>
    </row>
    <row r="351696" spans="7:7" ht="30" x14ac:dyDescent="0.25">
      <c r="G351696" s="48" t="s">
        <v>1032</v>
      </c>
    </row>
    <row r="351697" spans="7:7" ht="30" x14ac:dyDescent="0.25">
      <c r="G351697" s="48" t="s">
        <v>1033</v>
      </c>
    </row>
    <row r="351698" spans="7:7" ht="30" x14ac:dyDescent="0.25">
      <c r="G351698" s="48" t="s">
        <v>1034</v>
      </c>
    </row>
    <row r="351699" spans="7:7" ht="30" x14ac:dyDescent="0.25">
      <c r="G351699" s="48" t="s">
        <v>1035</v>
      </c>
    </row>
    <row r="351700" spans="7:7" ht="30" x14ac:dyDescent="0.25">
      <c r="G351700" s="48" t="s">
        <v>1036</v>
      </c>
    </row>
    <row r="351701" spans="7:7" ht="30" x14ac:dyDescent="0.25">
      <c r="G351701" s="48" t="s">
        <v>1037</v>
      </c>
    </row>
    <row r="351702" spans="7:7" ht="30" x14ac:dyDescent="0.25">
      <c r="G351702" s="48" t="s">
        <v>1038</v>
      </c>
    </row>
    <row r="351703" spans="7:7" ht="30" x14ac:dyDescent="0.25">
      <c r="G351703" s="48" t="s">
        <v>1039</v>
      </c>
    </row>
    <row r="351704" spans="7:7" ht="45" x14ac:dyDescent="0.25">
      <c r="G351704" s="48" t="s">
        <v>1040</v>
      </c>
    </row>
    <row r="351705" spans="7:7" ht="30" x14ac:dyDescent="0.25">
      <c r="G351705" s="48" t="s">
        <v>1041</v>
      </c>
    </row>
    <row r="351706" spans="7:7" ht="45" x14ac:dyDescent="0.25">
      <c r="G351706" s="48" t="s">
        <v>1042</v>
      </c>
    </row>
    <row r="351707" spans="7:7" ht="30" x14ac:dyDescent="0.25">
      <c r="G351707" s="48" t="s">
        <v>1043</v>
      </c>
    </row>
    <row r="351708" spans="7:7" ht="30" x14ac:dyDescent="0.25">
      <c r="G351708" s="48" t="s">
        <v>1044</v>
      </c>
    </row>
    <row r="351709" spans="7:7" ht="45" x14ac:dyDescent="0.25">
      <c r="G351709" s="48" t="s">
        <v>1045</v>
      </c>
    </row>
    <row r="351710" spans="7:7" ht="30" x14ac:dyDescent="0.25">
      <c r="G351710" s="48" t="s">
        <v>1046</v>
      </c>
    </row>
    <row r="351711" spans="7:7" ht="45" x14ac:dyDescent="0.25">
      <c r="G351711" s="48" t="s">
        <v>1047</v>
      </c>
    </row>
    <row r="351712" spans="7:7" ht="30" x14ac:dyDescent="0.25">
      <c r="G351712" s="48" t="s">
        <v>1048</v>
      </c>
    </row>
    <row r="351713" spans="7:7" ht="60" x14ac:dyDescent="0.25">
      <c r="G351713" s="48" t="s">
        <v>1049</v>
      </c>
    </row>
    <row r="351714" spans="7:7" ht="30" x14ac:dyDescent="0.25">
      <c r="G351714" s="48" t="s">
        <v>1050</v>
      </c>
    </row>
    <row r="351715" spans="7:7" ht="30" x14ac:dyDescent="0.25">
      <c r="G351715" s="48" t="s">
        <v>1051</v>
      </c>
    </row>
    <row r="351716" spans="7:7" ht="60" x14ac:dyDescent="0.25">
      <c r="G351716" s="48" t="s">
        <v>1052</v>
      </c>
    </row>
    <row r="351717" spans="7:7" ht="30" x14ac:dyDescent="0.25">
      <c r="G351717" s="48" t="s">
        <v>1053</v>
      </c>
    </row>
    <row r="351718" spans="7:7" ht="30" x14ac:dyDescent="0.25">
      <c r="G351718" s="48" t="s">
        <v>1054</v>
      </c>
    </row>
    <row r="351719" spans="7:7" ht="30" x14ac:dyDescent="0.25">
      <c r="G351719" s="48" t="s">
        <v>1055</v>
      </c>
    </row>
    <row r="351720" spans="7:7" ht="45" x14ac:dyDescent="0.25">
      <c r="G351720" s="48" t="s">
        <v>1056</v>
      </c>
    </row>
    <row r="351721" spans="7:7" ht="45" x14ac:dyDescent="0.25">
      <c r="G351721" s="48" t="s">
        <v>1057</v>
      </c>
    </row>
    <row r="351722" spans="7:7" ht="45" x14ac:dyDescent="0.25">
      <c r="G351722" s="48" t="s">
        <v>1058</v>
      </c>
    </row>
    <row r="351723" spans="7:7" ht="30" x14ac:dyDescent="0.25">
      <c r="G351723" s="48" t="s">
        <v>1059</v>
      </c>
    </row>
    <row r="351724" spans="7:7" ht="30" x14ac:dyDescent="0.25">
      <c r="G351724" s="48" t="s">
        <v>1060</v>
      </c>
    </row>
    <row r="351725" spans="7:7" ht="30" x14ac:dyDescent="0.25">
      <c r="G351725" s="48" t="s">
        <v>1061</v>
      </c>
    </row>
    <row r="351726" spans="7:7" ht="30" x14ac:dyDescent="0.25">
      <c r="G351726" s="48" t="s">
        <v>1062</v>
      </c>
    </row>
    <row r="351727" spans="7:7" ht="30" x14ac:dyDescent="0.25">
      <c r="G351727" s="48" t="s">
        <v>1063</v>
      </c>
    </row>
    <row r="351728" spans="7:7" ht="30" x14ac:dyDescent="0.25">
      <c r="G351728" s="48" t="s">
        <v>1064</v>
      </c>
    </row>
    <row r="351729" spans="7:7" ht="30" x14ac:dyDescent="0.25">
      <c r="G351729" s="48" t="s">
        <v>1065</v>
      </c>
    </row>
    <row r="351730" spans="7:7" ht="30" x14ac:dyDescent="0.25">
      <c r="G351730" s="48" t="s">
        <v>1066</v>
      </c>
    </row>
    <row r="351731" spans="7:7" ht="30" x14ac:dyDescent="0.25">
      <c r="G351731" s="48" t="s">
        <v>1067</v>
      </c>
    </row>
    <row r="351732" spans="7:7" ht="30" x14ac:dyDescent="0.25">
      <c r="G351732" s="48" t="s">
        <v>1068</v>
      </c>
    </row>
    <row r="351733" spans="7:7" ht="30" x14ac:dyDescent="0.25">
      <c r="G351733" s="48" t="s">
        <v>1069</v>
      </c>
    </row>
    <row r="351734" spans="7:7" ht="30" x14ac:dyDescent="0.25">
      <c r="G351734" s="48" t="s">
        <v>1070</v>
      </c>
    </row>
    <row r="351735" spans="7:7" ht="30" x14ac:dyDescent="0.25">
      <c r="G351735" s="48" t="s">
        <v>1071</v>
      </c>
    </row>
    <row r="351736" spans="7:7" ht="30" x14ac:dyDescent="0.25">
      <c r="G351736" s="48" t="s">
        <v>1072</v>
      </c>
    </row>
    <row r="351737" spans="7:7" ht="30" x14ac:dyDescent="0.25">
      <c r="G351737" s="48" t="s">
        <v>1073</v>
      </c>
    </row>
    <row r="351738" spans="7:7" ht="30" x14ac:dyDescent="0.25">
      <c r="G351738" s="48" t="s">
        <v>1074</v>
      </c>
    </row>
    <row r="351739" spans="7:7" ht="30" x14ac:dyDescent="0.25">
      <c r="G351739" s="48" t="s">
        <v>1075</v>
      </c>
    </row>
    <row r="351740" spans="7:7" ht="45" x14ac:dyDescent="0.25">
      <c r="G351740" s="48" t="s">
        <v>1076</v>
      </c>
    </row>
    <row r="351741" spans="7:7" ht="30" x14ac:dyDescent="0.25">
      <c r="G351741" s="48" t="s">
        <v>1077</v>
      </c>
    </row>
    <row r="351742" spans="7:7" ht="30" x14ac:dyDescent="0.25">
      <c r="G351742" s="48" t="s">
        <v>1078</v>
      </c>
    </row>
    <row r="351743" spans="7:7" ht="30" x14ac:dyDescent="0.25">
      <c r="G351743" s="48" t="s">
        <v>1079</v>
      </c>
    </row>
    <row r="351744" spans="7:7" ht="30" x14ac:dyDescent="0.25">
      <c r="G351744" s="48" t="s">
        <v>1080</v>
      </c>
    </row>
    <row r="351745" spans="7:7" ht="30" x14ac:dyDescent="0.25">
      <c r="G351745" s="48" t="s">
        <v>1081</v>
      </c>
    </row>
    <row r="351746" spans="7:7" ht="45" x14ac:dyDescent="0.25">
      <c r="G351746" s="48" t="s">
        <v>1082</v>
      </c>
    </row>
    <row r="351747" spans="7:7" ht="30" x14ac:dyDescent="0.25">
      <c r="G351747" s="48" t="s">
        <v>1083</v>
      </c>
    </row>
    <row r="351748" spans="7:7" ht="30" x14ac:dyDescent="0.25">
      <c r="G351748" s="48" t="s">
        <v>1084</v>
      </c>
    </row>
    <row r="351749" spans="7:7" ht="30" x14ac:dyDescent="0.25">
      <c r="G351749" s="48" t="s">
        <v>1085</v>
      </c>
    </row>
    <row r="351750" spans="7:7" ht="45" x14ac:dyDescent="0.25">
      <c r="G351750" s="48" t="s">
        <v>1086</v>
      </c>
    </row>
    <row r="351751" spans="7:7" ht="45" x14ac:dyDescent="0.25">
      <c r="G351751" s="48" t="s">
        <v>1087</v>
      </c>
    </row>
    <row r="351752" spans="7:7" ht="30" x14ac:dyDescent="0.25">
      <c r="G351752" s="48" t="s">
        <v>1088</v>
      </c>
    </row>
    <row r="351753" spans="7:7" ht="30" x14ac:dyDescent="0.25">
      <c r="G351753" s="48" t="s">
        <v>1089</v>
      </c>
    </row>
    <row r="351754" spans="7:7" ht="30" x14ac:dyDescent="0.25">
      <c r="G351754" s="48" t="s">
        <v>1090</v>
      </c>
    </row>
    <row r="351755" spans="7:7" ht="30" x14ac:dyDescent="0.25">
      <c r="G351755" s="48" t="s">
        <v>1091</v>
      </c>
    </row>
    <row r="351756" spans="7:7" ht="45" x14ac:dyDescent="0.25">
      <c r="G351756" s="48" t="s">
        <v>1092</v>
      </c>
    </row>
    <row r="351757" spans="7:7" ht="30" x14ac:dyDescent="0.25">
      <c r="G351757" s="48" t="s">
        <v>1093</v>
      </c>
    </row>
    <row r="351758" spans="7:7" ht="30" x14ac:dyDescent="0.25">
      <c r="G351758" s="48" t="s">
        <v>1094</v>
      </c>
    </row>
    <row r="351759" spans="7:7" ht="30" x14ac:dyDescent="0.25">
      <c r="G351759" s="48" t="s">
        <v>1095</v>
      </c>
    </row>
    <row r="351760" spans="7:7" ht="45" x14ac:dyDescent="0.25">
      <c r="G351760" s="48" t="s">
        <v>1096</v>
      </c>
    </row>
    <row r="351761" spans="7:7" ht="30" x14ac:dyDescent="0.25">
      <c r="G351761" s="48" t="s">
        <v>1097</v>
      </c>
    </row>
    <row r="351762" spans="7:7" ht="45" x14ac:dyDescent="0.25">
      <c r="G351762" s="48" t="s">
        <v>1098</v>
      </c>
    </row>
    <row r="351763" spans="7:7" ht="30" x14ac:dyDescent="0.25">
      <c r="G351763" s="48" t="s">
        <v>1099</v>
      </c>
    </row>
    <row r="351764" spans="7:7" ht="45" x14ac:dyDescent="0.25">
      <c r="G351764" s="48" t="s">
        <v>1100</v>
      </c>
    </row>
    <row r="351765" spans="7:7" ht="30" x14ac:dyDescent="0.25">
      <c r="G351765" s="48" t="s">
        <v>1101</v>
      </c>
    </row>
    <row r="351766" spans="7:7" ht="30" x14ac:dyDescent="0.25">
      <c r="G351766" s="48" t="s">
        <v>1102</v>
      </c>
    </row>
    <row r="351767" spans="7:7" ht="30" x14ac:dyDescent="0.25">
      <c r="G351767" s="48" t="s">
        <v>1103</v>
      </c>
    </row>
    <row r="351768" spans="7:7" ht="30" x14ac:dyDescent="0.25">
      <c r="G351768" s="48" t="s">
        <v>1104</v>
      </c>
    </row>
    <row r="351769" spans="7:7" ht="30" x14ac:dyDescent="0.25">
      <c r="G351769" s="48" t="s">
        <v>1105</v>
      </c>
    </row>
    <row r="351770" spans="7:7" ht="30" x14ac:dyDescent="0.25">
      <c r="G351770" s="48" t="s">
        <v>1106</v>
      </c>
    </row>
    <row r="351771" spans="7:7" ht="30" x14ac:dyDescent="0.25">
      <c r="G351771" s="48" t="s">
        <v>1107</v>
      </c>
    </row>
    <row r="351772" spans="7:7" ht="30" x14ac:dyDescent="0.25">
      <c r="G351772" s="48" t="s">
        <v>1108</v>
      </c>
    </row>
    <row r="351773" spans="7:7" ht="30" x14ac:dyDescent="0.25">
      <c r="G351773" s="48" t="s">
        <v>1109</v>
      </c>
    </row>
    <row r="351774" spans="7:7" ht="30" x14ac:dyDescent="0.25">
      <c r="G351774" s="48" t="s">
        <v>1110</v>
      </c>
    </row>
    <row r="351775" spans="7:7" ht="45" x14ac:dyDescent="0.25">
      <c r="G351775" s="48" t="s">
        <v>1111</v>
      </c>
    </row>
    <row r="351776" spans="7:7" ht="45" x14ac:dyDescent="0.25">
      <c r="G351776" s="48" t="s">
        <v>1112</v>
      </c>
    </row>
    <row r="351777" spans="7:7" ht="30" x14ac:dyDescent="0.25">
      <c r="G351777" s="48" t="s">
        <v>1113</v>
      </c>
    </row>
    <row r="351778" spans="7:7" ht="30" x14ac:dyDescent="0.25">
      <c r="G351778" s="48" t="s">
        <v>1114</v>
      </c>
    </row>
    <row r="351779" spans="7:7" ht="30" x14ac:dyDescent="0.25">
      <c r="G351779" s="48" t="s">
        <v>1115</v>
      </c>
    </row>
    <row r="351780" spans="7:7" ht="30" x14ac:dyDescent="0.25">
      <c r="G351780" s="48" t="s">
        <v>1116</v>
      </c>
    </row>
    <row r="351781" spans="7:7" ht="30" x14ac:dyDescent="0.25">
      <c r="G351781" s="48" t="s">
        <v>1117</v>
      </c>
    </row>
    <row r="351782" spans="7:7" ht="30" x14ac:dyDescent="0.25">
      <c r="G351782" s="48" t="s">
        <v>1118</v>
      </c>
    </row>
    <row r="351783" spans="7:7" ht="30" x14ac:dyDescent="0.25">
      <c r="G351783" s="48" t="s">
        <v>1119</v>
      </c>
    </row>
    <row r="351784" spans="7:7" ht="30" x14ac:dyDescent="0.25">
      <c r="G351784" s="48" t="s">
        <v>1120</v>
      </c>
    </row>
    <row r="351785" spans="7:7" ht="30" x14ac:dyDescent="0.25">
      <c r="G351785" s="48" t="s">
        <v>1121</v>
      </c>
    </row>
    <row r="351786" spans="7:7" ht="30" x14ac:dyDescent="0.25">
      <c r="G351786" s="48" t="s">
        <v>1122</v>
      </c>
    </row>
    <row r="351787" spans="7:7" ht="45" x14ac:dyDescent="0.25">
      <c r="G351787" s="48" t="s">
        <v>1123</v>
      </c>
    </row>
    <row r="351788" spans="7:7" ht="30" x14ac:dyDescent="0.25">
      <c r="G351788" s="48" t="s">
        <v>1124</v>
      </c>
    </row>
    <row r="351789" spans="7:7" ht="45" x14ac:dyDescent="0.25">
      <c r="G351789" s="48" t="s">
        <v>1125</v>
      </c>
    </row>
    <row r="351790" spans="7:7" ht="30" x14ac:dyDescent="0.25">
      <c r="G351790" s="48" t="s">
        <v>1126</v>
      </c>
    </row>
    <row r="351791" spans="7:7" ht="30" x14ac:dyDescent="0.25">
      <c r="G351791" s="48" t="s">
        <v>1127</v>
      </c>
    </row>
    <row r="351792" spans="7:7" ht="60" x14ac:dyDescent="0.25">
      <c r="G351792" s="48" t="s">
        <v>1128</v>
      </c>
    </row>
    <row r="351793" spans="7:7" ht="30" x14ac:dyDescent="0.25">
      <c r="G351793" s="48" t="s">
        <v>1129</v>
      </c>
    </row>
    <row r="351794" spans="7:7" ht="60" x14ac:dyDescent="0.25">
      <c r="G351794" s="48" t="s">
        <v>1130</v>
      </c>
    </row>
    <row r="351795" spans="7:7" ht="30" x14ac:dyDescent="0.25">
      <c r="G351795" s="48" t="s">
        <v>1131</v>
      </c>
    </row>
    <row r="351796" spans="7:7" ht="30" x14ac:dyDescent="0.25">
      <c r="G351796" s="48" t="s">
        <v>1132</v>
      </c>
    </row>
    <row r="351797" spans="7:7" ht="45" x14ac:dyDescent="0.25">
      <c r="G351797" s="48" t="s">
        <v>1133</v>
      </c>
    </row>
    <row r="351798" spans="7:7" ht="30" x14ac:dyDescent="0.25">
      <c r="G351798" s="48" t="s">
        <v>1134</v>
      </c>
    </row>
    <row r="351799" spans="7:7" ht="30" x14ac:dyDescent="0.25">
      <c r="G351799" s="48" t="s">
        <v>1135</v>
      </c>
    </row>
    <row r="351800" spans="7:7" ht="30" x14ac:dyDescent="0.25">
      <c r="G351800" s="48" t="s">
        <v>1136</v>
      </c>
    </row>
    <row r="351801" spans="7:7" ht="45" x14ac:dyDescent="0.25">
      <c r="G351801" s="48" t="s">
        <v>1137</v>
      </c>
    </row>
    <row r="351802" spans="7:7" ht="30" x14ac:dyDescent="0.25">
      <c r="G351802" s="48" t="s">
        <v>1138</v>
      </c>
    </row>
    <row r="351803" spans="7:7" ht="30" x14ac:dyDescent="0.25">
      <c r="G351803" s="48" t="s">
        <v>1139</v>
      </c>
    </row>
    <row r="351804" spans="7:7" ht="45" x14ac:dyDescent="0.25">
      <c r="G351804" s="48" t="s">
        <v>1140</v>
      </c>
    </row>
    <row r="351805" spans="7:7" ht="45" x14ac:dyDescent="0.25">
      <c r="G351805" s="48" t="s">
        <v>1141</v>
      </c>
    </row>
    <row r="351806" spans="7:7" ht="30" x14ac:dyDescent="0.25">
      <c r="G351806" s="48" t="s">
        <v>1142</v>
      </c>
    </row>
    <row r="351807" spans="7:7" ht="60" x14ac:dyDescent="0.25">
      <c r="G351807" s="48" t="s">
        <v>1143</v>
      </c>
    </row>
    <row r="351808" spans="7:7" ht="60" x14ac:dyDescent="0.25">
      <c r="G351808" s="48" t="s">
        <v>1144</v>
      </c>
    </row>
    <row r="351809" spans="7:7" ht="45" x14ac:dyDescent="0.25">
      <c r="G351809" s="48" t="s">
        <v>1145</v>
      </c>
    </row>
    <row r="351810" spans="7:7" ht="30" x14ac:dyDescent="0.25">
      <c r="G351810" s="48" t="s">
        <v>1146</v>
      </c>
    </row>
    <row r="351811" spans="7:7" ht="45" x14ac:dyDescent="0.25">
      <c r="G351811" s="48" t="s">
        <v>1147</v>
      </c>
    </row>
    <row r="351812" spans="7:7" ht="30" x14ac:dyDescent="0.25">
      <c r="G351812" s="48" t="s">
        <v>1148</v>
      </c>
    </row>
    <row r="351813" spans="7:7" ht="30" x14ac:dyDescent="0.25">
      <c r="G351813" s="48" t="s">
        <v>1149</v>
      </c>
    </row>
    <row r="351814" spans="7:7" ht="30" x14ac:dyDescent="0.25">
      <c r="G351814" s="48" t="s">
        <v>1150</v>
      </c>
    </row>
    <row r="351815" spans="7:7" ht="45" x14ac:dyDescent="0.25">
      <c r="G351815" s="48" t="s">
        <v>1151</v>
      </c>
    </row>
    <row r="351816" spans="7:7" ht="60" x14ac:dyDescent="0.25">
      <c r="G351816" s="48" t="s">
        <v>1152</v>
      </c>
    </row>
    <row r="351817" spans="7:7" ht="45" x14ac:dyDescent="0.25">
      <c r="G351817" s="48" t="s">
        <v>1153</v>
      </c>
    </row>
    <row r="351818" spans="7:7" ht="45" x14ac:dyDescent="0.25">
      <c r="G351818" s="48" t="s">
        <v>1154</v>
      </c>
    </row>
    <row r="351819" spans="7:7" ht="45" x14ac:dyDescent="0.25">
      <c r="G351819" s="48" t="s">
        <v>1155</v>
      </c>
    </row>
    <row r="351820" spans="7:7" ht="60" x14ac:dyDescent="0.25">
      <c r="G351820" s="48" t="s">
        <v>1156</v>
      </c>
    </row>
    <row r="351821" spans="7:7" ht="60" x14ac:dyDescent="0.25">
      <c r="G351821" s="48" t="s">
        <v>1157</v>
      </c>
    </row>
    <row r="351822" spans="7:7" ht="45" x14ac:dyDescent="0.25">
      <c r="G351822" s="48" t="s">
        <v>1158</v>
      </c>
    </row>
    <row r="351823" spans="7:7" ht="45" x14ac:dyDescent="0.25">
      <c r="G351823" s="48" t="s">
        <v>1159</v>
      </c>
    </row>
    <row r="351824" spans="7:7" ht="45" x14ac:dyDescent="0.25">
      <c r="G351824" s="48" t="s">
        <v>1160</v>
      </c>
    </row>
    <row r="351825" spans="7:7" ht="45" x14ac:dyDescent="0.25">
      <c r="G351825" s="48" t="s">
        <v>1161</v>
      </c>
    </row>
    <row r="351826" spans="7:7" ht="60" x14ac:dyDescent="0.25">
      <c r="G351826" s="48" t="s">
        <v>1162</v>
      </c>
    </row>
    <row r="351827" spans="7:7" ht="45" x14ac:dyDescent="0.25">
      <c r="G351827" s="48" t="s">
        <v>1163</v>
      </c>
    </row>
    <row r="351828" spans="7:7" ht="45" x14ac:dyDescent="0.25">
      <c r="G351828" s="48" t="s">
        <v>1164</v>
      </c>
    </row>
    <row r="351829" spans="7:7" ht="45" x14ac:dyDescent="0.25">
      <c r="G351829" s="48" t="s">
        <v>1165</v>
      </c>
    </row>
    <row r="351830" spans="7:7" ht="45" x14ac:dyDescent="0.25">
      <c r="G351830" s="48" t="s">
        <v>1166</v>
      </c>
    </row>
    <row r="351831" spans="7:7" ht="45" x14ac:dyDescent="0.25">
      <c r="G351831" s="48" t="s">
        <v>1167</v>
      </c>
    </row>
    <row r="351832" spans="7:7" ht="45" x14ac:dyDescent="0.25">
      <c r="G351832" s="48" t="s">
        <v>1168</v>
      </c>
    </row>
    <row r="351833" spans="7:7" ht="45" x14ac:dyDescent="0.25">
      <c r="G351833" s="48" t="s">
        <v>1169</v>
      </c>
    </row>
    <row r="351834" spans="7:7" ht="45" x14ac:dyDescent="0.25">
      <c r="G351834" s="48" t="s">
        <v>1170</v>
      </c>
    </row>
    <row r="351835" spans="7:7" ht="45" x14ac:dyDescent="0.25">
      <c r="G351835" s="48" t="s">
        <v>1171</v>
      </c>
    </row>
    <row r="351836" spans="7:7" ht="60" x14ac:dyDescent="0.25">
      <c r="G351836" s="48" t="s">
        <v>1172</v>
      </c>
    </row>
    <row r="351837" spans="7:7" ht="45" x14ac:dyDescent="0.25">
      <c r="G351837" s="48" t="s">
        <v>1173</v>
      </c>
    </row>
    <row r="351838" spans="7:7" ht="45" x14ac:dyDescent="0.25">
      <c r="G351838" s="48" t="s">
        <v>1174</v>
      </c>
    </row>
    <row r="351839" spans="7:7" ht="45" x14ac:dyDescent="0.25">
      <c r="G351839" s="48" t="s">
        <v>1175</v>
      </c>
    </row>
    <row r="351840" spans="7:7" ht="45" x14ac:dyDescent="0.25">
      <c r="G351840" s="48" t="s">
        <v>1176</v>
      </c>
    </row>
    <row r="351841" spans="7:7" ht="45" x14ac:dyDescent="0.25">
      <c r="G351841" s="48" t="s">
        <v>1177</v>
      </c>
    </row>
    <row r="351842" spans="7:7" ht="45" x14ac:dyDescent="0.25">
      <c r="G351842" s="48" t="s">
        <v>1178</v>
      </c>
    </row>
    <row r="351843" spans="7:7" ht="60" x14ac:dyDescent="0.25">
      <c r="G351843" s="48" t="s">
        <v>1179</v>
      </c>
    </row>
    <row r="351844" spans="7:7" ht="60" x14ac:dyDescent="0.25">
      <c r="G351844" s="48" t="s">
        <v>1180</v>
      </c>
    </row>
    <row r="351845" spans="7:7" ht="60" x14ac:dyDescent="0.25">
      <c r="G351845" s="48" t="s">
        <v>1181</v>
      </c>
    </row>
    <row r="351846" spans="7:7" ht="45" x14ac:dyDescent="0.25">
      <c r="G351846" s="48" t="s">
        <v>1182</v>
      </c>
    </row>
    <row r="351847" spans="7:7" ht="45" x14ac:dyDescent="0.25">
      <c r="G351847" s="48" t="s">
        <v>1183</v>
      </c>
    </row>
    <row r="351848" spans="7:7" ht="60" x14ac:dyDescent="0.25">
      <c r="G351848" s="48" t="s">
        <v>1184</v>
      </c>
    </row>
    <row r="351849" spans="7:7" ht="45" x14ac:dyDescent="0.25">
      <c r="G351849" s="48" t="s">
        <v>1185</v>
      </c>
    </row>
    <row r="351850" spans="7:7" ht="45" x14ac:dyDescent="0.25">
      <c r="G351850" s="48" t="s">
        <v>1186</v>
      </c>
    </row>
    <row r="351851" spans="7:7" ht="45" x14ac:dyDescent="0.25">
      <c r="G351851" s="48" t="s">
        <v>1187</v>
      </c>
    </row>
    <row r="351852" spans="7:7" ht="45" x14ac:dyDescent="0.25">
      <c r="G351852" s="48" t="s">
        <v>1188</v>
      </c>
    </row>
    <row r="351853" spans="7:7" ht="45" x14ac:dyDescent="0.25">
      <c r="G351853" s="48" t="s">
        <v>1189</v>
      </c>
    </row>
    <row r="351854" spans="7:7" ht="45" x14ac:dyDescent="0.25">
      <c r="G351854" s="48" t="s">
        <v>1190</v>
      </c>
    </row>
    <row r="351855" spans="7:7" ht="45" x14ac:dyDescent="0.25">
      <c r="G351855" s="48" t="s">
        <v>1191</v>
      </c>
    </row>
    <row r="351856" spans="7:7" ht="45" x14ac:dyDescent="0.25">
      <c r="G351856" s="48" t="s">
        <v>1192</v>
      </c>
    </row>
    <row r="351857" spans="7:7" ht="45" x14ac:dyDescent="0.25">
      <c r="G351857" s="48" t="s">
        <v>1193</v>
      </c>
    </row>
    <row r="351858" spans="7:7" ht="30" x14ac:dyDescent="0.25">
      <c r="G351858" s="48" t="s">
        <v>1194</v>
      </c>
    </row>
    <row r="351859" spans="7:7" ht="45" x14ac:dyDescent="0.25">
      <c r="G351859" s="48" t="s">
        <v>1195</v>
      </c>
    </row>
    <row r="351860" spans="7:7" ht="30" x14ac:dyDescent="0.25">
      <c r="G351860" s="48" t="s">
        <v>1196</v>
      </c>
    </row>
    <row r="351861" spans="7:7" ht="30" x14ac:dyDescent="0.25">
      <c r="G351861" s="48" t="s">
        <v>1197</v>
      </c>
    </row>
    <row r="351862" spans="7:7" ht="30" x14ac:dyDescent="0.25">
      <c r="G351862" s="48" t="s">
        <v>1198</v>
      </c>
    </row>
    <row r="351863" spans="7:7" ht="30" x14ac:dyDescent="0.25">
      <c r="G351863" s="48" t="s">
        <v>1199</v>
      </c>
    </row>
    <row r="351864" spans="7:7" ht="30" x14ac:dyDescent="0.25">
      <c r="G351864" s="48" t="s">
        <v>1200</v>
      </c>
    </row>
    <row r="351865" spans="7:7" ht="30" x14ac:dyDescent="0.25">
      <c r="G351865" s="48" t="s">
        <v>1201</v>
      </c>
    </row>
    <row r="351866" spans="7:7" ht="45" x14ac:dyDescent="0.25">
      <c r="G351866" s="48" t="s">
        <v>1202</v>
      </c>
    </row>
    <row r="351867" spans="7:7" ht="30" x14ac:dyDescent="0.25">
      <c r="G351867" s="48" t="s">
        <v>1203</v>
      </c>
    </row>
    <row r="351868" spans="7:7" ht="30" x14ac:dyDescent="0.25">
      <c r="G351868" s="48" t="s">
        <v>1204</v>
      </c>
    </row>
    <row r="351869" spans="7:7" ht="30" x14ac:dyDescent="0.25">
      <c r="G351869" s="48" t="s">
        <v>1205</v>
      </c>
    </row>
    <row r="351870" spans="7:7" ht="45" x14ac:dyDescent="0.25">
      <c r="G351870" s="48" t="s">
        <v>1206</v>
      </c>
    </row>
    <row r="351871" spans="7:7" ht="30" x14ac:dyDescent="0.25">
      <c r="G351871" s="48" t="s">
        <v>1207</v>
      </c>
    </row>
    <row r="351872" spans="7:7" ht="30" x14ac:dyDescent="0.25">
      <c r="G351872" s="48" t="s">
        <v>1208</v>
      </c>
    </row>
    <row r="351873" spans="7:7" ht="30" x14ac:dyDescent="0.25">
      <c r="G351873" s="48" t="s">
        <v>1209</v>
      </c>
    </row>
    <row r="351874" spans="7:7" ht="45" x14ac:dyDescent="0.25">
      <c r="G351874" s="48" t="s">
        <v>1210</v>
      </c>
    </row>
    <row r="351875" spans="7:7" ht="45" x14ac:dyDescent="0.25">
      <c r="G351875" s="48" t="s">
        <v>1211</v>
      </c>
    </row>
    <row r="351876" spans="7:7" ht="30" x14ac:dyDescent="0.25">
      <c r="G351876" s="48" t="s">
        <v>1212</v>
      </c>
    </row>
    <row r="351877" spans="7:7" ht="30" x14ac:dyDescent="0.25">
      <c r="G351877" s="48" t="s">
        <v>1213</v>
      </c>
    </row>
    <row r="351878" spans="7:7" ht="30" x14ac:dyDescent="0.25">
      <c r="G351878" s="48" t="s">
        <v>1214</v>
      </c>
    </row>
    <row r="351879" spans="7:7" ht="30" x14ac:dyDescent="0.25">
      <c r="G351879" s="48" t="s">
        <v>1215</v>
      </c>
    </row>
    <row r="351880" spans="7:7" ht="30" x14ac:dyDescent="0.25">
      <c r="G351880" s="48" t="s">
        <v>1216</v>
      </c>
    </row>
    <row r="351881" spans="7:7" ht="30" x14ac:dyDescent="0.25">
      <c r="G351881" s="48" t="s">
        <v>1217</v>
      </c>
    </row>
    <row r="351882" spans="7:7" ht="30" x14ac:dyDescent="0.25">
      <c r="G351882" s="48" t="s">
        <v>1218</v>
      </c>
    </row>
    <row r="351883" spans="7:7" ht="45" x14ac:dyDescent="0.25">
      <c r="G351883" s="48" t="s">
        <v>1219</v>
      </c>
    </row>
    <row r="351884" spans="7:7" ht="30" x14ac:dyDescent="0.25">
      <c r="G351884" s="48" t="s">
        <v>1220</v>
      </c>
    </row>
    <row r="351885" spans="7:7" ht="45" x14ac:dyDescent="0.25">
      <c r="G351885" s="48" t="s">
        <v>1221</v>
      </c>
    </row>
    <row r="351886" spans="7:7" ht="45" x14ac:dyDescent="0.25">
      <c r="G351886" s="48" t="s">
        <v>1222</v>
      </c>
    </row>
    <row r="351887" spans="7:7" ht="30" x14ac:dyDescent="0.25">
      <c r="G351887" s="48" t="s">
        <v>1223</v>
      </c>
    </row>
    <row r="351888" spans="7:7" ht="30" x14ac:dyDescent="0.25">
      <c r="G351888" s="48" t="s">
        <v>1224</v>
      </c>
    </row>
    <row r="351889" spans="7:7" ht="30" x14ac:dyDescent="0.25">
      <c r="G351889" s="48" t="s">
        <v>1225</v>
      </c>
    </row>
    <row r="351890" spans="7:7" ht="30" x14ac:dyDescent="0.25">
      <c r="G351890" s="48" t="s">
        <v>1226</v>
      </c>
    </row>
    <row r="351891" spans="7:7" ht="30" x14ac:dyDescent="0.25">
      <c r="G351891" s="48" t="s">
        <v>1227</v>
      </c>
    </row>
    <row r="351892" spans="7:7" ht="45" x14ac:dyDescent="0.25">
      <c r="G351892" s="48" t="s">
        <v>1228</v>
      </c>
    </row>
    <row r="351893" spans="7:7" ht="30" x14ac:dyDescent="0.25">
      <c r="G351893" s="48" t="s">
        <v>1229</v>
      </c>
    </row>
    <row r="351894" spans="7:7" ht="30" x14ac:dyDescent="0.25">
      <c r="G351894" s="48" t="s">
        <v>1230</v>
      </c>
    </row>
    <row r="351895" spans="7:7" ht="30" x14ac:dyDescent="0.25">
      <c r="G351895" s="48" t="s">
        <v>1231</v>
      </c>
    </row>
    <row r="351896" spans="7:7" ht="30" x14ac:dyDescent="0.25">
      <c r="G351896" s="48" t="s">
        <v>1232</v>
      </c>
    </row>
    <row r="351897" spans="7:7" ht="30" x14ac:dyDescent="0.25">
      <c r="G351897" s="48" t="s">
        <v>1233</v>
      </c>
    </row>
    <row r="351898" spans="7:7" ht="30" x14ac:dyDescent="0.25">
      <c r="G351898" s="48" t="s">
        <v>1234</v>
      </c>
    </row>
    <row r="351899" spans="7:7" ht="30" x14ac:dyDescent="0.25">
      <c r="G351899" s="48" t="s">
        <v>1235</v>
      </c>
    </row>
    <row r="351900" spans="7:7" ht="30" x14ac:dyDescent="0.25">
      <c r="G351900" s="48" t="s">
        <v>1236</v>
      </c>
    </row>
    <row r="351901" spans="7:7" ht="30" x14ac:dyDescent="0.25">
      <c r="G351901" s="48" t="s">
        <v>1237</v>
      </c>
    </row>
    <row r="351902" spans="7:7" ht="30" x14ac:dyDescent="0.25">
      <c r="G351902" s="48" t="s">
        <v>1238</v>
      </c>
    </row>
    <row r="351903" spans="7:7" ht="30" x14ac:dyDescent="0.25">
      <c r="G351903" s="48" t="s">
        <v>1239</v>
      </c>
    </row>
    <row r="351904" spans="7:7" ht="30" x14ac:dyDescent="0.25">
      <c r="G351904" s="48" t="s">
        <v>1240</v>
      </c>
    </row>
    <row r="351905" spans="7:7" ht="30" x14ac:dyDescent="0.25">
      <c r="G351905" s="48" t="s">
        <v>1241</v>
      </c>
    </row>
    <row r="351906" spans="7:7" ht="45" x14ac:dyDescent="0.25">
      <c r="G351906" s="48" t="s">
        <v>1242</v>
      </c>
    </row>
    <row r="351907" spans="7:7" ht="30" x14ac:dyDescent="0.25">
      <c r="G351907" s="48" t="s">
        <v>1243</v>
      </c>
    </row>
    <row r="351908" spans="7:7" ht="45" x14ac:dyDescent="0.25">
      <c r="G351908" s="48" t="s">
        <v>1244</v>
      </c>
    </row>
    <row r="351909" spans="7:7" ht="30" x14ac:dyDescent="0.25">
      <c r="G351909" s="48" t="s">
        <v>1245</v>
      </c>
    </row>
    <row r="351910" spans="7:7" ht="30" x14ac:dyDescent="0.25">
      <c r="G351910" s="48" t="s">
        <v>1246</v>
      </c>
    </row>
    <row r="351911" spans="7:7" ht="30" x14ac:dyDescent="0.25">
      <c r="G351911" s="48" t="s">
        <v>1247</v>
      </c>
    </row>
    <row r="351912" spans="7:7" ht="45" x14ac:dyDescent="0.25">
      <c r="G351912" s="48" t="s">
        <v>1248</v>
      </c>
    </row>
    <row r="351913" spans="7:7" ht="30" x14ac:dyDescent="0.25">
      <c r="G351913" s="48" t="s">
        <v>1249</v>
      </c>
    </row>
    <row r="351914" spans="7:7" ht="30" x14ac:dyDescent="0.25">
      <c r="G351914" s="48" t="s">
        <v>1250</v>
      </c>
    </row>
    <row r="351915" spans="7:7" ht="30" x14ac:dyDescent="0.25">
      <c r="G351915" s="48" t="s">
        <v>1251</v>
      </c>
    </row>
    <row r="351916" spans="7:7" ht="30" x14ac:dyDescent="0.25">
      <c r="G351916" s="48" t="s">
        <v>1252</v>
      </c>
    </row>
    <row r="351917" spans="7:7" ht="30" x14ac:dyDescent="0.25">
      <c r="G351917" s="48" t="s">
        <v>1253</v>
      </c>
    </row>
    <row r="351918" spans="7:7" ht="45" x14ac:dyDescent="0.25">
      <c r="G351918" s="48" t="s">
        <v>1254</v>
      </c>
    </row>
    <row r="351919" spans="7:7" ht="30" x14ac:dyDescent="0.25">
      <c r="G351919" s="48" t="s">
        <v>1255</v>
      </c>
    </row>
    <row r="351920" spans="7:7" ht="30" x14ac:dyDescent="0.25">
      <c r="G351920" s="48" t="s">
        <v>1256</v>
      </c>
    </row>
    <row r="351921" spans="7:7" ht="30" x14ac:dyDescent="0.25">
      <c r="G351921" s="48" t="s">
        <v>1257</v>
      </c>
    </row>
    <row r="351922" spans="7:7" ht="30" x14ac:dyDescent="0.25">
      <c r="G351922" s="48" t="s">
        <v>1258</v>
      </c>
    </row>
    <row r="351923" spans="7:7" ht="30" x14ac:dyDescent="0.25">
      <c r="G351923" s="48" t="s">
        <v>1259</v>
      </c>
    </row>
    <row r="351924" spans="7:7" ht="30" x14ac:dyDescent="0.25">
      <c r="G351924" s="48" t="s">
        <v>1260</v>
      </c>
    </row>
    <row r="351925" spans="7:7" ht="30" x14ac:dyDescent="0.25">
      <c r="G351925" s="48" t="s">
        <v>1261</v>
      </c>
    </row>
    <row r="351926" spans="7:7" ht="30" x14ac:dyDescent="0.25">
      <c r="G351926" s="48" t="s">
        <v>1262</v>
      </c>
    </row>
    <row r="351927" spans="7:7" ht="30" x14ac:dyDescent="0.25">
      <c r="G351927" s="48" t="s">
        <v>1263</v>
      </c>
    </row>
    <row r="351928" spans="7:7" ht="45" x14ac:dyDescent="0.25">
      <c r="G351928" s="48" t="s">
        <v>1264</v>
      </c>
    </row>
    <row r="351929" spans="7:7" ht="30" x14ac:dyDescent="0.25">
      <c r="G351929" s="48" t="s">
        <v>1265</v>
      </c>
    </row>
    <row r="351930" spans="7:7" ht="30" x14ac:dyDescent="0.25">
      <c r="G351930" s="48" t="s">
        <v>1266</v>
      </c>
    </row>
    <row r="351931" spans="7:7" ht="30" x14ac:dyDescent="0.25">
      <c r="G351931" s="48" t="s">
        <v>1267</v>
      </c>
    </row>
    <row r="351932" spans="7:7" ht="30" x14ac:dyDescent="0.25">
      <c r="G351932" s="48" t="s">
        <v>1268</v>
      </c>
    </row>
    <row r="351933" spans="7:7" ht="30" x14ac:dyDescent="0.25">
      <c r="G351933" s="48" t="s">
        <v>1269</v>
      </c>
    </row>
    <row r="351934" spans="7:7" ht="30" x14ac:dyDescent="0.25">
      <c r="G351934" s="48" t="s">
        <v>1270</v>
      </c>
    </row>
    <row r="351935" spans="7:7" ht="45" x14ac:dyDescent="0.25">
      <c r="G351935" s="48" t="s">
        <v>1271</v>
      </c>
    </row>
    <row r="351936" spans="7:7" ht="30" x14ac:dyDescent="0.25">
      <c r="G351936" s="48" t="s">
        <v>1272</v>
      </c>
    </row>
    <row r="351937" spans="7:7" ht="30" x14ac:dyDescent="0.25">
      <c r="G351937" s="48" t="s">
        <v>1273</v>
      </c>
    </row>
    <row r="351938" spans="7:7" ht="30" x14ac:dyDescent="0.25">
      <c r="G351938" s="48" t="s">
        <v>1274</v>
      </c>
    </row>
    <row r="351939" spans="7:7" ht="45" x14ac:dyDescent="0.25">
      <c r="G351939" s="48" t="s">
        <v>1275</v>
      </c>
    </row>
    <row r="351940" spans="7:7" ht="30" x14ac:dyDescent="0.25">
      <c r="G351940" s="48" t="s">
        <v>1276</v>
      </c>
    </row>
    <row r="351941" spans="7:7" ht="30" x14ac:dyDescent="0.25">
      <c r="G351941" s="48" t="s">
        <v>1277</v>
      </c>
    </row>
    <row r="351942" spans="7:7" ht="30" x14ac:dyDescent="0.25">
      <c r="G351942" s="48" t="s">
        <v>1278</v>
      </c>
    </row>
    <row r="351943" spans="7:7" ht="30" x14ac:dyDescent="0.25">
      <c r="G351943" s="48" t="s">
        <v>1279</v>
      </c>
    </row>
    <row r="351944" spans="7:7" ht="45" x14ac:dyDescent="0.25">
      <c r="G351944" s="48" t="s">
        <v>1280</v>
      </c>
    </row>
    <row r="351945" spans="7:7" ht="30" x14ac:dyDescent="0.25">
      <c r="G351945" s="48" t="s">
        <v>1281</v>
      </c>
    </row>
    <row r="351946" spans="7:7" ht="45" x14ac:dyDescent="0.25">
      <c r="G351946" s="48" t="s">
        <v>1282</v>
      </c>
    </row>
    <row r="351947" spans="7:7" ht="30" x14ac:dyDescent="0.25">
      <c r="G351947" s="48" t="s">
        <v>1283</v>
      </c>
    </row>
    <row r="351948" spans="7:7" ht="45" x14ac:dyDescent="0.25">
      <c r="G351948" s="48" t="s">
        <v>1284</v>
      </c>
    </row>
    <row r="351949" spans="7:7" ht="45" x14ac:dyDescent="0.25">
      <c r="G351949" s="48" t="s">
        <v>1285</v>
      </c>
    </row>
    <row r="351950" spans="7:7" ht="45" x14ac:dyDescent="0.25">
      <c r="G351950" s="48" t="s">
        <v>1286</v>
      </c>
    </row>
    <row r="351951" spans="7:7" ht="30" x14ac:dyDescent="0.25">
      <c r="G351951" s="48" t="s">
        <v>1287</v>
      </c>
    </row>
    <row r="351952" spans="7:7" ht="45" x14ac:dyDescent="0.25">
      <c r="G351952" s="48" t="s">
        <v>1288</v>
      </c>
    </row>
    <row r="351953" spans="7:7" ht="45" x14ac:dyDescent="0.25">
      <c r="G351953" s="48" t="s">
        <v>1289</v>
      </c>
    </row>
    <row r="351954" spans="7:7" ht="30" x14ac:dyDescent="0.25">
      <c r="G351954" s="48" t="s">
        <v>1290</v>
      </c>
    </row>
    <row r="351955" spans="7:7" ht="30" x14ac:dyDescent="0.25">
      <c r="G351955" s="48" t="s">
        <v>1291</v>
      </c>
    </row>
    <row r="351956" spans="7:7" ht="45" x14ac:dyDescent="0.25">
      <c r="G351956" s="48" t="s">
        <v>1292</v>
      </c>
    </row>
    <row r="351957" spans="7:7" ht="45" x14ac:dyDescent="0.25">
      <c r="G351957" s="48" t="s">
        <v>1293</v>
      </c>
    </row>
    <row r="351958" spans="7:7" ht="30" x14ac:dyDescent="0.25">
      <c r="G351958" s="48" t="s">
        <v>1294</v>
      </c>
    </row>
    <row r="351959" spans="7:7" ht="60" x14ac:dyDescent="0.25">
      <c r="G351959" s="48" t="s">
        <v>1295</v>
      </c>
    </row>
    <row r="351960" spans="7:7" ht="45" x14ac:dyDescent="0.25">
      <c r="G351960" s="48" t="s">
        <v>1296</v>
      </c>
    </row>
    <row r="351961" spans="7:7" ht="45" x14ac:dyDescent="0.25">
      <c r="G351961" s="48" t="s">
        <v>1297</v>
      </c>
    </row>
    <row r="351962" spans="7:7" ht="30" x14ac:dyDescent="0.25">
      <c r="G351962" s="48" t="s">
        <v>1298</v>
      </c>
    </row>
    <row r="351963" spans="7:7" ht="30" x14ac:dyDescent="0.25">
      <c r="G351963" s="48" t="s">
        <v>1299</v>
      </c>
    </row>
    <row r="351964" spans="7:7" ht="30" x14ac:dyDescent="0.25">
      <c r="G351964" s="48" t="s">
        <v>1300</v>
      </c>
    </row>
    <row r="351965" spans="7:7" ht="30" x14ac:dyDescent="0.25">
      <c r="G351965" s="48" t="s">
        <v>1301</v>
      </c>
    </row>
    <row r="351966" spans="7:7" ht="30" x14ac:dyDescent="0.25">
      <c r="G351966" s="48" t="s">
        <v>1302</v>
      </c>
    </row>
    <row r="351967" spans="7:7" ht="30" x14ac:dyDescent="0.25">
      <c r="G351967" s="48" t="s">
        <v>1303</v>
      </c>
    </row>
    <row r="351968" spans="7:7" ht="45" x14ac:dyDescent="0.25">
      <c r="G351968" s="48" t="s">
        <v>1304</v>
      </c>
    </row>
    <row r="351969" spans="7:7" ht="30" x14ac:dyDescent="0.25">
      <c r="G351969" s="48" t="s">
        <v>1305</v>
      </c>
    </row>
    <row r="351970" spans="7:7" ht="30" x14ac:dyDescent="0.25">
      <c r="G351970" s="48" t="s">
        <v>1306</v>
      </c>
    </row>
    <row r="351971" spans="7:7" ht="45" x14ac:dyDescent="0.25">
      <c r="G351971" s="48" t="s">
        <v>1307</v>
      </c>
    </row>
    <row r="351972" spans="7:7" ht="30" x14ac:dyDescent="0.25">
      <c r="G351972" s="48" t="s">
        <v>1308</v>
      </c>
    </row>
    <row r="351973" spans="7:7" ht="45" x14ac:dyDescent="0.25">
      <c r="G351973" s="48" t="s">
        <v>1309</v>
      </c>
    </row>
    <row r="351974" spans="7:7" ht="30" x14ac:dyDescent="0.25">
      <c r="G351974" s="48" t="s">
        <v>1310</v>
      </c>
    </row>
    <row r="351975" spans="7:7" ht="45" x14ac:dyDescent="0.25">
      <c r="G351975" s="48" t="s">
        <v>1311</v>
      </c>
    </row>
    <row r="351976" spans="7:7" ht="30" x14ac:dyDescent="0.25">
      <c r="G351976" s="48" t="s">
        <v>1312</v>
      </c>
    </row>
    <row r="351977" spans="7:7" ht="30" x14ac:dyDescent="0.25">
      <c r="G351977" s="48" t="s">
        <v>1313</v>
      </c>
    </row>
    <row r="351978" spans="7:7" ht="30" x14ac:dyDescent="0.25">
      <c r="G351978" s="48" t="s">
        <v>1314</v>
      </c>
    </row>
    <row r="351979" spans="7:7" ht="30" x14ac:dyDescent="0.25">
      <c r="G351979" s="48" t="s">
        <v>1315</v>
      </c>
    </row>
    <row r="351980" spans="7:7" ht="30" x14ac:dyDescent="0.25">
      <c r="G351980" s="48" t="s">
        <v>1316</v>
      </c>
    </row>
    <row r="351981" spans="7:7" ht="30" x14ac:dyDescent="0.25">
      <c r="G351981" s="48" t="s">
        <v>1317</v>
      </c>
    </row>
    <row r="351982" spans="7:7" ht="30" x14ac:dyDescent="0.25">
      <c r="G351982" s="48" t="s">
        <v>1318</v>
      </c>
    </row>
    <row r="351983" spans="7:7" ht="30" x14ac:dyDescent="0.25">
      <c r="G351983" s="48" t="s">
        <v>1319</v>
      </c>
    </row>
    <row r="351984" spans="7:7" ht="30" x14ac:dyDescent="0.25">
      <c r="G351984" s="48" t="s">
        <v>1320</v>
      </c>
    </row>
    <row r="351985" spans="7:7" ht="30" x14ac:dyDescent="0.25">
      <c r="G351985" s="48" t="s">
        <v>1321</v>
      </c>
    </row>
    <row r="351986" spans="7:7" ht="30" x14ac:dyDescent="0.25">
      <c r="G351986" s="48" t="s">
        <v>1322</v>
      </c>
    </row>
    <row r="351987" spans="7:7" ht="30" x14ac:dyDescent="0.25">
      <c r="G351987" s="48" t="s">
        <v>1323</v>
      </c>
    </row>
    <row r="351988" spans="7:7" ht="30" x14ac:dyDescent="0.25">
      <c r="G351988" s="48" t="s">
        <v>1324</v>
      </c>
    </row>
    <row r="351989" spans="7:7" ht="30" x14ac:dyDescent="0.25">
      <c r="G351989" s="48" t="s">
        <v>1325</v>
      </c>
    </row>
    <row r="351990" spans="7:7" ht="30" x14ac:dyDescent="0.25">
      <c r="G351990" s="48" t="s">
        <v>1326</v>
      </c>
    </row>
    <row r="351991" spans="7:7" ht="30" x14ac:dyDescent="0.25">
      <c r="G351991" s="48" t="s">
        <v>1327</v>
      </c>
    </row>
    <row r="351992" spans="7:7" ht="45" x14ac:dyDescent="0.25">
      <c r="G351992" s="48" t="s">
        <v>1328</v>
      </c>
    </row>
    <row r="351993" spans="7:7" ht="30" x14ac:dyDescent="0.25">
      <c r="G351993" s="48" t="s">
        <v>1329</v>
      </c>
    </row>
    <row r="351994" spans="7:7" ht="30" x14ac:dyDescent="0.25">
      <c r="G351994" s="48" t="s">
        <v>1330</v>
      </c>
    </row>
    <row r="351995" spans="7:7" ht="30" x14ac:dyDescent="0.25">
      <c r="G351995" s="48" t="s">
        <v>1331</v>
      </c>
    </row>
    <row r="351996" spans="7:7" ht="30" x14ac:dyDescent="0.25">
      <c r="G351996" s="48" t="s">
        <v>1332</v>
      </c>
    </row>
    <row r="351997" spans="7:7" ht="30" x14ac:dyDescent="0.25">
      <c r="G351997" s="48" t="s">
        <v>1333</v>
      </c>
    </row>
    <row r="351998" spans="7:7" ht="30" x14ac:dyDescent="0.25">
      <c r="G351998" s="48" t="s">
        <v>1334</v>
      </c>
    </row>
    <row r="351999" spans="7:7" ht="30" x14ac:dyDescent="0.25">
      <c r="G351999" s="48" t="s">
        <v>1335</v>
      </c>
    </row>
    <row r="352000" spans="7:7" ht="45" x14ac:dyDescent="0.25">
      <c r="G352000" s="48" t="s">
        <v>1336</v>
      </c>
    </row>
    <row r="352001" spans="7:7" ht="30" x14ac:dyDescent="0.25">
      <c r="G352001" s="48" t="s">
        <v>1337</v>
      </c>
    </row>
    <row r="352002" spans="7:7" ht="30" x14ac:dyDescent="0.25">
      <c r="G352002" s="48" t="s">
        <v>1338</v>
      </c>
    </row>
    <row r="352003" spans="7:7" ht="30" x14ac:dyDescent="0.25">
      <c r="G352003" s="48" t="s">
        <v>1339</v>
      </c>
    </row>
    <row r="352004" spans="7:7" ht="30" x14ac:dyDescent="0.25">
      <c r="G352004" s="48" t="s">
        <v>1340</v>
      </c>
    </row>
    <row r="352005" spans="7:7" ht="45" x14ac:dyDescent="0.25">
      <c r="G352005" s="48" t="s">
        <v>1341</v>
      </c>
    </row>
    <row r="352006" spans="7:7" ht="45" x14ac:dyDescent="0.25">
      <c r="G352006" s="48" t="s">
        <v>1342</v>
      </c>
    </row>
    <row r="352007" spans="7:7" ht="30" x14ac:dyDescent="0.25">
      <c r="G352007" s="48" t="s">
        <v>1343</v>
      </c>
    </row>
    <row r="352008" spans="7:7" ht="30" x14ac:dyDescent="0.25">
      <c r="G352008" s="48" t="s">
        <v>1344</v>
      </c>
    </row>
    <row r="352009" spans="7:7" ht="30" x14ac:dyDescent="0.25">
      <c r="G352009" s="48" t="s">
        <v>1345</v>
      </c>
    </row>
    <row r="352010" spans="7:7" ht="45" x14ac:dyDescent="0.25">
      <c r="G352010" s="48" t="s">
        <v>1346</v>
      </c>
    </row>
    <row r="352011" spans="7:7" ht="30" x14ac:dyDescent="0.25">
      <c r="G352011" s="48" t="s">
        <v>1347</v>
      </c>
    </row>
    <row r="352012" spans="7:7" ht="30" x14ac:dyDescent="0.25">
      <c r="G352012" s="48" t="s">
        <v>1348</v>
      </c>
    </row>
    <row r="352013" spans="7:7" ht="30" x14ac:dyDescent="0.25">
      <c r="G352013" s="48" t="s">
        <v>1349</v>
      </c>
    </row>
    <row r="352014" spans="7:7" ht="30" x14ac:dyDescent="0.25">
      <c r="G352014" s="48" t="s">
        <v>1350</v>
      </c>
    </row>
    <row r="352015" spans="7:7" ht="30" x14ac:dyDescent="0.25">
      <c r="G352015" s="48" t="s">
        <v>1351</v>
      </c>
    </row>
    <row r="352016" spans="7:7" ht="30" x14ac:dyDescent="0.25">
      <c r="G352016" s="48" t="s">
        <v>1352</v>
      </c>
    </row>
    <row r="352017" spans="7:7" ht="30" x14ac:dyDescent="0.25">
      <c r="G352017" s="48" t="s">
        <v>1353</v>
      </c>
    </row>
    <row r="352018" spans="7:7" ht="30" x14ac:dyDescent="0.25">
      <c r="G352018" s="48" t="s">
        <v>1354</v>
      </c>
    </row>
    <row r="352019" spans="7:7" ht="30" x14ac:dyDescent="0.25">
      <c r="G352019" s="48" t="s">
        <v>1355</v>
      </c>
    </row>
    <row r="352020" spans="7:7" ht="30" x14ac:dyDescent="0.25">
      <c r="G352020" s="48" t="s">
        <v>1356</v>
      </c>
    </row>
    <row r="352021" spans="7:7" ht="30" x14ac:dyDescent="0.25">
      <c r="G352021" s="48" t="s">
        <v>1357</v>
      </c>
    </row>
    <row r="352022" spans="7:7" ht="30" x14ac:dyDescent="0.25">
      <c r="G352022" s="48" t="s">
        <v>1358</v>
      </c>
    </row>
    <row r="352023" spans="7:7" ht="30" x14ac:dyDescent="0.25">
      <c r="G352023" s="48" t="s">
        <v>1359</v>
      </c>
    </row>
    <row r="352024" spans="7:7" ht="30" x14ac:dyDescent="0.25">
      <c r="G352024" s="48" t="s">
        <v>1360</v>
      </c>
    </row>
    <row r="352025" spans="7:7" ht="30" x14ac:dyDescent="0.25">
      <c r="G352025" s="48" t="s">
        <v>1361</v>
      </c>
    </row>
    <row r="352026" spans="7:7" ht="30" x14ac:dyDescent="0.25">
      <c r="G352026" s="48" t="s">
        <v>1362</v>
      </c>
    </row>
    <row r="352027" spans="7:7" ht="30" x14ac:dyDescent="0.25">
      <c r="G352027" s="48" t="s">
        <v>1363</v>
      </c>
    </row>
    <row r="352028" spans="7:7" ht="30" x14ac:dyDescent="0.25">
      <c r="G352028" s="48" t="s">
        <v>1364</v>
      </c>
    </row>
    <row r="352029" spans="7:7" ht="45" x14ac:dyDescent="0.25">
      <c r="G352029" s="48" t="s">
        <v>1365</v>
      </c>
    </row>
    <row r="352030" spans="7:7" ht="30" x14ac:dyDescent="0.25">
      <c r="G352030" s="48" t="s">
        <v>1366</v>
      </c>
    </row>
    <row r="352031" spans="7:7" ht="45" x14ac:dyDescent="0.25">
      <c r="G352031" s="48" t="s">
        <v>1367</v>
      </c>
    </row>
    <row r="352032" spans="7:7" ht="30" x14ac:dyDescent="0.25">
      <c r="G352032" s="48" t="s">
        <v>1368</v>
      </c>
    </row>
    <row r="352033" spans="7:7" ht="30" x14ac:dyDescent="0.25">
      <c r="G352033" s="48" t="s">
        <v>1369</v>
      </c>
    </row>
    <row r="352034" spans="7:7" ht="30" x14ac:dyDescent="0.25">
      <c r="G352034" s="48" t="s">
        <v>1370</v>
      </c>
    </row>
    <row r="352035" spans="7:7" ht="45" x14ac:dyDescent="0.25">
      <c r="G352035" s="48" t="s">
        <v>1371</v>
      </c>
    </row>
    <row r="352036" spans="7:7" ht="30" x14ac:dyDescent="0.25">
      <c r="G352036" s="48" t="s">
        <v>1372</v>
      </c>
    </row>
    <row r="352037" spans="7:7" ht="45" x14ac:dyDescent="0.25">
      <c r="G352037" s="48" t="s">
        <v>1373</v>
      </c>
    </row>
    <row r="352038" spans="7:7" ht="30" x14ac:dyDescent="0.25">
      <c r="G352038" s="48" t="s">
        <v>1374</v>
      </c>
    </row>
    <row r="352039" spans="7:7" ht="30" x14ac:dyDescent="0.25">
      <c r="G352039" s="48" t="s">
        <v>1375</v>
      </c>
    </row>
    <row r="352040" spans="7:7" ht="45" x14ac:dyDescent="0.25">
      <c r="G352040" s="48" t="s">
        <v>1376</v>
      </c>
    </row>
    <row r="352041" spans="7:7" ht="30" x14ac:dyDescent="0.25">
      <c r="G352041" s="48" t="s">
        <v>1377</v>
      </c>
    </row>
    <row r="352042" spans="7:7" ht="30" x14ac:dyDescent="0.25">
      <c r="G352042" s="48" t="s">
        <v>1378</v>
      </c>
    </row>
    <row r="352043" spans="7:7" ht="30" x14ac:dyDescent="0.25">
      <c r="G352043" s="48" t="s">
        <v>1379</v>
      </c>
    </row>
    <row r="352044" spans="7:7" ht="45" x14ac:dyDescent="0.25">
      <c r="G352044" s="48" t="s">
        <v>1380</v>
      </c>
    </row>
    <row r="352045" spans="7:7" ht="30" x14ac:dyDescent="0.25">
      <c r="G352045" s="48" t="s">
        <v>1381</v>
      </c>
    </row>
    <row r="352046" spans="7:7" ht="45" x14ac:dyDescent="0.25">
      <c r="G352046" s="48" t="s">
        <v>1382</v>
      </c>
    </row>
    <row r="352047" spans="7:7" ht="30" x14ac:dyDescent="0.25">
      <c r="G352047" s="48" t="s">
        <v>1383</v>
      </c>
    </row>
    <row r="352048" spans="7:7" ht="45" x14ac:dyDescent="0.25">
      <c r="G352048" s="48" t="s">
        <v>1384</v>
      </c>
    </row>
    <row r="352049" spans="7:7" ht="30" x14ac:dyDescent="0.25">
      <c r="G352049" s="48" t="s">
        <v>1385</v>
      </c>
    </row>
    <row r="352050" spans="7:7" ht="30" x14ac:dyDescent="0.25">
      <c r="G352050" s="48" t="s">
        <v>1386</v>
      </c>
    </row>
    <row r="352051" spans="7:7" ht="30" x14ac:dyDescent="0.25">
      <c r="G352051" s="48" t="s">
        <v>1387</v>
      </c>
    </row>
    <row r="352052" spans="7:7" ht="45" x14ac:dyDescent="0.25">
      <c r="G352052" s="48" t="s">
        <v>1388</v>
      </c>
    </row>
    <row r="352053" spans="7:7" ht="30" x14ac:dyDescent="0.25">
      <c r="G352053" s="48" t="s">
        <v>1389</v>
      </c>
    </row>
    <row r="352054" spans="7:7" ht="30" x14ac:dyDescent="0.25">
      <c r="G352054" s="48" t="s">
        <v>1390</v>
      </c>
    </row>
    <row r="352055" spans="7:7" ht="45" x14ac:dyDescent="0.25">
      <c r="G352055" s="48" t="s">
        <v>1391</v>
      </c>
    </row>
    <row r="352056" spans="7:7" ht="30" x14ac:dyDescent="0.25">
      <c r="G352056" s="48" t="s">
        <v>1392</v>
      </c>
    </row>
    <row r="352057" spans="7:7" ht="45" x14ac:dyDescent="0.25">
      <c r="G352057" s="48" t="s">
        <v>1393</v>
      </c>
    </row>
    <row r="352058" spans="7:7" ht="45" x14ac:dyDescent="0.25">
      <c r="G352058" s="48" t="s">
        <v>1394</v>
      </c>
    </row>
    <row r="352059" spans="7:7" ht="45" x14ac:dyDescent="0.25">
      <c r="G352059" s="48" t="s">
        <v>1395</v>
      </c>
    </row>
    <row r="352060" spans="7:7" ht="45" x14ac:dyDescent="0.25">
      <c r="G352060" s="48" t="s">
        <v>1396</v>
      </c>
    </row>
    <row r="352061" spans="7:7" ht="30" x14ac:dyDescent="0.25">
      <c r="G352061" s="48" t="s">
        <v>1397</v>
      </c>
    </row>
    <row r="352062" spans="7:7" ht="30" x14ac:dyDescent="0.25">
      <c r="G352062" s="48" t="s">
        <v>1398</v>
      </c>
    </row>
    <row r="352063" spans="7:7" ht="30" x14ac:dyDescent="0.25">
      <c r="G352063" s="48" t="s">
        <v>1399</v>
      </c>
    </row>
    <row r="352064" spans="7:7" ht="30" x14ac:dyDescent="0.25">
      <c r="G352064" s="48" t="s">
        <v>1400</v>
      </c>
    </row>
    <row r="352065" spans="7:7" ht="30" x14ac:dyDescent="0.25">
      <c r="G352065" s="48" t="s">
        <v>1401</v>
      </c>
    </row>
    <row r="352066" spans="7:7" ht="30" x14ac:dyDescent="0.25">
      <c r="G352066" s="48" t="s">
        <v>1402</v>
      </c>
    </row>
    <row r="352067" spans="7:7" ht="30" x14ac:dyDescent="0.25">
      <c r="G352067" s="48" t="s">
        <v>1403</v>
      </c>
    </row>
    <row r="352068" spans="7:7" ht="30" x14ac:dyDescent="0.25">
      <c r="G352068" s="48" t="s">
        <v>1404</v>
      </c>
    </row>
    <row r="352069" spans="7:7" ht="30" x14ac:dyDescent="0.25">
      <c r="G352069" s="48" t="s">
        <v>1405</v>
      </c>
    </row>
    <row r="352070" spans="7:7" ht="30" x14ac:dyDescent="0.25">
      <c r="G352070" s="48" t="s">
        <v>1406</v>
      </c>
    </row>
    <row r="352071" spans="7:7" ht="30" x14ac:dyDescent="0.25">
      <c r="G352071" s="48" t="s">
        <v>1407</v>
      </c>
    </row>
    <row r="352072" spans="7:7" ht="30" x14ac:dyDescent="0.25">
      <c r="G352072" s="48" t="s">
        <v>1408</v>
      </c>
    </row>
    <row r="352073" spans="7:7" ht="30" x14ac:dyDescent="0.25">
      <c r="G352073" s="48" t="s">
        <v>1409</v>
      </c>
    </row>
    <row r="352074" spans="7:7" ht="30" x14ac:dyDescent="0.25">
      <c r="G352074" s="48" t="s">
        <v>1410</v>
      </c>
    </row>
    <row r="352075" spans="7:7" ht="30" x14ac:dyDescent="0.25">
      <c r="G352075" s="48" t="s">
        <v>1411</v>
      </c>
    </row>
    <row r="352076" spans="7:7" ht="30" x14ac:dyDescent="0.25">
      <c r="G352076" s="48" t="s">
        <v>1412</v>
      </c>
    </row>
    <row r="352077" spans="7:7" ht="30" x14ac:dyDescent="0.25">
      <c r="G352077" s="48" t="s">
        <v>1413</v>
      </c>
    </row>
    <row r="352078" spans="7:7" ht="30" x14ac:dyDescent="0.25">
      <c r="G352078" s="48" t="s">
        <v>1414</v>
      </c>
    </row>
    <row r="352079" spans="7:7" ht="45" x14ac:dyDescent="0.25">
      <c r="G352079" s="48" t="s">
        <v>1415</v>
      </c>
    </row>
    <row r="352080" spans="7:7" ht="30" x14ac:dyDescent="0.25">
      <c r="G352080" s="48" t="s">
        <v>1416</v>
      </c>
    </row>
    <row r="352081" spans="7:7" ht="30" x14ac:dyDescent="0.25">
      <c r="G352081" s="48" t="s">
        <v>1417</v>
      </c>
    </row>
    <row r="352082" spans="7:7" ht="30" x14ac:dyDescent="0.25">
      <c r="G352082" s="48" t="s">
        <v>1418</v>
      </c>
    </row>
    <row r="352083" spans="7:7" ht="30" x14ac:dyDescent="0.25">
      <c r="G352083" s="48" t="s">
        <v>1419</v>
      </c>
    </row>
    <row r="352084" spans="7:7" ht="30" x14ac:dyDescent="0.25">
      <c r="G352084" s="48" t="s">
        <v>1420</v>
      </c>
    </row>
    <row r="352085" spans="7:7" ht="30" x14ac:dyDescent="0.25">
      <c r="G352085" s="48" t="s">
        <v>1421</v>
      </c>
    </row>
    <row r="352086" spans="7:7" ht="30" x14ac:dyDescent="0.25">
      <c r="G352086" s="48" t="s">
        <v>1422</v>
      </c>
    </row>
    <row r="352087" spans="7:7" ht="30" x14ac:dyDescent="0.25">
      <c r="G352087" s="48" t="s">
        <v>1423</v>
      </c>
    </row>
    <row r="352088" spans="7:7" ht="30" x14ac:dyDescent="0.25">
      <c r="G352088" s="48" t="s">
        <v>1424</v>
      </c>
    </row>
    <row r="352089" spans="7:7" ht="30" x14ac:dyDescent="0.25">
      <c r="G352089" s="48" t="s">
        <v>1425</v>
      </c>
    </row>
    <row r="352090" spans="7:7" ht="30" x14ac:dyDescent="0.25">
      <c r="G352090" s="48" t="s">
        <v>1426</v>
      </c>
    </row>
    <row r="352091" spans="7:7" ht="45" x14ac:dyDescent="0.25">
      <c r="G352091" s="48" t="s">
        <v>1427</v>
      </c>
    </row>
    <row r="352092" spans="7:7" ht="30" x14ac:dyDescent="0.25">
      <c r="G352092" s="48" t="s">
        <v>1428</v>
      </c>
    </row>
    <row r="352093" spans="7:7" ht="30" x14ac:dyDescent="0.25">
      <c r="G352093" s="48" t="s">
        <v>1429</v>
      </c>
    </row>
    <row r="352094" spans="7:7" ht="30" x14ac:dyDescent="0.25">
      <c r="G352094" s="48" t="s">
        <v>1430</v>
      </c>
    </row>
    <row r="352095" spans="7:7" ht="30" x14ac:dyDescent="0.25">
      <c r="G352095" s="48" t="s">
        <v>1431</v>
      </c>
    </row>
    <row r="352096" spans="7:7" ht="45" x14ac:dyDescent="0.25">
      <c r="G352096" s="48" t="s">
        <v>1432</v>
      </c>
    </row>
    <row r="352097" spans="7:7" ht="30" x14ac:dyDescent="0.25">
      <c r="G352097" s="48" t="s">
        <v>1433</v>
      </c>
    </row>
    <row r="352098" spans="7:7" ht="30" x14ac:dyDescent="0.25">
      <c r="G352098" s="48" t="s">
        <v>1434</v>
      </c>
    </row>
    <row r="352099" spans="7:7" ht="45" x14ac:dyDescent="0.25">
      <c r="G352099" s="48" t="s">
        <v>1435</v>
      </c>
    </row>
    <row r="352100" spans="7:7" ht="30" x14ac:dyDescent="0.25">
      <c r="G352100" s="48" t="s">
        <v>1436</v>
      </c>
    </row>
    <row r="352101" spans="7:7" ht="30" x14ac:dyDescent="0.25">
      <c r="G352101" s="48" t="s">
        <v>1437</v>
      </c>
    </row>
    <row r="352102" spans="7:7" ht="30" x14ac:dyDescent="0.25">
      <c r="G352102" s="48" t="s">
        <v>1438</v>
      </c>
    </row>
    <row r="352103" spans="7:7" ht="45" x14ac:dyDescent="0.25">
      <c r="G352103" s="48" t="s">
        <v>1439</v>
      </c>
    </row>
    <row r="352104" spans="7:7" ht="30" x14ac:dyDescent="0.25">
      <c r="G352104" s="48" t="s">
        <v>1440</v>
      </c>
    </row>
    <row r="352105" spans="7:7" ht="30" x14ac:dyDescent="0.25">
      <c r="G352105" s="48" t="s">
        <v>1441</v>
      </c>
    </row>
    <row r="352106" spans="7:7" ht="30" x14ac:dyDescent="0.25">
      <c r="G352106" s="48" t="s">
        <v>1442</v>
      </c>
    </row>
    <row r="352107" spans="7:7" ht="30" x14ac:dyDescent="0.25">
      <c r="G352107" s="48" t="s">
        <v>1443</v>
      </c>
    </row>
    <row r="352108" spans="7:7" ht="30" x14ac:dyDescent="0.25">
      <c r="G352108" s="48" t="s">
        <v>1444</v>
      </c>
    </row>
    <row r="352109" spans="7:7" ht="45" x14ac:dyDescent="0.25">
      <c r="G352109" s="48" t="s">
        <v>1445</v>
      </c>
    </row>
    <row r="352110" spans="7:7" ht="30" x14ac:dyDescent="0.25">
      <c r="G352110" s="48" t="s">
        <v>1446</v>
      </c>
    </row>
    <row r="352111" spans="7:7" ht="30" x14ac:dyDescent="0.25">
      <c r="G352111" s="48" t="s">
        <v>1447</v>
      </c>
    </row>
    <row r="352112" spans="7:7" ht="45" x14ac:dyDescent="0.25">
      <c r="G352112" s="48" t="s">
        <v>1448</v>
      </c>
    </row>
    <row r="352113" spans="7:7" ht="30" x14ac:dyDescent="0.25">
      <c r="G352113" s="48" t="s">
        <v>1449</v>
      </c>
    </row>
    <row r="352114" spans="7:7" ht="45" x14ac:dyDescent="0.25">
      <c r="G352114" s="48" t="s">
        <v>1450</v>
      </c>
    </row>
    <row r="352115" spans="7:7" ht="30" x14ac:dyDescent="0.25">
      <c r="G352115" s="48" t="s">
        <v>1451</v>
      </c>
    </row>
    <row r="352116" spans="7:7" ht="45" x14ac:dyDescent="0.25">
      <c r="G352116" s="48" t="s">
        <v>1452</v>
      </c>
    </row>
    <row r="352117" spans="7:7" ht="30" x14ac:dyDescent="0.25">
      <c r="G352117" s="48" t="s">
        <v>1453</v>
      </c>
    </row>
    <row r="352118" spans="7:7" ht="45" x14ac:dyDescent="0.25">
      <c r="G352118" s="48" t="s">
        <v>1454</v>
      </c>
    </row>
    <row r="352119" spans="7:7" ht="45" x14ac:dyDescent="0.25">
      <c r="G352119" s="48" t="s">
        <v>1455</v>
      </c>
    </row>
    <row r="352120" spans="7:7" ht="30" x14ac:dyDescent="0.25">
      <c r="G352120" s="48" t="s">
        <v>1456</v>
      </c>
    </row>
    <row r="352121" spans="7:7" ht="30" x14ac:dyDescent="0.25">
      <c r="G352121" s="48" t="s">
        <v>1457</v>
      </c>
    </row>
    <row r="352122" spans="7:7" ht="30" x14ac:dyDescent="0.25">
      <c r="G352122" s="48" t="s">
        <v>1458</v>
      </c>
    </row>
    <row r="352123" spans="7:7" ht="30" x14ac:dyDescent="0.25">
      <c r="G352123" s="48" t="s">
        <v>1459</v>
      </c>
    </row>
    <row r="352124" spans="7:7" ht="45" x14ac:dyDescent="0.25">
      <c r="G352124" s="48" t="s">
        <v>1460</v>
      </c>
    </row>
    <row r="352125" spans="7:7" ht="45" x14ac:dyDescent="0.25">
      <c r="G352125" s="48" t="s">
        <v>1461</v>
      </c>
    </row>
    <row r="352126" spans="7:7" ht="45" x14ac:dyDescent="0.25">
      <c r="G352126" s="48" t="s">
        <v>1462</v>
      </c>
    </row>
    <row r="352127" spans="7:7" ht="30" x14ac:dyDescent="0.25">
      <c r="G352127" s="48" t="s">
        <v>1463</v>
      </c>
    </row>
    <row r="352128" spans="7:7" ht="45" x14ac:dyDescent="0.25">
      <c r="G352128" s="48" t="s">
        <v>1464</v>
      </c>
    </row>
    <row r="352129" spans="7:7" ht="45" x14ac:dyDescent="0.25">
      <c r="G352129" s="48" t="s">
        <v>1465</v>
      </c>
    </row>
    <row r="352130" spans="7:7" ht="30" x14ac:dyDescent="0.25">
      <c r="G352130" s="48" t="s">
        <v>1466</v>
      </c>
    </row>
    <row r="352131" spans="7:7" ht="60" x14ac:dyDescent="0.25">
      <c r="G352131" s="48" t="s">
        <v>1467</v>
      </c>
    </row>
    <row r="352132" spans="7:7" ht="45" x14ac:dyDescent="0.25">
      <c r="G352132" s="48" t="s">
        <v>1468</v>
      </c>
    </row>
    <row r="352133" spans="7:7" ht="45" x14ac:dyDescent="0.25">
      <c r="G352133" s="48" t="s">
        <v>1469</v>
      </c>
    </row>
    <row r="352134" spans="7:7" ht="75" x14ac:dyDescent="0.25">
      <c r="G352134" s="48" t="s">
        <v>1470</v>
      </c>
    </row>
    <row r="352135" spans="7:7" ht="90" x14ac:dyDescent="0.25">
      <c r="G352135" s="48" t="s">
        <v>1471</v>
      </c>
    </row>
    <row r="352136" spans="7:7" ht="45" x14ac:dyDescent="0.25">
      <c r="G352136" s="48" t="s">
        <v>1472</v>
      </c>
    </row>
    <row r="352137" spans="7:7" ht="30" x14ac:dyDescent="0.25">
      <c r="G352137" s="48" t="s">
        <v>1473</v>
      </c>
    </row>
    <row r="352138" spans="7:7" ht="45" x14ac:dyDescent="0.25">
      <c r="G352138" s="48" t="s">
        <v>1474</v>
      </c>
    </row>
    <row r="352139" spans="7:7" ht="45" x14ac:dyDescent="0.25">
      <c r="G352139" s="48" t="s">
        <v>1475</v>
      </c>
    </row>
    <row r="352140" spans="7:7" ht="30" x14ac:dyDescent="0.25">
      <c r="G352140" s="48" t="s">
        <v>1476</v>
      </c>
    </row>
    <row r="352141" spans="7:7" ht="45" x14ac:dyDescent="0.25">
      <c r="G352141" s="48" t="s">
        <v>1477</v>
      </c>
    </row>
    <row r="352142" spans="7:7" ht="45" x14ac:dyDescent="0.25">
      <c r="G352142" s="48" t="s">
        <v>1478</v>
      </c>
    </row>
    <row r="352143" spans="7:7" ht="30" x14ac:dyDescent="0.25">
      <c r="G352143" s="48" t="s">
        <v>1479</v>
      </c>
    </row>
    <row r="352144" spans="7:7" ht="30" x14ac:dyDescent="0.25">
      <c r="G352144" s="48" t="s">
        <v>1480</v>
      </c>
    </row>
    <row r="352145" spans="7:7" ht="45" x14ac:dyDescent="0.25">
      <c r="G352145" s="48" t="s">
        <v>1481</v>
      </c>
    </row>
    <row r="352146" spans="7:7" ht="45" x14ac:dyDescent="0.25">
      <c r="G352146" s="48" t="s">
        <v>1482</v>
      </c>
    </row>
    <row r="352147" spans="7:7" ht="30" x14ac:dyDescent="0.25">
      <c r="G352147" s="48" t="s">
        <v>1483</v>
      </c>
    </row>
    <row r="352148" spans="7:7" ht="30" x14ac:dyDescent="0.25">
      <c r="G352148" s="48" t="s">
        <v>1484</v>
      </c>
    </row>
    <row r="352149" spans="7:7" ht="30" x14ac:dyDescent="0.25">
      <c r="G352149" s="48" t="s">
        <v>1485</v>
      </c>
    </row>
    <row r="352150" spans="7:7" ht="45" x14ac:dyDescent="0.25">
      <c r="G352150" s="48" t="s">
        <v>1486</v>
      </c>
    </row>
    <row r="352151" spans="7:7" ht="45" x14ac:dyDescent="0.25">
      <c r="G352151" s="48" t="s">
        <v>1487</v>
      </c>
    </row>
    <row r="352152" spans="7:7" ht="45" x14ac:dyDescent="0.25">
      <c r="G352152" s="48" t="s">
        <v>1488</v>
      </c>
    </row>
    <row r="352153" spans="7:7" ht="45" x14ac:dyDescent="0.25">
      <c r="G352153" s="48" t="s">
        <v>1489</v>
      </c>
    </row>
    <row r="352154" spans="7:7" ht="30" x14ac:dyDescent="0.25">
      <c r="G352154" s="48" t="s">
        <v>1490</v>
      </c>
    </row>
    <row r="352155" spans="7:7" ht="30" x14ac:dyDescent="0.25">
      <c r="G352155" s="48" t="s">
        <v>1491</v>
      </c>
    </row>
    <row r="1048576" spans="8:8" x14ac:dyDescent="0.25">
      <c r="H1048576" s="48">
        <f>SUM(H1:H1048575)</f>
        <v>16</v>
      </c>
    </row>
  </sheetData>
  <autoFilter ref="H1:H1048576"/>
  <mergeCells count="1">
    <mergeCell ref="B8:Y8"/>
  </mergeCells>
  <dataValidations count="29">
    <dataValidation type="list" allowBlank="1" showInputMessage="1" showErrorMessage="1" errorTitle="Entrada no válida" error="Por favor seleccione un elemento de la lista" promptTitle="Seleccione un elemento de la lista" prompt=" Seleccionar la calidad en que actua la Entidad" sqref="I11:I247">
      <formula1>$D$350988:$D$351003</formula1>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4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218:W245">
      <formula1>$K$350988:$K$351009</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218:U245">
      <formula1>$J$350988:$J$350990</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218:S245">
      <formula1>$I$350988:$I$350990</formula1>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218:R2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45">
      <formula1>$H$350988:$H$350993</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218:N245">
      <formula1>$G$350988:$G$352155</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218:M245">
      <formula1>$F$350988:$F$351022</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45">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45">
      <formula1>$E$350988:$E$350990</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45">
      <formula1>$C$350988:$C$351038</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45">
      <formula1>$B$350988:$B$350992</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45">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45">
      <formula1>$A$350988:$A$350990</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17">
      <formula1>$K$350987:$K$351008</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17">
      <formula1>$J$350987:$J$350989</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17">
      <formula1>$I$350987:$I$350989</formula1>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43 R110:R127 R181 R129:R179 R45:R108 R183:R2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17">
      <formula1>$G$351021:$G$352154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17">
      <formula1>$F$350987:$F$351021</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6 V218:V226 V233:V24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3 T218:T245">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11 Q227 Q218:Q221 Q229:Q24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Q228 Q222:Q226 P218:P2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L229:L231 L218:L226 L233:L245">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35:F145 F53:F58 F20 F22 F25 F29:F30 F47 F61 F63 F65:F67 F69 F71:F76 F78:F85 F87:F89 F91:F93 F95 F99:F102 F104 F106 F113 F115:F117 F119:F121 F123:F126 F128:F130 F133 F226:F227 F230 F244:F245">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235:E238 E243:E245 E218:E226">
      <formula1>0</formula1>
      <formula2>23</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F36  GESTIÓN SUPERINTENDENCIAS</vt:lpstr>
      <vt:lpstr>F36.1  GESTIÓN SUPERINTENDEN...</vt:lpstr>
      <vt:lpstr>F39.1.1  ACTIVIDADES DE LA P...</vt:lpstr>
      <vt:lpstr>F39.1.2  ACTIVIDADES Y RESUL...</vt:lpstr>
      <vt:lpstr>F39.1.3  RESULTADOS DE LA PA...</vt:lpstr>
      <vt:lpstr>F39.2  ACCIONES PARA GARANTI...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Maicol Stiven Zipamocha Murcia</cp:lastModifiedBy>
  <dcterms:created xsi:type="dcterms:W3CDTF">2022-01-05T14:46:37Z</dcterms:created>
  <dcterms:modified xsi:type="dcterms:W3CDTF">2022-02-17T15:04:18Z</dcterms:modified>
</cp:coreProperties>
</file>