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a.lopez\Documents\ADR\2019\Plan de Acción\Modificaciones\Versión2\"/>
    </mc:Choice>
  </mc:AlternateContent>
  <bookViews>
    <workbookView xWindow="0" yWindow="0" windowWidth="15360" windowHeight="8340" activeTab="3"/>
  </bookViews>
  <sheets>
    <sheet name="V. Integración Productiva" sheetId="11" r:id="rId1"/>
    <sheet name="V. Proyectos" sheetId="9" r:id="rId2"/>
    <sheet name="V. Gestión Contractual" sheetId="8" r:id="rId3"/>
    <sheet name="Secretaria General" sheetId="3" r:id="rId4"/>
    <sheet name="Planeación" sheetId="1" r:id="rId5"/>
    <sheet name="Comunicaciones" sheetId="4" r:id="rId6"/>
    <sheet name="O. Jurídica" sheetId="5" r:id="rId7"/>
    <sheet name="O. Control Interno" sheetId="6" r:id="rId8"/>
    <sheet name="O. Tecnologias de la Infomación" sheetId="7" r:id="rId9"/>
  </sheets>
  <definedNames>
    <definedName name="_xlnm._FilterDatabase" localSheetId="4" hidden="1">Planeación!$A$7:$K$60</definedName>
    <definedName name="_xlnm._FilterDatabase" localSheetId="3" hidden="1">'Secretaria General'!$A$8:$K$64</definedName>
    <definedName name="_xlnm.Print_Area" localSheetId="4">Planeación!$A$1:$K$60</definedName>
    <definedName name="_xlnm.Print_Area" localSheetId="3">'Secretaria General'!$A$1:$K$64</definedName>
    <definedName name="_xlnm.Print_Area" localSheetId="0">'V. Integración Productiva'!$A$1:$K$93</definedName>
    <definedName name="_xlnm.Print_Titles" localSheetId="6">'O. Jurídica'!$7:$7</definedName>
    <definedName name="_xlnm.Print_Titles" localSheetId="4">Planeación!$7:$7</definedName>
    <definedName name="_xlnm.Print_Titles" localSheetId="3">'Secretaria General'!$8:$8</definedName>
    <definedName name="_xlnm.Print_Titles" localSheetId="0">'V. Integración Productiva'!$8:$8</definedName>
    <definedName name="_xlnm.Print_Titles" localSheetId="1">'V. Proyectos'!$7:$7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1" i="3" l="1"/>
  <c r="K8" i="9"/>
  <c r="K9" i="11"/>
  <c r="E78" i="11"/>
  <c r="E60" i="11"/>
  <c r="E59" i="11"/>
  <c r="K93" i="11"/>
  <c r="K31" i="9"/>
  <c r="E12" i="9"/>
  <c r="K12" i="8"/>
  <c r="K12" i="7"/>
  <c r="K26" i="7"/>
  <c r="K24" i="5"/>
  <c r="K12" i="6"/>
  <c r="K16" i="4"/>
  <c r="K27" i="3"/>
  <c r="K20" i="3"/>
  <c r="K9" i="3"/>
  <c r="K64" i="3"/>
  <c r="K29" i="1"/>
  <c r="K60" i="1"/>
</calcChain>
</file>

<file path=xl/sharedStrings.xml><?xml version="1.0" encoding="utf-8"?>
<sst xmlns="http://schemas.openxmlformats.org/spreadsheetml/2006/main" count="1058" uniqueCount="631">
  <si>
    <t>PROCESO</t>
  </si>
  <si>
    <t>PRODUCTOS</t>
  </si>
  <si>
    <t>INDICADORES DE PRODUCTO</t>
  </si>
  <si>
    <t>META ANUAL</t>
  </si>
  <si>
    <t>FÓRMULA DE CÁLCULO DEL CUMPLIMIENTO DEL PRODUCTO</t>
  </si>
  <si>
    <t>HITOS / PRINCIPALES ACTIVIDADES</t>
  </si>
  <si>
    <t>METAS PERIÓDICAS</t>
  </si>
  <si>
    <t>RESPONSABLE</t>
  </si>
  <si>
    <t>RECURSO</t>
  </si>
  <si>
    <t>PLAN DE ACCIÓN INSTITUCIONAL</t>
  </si>
  <si>
    <t>Página 1 de 1</t>
  </si>
  <si>
    <t>Código: F-DER-010</t>
  </si>
  <si>
    <t xml:space="preserve">    </t>
  </si>
  <si>
    <t>Administración del Sistema Integrado de Gestión</t>
  </si>
  <si>
    <t>Sistema de gestión de calidad actualizado</t>
  </si>
  <si>
    <t xml:space="preserve">Nivel de actualización del desarrollo del sistema de gestión de calidad </t>
  </si>
  <si>
    <t>(Actividades de actualización del sistema de gestión de calidad realizadas / Actividades planeadas)*100</t>
  </si>
  <si>
    <t>Oficina de Planeación</t>
  </si>
  <si>
    <t>Programa de Auditoría al sistema de calidad realizado</t>
  </si>
  <si>
    <t>Nivel de cumplimiento del programa de auditoría</t>
  </si>
  <si>
    <t>(Actividades realizadas/Actividades planeadas)*100</t>
  </si>
  <si>
    <t>Elaborar el programa de auditoría</t>
  </si>
  <si>
    <t>Ejecutar las auditorías</t>
  </si>
  <si>
    <t>Sistema de gestión ambiental diseñado e implementado</t>
  </si>
  <si>
    <t>Nivel de avance en el diseño e implementación del sistema de gestión ambiental</t>
  </si>
  <si>
    <t>Mapa de riesgos de corrupción gestionado</t>
  </si>
  <si>
    <t>Nivel de avance en la gestión del mapa de riesgos de corrupción</t>
  </si>
  <si>
    <t xml:space="preserve">Socializar al interior de la Entidad los mapas de riesgos de los procesos, incluyendo riesgos de corrupción  </t>
  </si>
  <si>
    <t>Realizar el monitoreo y revisión de los riesgos establecidos por cada uno de los procesos,  de acuerdo a los lineamientos metodológicos vigentes</t>
  </si>
  <si>
    <t>Direccionamiento Estratégico Institucional</t>
  </si>
  <si>
    <t>Planes institucionales estructurados</t>
  </si>
  <si>
    <t>(Número de planes institucionales estructurados / Número de planes institucionales que deben ser estructurados por la Oficina de Planeación)*100</t>
  </si>
  <si>
    <t>Formular, aprobar y publicar el Plan de Acción</t>
  </si>
  <si>
    <t>Nivel de avance en la actualización e inscripción de los trámites de OPAs en las instancias correspondientes</t>
  </si>
  <si>
    <t>Planeación presupuestal de la Entidad realizada</t>
  </si>
  <si>
    <t>Nivel de avance en la realización de la planeación presupuestal de la Entidad</t>
  </si>
  <si>
    <t>Gestión y seguimiento del presupuesto de inversión realizado</t>
  </si>
  <si>
    <t>Nivel de avance en la realización del seguimiento del presupuesto de inversión</t>
  </si>
  <si>
    <t>LÍNEA ESTRATÉGICA 3:  Fortalecimiento de las capacidades institucionales</t>
  </si>
  <si>
    <t xml:space="preserve">Informes trimestrales de seguimiento realizado al plan de acción institucional </t>
  </si>
  <si>
    <t>Número de informes de seguimientos realizados al plan de acción institucional</t>
  </si>
  <si>
    <t xml:space="preserve">Actualizar la estrategia para el establecimiento de convenios de cooperación Internacional </t>
  </si>
  <si>
    <t>Realizar seguimiento a la ejecución presupuestal de la ADR 2019</t>
  </si>
  <si>
    <t>Actualizar los proyectos de inversión de acuerdo con los recursos asignados para la vigencia 2020</t>
  </si>
  <si>
    <t>Realizar la revisión correspondiente a la Oficina de Planeación de la primera versión del Plan de Programación de Necesidades de la ADR</t>
  </si>
  <si>
    <t>Formular o actualizar los proyectos de inversión de la entidad para la vigencia 2020</t>
  </si>
  <si>
    <t>Estructurar y remitir el Anteproyecto de Presupuesto de inversión 2020</t>
  </si>
  <si>
    <t>Realizar el primer  informe de seguimiento al Plan de Acción</t>
  </si>
  <si>
    <t>Realizar el segundo  informe de seguimiento al Plan de Acción</t>
  </si>
  <si>
    <t>Realizar el tercer  informe de seguimiento al Plan de Acción</t>
  </si>
  <si>
    <t>Realizar el cuarto informe de seguimiento al Plan de Acción</t>
  </si>
  <si>
    <t>Nivel de avance en la implementación del Modelo Integrado de Planeación y Gestión</t>
  </si>
  <si>
    <t>Emitir informes de avance de la  implementación del Modelo Integrado de Planeación y Gestión</t>
  </si>
  <si>
    <t>Realizar la racionalización de los trámites en el SUIT</t>
  </si>
  <si>
    <t>Seguimiento a los planes de mejoramiento del FURAG</t>
  </si>
  <si>
    <t>Comités Institucionales de Gestión y Desempeño realizados</t>
  </si>
  <si>
    <t>Convocar la realización de Comités remitiendo la documentación correspondiente</t>
  </si>
  <si>
    <t>Informes cuatrimestrales de seguimiento realizados al plan anticorrupción y de atención al ciudadano</t>
  </si>
  <si>
    <t>Número de informes de seguimientos realizados al plan anticorrupción y de atención al ciudadano</t>
  </si>
  <si>
    <t>Socializar el MIPG a los funcionarios de la ADR</t>
  </si>
  <si>
    <t>(4*50%)</t>
  </si>
  <si>
    <t>Número de Comités Institucionales de Gestión y Desempeño realizados</t>
  </si>
  <si>
    <t>(Número de Comités Institucionales de Gestión y Desempeño realizados / 4)</t>
  </si>
  <si>
    <t>Consolidar y preparar información para rendición de cuentas</t>
  </si>
  <si>
    <t>Consolidar y preparar información para informe de gestión 2018</t>
  </si>
  <si>
    <t>Realizar sensibilización sobre el sistema integrado de gestión</t>
  </si>
  <si>
    <t>Realizar seguimientos al producto no conforme y acciones de mejora</t>
  </si>
  <si>
    <t>Realizar seguimientos a los planes de implementación del sistema de seguridad y salud en el trabajo</t>
  </si>
  <si>
    <t>Contratación auditoria sistema de gestión de calidad</t>
  </si>
  <si>
    <t>Presentación del informe final</t>
  </si>
  <si>
    <t>Elaboración planes de mejora</t>
  </si>
  <si>
    <t>Hacer seguimiento a los planes de implementación del modelo Seguridad de la información</t>
  </si>
  <si>
    <t>Elaborar el informe correspondiente a la revisión por la Dirección</t>
  </si>
  <si>
    <t>Realizar la construcción de las matrices de aspectos e impactos de las instalaciones priorizadas</t>
  </si>
  <si>
    <t>Planificar acciones para abordar aspectos, requisitos legales y riesgos significativos</t>
  </si>
  <si>
    <t>Aprobar el mapa de riesgos de corrupción 2019</t>
  </si>
  <si>
    <t>Actualización el mapa de riesgos de corrupción</t>
  </si>
  <si>
    <t>OBJETIVOS ESTRATÉGICOS</t>
  </si>
  <si>
    <t>Actualizar las caracterizaciones de procesos y procedimientos requeridas por las áreas en primer semestre</t>
  </si>
  <si>
    <t>Actualizar las caracterizaciones de procesos y procedimientos requeridas por las áreas en segundo semestre</t>
  </si>
  <si>
    <t>Planificar acciones para lograr los objetivos ambientales</t>
  </si>
  <si>
    <t>Estrategia de cooperación internacional actualizada e implementada</t>
  </si>
  <si>
    <t>Nivel de avance en la actualización e implementación de la estrategia de cooperación internacional</t>
  </si>
  <si>
    <t>Nuevos trámites y Otros Procedimientos Administrativos (OPAs) de la Agencia inscritos o racionalización de los vigentes</t>
  </si>
  <si>
    <t>Realizar la inscripción de los nuevos trámites y OPAs en el Sistema Único de Información de Trámites (SUIT)</t>
  </si>
  <si>
    <t>Formular, aprobar y publicar el Plan Anticorrupción y Atención al Ciudadano  (PAAC)</t>
  </si>
  <si>
    <t>Construir el Marco de Gasto de Mediano Plazo (MGMP)</t>
  </si>
  <si>
    <t>Realizar los trámites presupuestales requeridos por las áreas</t>
  </si>
  <si>
    <t>Diligenciar el Formulario Único Reporte de Avances de la Gestión (FURAG) con base en los insumos provistos por las diferentes dependencias de la ADR</t>
  </si>
  <si>
    <t>Asesorar a las dependencias de la ADR en la implementación del plan de trabajo del Modelo Integrado de Planeación y Gestión (MIPG).</t>
  </si>
  <si>
    <t>Realizar el Comité, tomar el acta respectiva y socializarla con los miembros del comité para su aprobación.</t>
  </si>
  <si>
    <t>Consolidar los insumos para la elaboración del informe al Congreso y remitir al Ministerio de Agricultura y Desarrollo Rural</t>
  </si>
  <si>
    <t>Participación y Atención al ciudadano</t>
  </si>
  <si>
    <t xml:space="preserve">Componente de Rendición de cuentas ejecutado </t>
  </si>
  <si>
    <t>Ejecución del Componente de Rendición de cuentas</t>
  </si>
  <si>
    <t>(Actividades realizadas del componente de rendición de cuentas / Actividades planeadas) * 100</t>
  </si>
  <si>
    <t>Elaborar informe de percepción ciudadana sobre la Satisfacción,  gestión institucional y participación ciudadana</t>
  </si>
  <si>
    <t>Participación y Atención al Ciudadano</t>
  </si>
  <si>
    <t>Participar en ferias de atención al ciudadano seleccionadas</t>
  </si>
  <si>
    <t>Realizar evaluación en la audiencia de Rendición de cuentas que mida el contenido y la forma en que se desarrolló</t>
  </si>
  <si>
    <t>Realizar un Informe de evaluación de la audiencia pública de rendición de cuentas</t>
  </si>
  <si>
    <t>Seguimiento al esquema de atención al ciudadano en la sede central y en las Unidades Técnicas Territoriales UTT's</t>
  </si>
  <si>
    <t>(Actividades realizadas del seguimiento al esquema / Actividades planeadas) * 100</t>
  </si>
  <si>
    <t>Elaborar informe de seguimiento del esquema de atención al ciudadano en la  sede central y en las Unidades Técnicas Territoriales UTT's</t>
  </si>
  <si>
    <t>Publicar las estadísticas mensuales de los ciudadanos atendidos a través de los canales de atención a nivel central y en las Unidades Técnicas Territoriales</t>
  </si>
  <si>
    <t>Mejoramiento de la Atención al Ciudadano ejecutado</t>
  </si>
  <si>
    <t>Mejoramiento de la Atención al Ciudadano</t>
  </si>
  <si>
    <t>(Actividades realizadas del mejoramiento de la atención al ciudadano / Actividades planeadas) * 100</t>
  </si>
  <si>
    <t>Realizar foro virtual de Participación Ciudadana en la gestión de los planes, programas y proyectos de la Agencia</t>
  </si>
  <si>
    <t>Actualizar el portafolio de trámites y servicios de la Agencia</t>
  </si>
  <si>
    <t>Difundir el portafolio de trámites y servicios de la Agencia</t>
  </si>
  <si>
    <t xml:space="preserve">Realizar la gestión para la capacitación funcionarios Atención al ciudadano en el lenguaje de señas </t>
  </si>
  <si>
    <t>Elaborar informe trimestral de seguimiento de las PQRSD</t>
  </si>
  <si>
    <t>Participación y atención al ciudadano</t>
  </si>
  <si>
    <t>Gestión Documental</t>
  </si>
  <si>
    <t>Sistema de Gestión Documental ejecutado</t>
  </si>
  <si>
    <t>Programa de gestión Documental ejecutado</t>
  </si>
  <si>
    <t>(Actividades realizadas dentro del sistema de gestión documental / Actividades planeadas) * 100</t>
  </si>
  <si>
    <t>Actualizar instrumentos archivísticos: Plan Institucional de Archivos - PINAR, Programa de Gestión Documental - PGD y Sistema Institucional de Conservación - SIC</t>
  </si>
  <si>
    <t>Dirección Administrativa y Financiera</t>
  </si>
  <si>
    <t>Implementar el módulo de correspondencia del Sistema de Gestión Documental en las trece (13) Unidades Técnicas Territoriales UTT's</t>
  </si>
  <si>
    <t>Ejecutar el Programa de Gestión Documental - PGD en cuanto a la ejecución del Sistema Integrado de Conservación - SIC en el archivo de la sede central, desarrollando los programas de: 
1) Inspección, Mantenimiento y Limpieza de las Instalaciones Físicas y Documentos.
2) Monitoreo y Control de las Condiciones Ambientales.
3) Saneamiento Ambiental.
4) Conservación en la Producción y Manejo Documental.
5) Prevención de Emergencias y Atención de Desastres.</t>
  </si>
  <si>
    <r>
      <t xml:space="preserve">Ejecutar el Plan Institucional de Archivos - PINAR en cuanto a organizar archivo de Gestión incluyendo la actualización del FUID de 100 metros lineales. </t>
    </r>
    <r>
      <rPr>
        <b/>
        <u/>
        <sz val="12"/>
        <color theme="1"/>
        <rFont val="Calibri"/>
        <family val="2"/>
      </rPr>
      <t/>
    </r>
  </si>
  <si>
    <t>Capacitar de manera presencial en temas de Gestión Documental (Archivo y Correspondencia) respecto al Plan Institucional de Archivos - PINAR al personal enlace de las UTT's encargados de la Unidad de Correspondencia</t>
  </si>
  <si>
    <t>Capacitar de manera virtual en temas de Gestión Documental (Archivo y Correspondencia) respecto al Plan Institucional de Archivos - PINAR al personal enlace de las UTT's encargados de la Unidad de Correspondencia</t>
  </si>
  <si>
    <t>Organizar hasta 900 metros lineales de archivo recibido de INCODER como de una de las actividades de la ejecución del Plan Institucional de Archivos - PINAR</t>
  </si>
  <si>
    <t>Gestión Administrativa</t>
  </si>
  <si>
    <t>Inventario de bienes inmuebles depurados en: 
- Distritos de Adecuación de Tierras de Mediana y Gran Escala
- 3 Grandes Proyectos productivos
- Sedes de las Unidades Técnicas Territoriales propias
- Sede Central.</t>
  </si>
  <si>
    <t>Total Inventario de bienes inmuebles depurados en:
- Distritos de Adecuación de Tierras de Mediana y Gran Escala
- 3 Grandes Proyectos productivos
- Sedes de las Unidades Técnicas Territoriales propias
- Sede Central.</t>
  </si>
  <si>
    <t>(Número de bienes inmuebles individualizados e inscritos a favor de la Agencia de Desarrollo Rural /18)</t>
  </si>
  <si>
    <t xml:space="preserve">Adelantar la identificación e individualización de los bienes inmuebles que conforman los Distritos de Adecuación de Tierras de Mediana y Gran Escala así como de los 3 Grandes Proyectos Productivos. </t>
  </si>
  <si>
    <t xml:space="preserve">Adelantar la identificación, individualización, legalización y perfeccionamiento de la transferencia de los bienes inmuebles las Unidades Técnicas Territoriales UTT's propias y Sede Central. </t>
  </si>
  <si>
    <t>Adelantar el proceso de legalización y perfeccionamiento de la transferencia de los bienes inmuebles que fueron entregados a la Agencia de Desarrollo Rural por el extinto INCODER mediante la Resolución N° 1415 de 2016 en cada uno de los Distritos de Adecuación de Tierras de Mediana y Gran Escala y de los 3 Grandes Proyectos Productivos.</t>
  </si>
  <si>
    <t>Adelantar el proceso de avalúo de los bienes inmuebles que se encuentran inscritos en las Oficinas de Registro de Instrumentos Públicos a favor de la Agencia de Desarrollo Rural.</t>
  </si>
  <si>
    <t>Actualizar la hoja de vida junto con la carpeta documental de los inmuebles de las Unidades Técnicas Territoriales propias y de la sede central de la Agencia</t>
  </si>
  <si>
    <t>Inventario de bienes muebles en cada uno de los Distritos de Adecuación de Tierras de Pequeña Escala depurados</t>
  </si>
  <si>
    <t>Total de Inventario de bienes muebles depurados en cada uno de los Distritos de Adecuación de Tierras de Pequeña Escala</t>
  </si>
  <si>
    <t>(Número de Distritos de Adecuación de Tierras de Pequeña Escala con el inventario depurado / 35)</t>
  </si>
  <si>
    <t>Realizar la verificación fiscal de los inventarios de los Distritos de Adecuación de Tierras de Pequeña Escala  de acuerdo con la Resolución recibida y plaquetización.</t>
  </si>
  <si>
    <t>Depurar los inventarios de los Distritos de Adecuación de Tierras de Pequeña Escala</t>
  </si>
  <si>
    <t>Inventario de bienes inmuebles en cada uno de los Distritos de Adecuación de Tierras de Pequeña Escala depurados</t>
  </si>
  <si>
    <t>Total de Inventario de bienes inmuebles transferidos mediante Resolución N° 1275 de 2016 a la ADR  en cada uno de los Distritos de Adecuación de Tierras de Pequeña Escala depurados</t>
  </si>
  <si>
    <t>(Número de bienes inmuebles depurados ubicados en los Distritos de Adecuación de Tierras de Pequeña Escala identificados e individualizados transferidos mediante Resolución a la ADR / 35)</t>
  </si>
  <si>
    <t>Realizar el inventario depurado de los bienes inmuebles ubicados en los Distritos de Adecuación de Tierras de Pequeña Escala identificados e individualizados transferidos mediante Resolución N° 1275 de 2016 a la ADR.</t>
  </si>
  <si>
    <t>Distritos de e Adecuación de Tierras de Menor Escala con inventario y valorización, asegurados a través del Plan de seguros de la ADR.</t>
  </si>
  <si>
    <t>Asegurar los bienes de los Distritos de Adecuación de Tierras de Menor Escala con inventario valorizado</t>
  </si>
  <si>
    <t>(Número de Distritos de Adecuación de Tierras de Menor Escala asegurados / 35)</t>
  </si>
  <si>
    <t>Control Disciplinario Interno</t>
  </si>
  <si>
    <t>(Actividades realizadas dentro del programa de prevención de Asuntos Disciplinarios / Actividades planeadas) * 100</t>
  </si>
  <si>
    <t>Control Interno Disciplinario</t>
  </si>
  <si>
    <t>Servicios de  Gestión - Control Interno Disciplinario</t>
  </si>
  <si>
    <t>Proceso de  Gestión de Control Interno Disciplinario ejecutado</t>
  </si>
  <si>
    <t>Enviar el cuarto grupo de correos definido en la estrategia de comunicación a la Oficina de Comunicaciones para su publicación.</t>
  </si>
  <si>
    <t>Enviar el tercer grupo de correos definido en la estrategia de comunicación a la Oficina de Comunicaciones para su publicación.</t>
  </si>
  <si>
    <t>Enviar el segundo grupo de correos definido en la estrategia de comunicación a la Oficina de Comunicaciones para su publicación.</t>
  </si>
  <si>
    <t>Enviar el primer grupo de correos definido en la estrategia de comunicación a la Oficina de Comunicaciones para su publicación.</t>
  </si>
  <si>
    <t>Validar e incluir  en las pólizas de cobertura de bienes, de acuerdo a su naturaleza, los bienes valorizados en los Distritos de Adecuación de Tierras de Menor Escala.</t>
  </si>
  <si>
    <t>Gestión Financiera</t>
  </si>
  <si>
    <t>Gestión del Talento Humano</t>
  </si>
  <si>
    <t>Bases de datos del sistema SIGEP nómina implementadas</t>
  </si>
  <si>
    <t>Ejecución del uso y aplicaciones  de las bases de datos del sistema SIGEP nómina</t>
  </si>
  <si>
    <t>(Actividades realizadas / Actividades realizadas con el uso y aplicaciones de las bases de datos) * 100</t>
  </si>
  <si>
    <t>Planear y establecer el cronograma para la implementación del uso y aplicaciones de las bases de datos del sistema SIGEP nómina.</t>
  </si>
  <si>
    <t>Dirección de Talento Humano</t>
  </si>
  <si>
    <t>Realizar las capacitaciones del uso y las aplicaciones de las bases de datos del sistema SIGEP nómina al personal de la Dirección de Talento Humano en la sede central.</t>
  </si>
  <si>
    <t>Realizar actualización de las bases de datos del sistema SIGEP nómina de acuerdo con el cronograma para la implementación  del uso y aplicaciones de las bases de datos del sistema SIGEP nómina.</t>
  </si>
  <si>
    <t>Plan Estratégico de Talento Humano</t>
  </si>
  <si>
    <t>Ejecución del Plan Estratégico de Talento Humano</t>
  </si>
  <si>
    <t>(Actividades realizadas / actividades planeadas) * 100</t>
  </si>
  <si>
    <t>Verificar el registro de las hojas de vida de los servidores públicos de la Agencia de Desarrollo Rural en el SIGEP</t>
  </si>
  <si>
    <t>Formular el Plan Anual de Vacantes</t>
  </si>
  <si>
    <t>Elaborar Plan de Previsión de Recursos Humanos</t>
  </si>
  <si>
    <t>Formular el Plan Estratégico de Recursos Humanos</t>
  </si>
  <si>
    <t>Ejecutar el Plan Estratégico de Recursos Humanos</t>
  </si>
  <si>
    <t>Plan Institucional de Formación y Capacitación PIFC implementado</t>
  </si>
  <si>
    <t>Implementación del Plan de Capacitación</t>
  </si>
  <si>
    <t>(Actividades realizadas / Actividades planeadas) * 100</t>
  </si>
  <si>
    <t>Formular Plan Institucional de Formación y Capacitación PIFC</t>
  </si>
  <si>
    <t>Ejecutar Plan Institucional de Formación y Capacitación PIFC</t>
  </si>
  <si>
    <t>Plan de Bienestar e Incentivos implementado</t>
  </si>
  <si>
    <t>Implementación del Plan de Bienestar e Incentivos</t>
  </si>
  <si>
    <t>Formular Plan de Bienestar e Incentivos Institucionales</t>
  </si>
  <si>
    <t>Ejecutar Plan de Bienestar e Incentivos Institucionales</t>
  </si>
  <si>
    <t xml:space="preserve">Plan de Trabajo Anual en Seguridad y Salud en el Trabajo implementado </t>
  </si>
  <si>
    <t>Implementación del Plan de Trabajo Anual en Seguridad y Salud en el Trabajo</t>
  </si>
  <si>
    <t>(Actividades de implementación del Plan de Trabajo Anual en Seguridad y Salud en el Trabajo realizadas / Actividades planeadas) * 100</t>
  </si>
  <si>
    <t>Formular el Plan Anual en Seguridad y Salud en el Trabajo</t>
  </si>
  <si>
    <t>Implementar y divulgar el Programa Higiene y seguridad Industrial</t>
  </si>
  <si>
    <t>Implementar y divulgar el Programa de medicina preventiva y del trabajo de ADR</t>
  </si>
  <si>
    <t>Implementar y divulgar el Plan Estratégico de Seguridad Vial en la sede central y en las Unidades Técnicas Territoriales UTT's</t>
  </si>
  <si>
    <t>Implementar y divulgar el Sistema de Vigilancia Epidemiológica Psicosocial</t>
  </si>
  <si>
    <t>Trámite ante la Comisión Nacional del Servicio Civil CNSC para la Oferta Pública de Empleos de Carrera - OPEC gestionado</t>
  </si>
  <si>
    <t>Realización del trámite ante la CNSC</t>
  </si>
  <si>
    <t>(Número de actividades realizadas / Número total de actividades planeadas) * 100</t>
  </si>
  <si>
    <t>Realizar gestión para el trámite de la suscripción del convenio ante la Comisión Nacional del Servicio Civil CNSC para la Oferta Pública de Empleos de Carrera - OPEC</t>
  </si>
  <si>
    <t>OBJETIVOS ESTRATÉGICOS:</t>
  </si>
  <si>
    <t xml:space="preserve">Gestión de las comunicaciones </t>
  </si>
  <si>
    <t>Plan  de Comunicaciones para la vigencia 2019 diseñado</t>
  </si>
  <si>
    <t>Nivel de avance en la ejecución del Plan de Comunicaciones</t>
  </si>
  <si>
    <t>(Actividades realizadas / Actividades planeadas)*100%</t>
  </si>
  <si>
    <t>Identificar  las necesidades de comunicación de la Agencia, tanto a nivel interno como externo, generando un documento con las necesidades identificadas.</t>
  </si>
  <si>
    <t>Oficina de Comunicaciones</t>
  </si>
  <si>
    <t>Diseño del Plan de Comunicaciones para la vigencia 2019</t>
  </si>
  <si>
    <t>Ejecución de las actividades establecidas en el Plan de Comunicaciones de la ADR para la vigencia 2019</t>
  </si>
  <si>
    <t>Acompañamiento permanente a las Vicepresidencias de integración Productiva y Proyectos, en materia de comunicación, difusión y promoción, a través de los medios tradicionales y digitales</t>
  </si>
  <si>
    <t>Elaborar el documento con la Estrategia de Rendición de cuentas para la vigencia 2019</t>
  </si>
  <si>
    <t>Organizar y gestionar los espacios de socialización de la gestión de la Agencia definidos en la Estrategia de Rendición de Cuentas</t>
  </si>
  <si>
    <t>Mayo - Diciembre</t>
  </si>
  <si>
    <t xml:space="preserve">Realizar audiencia pública de Rendición de cuentas </t>
  </si>
  <si>
    <t xml:space="preserve">Dar respuesta a las preguntas realizadas por los participantes en los espacios de rendición de cuentas </t>
  </si>
  <si>
    <t>TOTAL</t>
  </si>
  <si>
    <t>Componente de rendición de cuentas de comunicaciones ejecutado</t>
  </si>
  <si>
    <t>Asesoría y defensa judicial</t>
  </si>
  <si>
    <t>Cumplimiento de la Política de Prevención del Daño Antijurídico vigencia 2019</t>
  </si>
  <si>
    <t>Porcentaje de cumplimiento de la Política de Prevención del Daño Antijurídico vigencia 2019</t>
  </si>
  <si>
    <t>Realizar las capacitaciones internas relacionadas con la Política de Prevención del Daño Antijurídico y los aspectos que deben asegurarse</t>
  </si>
  <si>
    <t>Oficina Jurídica</t>
  </si>
  <si>
    <t>Realizar el seguimiento y evaluación periódica al cumplimiento de la política, presentando un informe anual</t>
  </si>
  <si>
    <t>Políticas Generales que orientan la defensa de los intereses de la Entidad formuladas y aprobadas</t>
  </si>
  <si>
    <t>Número de Políticas Generales que orientan la defensa de los intereses de la Entidad formuladas y aprobadas</t>
  </si>
  <si>
    <t>Número de Políticas Generales que orientan la defensa de los intereses de la Entidad formuladas y aprobadas / 1</t>
  </si>
  <si>
    <t xml:space="preserve">Formular una (1) política general que orienta la defensa de los intereses de la Entidad </t>
  </si>
  <si>
    <t>Someter la política general que orienta la defensa de los intereses de la Entidad a la aprobación por parte del Comité de Conciliación</t>
  </si>
  <si>
    <t>Comités de Conciliación</t>
  </si>
  <si>
    <t>Número de Comités de Conciliación que se realizan mensualmente</t>
  </si>
  <si>
    <t>Realizar mensualmente dos (2) sesiones del Comité de Conciliación</t>
  </si>
  <si>
    <t>Dar respuesta oportuna (en los términos legales) a las acciones de tutela y a los requerimientos judiciales que vinculen a la Agencia de Desarrollo Rural</t>
  </si>
  <si>
    <t>Porcentaje de respuesta oportuna a las acciones de tutela y a los requerimientos judiciales que vinculen a la Agencia de Desarrollo Rural</t>
  </si>
  <si>
    <t>(Número de acciones de tutela contestadas oportunamente / número de acciones de tutela notificadas a la ADR)*100%</t>
  </si>
  <si>
    <t>Ejecutar las actuaciones procesales requeridas en los términos que disponga la ley</t>
  </si>
  <si>
    <t>Dar respuesta oportuna a las acciones de tutela interpuestas en contra de la Agencia de Desarrollo Rural</t>
  </si>
  <si>
    <t>Emitir conceptos jurídicos dentro del término legal</t>
  </si>
  <si>
    <t>Porcentaje de conceptos jurídicos emitidos</t>
  </si>
  <si>
    <t>(Número de conceptos jurídicos emitidos / número de solicitudes de conceptos)*100%</t>
  </si>
  <si>
    <t>Emitir los conceptos jurídicos solicitados por las diferentes dependencias de la Agencia de Desarrollo Rural y por actores externos de la misma</t>
  </si>
  <si>
    <t>Órdenes de restitución de tierras de Despachos Judiciales Civiles Especializados de Restitución de Tierras tramitadas, en el marco de la normatividad para atención de víctimas</t>
  </si>
  <si>
    <t>Porcentaje de actuaciones procesales ejecutadas oportunamente</t>
  </si>
  <si>
    <t>(Número de órdenes de restitución de tierras proferidas por los Despachos Judiciales / número de órdenes recibidas)*100%</t>
  </si>
  <si>
    <t>Dar respuesta a los Despachos Judiciales Civiles Especializados de Restitución de Tierras sobre el cumplimiento de las órdenes emitidas por éstos, conforme a lo definido por la Vicepresidencia de Integración Productiva</t>
  </si>
  <si>
    <t>Dar respuesta oportuna a los requerimientos recibidos en el marco del proceso administrativo de cobro coactivo</t>
  </si>
  <si>
    <t>Porcentaje de requerimientos respondidos oportunamente</t>
  </si>
  <si>
    <t>(Número de requerimientos respondidos oportunamente / número de requerimientos recibidos en el proceso de cobro coactivo)*100%</t>
  </si>
  <si>
    <t>Responder oportunamente los requerimientos en el marco del proceso administrativo de cobro coactivo</t>
  </si>
  <si>
    <t>Política de prevención del daño antijurídico formulada y aprobada - vigencia 2020</t>
  </si>
  <si>
    <t>Número de Políticas de Prevención del Daño antijurídico formulada y aprobada para el año 2020</t>
  </si>
  <si>
    <t>Elaborar el plan de acción para resolver o mitigar las causas o subcausas que puedan ocasionar daños antijurídicos</t>
  </si>
  <si>
    <t>Formular la política de prevención del daño antijurídico de la vigencia 2020</t>
  </si>
  <si>
    <t>Presentar al Comité de Conciliación la Política de Prevención del Daño Antijurídico vigencia 2020, para su aprobación</t>
  </si>
  <si>
    <t>Evaluación independiente</t>
  </si>
  <si>
    <t xml:space="preserve">Informes de cumplimiento normativo, aseguramiento y consultoría emitidos por la Oficina de Control Interno de la Agencia de Desarrollo Rural (ADR) y publicados para consulta ciudadana en condiciones de accesibilidad. </t>
  </si>
  <si>
    <t>Porcentaje de Informes emitidos y publicados, de acuerdo con las actividades aprobadas en el Plan Anual de Auditoría</t>
  </si>
  <si>
    <t>(Cantidad de Informes emitidos y publicados / Cantidad de trabajos incluidos en el Plan Anual de Auditoria)*100</t>
  </si>
  <si>
    <t>Trabajos de Cumplimiento Normativo debidamente ejecutados (informes emitidos y publicados)</t>
  </si>
  <si>
    <t>Oficina de Control interno</t>
  </si>
  <si>
    <t>Trabajos de Aseguramiento debidamente ejecutados (informes emitidos y publicados)</t>
  </si>
  <si>
    <t>Trabajos de Consultoría debidamente ejecutados (informes emitidos y publicados)</t>
  </si>
  <si>
    <r>
      <t>LÍNEA ESTRATÉGICA 3</t>
    </r>
    <r>
      <rPr>
        <b/>
        <sz val="14"/>
        <rFont val="Calibri"/>
        <family val="2"/>
      </rPr>
      <t>:  Fortalecimiento de capacidades institucionales</t>
    </r>
  </si>
  <si>
    <t>LÍNEA ESTRATÉGICA 3:  Fortalecimiento de capacidades institucionales</t>
  </si>
  <si>
    <t>Documento para la planeación estratégica en TI</t>
  </si>
  <si>
    <t>Documentos para la planeación estratégica actualizados</t>
  </si>
  <si>
    <t>(Número de documentos para la planeación estratégica actualizados/1)</t>
  </si>
  <si>
    <t>Analizar la estrategia de TI de la entidad y generar informe</t>
  </si>
  <si>
    <t>Definir la arquitectura empresarial y generar el documento de arquitectura</t>
  </si>
  <si>
    <t>Documentar la estrategia de TI y actualizar el PETI</t>
  </si>
  <si>
    <t>Servicios de información actualizados</t>
  </si>
  <si>
    <t>Número de servicios de información actualizados</t>
  </si>
  <si>
    <t>(Número de servicios de información actualizados / 3)</t>
  </si>
  <si>
    <t>Definir el plan para la gestión de los proyectos de los Sistemas de Información a actualizar.</t>
  </si>
  <si>
    <t>Diseñar los ajustes a los  sistemas de información y generar el documento de historia de usuarios.</t>
  </si>
  <si>
    <t>Implementar los ajustes a los  sistemas de información.</t>
  </si>
  <si>
    <t>Realizar la implantación o puesta en producción de los ajustes realizados a los sistemas informáticos.</t>
  </si>
  <si>
    <t>Servicios de información implementados</t>
  </si>
  <si>
    <t>Número de servicios de información implementados</t>
  </si>
  <si>
    <t>(Número de servicios de información implementados / 2)</t>
  </si>
  <si>
    <t>Definir el plan para la gestión de los proyectos de los Sistemas de Información.</t>
  </si>
  <si>
    <t>Diseñar los sistemas de información.</t>
  </si>
  <si>
    <t>Implementar los sistemas de información.</t>
  </si>
  <si>
    <t>Realizar la implantación o puesta en producción de los  sistemas informáticos.</t>
  </si>
  <si>
    <t>Servicios tecnológicos</t>
  </si>
  <si>
    <t>(Actividades realizadas / Actividades planeadas)*100</t>
  </si>
  <si>
    <t>Dar soporte a los servicios de información de la ADR.</t>
  </si>
  <si>
    <t>Realizar soporte y mantenimiento a los servicios tecnológicos.</t>
  </si>
  <si>
    <t>Nivel de avance en la ejecución del Plan de Tratamiento de Riesgos de Seguridad y Privacidad de la Información vigencia 2019</t>
  </si>
  <si>
    <t>Realizar y ejecutar el Plan de Seguimiento</t>
  </si>
  <si>
    <t>Realizar y ejecutar el Plan de Auditoria</t>
  </si>
  <si>
    <t>Ejecutar acciones Correctivas de acuerdo al hallazgo del Auditoria</t>
  </si>
  <si>
    <t>Nivel de avance en la ejecución del Plan de Seguridad y Privacidad de la Información Vigencia 2019</t>
  </si>
  <si>
    <t xml:space="preserve">Evaluación de Tratamiento de Riesgos.
</t>
  </si>
  <si>
    <t xml:space="preserve">RECURSO   </t>
  </si>
  <si>
    <t>Gestión Contractual</t>
  </si>
  <si>
    <t>Informe sobre el estado del Plan Anual de Adquisiciones, conforme a las necesidades formalmente radicadas en la Vicepresidencia de Gestión Contractual para su respectivo trámite.</t>
  </si>
  <si>
    <t>Avance de las necesidades registradas en el Plan Anual de Adquisiciones.</t>
  </si>
  <si>
    <r>
      <t xml:space="preserve">Dar a conocer a cada una de las dependencias de la ADR, el estado actual </t>
    </r>
    <r>
      <rPr>
        <sz val="12"/>
        <rFont val="Calibri"/>
        <family val="2"/>
      </rPr>
      <t xml:space="preserve">de sus </t>
    </r>
    <r>
      <rPr>
        <sz val="12"/>
        <color theme="1"/>
        <rFont val="Calibri"/>
        <family val="2"/>
      </rPr>
      <t>adquisiciones planeadas en la vigencia, a partir de las necesidades formalmente radicados en la Vicepresidencia de Gestión Contractual.</t>
    </r>
  </si>
  <si>
    <t>Vicepresidencia de Gestión Contractual</t>
  </si>
  <si>
    <t>Informe sobre los contratos, convenios y actuaciones o novedades contractuales suscritas (Adición, prorroga, cesión, terminación anticipada, entre otras)</t>
  </si>
  <si>
    <t>Contratos, convenios y actuaciones o novedades contractuales suscritas durante el mes</t>
  </si>
  <si>
    <t>Reportar los contratos y convenios suscritos, así como los trámites contractuales que resulten con ocasión de la ejecución de los contratos tales como: Adición, prorroga, cesión, terminación anticipada, entre otras</t>
  </si>
  <si>
    <t>Informe sobre las liquidaciones derivadas de los contratos y/o convenios</t>
  </si>
  <si>
    <t>Liquidaciones suscritas durante el mes</t>
  </si>
  <si>
    <t>Reportar las liquidaciones suscritas durante el mes</t>
  </si>
  <si>
    <t>(Número de informes sobre los contratos, convenios y actuaciones o novedades contractuales suscritas /11)</t>
  </si>
  <si>
    <t>(Número de informes sobre las liquidaciones adelantadas /11)</t>
  </si>
  <si>
    <t>(Número de informes sobre del grado de avance del Plan Anual de Adquisiciones / 11)</t>
  </si>
  <si>
    <t>Plan de Seguridad y Privacidad de la Información con seguimiento</t>
  </si>
  <si>
    <t>Plan de Tratamiento de Riesgos de Seguridad y Privacidad de la Información con se</t>
  </si>
  <si>
    <t>Promover el desarrollo de capacidades para la generación sostenible de ingresos en la comunidad rural, a partir de la realización de intervenciones efectivas y acordes con la vocación agropecuaria de los territorios.</t>
  </si>
  <si>
    <t>Evaluación, Calificación y Cofinanciación de Proyectos Integrales</t>
  </si>
  <si>
    <t>Proyectos Integrales de Desarrollo Agropecuario y Rural Evaluados y Calificados</t>
  </si>
  <si>
    <t>Número de Proyectos Integrales de Desarrollo Agropecuario y Rural Evaluados</t>
  </si>
  <si>
    <t>(Número de Proyectos Integrales de Desarrollo Agropecuario y Rural con formato de observaciones/50)</t>
  </si>
  <si>
    <t>Realizar la evaluación de todos los proyectos Integrales de Desarrollo Agropecuario y Rural, dando el trámite correspondiente a cada uno.</t>
  </si>
  <si>
    <t>(Número de Proyectos Integrales de Desarrollo Agropecuario y Rural con concepto final/Número de Proyectos Integrales de Desarrollo Agropecuario y Rural habilitados para calificación)*100</t>
  </si>
  <si>
    <t>Calificar los proyectos con y sin subsanaciones, estableciendo los que pueden ser cofinanciados, los que se quedan en el Banco de Proyectos por falta de recursos y los que son no viables, dando a cada uno el trámite correspondiente de acuerdo con el procedimiento establecido por la Entidad</t>
  </si>
  <si>
    <t>Número de Proyectos Integrales de Desarrollo Agropecuario y Rural Cofinanciados</t>
  </si>
  <si>
    <t>(Número de Proyectos Integrales de Desarrollo Agropecuario y Rural Cofinanciados/20)</t>
  </si>
  <si>
    <t>Cofinanciar Proyectos Integrales de Desarrollo Agropecuario y Rural</t>
  </si>
  <si>
    <t>Nivel de avance en la estrategia de Proyectos Integrales de Desarrollo Agropecuario y Rural</t>
  </si>
  <si>
    <r>
      <t>(Número de productores beneficiados/3.626</t>
    </r>
    <r>
      <rPr>
        <sz val="12"/>
        <rFont val="Calibri"/>
        <family val="2"/>
      </rPr>
      <t>)</t>
    </r>
  </si>
  <si>
    <t>Productores beneficiados por proyectos de inclusión productiva agropecuaria</t>
  </si>
  <si>
    <t>Porcentaje de Proyectos Integrales de Desarrollo Agropecuario y Rural Calificados</t>
  </si>
  <si>
    <t>Seguimiento y Control de los Proyectos Integrales</t>
  </si>
  <si>
    <t>Informes de Seguimiento y Control realizados a la ejecución de los proyectos integrales de desarrollo agropecuario y rural</t>
  </si>
  <si>
    <t>Número de proyectos integrales de desarrollo agropecuario y rural monitoreados</t>
  </si>
  <si>
    <t>Realizar las actividades de seguimiento y control (visitas, reuniones y/o informes de monitoreo) a la implementación de los proyectos integrales de desarrollo agropecuario y rural que queden rezagados de la vigencia inmediatamente anterior</t>
  </si>
  <si>
    <t>Realizar las actividades de seguimiento y control (visitas, reuniones y/o informes de monitoreo) para la medición del resultado al cierre financiero de los PIDAR 2017 y 2018</t>
  </si>
  <si>
    <t>Realizar las actividades de seguimiento y control (visitas, reuniones y/o informes de monitoreo) a la ejecución de los PIDAR 2017 y 2018 que al corte de diciembre de 2018 presentaban un avance de ejecución inferior al 50%</t>
  </si>
  <si>
    <t>Realizar las actividades de seguimiento y control (visitas, reuniones y/o informes de monitoreo) a la ejecución de los PIDAR 2019 reportados en la plataforma dispuesta para tal fin, según procedimiento</t>
  </si>
  <si>
    <t>Número de informes trimestrales de seguimiento y control a la implementación de los Proyectos Integrales de Desarrollo Agropecuario y Rural</t>
  </si>
  <si>
    <t>(Número de informes realizados/4)</t>
  </si>
  <si>
    <t>Realizar informe del primer trimestre del seguimiento y control a la implementación de los Proyectos Integrales de Desarrollo Agropecuario y Rural</t>
  </si>
  <si>
    <t>Realizar informe del segundo trimestre del seguimiento y control a la implementación de los Proyectos Integrales de Desarrollo Agropecuario y Rural</t>
  </si>
  <si>
    <t>Realizar informe del tercer trimestre del  seguimiento y control a la implementación de los Proyectos Integrales de Desarrollo Agropecuario y Rural</t>
  </si>
  <si>
    <t>Realizar informe del cuarto trimestre del seguimiento y control a la implementación de los Proyectos Integrales de Desarrollo Agropecuario y Rural</t>
  </si>
  <si>
    <t>Número de informes trimestrales de alertas generadas de los Proyectos Integrales de Desarrollo Agropecuario y Rural</t>
  </si>
  <si>
    <t>(Número de informes entregados/4)</t>
  </si>
  <si>
    <t>Entregar el informe de alertas generadas de los PIDAR del primer trimestre a los miembros del Consejo Directivo</t>
  </si>
  <si>
    <t>Entregar el informe de alertas generadas de los PIDAR del segundo trimestre a los miembros del Consejo Directivo</t>
  </si>
  <si>
    <t>Entregar el informe de alertas generadas de los PIDAR del tercer trimestre a los miembros del Consejo Directivo</t>
  </si>
  <si>
    <t>Entregar el informe de alertas generadas de los PIDAR del cuarto trimestre a los miembros del Consejo Directivo</t>
  </si>
  <si>
    <t>Promoción y Apoyo a la Asociatividad</t>
  </si>
  <si>
    <t>Servicio de apoyo para el fomento de la asociatividad</t>
  </si>
  <si>
    <t>Número de asociaciones apoyadas en el marco de la estrategia de fomento de la asociatividad</t>
  </si>
  <si>
    <t>Programar y realizar los encuentros territoriales para la divulgación de la Oferta Institucional</t>
  </si>
  <si>
    <t>Apoyar en el territorio a los potenciales productores beneficiarios y sus asociaciones con la estrategia de formalización</t>
  </si>
  <si>
    <t>Trámites de apoyo a las empresas comunitarias</t>
  </si>
  <si>
    <t>(Número de solicitudes atendidas de Empresas comunitarias/Número de solicitudes recibidas de Empresas comunitarias)*100</t>
  </si>
  <si>
    <t>Dar trámite a las solicitudes recibidas por las empresas comunitarias en el marco de las funciones atribuidas a la Agencia</t>
  </si>
  <si>
    <t xml:space="preserve">Servicio de apoyo para el fomento organizativo de la Agricultura Campesina, Familiar y Comunitaria </t>
  </si>
  <si>
    <t>Inventario de organizaciones sociales, comunitarias y productivas</t>
  </si>
  <si>
    <t>Inventario de organizaciones sociales, comunitarias y productivas actualizado</t>
  </si>
  <si>
    <t xml:space="preserve">Servicio de asesoría para el fortalecimiento de la asociatividad </t>
  </si>
  <si>
    <t xml:space="preserve">Número de asociaciones intervenidas en el proceso de  fortalecimiento asociativo  </t>
  </si>
  <si>
    <t>(Número de proyectos integrales de desarrollo agropecuario y rural monitoreados/227)</t>
  </si>
  <si>
    <t>Porcentaje de solicitudes de empresas comunitarias atendidas</t>
  </si>
  <si>
    <t>(Número de Productores agropecuarios apoyados/50)</t>
  </si>
  <si>
    <t>Estructuración y formulación de proyectos integrales de desarrollo agropecuario y rural</t>
  </si>
  <si>
    <t xml:space="preserve">Planes Departamentales de desarrollo agropecuario y rural elaborados </t>
  </si>
  <si>
    <t>Número de planes departamentales de desarrollo agropecuario y rural elaborados</t>
  </si>
  <si>
    <t>(Número de planes estructurados/ 3)</t>
  </si>
  <si>
    <t>Acompañar la identificación, caracterización y diagnóstico Territorial de Desarrollo Agropecuario y Rural.</t>
  </si>
  <si>
    <t>Validar participativamente el diagnóstico territorial con actores y entes territoriales.</t>
  </si>
  <si>
    <t>Definir rutas estratégicas e iniciativas prioritarias para el desarrollo agropecuario y rural del Territorio.</t>
  </si>
  <si>
    <t>Planes Departamentales de desarrollo agropecuario y rural en implementación acompañados</t>
  </si>
  <si>
    <t>Número de planes departamentales de desarrollo agropecuario y rural acompañados</t>
  </si>
  <si>
    <t>(Número de Informes de seguimiento/ 11)</t>
  </si>
  <si>
    <t xml:space="preserve">Acompañar y apoyar la etapa precontractual para la implementación de los proyectos integrales. </t>
  </si>
  <si>
    <t xml:space="preserve">Realizar la supervisión técnica de los contratos de estructuración, ejecución e interventoría de proyectos integrales. </t>
  </si>
  <si>
    <t>Perfiles de proyecto evaluados</t>
  </si>
  <si>
    <t>Porcentaje de perfiles de proyectos evaluados</t>
  </si>
  <si>
    <t>(Número de perfiles evaluados/ Número de perfiles presentados) * 100</t>
  </si>
  <si>
    <t>Estudiar la pre-factibilidad de los perfiles de proyectos integrales de desarrollo agropecuario y rural con enfoque territorial presentados, de acuerdo con los criterios de focalización y priorización definidos por la Agencia.</t>
  </si>
  <si>
    <t>Abril</t>
  </si>
  <si>
    <t>Octubre</t>
  </si>
  <si>
    <t>Proyectos integrales estructurados</t>
  </si>
  <si>
    <t>Número de proyectos estructurados</t>
  </si>
  <si>
    <t>(Número de Informes de estructurados/ 60)</t>
  </si>
  <si>
    <t>Realizar la identificación y caracterización de predios, territorios, beneficiarios y grupos asociativos; y la verificación de sus requisitos habilitantes.</t>
  </si>
  <si>
    <t>Marzo</t>
  </si>
  <si>
    <t>Julio</t>
  </si>
  <si>
    <t>Formular proyectos integrales de desarrollo agropecuario y rural con enfoque territorial.</t>
  </si>
  <si>
    <t>Proyectos integrales implementados</t>
  </si>
  <si>
    <t>Acompañar y apoyar la etapa precontractual para la implementación de los proyectos integrales</t>
  </si>
  <si>
    <t>Realizar la supervisión técnica de los contratos de estructuración, ejecución e interventoría de proyectos integrales.</t>
  </si>
  <si>
    <t>Diciembre</t>
  </si>
  <si>
    <t>Instrumentos de operación por UTT.</t>
  </si>
  <si>
    <t>Acciones de fortalecimiento Institucional Emprendidas con UTT`s.</t>
  </si>
  <si>
    <t>Sumatoria de acciones de fortalecimiento construida para cada UTT</t>
  </si>
  <si>
    <t>Elaborar los planes de acompañamiento y articulación para la gestión y operación de las Unidades Técnicas Territoriales.</t>
  </si>
  <si>
    <t>Febrero</t>
  </si>
  <si>
    <t>Ajustar los lineamientos y modelos de operación y articulación para la estructuración de PIDAR con enfoque territorial.</t>
  </si>
  <si>
    <t>Enero</t>
  </si>
  <si>
    <t xml:space="preserve">Soportar el modelo de operación para la formulación de planes y proyectos integrales de desarrollo agropecuario y rural </t>
  </si>
  <si>
    <t>Estrategias de divulgación implementadas</t>
  </si>
  <si>
    <t>Número de estrategias implementadas</t>
  </si>
  <si>
    <t>Divulgar oferta institucional, lineamientos y modelos de operación y articulación en relación a los Planes y Proyectos Integrales de Desarrollo Agropecuario y Rural con entes en territorio.</t>
  </si>
  <si>
    <t xml:space="preserve">Servicio de Educación Informal en Extensión Agropecuaria </t>
  </si>
  <si>
    <t>Capacitaciones realizadas  en Extensión Agropecuaria</t>
  </si>
  <si>
    <t>(Número de capacitaciones realizadas en Extensión Agropecuaria / 64)</t>
  </si>
  <si>
    <t xml:space="preserve">Diseñar el plan de capacitación en Extensión Agropecuaria </t>
  </si>
  <si>
    <t>Vicepresidencia de Integración Productiva - Dirección de Asistencia Técnica</t>
  </si>
  <si>
    <t>Implementar el modelo de capacitación en Extensión Agropecuaria a nivel regional.</t>
  </si>
  <si>
    <t>Realizar informes de seguimiento al modelo de capacitación de Extensión Agropecuaria</t>
  </si>
  <si>
    <t>Servicio público de Extensión Agropecuaria</t>
  </si>
  <si>
    <t>Usuarios atendidos con servicio público de Extensión Agropecuaria</t>
  </si>
  <si>
    <t>(Número de usuarios atendidos con servicio público de Extensión Agropecuaria / 20.000)</t>
  </si>
  <si>
    <t>Acompañar técnicamente a las regiones en la formulación del Plan Departamental de Extensión Agropecuaria (PDEA)</t>
  </si>
  <si>
    <t>Proyectar el acto administrativo que regula la administración del Fondo Nacional para el servicio público de extensión agropecuaria</t>
  </si>
  <si>
    <t>Suscribir convenios para la prestación del servicio público de Extensión Agropecuaria.</t>
  </si>
  <si>
    <t>Realizar informe de seguimiento a la prestación del servicio público de extensión agropecuaria</t>
  </si>
  <si>
    <t>Evaluar la prestación del servicio público de extensión agropecuaria</t>
  </si>
  <si>
    <t xml:space="preserve">Diseñar el procedimiento Sancionatorio  a usuarios </t>
  </si>
  <si>
    <t>Promocionar la prestación del servicio público de extensión agropecuaria en los departamentos del país</t>
  </si>
  <si>
    <t>Servicio de habilitación a las Entidades Prestadoras del servicio público de extensión Agropecuaria EPSEA</t>
  </si>
  <si>
    <t>Entidades Prestadoras del servicio público de extensión Agropecuaria Habilitadas</t>
  </si>
  <si>
    <t>(Número de Entidades Prestadoras del servicio público de extensión Agropecuaria Habilitadas / 50)</t>
  </si>
  <si>
    <t>Validar los requisitos habilitantes de las entidades que aspiran a ser Prestadoras del servicio público de extensión Agropecuaria</t>
  </si>
  <si>
    <t xml:space="preserve">Realizar seguimiento a las Entidades Prestadoras del servicio público de extensión Agropecuaria - EPSEA Habilitadas </t>
  </si>
  <si>
    <t xml:space="preserve">Diseñar el procedimiento Sancionatorio a Entidades Prestadoras del servicio público de extensión Agropecuaria </t>
  </si>
  <si>
    <t>Junio</t>
  </si>
  <si>
    <t>Agosto</t>
  </si>
  <si>
    <t>Noviembre</t>
  </si>
  <si>
    <t>Fortalecimiento competitivo para la comercialización de productos de origen agropecuario.</t>
  </si>
  <si>
    <t>Servicios de Apoyo a la Comercialización (Funcional con agricultura por contrato)</t>
  </si>
  <si>
    <t>Organizaciones de productores formales atendidas</t>
  </si>
  <si>
    <t>95</t>
  </si>
  <si>
    <t>(Número de organizaciones de productores formales atendidas en la vigencia / 95)</t>
  </si>
  <si>
    <t>Identificar y caracterizar las organizaciones de productores.</t>
  </si>
  <si>
    <t>(95*50%)</t>
  </si>
  <si>
    <t>Realizar la valoración de las organización y definir necesidades en la ruta de atención.</t>
  </si>
  <si>
    <t xml:space="preserve">Porcentaje de Organizaciones  participando de asesorías comerciales especializadas </t>
  </si>
  <si>
    <t>(Número de organizaciones de productores  participando de asesorías comerciales especializadas / 95) *100</t>
  </si>
  <si>
    <t>Elaborar el plan de servicios de apoyo a la comercialización definido para las organizaciones en la ruta de atención.</t>
  </si>
  <si>
    <t>(79*50%)</t>
  </si>
  <si>
    <t xml:space="preserve">Implementar el plan de servicios a la comercialización a las organizaciones de productores </t>
  </si>
  <si>
    <t>Número de Organizaciones de Productores priorizadas, con participación en el  desarrollo de Circuitos Cortos (ruedas de negocios, mercados campesinos, compras públicas, ferias comerciales) apoyadas</t>
  </si>
  <si>
    <t>(Número de organizaciones de productores que participan en Circuitos Cortos / 79)</t>
  </si>
  <si>
    <t>Planear y organizar estrategia de Circuitos Cortos de comercialización para las organizaciones de productores en la ruta de atención.</t>
  </si>
  <si>
    <t>Implementar  estrategia de Circuitos Cortos de comercialización para organizaciones de productores en la ruta de atención.</t>
  </si>
  <si>
    <t>Número de Organizaciones de Productores priorizadas, con participación en el  desarrollo de encadenamientos comerciales,  apoyadas</t>
  </si>
  <si>
    <t>(Número  de organizaciones de productores que participan en Encadenamientos Comerciales/38)</t>
  </si>
  <si>
    <t xml:space="preserve">Planear y organizar estrategia de encadenamientos comerciales para las organizaciones de productores priorizadas en la ruta de atención.       </t>
  </si>
  <si>
    <t>(38*50%)</t>
  </si>
  <si>
    <t>Realizar acompañamientos en espacios de participación para la búsqueda de  encadenamientos comerciales de organizaciones de productores en la ruta de atención.</t>
  </si>
  <si>
    <t xml:space="preserve">Servicios de fortalecimiento de capacidades locales </t>
  </si>
  <si>
    <t xml:space="preserve">Grupos fortalecidos </t>
  </si>
  <si>
    <t>18</t>
  </si>
  <si>
    <t xml:space="preserve">Elaborar un plan de transferencia del modelo de atención a los territorios a través del servicio de extensión agropecuaria y otros espacios interinstitucionales.                                                                                                                                          
</t>
  </si>
  <si>
    <t>(18*50%)</t>
  </si>
  <si>
    <t xml:space="preserve">Ejecutar el plan de transferencia del modelo de manera articulada con los actores del territorio.       </t>
  </si>
  <si>
    <t>36</t>
  </si>
  <si>
    <t>(Número de grupos de actores de cadenas empresariales fortalecidos en la vigencia / 36)</t>
  </si>
  <si>
    <t xml:space="preserve">Revisar y priorizar modelos comerciales con agentes representativos del sector privado demandante de servicios y productos del sector agropecuario con interés mutuo para su armonización con el Modelo de Comercialización de la ADR. </t>
  </si>
  <si>
    <t>(36*50%)</t>
  </si>
  <si>
    <t>Precisar criterios de entendimiento del modelo con agentes del sector privado.</t>
  </si>
  <si>
    <t>Servicios de educación informal en comercialización</t>
  </si>
  <si>
    <t>Productores con transferencia de conocimiento en el uso de información comercial atendidos</t>
  </si>
  <si>
    <t>(Número de productores representantes de organizaciones, formados en el uso y apropiación de información comercial y de mercados / 358)</t>
  </si>
  <si>
    <t>Recoger y documentar experiencias referentes para la adaptación de los servicios de apoyo a la comercialización.</t>
  </si>
  <si>
    <t>Preparar información especializada comercial y de mercados: Perfiles de mercado, perfiles de producto, análisis de precios u otros productos de apoyo a la inteligencia de mercados nacionales e internacionales priorizados.</t>
  </si>
  <si>
    <t xml:space="preserve">Transferir y apropiar información especializada de carácter comercial a los usuarios y prestadores de servicios de apoyo a la comercialización.
</t>
  </si>
  <si>
    <t>358</t>
  </si>
  <si>
    <t>Vicepresidencia de Integración Productiva - Dirección de Comercialización</t>
  </si>
  <si>
    <t>Aumentar la cobertura y calidad en la provisión del servicio público de adecuación de tierras.</t>
  </si>
  <si>
    <t>Estudios de preinversión para adecuación de tierras</t>
  </si>
  <si>
    <t>Hectáreas con estudios de preinversión para adecuación de tierras elaborados y entregados</t>
  </si>
  <si>
    <t>Hectáreas con estudios de preinversión para adecuación de tierras en proceso de elaboración o actualización</t>
  </si>
  <si>
    <t>Servicio de revisión de proyectos de adecuación de tierras</t>
  </si>
  <si>
    <t>Número proyectos de adecuación de tierras revisados</t>
  </si>
  <si>
    <t>(Número de proyectos de adecuación de tierras revisados/24)</t>
  </si>
  <si>
    <t>Elaborar conceptos de revisión de proyectos presentados por externos</t>
  </si>
  <si>
    <t xml:space="preserve">Distritos construidos o ampliados </t>
  </si>
  <si>
    <t xml:space="preserve">Hectáreas con distritos de Adecuación de Tierras construidos o ampliados terminadas  </t>
  </si>
  <si>
    <t>(Hectáreas con Distritos Construidos o ampliados terminadas/120)</t>
  </si>
  <si>
    <t xml:space="preserve">Hectáreas con distritos de Adecuación de Tierras Construidos o ampliados en ejecución </t>
  </si>
  <si>
    <t>(Hectáreas con Distritos construidos o ampliados en proceso de ejecución /400)</t>
  </si>
  <si>
    <t xml:space="preserve">Elaborar estudios previos y contratar la construcción o ampliación de Distritos de Adecuación de Tierras nuevos </t>
  </si>
  <si>
    <t xml:space="preserve">Iniciar la ejecución de la construcción o ampliación de Distritos de Adecuación de Tierras nuevos </t>
  </si>
  <si>
    <t xml:space="preserve">Realizar informes mensuales de supervisión de la construcción o ampliación de Distritos de Adecuación de Tierras nuevos </t>
  </si>
  <si>
    <t xml:space="preserve">Distritos rehabilitados o complementados o modernizados  </t>
  </si>
  <si>
    <t xml:space="preserve">Hectáreas con distritos de Adecuación de Tierras rehabilitados o complementados o modernizados terminadas  </t>
  </si>
  <si>
    <t>(Hectáreas con Distritos rehabilitados o complementados o modernizados terminadas/9.598)</t>
  </si>
  <si>
    <t xml:space="preserve">Realizar informes mensuales de  supervisión de la rehabilitación o complementación o modernización de Distritos  </t>
  </si>
  <si>
    <t>Servicio de administración, operación y conservación de distritos de adecuación de tierras de propiedad del estado.</t>
  </si>
  <si>
    <t>Distritos de adecuación de tierras de propiedad del estado con servicio de Administración, Operación y Conservación </t>
  </si>
  <si>
    <t>(Número de distritos de adecuación de tierras de propiedad del estado, con servicio de Administración, Operación y Conservación / 15)</t>
  </si>
  <si>
    <t>Realizar la administración, operación y conservación mensual de 6 Distritos de forma Directa por la Agencia</t>
  </si>
  <si>
    <t xml:space="preserve">Resoluciones de Presupuesto y Tarifas de Distritos de Propiedad Estado expedidas </t>
  </si>
  <si>
    <t>(Número de resoluciones de presupuesto y tarifas de Distritos de Propiedad Estado expedidas / 12)</t>
  </si>
  <si>
    <t xml:space="preserve">Elaborar y expedir resoluciones de presupuesto y tarifas de Distritos de Propiedad de la Agencia </t>
  </si>
  <si>
    <t>Proyectos Estratégicos de Distritos de adecuación de tierras con servicio de Administración, Operación y Conservación </t>
  </si>
  <si>
    <t>(Número de Proyectos Estratégicos de Distritos de adecuación de tierras con servicio de Administración, Operación y Conservación / 3)</t>
  </si>
  <si>
    <t>Realizar informes mensuales de supervisión  administración, operación y conservación y/o mantenimiento de Proyectos Estratégicos de Distritos de Adecuación de Tierras de propiedad del estado</t>
  </si>
  <si>
    <t>Recaudo de cartera</t>
  </si>
  <si>
    <t>(Valor de cartera recaudada/ $1.811.838.380)</t>
  </si>
  <si>
    <t>Recaudar cartera por transferencia de Distritos</t>
  </si>
  <si>
    <t>Recaudar cartera por recuperación de inversiones</t>
  </si>
  <si>
    <t>Recuadrar cartera por tarifa de prestación del servicio de adecuación de tierras</t>
  </si>
  <si>
    <t>Liquidaciones de estado de cuenta de cartera de recuperación de inversión</t>
  </si>
  <si>
    <t>(Número de liquidaciones de estado de cuenta de cartera de recuperación de inversión realizadas /2.000)</t>
  </si>
  <si>
    <t xml:space="preserve">Efectuar la liquidación de estado de cuenta de cartera de recuperación de inversiones </t>
  </si>
  <si>
    <t>Cartera de recuperación de inversiones y tarifas detallada</t>
  </si>
  <si>
    <t>(Número de informes  con revisión y retroalimentación a las UTT sobre cartera de recuperación de inversiones y tarifas detallada / 4)</t>
  </si>
  <si>
    <t>Realizar los informes de retroalimentación  sobre cartera de recuperación de inversiones y tarifas detallada  presentada por las UTT</t>
  </si>
  <si>
    <t>Número de usuarios actualizados en el registro general de usuarios - RGU</t>
  </si>
  <si>
    <t>(Número de usuarios actualizados en el registro general de usuarios - RGU / 700)</t>
  </si>
  <si>
    <t xml:space="preserve">Actualizar usuarios en el Registro General de Usuarios de los Distritos Administrados por la Agencia </t>
  </si>
  <si>
    <t>Servicio de educación informal para la administración, operación y conservación de los distritos de adecuación de tierras</t>
  </si>
  <si>
    <t>(Número de asociaciones capacitadas /150)</t>
  </si>
  <si>
    <t>Realizar capacitaciones (talleres o foros o escuelas de campo) para el fortalecimiento de la administración, operación y conservación de asociaciones de usuarios de distritos de adecuación de tierras</t>
  </si>
  <si>
    <t xml:space="preserve">Servicio de trámites o acompañamiento a las asociaciones de usuarios de Adecuación de Tierras </t>
  </si>
  <si>
    <t xml:space="preserve">Servicio trámite o acompañamiento a Asociaciones finalizados </t>
  </si>
  <si>
    <t>(Número de servicios de tramites o acompañamientos finalizados /430)</t>
  </si>
  <si>
    <t xml:space="preserve">Realizar el trámite de personería jurídica  de Asociaciones de Usuarios </t>
  </si>
  <si>
    <t xml:space="preserve">Realizar el trámite de certificaciones de existencia de Asociaciones de Usuarios </t>
  </si>
  <si>
    <t xml:space="preserve">Realizar el trámite de reformas de estatutos de Asociaciones de Usuarios </t>
  </si>
  <si>
    <t xml:space="preserve">Realizar acompañamiento a Asociaciones de Adecuación de Tierras </t>
  </si>
  <si>
    <t>Servicio de levantamiento de medidas cautelares o de utilidad pública</t>
  </si>
  <si>
    <t xml:space="preserve">Resoluciones de levantamiento de medidas cautelares o utilidad pública expedidas </t>
  </si>
  <si>
    <t xml:space="preserve">Tramitar levantamiento de medidas cautelares o utilidad pública a predios en Distritos o proyectos de Adecuación de Tierras </t>
  </si>
  <si>
    <t xml:space="preserve">Servicios de trámites de gestión predial  de adecuación de tierras </t>
  </si>
  <si>
    <t xml:space="preserve">Inventario predial de distritos y proyectos de adecuación de tierras  realizados </t>
  </si>
  <si>
    <t xml:space="preserve">Realizar inventarios prediales de distritos y proyectos de adecuación de tierras </t>
  </si>
  <si>
    <t>(Número de distritos de adecuación de tierras  con estudios de títulos de predios /3)</t>
  </si>
  <si>
    <t>Realizar estudios de títulos de predios de distritos de adecuación de tierras.</t>
  </si>
  <si>
    <t xml:space="preserve">Documentos de lineamientos técnicos de adecuación de tierras </t>
  </si>
  <si>
    <t xml:space="preserve">Documentos de lineamientos técnicos elaborados </t>
  </si>
  <si>
    <t xml:space="preserve">Realizar elaboración de documentos de lineamientos técnicos para el servicios público de adecuación de tierras </t>
  </si>
  <si>
    <t>Mayo</t>
  </si>
  <si>
    <t>Vicepresidencia de Integración Productiva - Dirección de Adecuación de Tierras</t>
  </si>
  <si>
    <t>Vicepresidencia de Integración Productiva - Grupo de cartera</t>
  </si>
  <si>
    <t>(Número de proyectos con estado igual o superior al 80% de implementación / 189) * 100</t>
  </si>
  <si>
    <t>Septiembre</t>
  </si>
  <si>
    <t>Marzo - diciembre</t>
  </si>
  <si>
    <t>Vicepresidencia de Proyectos - Dirección de Calificación y Financiación</t>
  </si>
  <si>
    <t>Vicepresidencia de Proyectos - Dirección de Seguimiento y Control</t>
  </si>
  <si>
    <t>Vicepresidencia de Proyectos - Dirección de Participación y Asociatividad</t>
  </si>
  <si>
    <t>(Número de asociaciones intervenidas/50)</t>
  </si>
  <si>
    <t>(Número de Asociaciones apoyadas/10)</t>
  </si>
  <si>
    <r>
      <t xml:space="preserve">LÍNEA ESTRATÉGICA 1: </t>
    </r>
    <r>
      <rPr>
        <b/>
        <sz val="14"/>
        <rFont val="Calibri"/>
        <family val="2"/>
      </rPr>
      <t>Dinamización de la competitividad rural</t>
    </r>
  </si>
  <si>
    <t>(Número de seguimientos realizados / 3)</t>
  </si>
  <si>
    <t>(Número de informes consolidados / 3)</t>
  </si>
  <si>
    <t>(Número de seguimientos realizados / 4)</t>
  </si>
  <si>
    <t>Número de planes institucionales estructurados</t>
  </si>
  <si>
    <t>Formular, aprobar y publicar el Plan Estratégico</t>
  </si>
  <si>
    <t>Gestionar acciones para el establecimiento de acuerdos de cooperación internacional</t>
  </si>
  <si>
    <t>Presentar la  documentación de los nuevos trámites y OPAs al Departamento Administrativo de la Función Pública (DAFP)</t>
  </si>
  <si>
    <t>(Número de actividades ejecutadas para el cumplimiento de la Política de Prevención del Daño Antijurídico vigencia 2019 / número de actividades programadas para el cumplimiento de la Política de Prevención del Daño Antijurídico vigencia 2019)*100</t>
  </si>
  <si>
    <t>Marzo - noviembre</t>
  </si>
  <si>
    <t>(Número de Políticas de Prevención del Daño Antijurídico formuladas y aprobadas / 1)</t>
  </si>
  <si>
    <t>(Número de informes remitidos al MADR / 4)</t>
  </si>
  <si>
    <t>(Número de comités de conciliación realizados / 24)</t>
  </si>
  <si>
    <t>Consolidar el modelo de gestión para optimizar el desempeño institucional y el uso de los recursos físicos, financieros, tecnológicos y humanos.</t>
  </si>
  <si>
    <t>(Inventario de organizaciones sociales, comunitarias y productivas actualizado/4)*100</t>
  </si>
  <si>
    <t>Diseñar y mantener actualizado trimestralmente el inventario de organizaciones sociales, comunitarias y productivas</t>
  </si>
  <si>
    <t>Versión: 3</t>
  </si>
  <si>
    <t>Estructuración de Planes Integrales de Desarrollo Agropecuario y Rural</t>
  </si>
  <si>
    <t>Fortalecer la productividad y competitividad de las cadenas de valor y sistemas productivos del sector agropecuario a través del acompañamiento técnico, la coordinación interinstitucional y la implementación del Subsistema Nacional de Extensión Agropecuaria.</t>
  </si>
  <si>
    <t>Fortalecimiento a la prestación del servicio público de extensión agropecuaria</t>
  </si>
  <si>
    <t>Vicepresidencia de Integración Productiva - Unidades Técnicas Territoriales (UTT)</t>
  </si>
  <si>
    <t>LÍNEA ESTRATÉGICA 3: Fortalecimiento de capacidades institucionales</t>
  </si>
  <si>
    <t>Febrero -octubre</t>
  </si>
  <si>
    <t>Febrero -septiembre</t>
  </si>
  <si>
    <t>Prestación y apoyo del servicio público de adecuación de tierras</t>
  </si>
  <si>
    <t>(Hectáreas con estudios de preinversión para adecuación de tierras elaborados y entregados/400)</t>
  </si>
  <si>
    <t>(Hectáreas con estudios de preinversión para adecuación de tierras en elaboración o actualización/4.423)</t>
  </si>
  <si>
    <t>Número de resoluciones de levantamiento de medidas cautelares o utilidad pública expedidas /15)</t>
  </si>
  <si>
    <t>Número de inventarios prediales de distritos y proyectos de adecuación de tierras realizados / 5)</t>
  </si>
  <si>
    <t>(Número de documentos de lineamientos técnicos elaborados / 2)</t>
  </si>
  <si>
    <r>
      <t xml:space="preserve">LÍNEA ESTRATÉGICA 2: </t>
    </r>
    <r>
      <rPr>
        <b/>
        <sz val="14"/>
        <rFont val="Calibri"/>
        <family val="2"/>
      </rPr>
      <t>Optimización del Servicio Público de Adecuación de Tierras</t>
    </r>
  </si>
  <si>
    <t>Proyectos ZIDRES acompañados en su estructuración.</t>
  </si>
  <si>
    <t>Porcentaje de  Proyectos ZIDRES acompañados en la etapa de estructuración.</t>
  </si>
  <si>
    <t>(Número de  Proyectos ZIDRES acompañados en la etapa de estructuración/ Número de solicitudes de acompañamiento de proyectos ZIDRES realizadas.)*100</t>
  </si>
  <si>
    <t>Acompañar la formulación de proyectos ZIDRES, según los lineamientos técnicos definidos por el MADR.</t>
  </si>
  <si>
    <t>Porcentaje de proyectos  con estado de implementación superior al 80%.</t>
  </si>
  <si>
    <t>Porcentaje de proyectos superiores al 20% en su estado de implementación.</t>
  </si>
  <si>
    <t>(Número de proyectos con estado igual o superior al 20% de implementación / 75) * 100</t>
  </si>
  <si>
    <t>Número de estrategias de divulgación implementadas</t>
  </si>
  <si>
    <t>(Número de grupos de actores territoriales (UMATA, EPSEA, secretarias de agricultura departamentales, otros actores del territorio) fortalecidos en la vigencia / 18)</t>
  </si>
  <si>
    <t>Realizar estudios previos y contratar consultoría para elaboración de estudios de preinversión para proyectos de adecuación de tierras nuevos.</t>
  </si>
  <si>
    <t>Realizar estudios previos y contratar consultoría para actualizar  de estudios de preinversión de proyectos de adecuación de tierras existentes.</t>
  </si>
  <si>
    <t xml:space="preserve">Entregar estudios de factibilidad y diseños detallados elaborados. </t>
  </si>
  <si>
    <t>Realizar informes mensuales de supervisión de los estudios de preinversión para adecuación de tierras.</t>
  </si>
  <si>
    <t xml:space="preserve">Elaborar estudios previos y contratar la  construcción o ampliación de Distritos de Adecuación de Tierras </t>
  </si>
  <si>
    <t xml:space="preserve">Finalizar la construcción o ampliación de Distritos de Adecuación de Tierras </t>
  </si>
  <si>
    <t>Realizar los informes mensuales de supervisión de la construcción o ampliación de distritos de adecuación de tierras.</t>
  </si>
  <si>
    <t xml:space="preserve">Elaborar estudios previos y contratar la rehabilitación o complementación o modernización de Distritos de Adecuación de Tierras </t>
  </si>
  <si>
    <t>Iniciar la rehabilitación, complementación o modernización de Distritos de Adecuación de Tierras.</t>
  </si>
  <si>
    <t xml:space="preserve">Realizar informes bimestrales  de supervisión para los 9 Distritos con administración, operación y conservación delegada </t>
  </si>
  <si>
    <t>Elaborar estudios previos y contratar servicio de administración, operación y conservación y/o mantenimiento de proyectos estratégicos de Distritos</t>
  </si>
  <si>
    <t>Distritos de adecuación de tierras con  estudios de títulos de predios</t>
  </si>
  <si>
    <t xml:space="preserve">Distritos de adecuación de tierras con  estudios de títulos de predios realizados </t>
  </si>
  <si>
    <t>Productores agropecuarios apoyados en el marco de la política de la Agricultura Campesina, Familiar y Comunitaria (ACFC)</t>
  </si>
  <si>
    <t>Apoyar a los productores rurales en el fortalecimiento de sus capacidades para la participación, en el marco de la estrategia de ACFC bajo los criterios o acciones establecidos en la política</t>
  </si>
  <si>
    <t>Revisar  las solicitudes de Certificados de Disponibilidad Presupuestal (CDP) con cargo a presupuesto de inversión para firma de Jefe de la Oficina de Planeación</t>
  </si>
  <si>
    <t>Nuevo Modelo Integrado de Planeación y Gestión implementado</t>
  </si>
  <si>
    <t>(Actividades realizadas de  implementación del Modelo Integrado de Planeación y Gestión/Actividades planeadas)*100</t>
  </si>
  <si>
    <t>Informes requeridos por Ley para la ciudadanía</t>
  </si>
  <si>
    <t>Número de Informes requeridos por Ley para la ciudadanía consolidados y presentados</t>
  </si>
  <si>
    <t>Nivel de avance en la ejecución de las actividades  de acompañamiento,  difusión y promoción de la gestión</t>
  </si>
  <si>
    <t>Informes remitidos al MADR en cumplimiento a lo dispuesto en la Circular de fecha 8 de julio de 2015</t>
  </si>
  <si>
    <t>De forma trimestral (marzo, junio, septiembre y diciembre) remitir al MADR informes relacionados con el avance en el cumplimiento de las órdenes contenidas en el fallo de restitución de tierras</t>
  </si>
  <si>
    <t>Identificar la actividad litigiosa o los riesgos - generar un documento resumen de las identificaciones realizadas</t>
  </si>
  <si>
    <t>Analizar las causas primarias o subcausas - generar un documento resumen del análisis</t>
  </si>
  <si>
    <t>Índice de prestación de servicios de TI</t>
  </si>
  <si>
    <t>Oficina de Tecnologías de la Información</t>
  </si>
  <si>
    <t>Gestión de las tecnologías de la información</t>
  </si>
  <si>
    <t>Sedes administrativas a nivel nacional con mantenimientos y adecuaciones realizadas</t>
  </si>
  <si>
    <t>(Actividades de adecuación y mantenimiento realizadas / Actividades planeadas) * 100</t>
  </si>
  <si>
    <t>Ejecutar los mantenimientos y adecuaciones  de las sedes (central, UTT's)</t>
  </si>
  <si>
    <t>Continuar con las actividades de Adecuación y Mantenimiento de las Sedes Administrativas de acuerdo con los requerimientos y parámetros del Consejo Iberoamericano de Diseño y Accesibilidad.</t>
  </si>
  <si>
    <t>Ejecutar mantenimiento del inmueble donde se encuentra ubicada la Sede Central atendiendo los Requerimientos del Instituto Distrital de Gestión de Riesgos y Cambio Climático - IDIGER.</t>
  </si>
  <si>
    <t>Realizar el primer  informe de seguimiento al Plan Anticorrupción y de Atención al Ciudadano</t>
  </si>
  <si>
    <t>Realizar el segundo  informe de seguimiento al Plan Anticorrupción y de Atención al Ciudadano</t>
  </si>
  <si>
    <t>Realizar el tercer  informe de seguimiento al Plan Anticorrupción y de Atención al Ciudadano</t>
  </si>
  <si>
    <t>13</t>
  </si>
  <si>
    <t>5</t>
  </si>
  <si>
    <t xml:space="preserve">Asociaciones de usuarios de distritos de adecuación de tierras capacitadas </t>
  </si>
  <si>
    <t>Programar y realizar los talleres "cultivemos participación rural" para el fortalecimiento de las capacidades individuales y colectivas de los productores de ACFC</t>
  </si>
  <si>
    <t>Desarrollar la estrategia de fortalecimiento de la asociatividad para las asociaciones beneficiarias de cofinanciación de PIDAR de la Agencia.</t>
  </si>
  <si>
    <t>Nivel de ejecución del Programa de Prevención de Asuntos Disciplinarios, de acuerdo con normatividad vigente</t>
  </si>
  <si>
    <t>Programa de Prevención de Asuntos Disciplinarios, de acuerdo con normatividad vigente, ejecutado</t>
  </si>
  <si>
    <t>(Número de reportes sobre la gestión realizada a los procesos disciplinarios en primera instancia impulsados aplicando la normatividad vigente /12)*100</t>
  </si>
  <si>
    <t xml:space="preserve">Presentar los reportes sobre la gestión realizada a los procesos disciplinarios en primera instancia impulsados aplicando la normatividad vigente </t>
  </si>
  <si>
    <t>Seguimiento a la ejecución de la vigencia de los saldos por liberar de los contratos</t>
  </si>
  <si>
    <t>Nivel de saldos liberados</t>
  </si>
  <si>
    <t>(Número de contratos con saldos liberados / Número de contratos suscritos con saldos a liberar)*100</t>
  </si>
  <si>
    <t>Notificar mensualmente a los supervisores de contrato de los saldos pendientes por liberar con la finalidad que procedan a liberar dichos recursos.</t>
  </si>
  <si>
    <t>Oportunidad en el pago de proveedores y contratista</t>
  </si>
  <si>
    <t>Pagos efectivamente realizados</t>
  </si>
  <si>
    <t>(Número de cuentas pagadas / Número de cuentas radicadas que cumplan con todos los parámetros para efectuar el pago)*100</t>
  </si>
  <si>
    <t>Realizar oportunamente el pago de las obligaciones recibidas que cumplan con todos los parámetros para efectuar el pago dentro de los 5 días hábiles siguientes a la fecha de radicación de la cuenta.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</si>
</sst>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&quot;$&quot;\ #,##0_);[Red]\(&quot;$&quot;\ #,##0\)"/>
    <numFmt numFmtId="165" formatCode="_(&quot;$&quot;\ * #,##0_);_(&quot;$&quot;\ * \(#,##0\);_(&quot;$&quot;\ * &quot;-&quot;_);_(@_)"/>
    <numFmt numFmtId="166" formatCode="&quot;$&quot;\ #,##0"/>
    <numFmt numFmtId="167" formatCode="&quot;$&quot;#,##0.00"/>
    <numFmt numFmtId="168" formatCode="_(&quot;$&quot;\ * #,##0_);_(&quot;$&quot;\ * \(#,##0\);_(&quot;$&quot;\ * &quot;-&quot;??_);_(@_)"/>
    <numFmt numFmtId="169" formatCode="_-* #,##0.00\ &quot;€&quot;_-;\-* #,##0.00\ &quot;€&quot;_-;_-* &quot;-&quot;??\ &quot;€&quot;_-;_-@_-"/>
    <numFmt numFmtId="170" formatCode="_([$$-240A]\ * #,##0.00_);_([$$-240A]\ * \(#,##0.00\);_([$$-240A]\ * &quot;-&quot;??_);_(@_)"/>
    <numFmt numFmtId="171" formatCode="_-* #,##0.00\ _€_-;\-* #,##0.00\ _€_-;_-* &quot;-&quot;??\ _€_-;_-@_-"/>
    <numFmt numFmtId="172" formatCode="_-[$$-240A]\ * #,##0_-;\-[$$-240A]\ * #,##0_-;_-[$$-240A]\ * &quot;-&quot;??_-;_-@_-"/>
  </numFmts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o (cuerpo)"/>
    </font>
    <font>
      <sz val="14"/>
      <color theme="1"/>
      <name val="Calibro (cuerpo)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theme="1"/>
      <name val="Calibro (cuerpo)"/>
    </font>
  </fonts>
  <fills count="9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2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" fillId="0" borderId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0" borderId="0"/>
    <xf numFmtId="0" fontId="22" fillId="0" borderId="0"/>
    <xf numFmtId="9" fontId="22" fillId="0" borderId="0" applyFont="0" applyFill="0" applyBorder="0" applyAlignment="0" applyProtection="0"/>
    <xf numFmtId="0" fontId="4" fillId="0" borderId="0"/>
    <xf numFmtId="9" fontId="17" fillId="0" borderId="0" applyFont="0" applyFill="0" applyBorder="0" applyAlignment="0" applyProtection="0"/>
    <xf numFmtId="0" fontId="4" fillId="0" borderId="0"/>
    <xf numFmtId="42" fontId="17" fillId="0" borderId="0" applyFont="0" applyFill="0" applyBorder="0" applyAlignment="0" applyProtection="0"/>
    <xf numFmtId="0" fontId="12" fillId="0" borderId="0"/>
    <xf numFmtId="169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2" fillId="0" borderId="0"/>
    <xf numFmtId="41" fontId="17" fillId="0" borderId="0" applyFont="0" applyFill="0" applyBorder="0" applyAlignment="0" applyProtection="0"/>
    <xf numFmtId="0" fontId="1" fillId="0" borderId="0"/>
    <xf numFmtId="0" fontId="1" fillId="0" borderId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17" fillId="0" borderId="0" applyFont="0" applyFill="0" applyBorder="0" applyAlignment="0" applyProtection="0"/>
    <xf numFmtId="0" fontId="1" fillId="0" borderId="0"/>
    <xf numFmtId="41" fontId="17" fillId="0" borderId="0" applyFont="0" applyFill="0" applyBorder="0" applyAlignment="0" applyProtection="0"/>
  </cellStyleXfs>
  <cellXfs count="498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8" fillId="0" borderId="1" xfId="0" applyFont="1" applyFill="1" applyBorder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9" fontId="9" fillId="0" borderId="1" xfId="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justify" vertical="top" wrapText="1"/>
    </xf>
    <xf numFmtId="14" fontId="11" fillId="0" borderId="0" xfId="0" applyNumberFormat="1" applyFont="1" applyAlignment="1">
      <alignment horizontal="justify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19" fillId="0" borderId="1" xfId="24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9" fillId="0" borderId="1" xfId="26" applyFont="1" applyFill="1" applyBorder="1" applyAlignment="1">
      <alignment horizontal="left" vertical="center" wrapText="1"/>
    </xf>
    <xf numFmtId="164" fontId="24" fillId="8" borderId="1" xfId="0" applyNumberFormat="1" applyFont="1" applyFill="1" applyBorder="1"/>
    <xf numFmtId="0" fontId="0" fillId="0" borderId="1" xfId="0" applyFill="1" applyBorder="1" applyAlignment="1">
      <alignment horizontal="justify" vertical="top" wrapText="1"/>
    </xf>
    <xf numFmtId="49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9" fontId="23" fillId="0" borderId="2" xfId="30" applyFont="1" applyFill="1" applyBorder="1" applyAlignment="1">
      <alignment horizontal="center" vertical="center" wrapText="1"/>
    </xf>
    <xf numFmtId="9" fontId="9" fillId="0" borderId="1" xfId="26" applyNumberFormat="1" applyFont="1" applyFill="1" applyBorder="1" applyAlignment="1">
      <alignment horizontal="center" vertical="center" wrapText="1"/>
    </xf>
    <xf numFmtId="49" fontId="9" fillId="0" borderId="1" xfId="26" applyNumberFormat="1" applyFont="1" applyFill="1" applyBorder="1" applyAlignment="1">
      <alignment horizontal="center" vertical="center" wrapText="1"/>
    </xf>
    <xf numFmtId="0" fontId="9" fillId="0" borderId="1" xfId="26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justify" vertical="center" wrapText="1"/>
    </xf>
    <xf numFmtId="15" fontId="9" fillId="5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9" fontId="9" fillId="7" borderId="1" xfId="0" applyNumberFormat="1" applyFont="1" applyFill="1" applyBorder="1" applyAlignment="1">
      <alignment horizontal="center" vertical="center" wrapText="1"/>
    </xf>
    <xf numFmtId="164" fontId="24" fillId="8" borderId="1" xfId="0" applyNumberFormat="1" applyFont="1" applyFill="1" applyBorder="1" applyAlignment="1">
      <alignment horizontal="center"/>
    </xf>
    <xf numFmtId="164" fontId="24" fillId="8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164" fontId="24" fillId="8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168" fontId="24" fillId="8" borderId="1" xfId="0" applyNumberFormat="1" applyFont="1" applyFill="1" applyBorder="1"/>
    <xf numFmtId="0" fontId="0" fillId="0" borderId="1" xfId="0" applyFill="1" applyBorder="1" applyAlignment="1">
      <alignment vertical="center" wrapText="1"/>
    </xf>
    <xf numFmtId="9" fontId="9" fillId="0" borderId="1" xfId="2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/>
    </xf>
    <xf numFmtId="9" fontId="9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0" fontId="10" fillId="0" borderId="0" xfId="0" applyNumberFormat="1" applyFont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9" fontId="9" fillId="0" borderId="1" xfId="24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9" fontId="0" fillId="0" borderId="1" xfId="27" applyNumberFormat="1" applyFont="1" applyFill="1" applyBorder="1" applyAlignment="1">
      <alignment horizontal="center" vertical="center"/>
    </xf>
    <xf numFmtId="0" fontId="17" fillId="0" borderId="1" xfId="27" applyFont="1" applyFill="1" applyBorder="1" applyAlignment="1">
      <alignment horizontal="center" vertical="center"/>
    </xf>
    <xf numFmtId="49" fontId="19" fillId="0" borderId="1" xfId="27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18" fillId="0" borderId="0" xfId="0" applyFont="1" applyFill="1" applyAlignment="1">
      <alignment horizontal="justify" vertical="top" wrapText="1"/>
    </xf>
    <xf numFmtId="0" fontId="0" fillId="6" borderId="1" xfId="0" applyFont="1" applyFill="1" applyBorder="1" applyAlignment="1">
      <alignment horizontal="justify" vertical="center" wrapText="1"/>
    </xf>
    <xf numFmtId="49" fontId="19" fillId="6" borderId="1" xfId="0" applyNumberFormat="1" applyFont="1" applyFill="1" applyBorder="1" applyAlignment="1">
      <alignment horizontal="center" vertical="center" wrapText="1"/>
    </xf>
    <xf numFmtId="1" fontId="0" fillId="6" borderId="1" xfId="0" applyNumberFormat="1" applyFont="1" applyFill="1" applyBorder="1" applyAlignment="1">
      <alignment horizontal="center" vertical="center" wrapText="1"/>
    </xf>
    <xf numFmtId="9" fontId="0" fillId="6" borderId="1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justify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1" xfId="29" applyFont="1" applyFill="1" applyBorder="1" applyAlignment="1">
      <alignment horizontal="justify" vertical="center" wrapText="1"/>
    </xf>
    <xf numFmtId="0" fontId="0" fillId="0" borderId="2" xfId="29" applyFont="1" applyFill="1" applyBorder="1" applyAlignment="1">
      <alignment horizontal="justify" vertical="center" wrapText="1"/>
    </xf>
    <xf numFmtId="0" fontId="0" fillId="0" borderId="1" xfId="27" applyFont="1" applyFill="1" applyBorder="1" applyAlignment="1">
      <alignment horizontal="center" vertical="center" wrapText="1"/>
    </xf>
    <xf numFmtId="9" fontId="0" fillId="0" borderId="1" xfId="27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justify" vertical="center" wrapText="1"/>
    </xf>
    <xf numFmtId="0" fontId="0" fillId="0" borderId="1" xfId="27" applyFont="1" applyFill="1" applyBorder="1" applyAlignment="1">
      <alignment horizontal="justify" vertical="center" wrapText="1"/>
    </xf>
    <xf numFmtId="1" fontId="0" fillId="0" borderId="1" xfId="27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19" fillId="0" borderId="1" xfId="26" applyFont="1" applyFill="1" applyBorder="1" applyAlignment="1">
      <alignment horizontal="justify" vertical="center" wrapText="1"/>
    </xf>
    <xf numFmtId="49" fontId="26" fillId="0" borderId="1" xfId="27" applyNumberFormat="1" applyFont="1" applyFill="1" applyBorder="1" applyAlignment="1">
      <alignment horizontal="center" vertical="center" wrapText="1"/>
    </xf>
    <xf numFmtId="9" fontId="26" fillId="0" borderId="18" xfId="27" applyNumberFormat="1" applyFont="1" applyFill="1" applyBorder="1" applyAlignment="1">
      <alignment horizontal="center" vertical="center" wrapText="1"/>
    </xf>
    <xf numFmtId="49" fontId="26" fillId="0" borderId="2" xfId="27" applyNumberFormat="1" applyFont="1" applyFill="1" applyBorder="1" applyAlignment="1">
      <alignment horizontal="center" vertical="center" wrapText="1"/>
    </xf>
    <xf numFmtId="9" fontId="26" fillId="0" borderId="19" xfId="27" applyNumberFormat="1" applyFont="1" applyFill="1" applyBorder="1" applyAlignment="1">
      <alignment horizontal="center" vertical="center" wrapText="1"/>
    </xf>
    <xf numFmtId="9" fontId="0" fillId="0" borderId="1" xfId="24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justify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9" fontId="26" fillId="0" borderId="1" xfId="8" applyFont="1" applyFill="1" applyBorder="1" applyAlignment="1">
      <alignment horizontal="center" vertical="center" wrapText="1"/>
    </xf>
    <xf numFmtId="9" fontId="26" fillId="0" borderId="1" xfId="8" applyFont="1" applyFill="1" applyBorder="1" applyAlignment="1">
      <alignment horizontal="justify" vertical="center" wrapText="1"/>
    </xf>
    <xf numFmtId="1" fontId="9" fillId="0" borderId="1" xfId="5" applyNumberFormat="1" applyFont="1" applyFill="1" applyBorder="1" applyAlignment="1">
      <alignment horizontal="center" vertical="center" wrapText="1"/>
    </xf>
    <xf numFmtId="9" fontId="18" fillId="0" borderId="1" xfId="4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24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18" fillId="0" borderId="2" xfId="0" applyNumberFormat="1" applyFont="1" applyFill="1" applyBorder="1" applyAlignment="1">
      <alignment horizontal="center" vertical="center" wrapText="1"/>
    </xf>
    <xf numFmtId="9" fontId="9" fillId="0" borderId="1" xfId="24" applyFont="1" applyFill="1" applyBorder="1" applyAlignment="1">
      <alignment horizontal="center" vertical="center" wrapText="1"/>
    </xf>
    <xf numFmtId="9" fontId="18" fillId="0" borderId="4" xfId="0" applyNumberFormat="1" applyFont="1" applyFill="1" applyBorder="1" applyAlignment="1">
      <alignment horizontal="center" vertical="center" wrapText="1"/>
    </xf>
    <xf numFmtId="0" fontId="0" fillId="0" borderId="1" xfId="36" applyFont="1" applyFill="1" applyBorder="1" applyAlignment="1">
      <alignment horizontal="center" vertical="center" wrapText="1"/>
    </xf>
    <xf numFmtId="49" fontId="17" fillId="0" borderId="2" xfId="36" applyNumberFormat="1" applyFont="1" applyFill="1" applyBorder="1" applyAlignment="1">
      <alignment horizontal="center" vertical="center" wrapText="1"/>
    </xf>
    <xf numFmtId="49" fontId="0" fillId="0" borderId="2" xfId="36" applyNumberFormat="1" applyFont="1" applyFill="1" applyBorder="1" applyAlignment="1">
      <alignment horizontal="center" vertical="center" wrapText="1"/>
    </xf>
    <xf numFmtId="0" fontId="0" fillId="0" borderId="2" xfId="36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27" fillId="0" borderId="2" xfId="1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9" fontId="10" fillId="0" borderId="0" xfId="24" applyFont="1" applyAlignment="1">
      <alignment horizontal="justify" vertical="center" wrapText="1"/>
    </xf>
    <xf numFmtId="15" fontId="0" fillId="0" borderId="1" xfId="0" applyNumberFormat="1" applyFont="1" applyFill="1" applyBorder="1" applyAlignment="1">
      <alignment horizontal="center" vertical="center" wrapText="1"/>
    </xf>
    <xf numFmtId="1" fontId="0" fillId="0" borderId="1" xfId="35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9" fontId="0" fillId="0" borderId="1" xfId="35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49" fontId="0" fillId="6" borderId="2" xfId="36" applyNumberFormat="1" applyFont="1" applyFill="1" applyBorder="1" applyAlignment="1">
      <alignment horizontal="justify" vertical="top" wrapText="1"/>
    </xf>
    <xf numFmtId="49" fontId="17" fillId="6" borderId="2" xfId="36" applyNumberFormat="1" applyFont="1" applyFill="1" applyBorder="1" applyAlignment="1">
      <alignment horizontal="center" vertical="center" wrapText="1"/>
    </xf>
    <xf numFmtId="49" fontId="0" fillId="6" borderId="2" xfId="36" applyNumberFormat="1" applyFont="1" applyFill="1" applyBorder="1" applyAlignment="1">
      <alignment horizontal="center" vertical="center" wrapText="1"/>
    </xf>
    <xf numFmtId="49" fontId="0" fillId="6" borderId="1" xfId="36" applyNumberFormat="1" applyFont="1" applyFill="1" applyBorder="1" applyAlignment="1">
      <alignment horizontal="justify" vertical="top" wrapText="1"/>
    </xf>
    <xf numFmtId="49" fontId="17" fillId="6" borderId="1" xfId="36" applyNumberFormat="1" applyFont="1" applyFill="1" applyBorder="1" applyAlignment="1">
      <alignment horizontal="center" vertical="center" wrapText="1"/>
    </xf>
    <xf numFmtId="0" fontId="0" fillId="0" borderId="1" xfId="36" applyFont="1" applyBorder="1" applyAlignment="1">
      <alignment horizontal="justify" vertical="top" wrapText="1"/>
    </xf>
    <xf numFmtId="0" fontId="0" fillId="0" borderId="3" xfId="36" applyFont="1" applyBorder="1" applyAlignment="1">
      <alignment horizontal="justify" vertical="top" wrapText="1"/>
    </xf>
    <xf numFmtId="49" fontId="19" fillId="6" borderId="1" xfId="36" applyNumberFormat="1" applyFont="1" applyFill="1" applyBorder="1" applyAlignment="1">
      <alignment horizontal="justify" vertical="top" wrapText="1"/>
    </xf>
    <xf numFmtId="0" fontId="0" fillId="6" borderId="3" xfId="36" applyFont="1" applyFill="1" applyBorder="1" applyAlignment="1">
      <alignment horizontal="justify" vertical="top" wrapText="1"/>
    </xf>
    <xf numFmtId="49" fontId="0" fillId="6" borderId="1" xfId="36" applyNumberFormat="1" applyFont="1" applyFill="1" applyBorder="1" applyAlignment="1">
      <alignment horizontal="center" vertical="center" wrapText="1"/>
    </xf>
    <xf numFmtId="49" fontId="0" fillId="6" borderId="4" xfId="36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4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1" fontId="11" fillId="0" borderId="0" xfId="37" applyFont="1" applyAlignment="1">
      <alignment horizontal="justify" vertical="center"/>
    </xf>
    <xf numFmtId="41" fontId="11" fillId="0" borderId="0" xfId="0" applyNumberFormat="1" applyFont="1" applyAlignment="1">
      <alignment horizontal="justify" vertical="center"/>
    </xf>
    <xf numFmtId="164" fontId="11" fillId="0" borderId="0" xfId="37" applyNumberFormat="1" applyFont="1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9" fontId="9" fillId="0" borderId="1" xfId="24" applyFont="1" applyFill="1" applyBorder="1" applyAlignment="1">
      <alignment horizontal="center" vertical="center" wrapText="1"/>
    </xf>
    <xf numFmtId="172" fontId="11" fillId="0" borderId="0" xfId="0" applyNumberFormat="1" applyFont="1" applyAlignment="1">
      <alignment horizontal="justify" vertical="center"/>
    </xf>
    <xf numFmtId="165" fontId="11" fillId="0" borderId="0" xfId="0" applyNumberFormat="1" applyFont="1" applyAlignment="1">
      <alignment horizontal="justify" vertical="center"/>
    </xf>
    <xf numFmtId="166" fontId="11" fillId="0" borderId="0" xfId="0" applyNumberFormat="1" applyFont="1" applyAlignment="1">
      <alignment horizontal="justify" vertical="center"/>
    </xf>
    <xf numFmtId="167" fontId="0" fillId="0" borderId="1" xfId="0" applyNumberFormat="1" applyFont="1" applyFill="1" applyBorder="1" applyAlignment="1">
      <alignment horizontal="right" vertical="center"/>
    </xf>
    <xf numFmtId="168" fontId="11" fillId="0" borderId="0" xfId="0" applyNumberFormat="1" applyFont="1" applyAlignment="1">
      <alignment horizontal="justify" vertical="center"/>
    </xf>
    <xf numFmtId="168" fontId="10" fillId="0" borderId="0" xfId="0" applyNumberFormat="1" applyFont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justify" vertical="center"/>
    </xf>
    <xf numFmtId="0" fontId="19" fillId="0" borderId="1" xfId="0" applyFont="1" applyFill="1" applyBorder="1" applyAlignment="1">
      <alignment horizontal="justify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172" fontId="19" fillId="0" borderId="2" xfId="34" applyNumberFormat="1" applyFont="1" applyFill="1" applyBorder="1" applyAlignment="1">
      <alignment horizontal="center" vertical="center"/>
    </xf>
    <xf numFmtId="172" fontId="19" fillId="0" borderId="3" xfId="34" applyNumberFormat="1" applyFont="1" applyFill="1" applyBorder="1" applyAlignment="1">
      <alignment horizontal="center" vertical="center"/>
    </xf>
    <xf numFmtId="172" fontId="19" fillId="0" borderId="4" xfId="34" applyNumberFormat="1" applyFont="1" applyFill="1" applyBorder="1" applyAlignment="1">
      <alignment horizontal="center" vertical="center"/>
    </xf>
    <xf numFmtId="172" fontId="17" fillId="0" borderId="2" xfId="36" applyNumberFormat="1" applyFont="1" applyBorder="1" applyAlignment="1">
      <alignment horizontal="center" vertical="center" wrapText="1"/>
    </xf>
    <xf numFmtId="172" fontId="17" fillId="0" borderId="3" xfId="36" applyNumberFormat="1" applyFont="1" applyBorder="1" applyAlignment="1">
      <alignment horizontal="center" vertical="center" wrapText="1"/>
    </xf>
    <xf numFmtId="172" fontId="17" fillId="0" borderId="4" xfId="36" applyNumberFormat="1" applyFont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Fill="1" applyBorder="1" applyAlignment="1">
      <alignment horizontal="center" vertical="center" wrapText="1"/>
    </xf>
    <xf numFmtId="166" fontId="0" fillId="0" borderId="4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4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9" fontId="0" fillId="6" borderId="2" xfId="0" applyNumberFormat="1" applyFont="1" applyFill="1" applyBorder="1" applyAlignment="1">
      <alignment horizontal="center" vertical="center" wrapText="1"/>
    </xf>
    <xf numFmtId="9" fontId="0" fillId="6" borderId="3" xfId="0" applyNumberFormat="1" applyFont="1" applyFill="1" applyBorder="1" applyAlignment="1">
      <alignment horizontal="center" vertical="center" wrapText="1"/>
    </xf>
    <xf numFmtId="9" fontId="0" fillId="6" borderId="4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9" fontId="0" fillId="0" borderId="1" xfId="24" applyFont="1" applyFill="1" applyBorder="1" applyAlignment="1">
      <alignment horizontal="center" vertical="center" wrapText="1"/>
    </xf>
    <xf numFmtId="9" fontId="19" fillId="0" borderId="2" xfId="0" applyNumberFormat="1" applyFont="1" applyFill="1" applyBorder="1" applyAlignment="1">
      <alignment horizontal="center" vertical="center" wrapText="1"/>
    </xf>
    <xf numFmtId="9" fontId="19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2" xfId="24" applyFont="1" applyFill="1" applyBorder="1" applyAlignment="1">
      <alignment horizontal="center" vertical="center" wrapText="1"/>
    </xf>
    <xf numFmtId="9" fontId="0" fillId="0" borderId="3" xfId="24" applyFont="1" applyFill="1" applyBorder="1" applyAlignment="1">
      <alignment horizontal="center" vertical="center" wrapText="1"/>
    </xf>
    <xf numFmtId="9" fontId="19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49" fontId="17" fillId="6" borderId="2" xfId="36" applyNumberFormat="1" applyFont="1" applyFill="1" applyBorder="1" applyAlignment="1">
      <alignment horizontal="center" vertical="center" wrapText="1"/>
    </xf>
    <xf numFmtId="0" fontId="17" fillId="0" borderId="3" xfId="36" applyFont="1" applyBorder="1" applyAlignment="1">
      <alignment horizontal="center" vertical="center" wrapText="1"/>
    </xf>
    <xf numFmtId="49" fontId="19" fillId="0" borderId="2" xfId="36" applyNumberFormat="1" applyFont="1" applyFill="1" applyBorder="1" applyAlignment="1">
      <alignment horizontal="center" vertical="center" wrapText="1"/>
    </xf>
    <xf numFmtId="49" fontId="19" fillId="0" borderId="3" xfId="36" applyNumberFormat="1" applyFont="1" applyFill="1" applyBorder="1" applyAlignment="1">
      <alignment horizontal="center" vertical="center" wrapText="1"/>
    </xf>
    <xf numFmtId="49" fontId="17" fillId="6" borderId="2" xfId="36" applyNumberFormat="1" applyFont="1" applyFill="1" applyBorder="1" applyAlignment="1">
      <alignment horizontal="left" vertical="center" wrapText="1"/>
    </xf>
    <xf numFmtId="0" fontId="17" fillId="0" borderId="3" xfId="36" applyFont="1" applyBorder="1" applyAlignment="1">
      <alignment horizontal="left" vertical="center" wrapText="1"/>
    </xf>
    <xf numFmtId="49" fontId="0" fillId="6" borderId="2" xfId="36" applyNumberFormat="1" applyFont="1" applyFill="1" applyBorder="1" applyAlignment="1">
      <alignment horizontal="justify" vertical="center" wrapText="1"/>
    </xf>
    <xf numFmtId="0" fontId="17" fillId="0" borderId="4" xfId="36" applyFont="1" applyBorder="1" applyAlignment="1">
      <alignment horizontal="justify" vertical="center" wrapText="1"/>
    </xf>
    <xf numFmtId="0" fontId="17" fillId="0" borderId="4" xfId="36" applyFont="1" applyBorder="1" applyAlignment="1">
      <alignment horizontal="center" vertical="center" wrapText="1"/>
    </xf>
    <xf numFmtId="49" fontId="0" fillId="0" borderId="2" xfId="36" applyNumberFormat="1" applyFont="1" applyFill="1" applyBorder="1" applyAlignment="1">
      <alignment horizontal="justify" vertical="center" wrapText="1"/>
    </xf>
    <xf numFmtId="0" fontId="17" fillId="0" borderId="4" xfId="36" applyFont="1" applyFill="1" applyBorder="1" applyAlignment="1">
      <alignment horizontal="justify" vertical="center" wrapText="1"/>
    </xf>
    <xf numFmtId="0" fontId="17" fillId="0" borderId="1" xfId="36" applyFont="1" applyBorder="1" applyAlignment="1">
      <alignment horizontal="center" vertical="center" wrapText="1"/>
    </xf>
    <xf numFmtId="0" fontId="0" fillId="0" borderId="1" xfId="36" applyFont="1" applyFill="1" applyBorder="1" applyAlignment="1">
      <alignment horizontal="justify" vertical="center" wrapText="1"/>
    </xf>
    <xf numFmtId="0" fontId="17" fillId="0" borderId="1" xfId="36" applyFont="1" applyFill="1" applyBorder="1" applyAlignment="1">
      <alignment horizontal="justify" vertical="center" wrapText="1"/>
    </xf>
    <xf numFmtId="0" fontId="17" fillId="0" borderId="4" xfId="36" applyFont="1" applyBorder="1" applyAlignment="1">
      <alignment horizontal="left" vertical="center" wrapText="1"/>
    </xf>
    <xf numFmtId="0" fontId="17" fillId="0" borderId="3" xfId="36" applyFont="1" applyBorder="1" applyAlignment="1">
      <alignment horizontal="justify" vertical="center" wrapText="1"/>
    </xf>
    <xf numFmtId="3" fontId="17" fillId="6" borderId="2" xfId="36" applyNumberFormat="1" applyFont="1" applyFill="1" applyBorder="1" applyAlignment="1">
      <alignment horizontal="center" vertical="center" wrapText="1"/>
    </xf>
    <xf numFmtId="3" fontId="17" fillId="6" borderId="3" xfId="36" applyNumberFormat="1" applyFont="1" applyFill="1" applyBorder="1" applyAlignment="1">
      <alignment horizontal="center" vertical="center" wrapText="1"/>
    </xf>
    <xf numFmtId="0" fontId="17" fillId="0" borderId="3" xfId="36" applyFont="1" applyFill="1" applyBorder="1" applyAlignment="1">
      <alignment horizontal="justify" vertical="center" wrapText="1"/>
    </xf>
    <xf numFmtId="49" fontId="17" fillId="6" borderId="2" xfId="36" applyNumberFormat="1" applyFont="1" applyFill="1" applyBorder="1" applyAlignment="1">
      <alignment horizontal="justify" vertical="center" wrapText="1"/>
    </xf>
    <xf numFmtId="0" fontId="0" fillId="0" borderId="2" xfId="36" applyFont="1" applyBorder="1" applyAlignment="1">
      <alignment horizontal="justify" vertical="center" wrapText="1"/>
    </xf>
    <xf numFmtId="0" fontId="0" fillId="0" borderId="1" xfId="36" applyFont="1" applyBorder="1" applyAlignment="1">
      <alignment horizontal="justify" vertical="center" wrapText="1"/>
    </xf>
    <xf numFmtId="0" fontId="17" fillId="0" borderId="1" xfId="36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49" fontId="17" fillId="6" borderId="1" xfId="36" applyNumberFormat="1" applyFont="1" applyFill="1" applyBorder="1" applyAlignment="1">
      <alignment horizontal="center" vertical="center" wrapText="1"/>
    </xf>
    <xf numFmtId="49" fontId="17" fillId="6" borderId="3" xfId="36" applyNumberFormat="1" applyFont="1" applyFill="1" applyBorder="1" applyAlignment="1">
      <alignment horizontal="center" vertical="center" wrapText="1"/>
    </xf>
    <xf numFmtId="49" fontId="0" fillId="0" borderId="1" xfId="36" applyNumberFormat="1" applyFont="1" applyFill="1" applyBorder="1" applyAlignment="1">
      <alignment horizontal="justify" vertical="center" wrapText="1"/>
    </xf>
    <xf numFmtId="9" fontId="17" fillId="6" borderId="2" xfId="36" applyNumberFormat="1" applyFont="1" applyFill="1" applyBorder="1" applyAlignment="1">
      <alignment horizontal="center" vertical="center" wrapText="1"/>
    </xf>
    <xf numFmtId="0" fontId="17" fillId="0" borderId="2" xfId="36" applyFont="1" applyBorder="1" applyAlignment="1">
      <alignment horizontal="center" vertical="center" wrapText="1"/>
    </xf>
    <xf numFmtId="0" fontId="0" fillId="0" borderId="2" xfId="36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9" fontId="18" fillId="0" borderId="2" xfId="0" applyNumberFormat="1" applyFont="1" applyFill="1" applyBorder="1" applyAlignment="1">
      <alignment horizontal="center" vertical="center" wrapText="1"/>
    </xf>
    <xf numFmtId="9" fontId="18" fillId="0" borderId="3" xfId="0" applyNumberFormat="1" applyFont="1" applyFill="1" applyBorder="1" applyAlignment="1">
      <alignment horizontal="center" vertical="center" wrapText="1"/>
    </xf>
    <xf numFmtId="9" fontId="18" fillId="0" borderId="4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17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0" fontId="27" fillId="0" borderId="2" xfId="12" applyFont="1" applyFill="1" applyBorder="1" applyAlignment="1">
      <alignment horizontal="center" vertical="center" wrapText="1"/>
    </xf>
    <xf numFmtId="0" fontId="27" fillId="0" borderId="4" xfId="12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6" fontId="18" fillId="0" borderId="1" xfId="37" applyNumberFormat="1" applyFont="1" applyFill="1" applyBorder="1" applyAlignment="1">
      <alignment horizontal="center" vertical="center" wrapText="1"/>
    </xf>
    <xf numFmtId="41" fontId="18" fillId="0" borderId="1" xfId="37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0" fillId="0" borderId="2" xfId="27" applyFont="1" applyFill="1" applyBorder="1" applyAlignment="1">
      <alignment horizontal="center" vertical="center" wrapText="1"/>
    </xf>
    <xf numFmtId="0" fontId="17" fillId="0" borderId="3" xfId="27" applyFont="1" applyFill="1" applyBorder="1" applyAlignment="1">
      <alignment horizontal="center" vertical="center" wrapText="1"/>
    </xf>
    <xf numFmtId="0" fontId="17" fillId="0" borderId="4" xfId="27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33" applyFont="1" applyBorder="1" applyAlignment="1">
      <alignment horizontal="center" vertical="center"/>
    </xf>
    <xf numFmtId="0" fontId="13" fillId="0" borderId="1" xfId="3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 wrapText="1"/>
    </xf>
    <xf numFmtId="0" fontId="0" fillId="0" borderId="1" xfId="27" applyFont="1" applyFill="1" applyBorder="1" applyAlignment="1">
      <alignment horizontal="center" vertical="center" wrapText="1"/>
    </xf>
    <xf numFmtId="0" fontId="17" fillId="0" borderId="1" xfId="27" applyFont="1" applyFill="1" applyBorder="1" applyAlignment="1">
      <alignment horizontal="center" vertical="center" wrapText="1"/>
    </xf>
    <xf numFmtId="0" fontId="0" fillId="0" borderId="3" xfId="27" applyFont="1" applyFill="1" applyBorder="1" applyAlignment="1">
      <alignment horizontal="center" vertical="center" wrapText="1"/>
    </xf>
    <xf numFmtId="0" fontId="0" fillId="0" borderId="4" xfId="27" applyFont="1" applyFill="1" applyBorder="1" applyAlignment="1">
      <alignment horizontal="center" vertical="center" wrapText="1"/>
    </xf>
    <xf numFmtId="3" fontId="19" fillId="0" borderId="2" xfId="27" applyNumberFormat="1" applyFont="1" applyFill="1" applyBorder="1" applyAlignment="1">
      <alignment horizontal="center" vertical="center"/>
    </xf>
    <xf numFmtId="3" fontId="19" fillId="0" borderId="3" xfId="27" applyNumberFormat="1" applyFont="1" applyFill="1" applyBorder="1" applyAlignment="1">
      <alignment horizontal="center" vertical="center"/>
    </xf>
    <xf numFmtId="3" fontId="19" fillId="0" borderId="4" xfId="27" applyNumberFormat="1" applyFont="1" applyFill="1" applyBorder="1" applyAlignment="1">
      <alignment horizontal="center" vertical="center"/>
    </xf>
    <xf numFmtId="42" fontId="3" fillId="0" borderId="1" xfId="32" applyFont="1" applyFill="1" applyBorder="1" applyAlignment="1">
      <alignment horizontal="center" vertical="center"/>
    </xf>
    <xf numFmtId="0" fontId="22" fillId="0" borderId="1" xfId="27" applyFill="1" applyBorder="1" applyAlignment="1">
      <alignment horizontal="center" vertical="center" wrapText="1"/>
    </xf>
    <xf numFmtId="0" fontId="22" fillId="0" borderId="1" xfId="27" applyFill="1" applyBorder="1" applyAlignment="1">
      <alignment horizontal="center" vertical="center"/>
    </xf>
    <xf numFmtId="0" fontId="3" fillId="0" borderId="1" xfId="27" applyFont="1" applyFill="1" applyBorder="1" applyAlignment="1">
      <alignment horizontal="center" vertical="center" wrapText="1"/>
    </xf>
    <xf numFmtId="0" fontId="19" fillId="0" borderId="1" xfId="27" applyFont="1" applyFill="1" applyBorder="1" applyAlignment="1">
      <alignment horizontal="center" vertical="center" wrapText="1"/>
    </xf>
    <xf numFmtId="168" fontId="18" fillId="0" borderId="2" xfId="25" applyNumberFormat="1" applyFont="1" applyFill="1" applyBorder="1" applyAlignment="1">
      <alignment horizontal="center" vertical="center"/>
    </xf>
    <xf numFmtId="168" fontId="18" fillId="0" borderId="3" xfId="25" applyNumberFormat="1" applyFont="1" applyFill="1" applyBorder="1" applyAlignment="1">
      <alignment horizontal="center" vertical="center"/>
    </xf>
    <xf numFmtId="168" fontId="18" fillId="0" borderId="4" xfId="25" applyNumberFormat="1" applyFont="1" applyFill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 wrapText="1"/>
    </xf>
    <xf numFmtId="166" fontId="0" fillId="0" borderId="3" xfId="0" applyNumberFormat="1" applyFont="1" applyBorder="1" applyAlignment="1">
      <alignment horizontal="center" vertical="center" wrapText="1"/>
    </xf>
    <xf numFmtId="166" fontId="0" fillId="0" borderId="4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8" fontId="19" fillId="0" borderId="2" xfId="0" applyNumberFormat="1" applyFont="1" applyFill="1" applyBorder="1" applyAlignment="1">
      <alignment horizontal="center" vertical="center" wrapText="1"/>
    </xf>
    <xf numFmtId="168" fontId="19" fillId="0" borderId="3" xfId="0" applyNumberFormat="1" applyFont="1" applyFill="1" applyBorder="1" applyAlignment="1">
      <alignment horizontal="center" vertical="center" wrapText="1"/>
    </xf>
    <xf numFmtId="168" fontId="19" fillId="0" borderId="4" xfId="0" applyNumberFormat="1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/>
    </xf>
    <xf numFmtId="9" fontId="26" fillId="0" borderId="2" xfId="0" applyNumberFormat="1" applyFont="1" applyFill="1" applyBorder="1" applyAlignment="1">
      <alignment horizontal="center" vertical="center" wrapText="1"/>
    </xf>
    <xf numFmtId="9" fontId="26" fillId="0" borderId="3" xfId="0" applyNumberFormat="1" applyFont="1" applyFill="1" applyBorder="1" applyAlignment="1">
      <alignment horizontal="center" vertical="center" wrapText="1"/>
    </xf>
    <xf numFmtId="9" fontId="26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0" fillId="0" borderId="3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9" fontId="26" fillId="0" borderId="1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justify" vertical="center" wrapText="1"/>
    </xf>
    <xf numFmtId="9" fontId="0" fillId="0" borderId="4" xfId="0" applyNumberFormat="1" applyFont="1" applyFill="1" applyBorder="1" applyAlignment="1">
      <alignment horizontal="justify" vertical="center" wrapText="1"/>
    </xf>
    <xf numFmtId="0" fontId="26" fillId="0" borderId="2" xfId="0" applyFont="1" applyFill="1" applyBorder="1" applyAlignment="1">
      <alignment horizontal="justify" vertical="center" wrapText="1"/>
    </xf>
    <xf numFmtId="0" fontId="26" fillId="0" borderId="4" xfId="0" applyFont="1" applyFill="1" applyBorder="1" applyAlignment="1">
      <alignment horizontal="justify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justify" vertical="center" wrapText="1"/>
    </xf>
    <xf numFmtId="0" fontId="26" fillId="0" borderId="1" xfId="0" applyFont="1" applyFill="1" applyBorder="1" applyAlignment="1">
      <alignment horizontal="justify" vertical="center" wrapText="1"/>
    </xf>
    <xf numFmtId="9" fontId="26" fillId="0" borderId="1" xfId="8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0" fontId="26" fillId="0" borderId="2" xfId="27" applyFont="1" applyFill="1" applyBorder="1" applyAlignment="1">
      <alignment horizontal="center" vertical="center" wrapText="1"/>
    </xf>
    <xf numFmtId="0" fontId="26" fillId="0" borderId="3" xfId="27" applyFont="1" applyFill="1" applyBorder="1" applyAlignment="1">
      <alignment horizontal="center" vertical="center" wrapText="1"/>
    </xf>
    <xf numFmtId="0" fontId="26" fillId="0" borderId="1" xfId="27" applyFont="1" applyFill="1" applyBorder="1" applyAlignment="1">
      <alignment horizontal="center" vertical="center" wrapText="1"/>
    </xf>
    <xf numFmtId="9" fontId="26" fillId="0" borderId="1" xfId="28" applyFont="1" applyFill="1" applyBorder="1" applyAlignment="1">
      <alignment horizontal="center" vertical="center" wrapText="1"/>
    </xf>
    <xf numFmtId="9" fontId="26" fillId="0" borderId="2" xfId="28" applyFont="1" applyFill="1" applyBorder="1" applyAlignment="1">
      <alignment horizontal="center" vertical="center" wrapText="1"/>
    </xf>
    <xf numFmtId="168" fontId="0" fillId="0" borderId="1" xfId="25" applyNumberFormat="1" applyFont="1" applyFill="1" applyBorder="1" applyAlignment="1">
      <alignment horizontal="center" vertical="center"/>
    </xf>
    <xf numFmtId="0" fontId="0" fillId="0" borderId="12" xfId="27" applyFont="1" applyBorder="1" applyAlignment="1">
      <alignment horizontal="center" vertical="center" wrapText="1"/>
    </xf>
    <xf numFmtId="0" fontId="0" fillId="0" borderId="14" xfId="27" applyFont="1" applyBorder="1" applyAlignment="1">
      <alignment horizontal="center" vertical="center" wrapText="1"/>
    </xf>
    <xf numFmtId="0" fontId="0" fillId="0" borderId="16" xfId="27" applyFont="1" applyBorder="1" applyAlignment="1">
      <alignment horizontal="center" vertical="center" wrapText="1"/>
    </xf>
    <xf numFmtId="1" fontId="0" fillId="6" borderId="2" xfId="0" applyNumberFormat="1" applyFont="1" applyFill="1" applyBorder="1" applyAlignment="1">
      <alignment horizontal="center" vertical="center" wrapText="1"/>
    </xf>
    <xf numFmtId="1" fontId="0" fillId="6" borderId="3" xfId="0" applyNumberFormat="1" applyFont="1" applyFill="1" applyBorder="1" applyAlignment="1">
      <alignment horizontal="center" vertical="center" wrapText="1"/>
    </xf>
    <xf numFmtId="1" fontId="0" fillId="6" borderId="4" xfId="0" applyNumberFormat="1" applyFont="1" applyFill="1" applyBorder="1" applyAlignment="1">
      <alignment horizontal="center" vertical="center" wrapText="1"/>
    </xf>
    <xf numFmtId="168" fontId="0" fillId="0" borderId="2" xfId="25" applyNumberFormat="1" applyFont="1" applyFill="1" applyBorder="1" applyAlignment="1">
      <alignment horizontal="center" vertical="center"/>
    </xf>
    <xf numFmtId="168" fontId="0" fillId="0" borderId="3" xfId="25" applyNumberFormat="1" applyFont="1" applyFill="1" applyBorder="1" applyAlignment="1">
      <alignment horizontal="center" vertical="center"/>
    </xf>
    <xf numFmtId="168" fontId="0" fillId="0" borderId="4" xfId="25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justify" vertical="center" wrapText="1"/>
    </xf>
    <xf numFmtId="44" fontId="26" fillId="0" borderId="2" xfId="25" applyFont="1" applyFill="1" applyBorder="1" applyAlignment="1">
      <alignment horizontal="center" vertical="center" wrapText="1"/>
    </xf>
    <xf numFmtId="44" fontId="26" fillId="0" borderId="3" xfId="25" applyFont="1" applyFill="1" applyBorder="1" applyAlignment="1">
      <alignment horizontal="center" vertical="center" wrapText="1"/>
    </xf>
    <xf numFmtId="44" fontId="26" fillId="0" borderId="4" xfId="25" applyFont="1" applyFill="1" applyBorder="1" applyAlignment="1">
      <alignment horizontal="center" vertical="center" wrapText="1"/>
    </xf>
    <xf numFmtId="9" fontId="0" fillId="6" borderId="1" xfId="0" applyNumberFormat="1" applyFont="1" applyFill="1" applyBorder="1" applyAlignment="1">
      <alignment horizontal="justify" vertical="center" wrapText="1"/>
    </xf>
    <xf numFmtId="167" fontId="0" fillId="6" borderId="1" xfId="0" applyNumberFormat="1" applyFont="1" applyFill="1" applyBorder="1" applyAlignment="1">
      <alignment horizontal="center" vertical="center" wrapText="1"/>
    </xf>
    <xf numFmtId="9" fontId="0" fillId="6" borderId="2" xfId="0" applyNumberFormat="1" applyFont="1" applyFill="1" applyBorder="1" applyAlignment="1">
      <alignment horizontal="justify" vertical="center" wrapText="1"/>
    </xf>
    <xf numFmtId="9" fontId="0" fillId="6" borderId="3" xfId="0" applyNumberFormat="1" applyFont="1" applyFill="1" applyBorder="1" applyAlignment="1">
      <alignment horizontal="justify" vertical="center" wrapText="1"/>
    </xf>
    <xf numFmtId="9" fontId="0" fillId="6" borderId="4" xfId="0" applyNumberFormat="1" applyFont="1" applyFill="1" applyBorder="1" applyAlignment="1">
      <alignment horizontal="justify" vertical="center" wrapText="1"/>
    </xf>
    <xf numFmtId="9" fontId="26" fillId="0" borderId="1" xfId="8" applyFont="1" applyFill="1" applyBorder="1" applyAlignment="1">
      <alignment horizontal="justify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9" fontId="0" fillId="6" borderId="2" xfId="0" applyNumberFormat="1" applyFont="1" applyFill="1" applyBorder="1" applyAlignment="1">
      <alignment horizontal="center" vertical="center"/>
    </xf>
    <xf numFmtId="9" fontId="0" fillId="6" borderId="3" xfId="0" applyNumberFormat="1" applyFont="1" applyFill="1" applyBorder="1" applyAlignment="1">
      <alignment horizontal="center" vertical="center"/>
    </xf>
    <xf numFmtId="9" fontId="0" fillId="6" borderId="4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9" fontId="19" fillId="0" borderId="2" xfId="8" applyNumberFormat="1" applyFont="1" applyFill="1" applyBorder="1" applyAlignment="1">
      <alignment horizontal="center" vertical="center" wrapText="1"/>
    </xf>
    <xf numFmtId="9" fontId="19" fillId="0" borderId="3" xfId="8" applyNumberFormat="1" applyFont="1" applyFill="1" applyBorder="1" applyAlignment="1">
      <alignment horizontal="center" vertical="center" wrapText="1"/>
    </xf>
    <xf numFmtId="9" fontId="19" fillId="0" borderId="4" xfId="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9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9" fontId="0" fillId="6" borderId="1" xfId="0" applyNumberFormat="1" applyFont="1" applyFill="1" applyBorder="1" applyAlignment="1">
      <alignment horizontal="center" vertical="center" wrapText="1"/>
    </xf>
    <xf numFmtId="167" fontId="0" fillId="0" borderId="2" xfId="0" applyNumberFormat="1" applyFont="1" applyFill="1" applyBorder="1" applyAlignment="1">
      <alignment horizontal="center" vertical="center"/>
    </xf>
    <xf numFmtId="167" fontId="0" fillId="0" borderId="3" xfId="0" applyNumberFormat="1" applyFont="1" applyFill="1" applyBorder="1" applyAlignment="1">
      <alignment horizontal="center" vertical="center"/>
    </xf>
    <xf numFmtId="167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9" fontId="9" fillId="0" borderId="2" xfId="8" applyFont="1" applyFill="1" applyBorder="1" applyAlignment="1">
      <alignment horizontal="center" vertical="center" wrapText="1"/>
    </xf>
    <xf numFmtId="9" fontId="9" fillId="0" borderId="3" xfId="8" applyFont="1" applyFill="1" applyBorder="1" applyAlignment="1">
      <alignment horizontal="center" vertical="center" wrapText="1"/>
    </xf>
    <xf numFmtId="9" fontId="9" fillId="0" borderId="1" xfId="5" applyFont="1" applyFill="1" applyBorder="1" applyAlignment="1">
      <alignment horizontal="center" vertical="center" wrapText="1"/>
    </xf>
    <xf numFmtId="9" fontId="9" fillId="0" borderId="1" xfId="8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0" fontId="18" fillId="0" borderId="1" xfId="3" applyNumberFormat="1" applyFont="1" applyFill="1" applyBorder="1" applyAlignment="1">
      <alignment horizontal="center" vertical="center" wrapText="1"/>
    </xf>
    <xf numFmtId="9" fontId="18" fillId="0" borderId="1" xfId="7" applyNumberFormat="1" applyFont="1" applyFill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66" fontId="18" fillId="0" borderId="2" xfId="0" applyNumberFormat="1" applyFont="1" applyFill="1" applyBorder="1" applyAlignment="1">
      <alignment horizontal="center" vertical="center" wrapText="1"/>
    </xf>
    <xf numFmtId="166" fontId="18" fillId="0" borderId="4" xfId="0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 wrapText="1"/>
    </xf>
    <xf numFmtId="0" fontId="18" fillId="0" borderId="2" xfId="3" applyNumberFormat="1" applyFont="1" applyFill="1" applyBorder="1" applyAlignment="1">
      <alignment horizontal="center" vertical="center" wrapText="1"/>
    </xf>
    <xf numFmtId="0" fontId="18" fillId="0" borderId="3" xfId="3" applyNumberFormat="1" applyFont="1" applyFill="1" applyBorder="1" applyAlignment="1">
      <alignment horizontal="center" vertical="center" wrapText="1"/>
    </xf>
    <xf numFmtId="9" fontId="18" fillId="0" borderId="2" xfId="7" applyNumberFormat="1" applyFont="1" applyFill="1" applyBorder="1" applyAlignment="1">
      <alignment horizontal="center" vertical="center" wrapText="1"/>
    </xf>
    <xf numFmtId="9" fontId="18" fillId="0" borderId="3" xfId="7" applyNumberFormat="1" applyFont="1" applyFill="1" applyBorder="1" applyAlignment="1">
      <alignment horizontal="center" vertical="center" wrapText="1"/>
    </xf>
    <xf numFmtId="9" fontId="18" fillId="0" borderId="1" xfId="2" applyFont="1" applyFill="1" applyBorder="1" applyAlignment="1">
      <alignment horizontal="center" vertical="center" wrapText="1"/>
    </xf>
    <xf numFmtId="9" fontId="18" fillId="0" borderId="2" xfId="2" applyFont="1" applyFill="1" applyBorder="1" applyAlignment="1">
      <alignment horizontal="center" vertical="center" wrapText="1"/>
    </xf>
    <xf numFmtId="9" fontId="18" fillId="0" borderId="3" xfId="2" applyFont="1" applyFill="1" applyBorder="1" applyAlignment="1">
      <alignment horizontal="center" vertical="center" wrapText="1"/>
    </xf>
    <xf numFmtId="9" fontId="18" fillId="0" borderId="4" xfId="2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" fontId="18" fillId="0" borderId="1" xfId="6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14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9" fontId="23" fillId="0" borderId="2" xfId="30" applyFont="1" applyFill="1" applyBorder="1" applyAlignment="1">
      <alignment horizontal="center" vertical="center" wrapText="1"/>
    </xf>
    <xf numFmtId="9" fontId="23" fillId="0" borderId="4" xfId="30" applyFont="1" applyFill="1" applyBorder="1" applyAlignment="1">
      <alignment horizontal="center" vertical="center" wrapText="1"/>
    </xf>
    <xf numFmtId="9" fontId="18" fillId="0" borderId="1" xfId="30" applyFont="1" applyFill="1" applyBorder="1" applyAlignment="1">
      <alignment horizontal="center" vertical="center" wrapText="1"/>
    </xf>
    <xf numFmtId="166" fontId="0" fillId="0" borderId="10" xfId="0" applyNumberFormat="1" applyFont="1" applyBorder="1" applyAlignment="1">
      <alignment horizontal="center" vertical="center" wrapText="1"/>
    </xf>
    <xf numFmtId="166" fontId="0" fillId="0" borderId="15" xfId="0" applyNumberFormat="1" applyFont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center"/>
    </xf>
    <xf numFmtId="0" fontId="24" fillId="8" borderId="21" xfId="0" applyFont="1" applyFill="1" applyBorder="1" applyAlignment="1">
      <alignment horizontal="center"/>
    </xf>
    <xf numFmtId="0" fontId="24" fillId="8" borderId="17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15" fontId="9" fillId="0" borderId="2" xfId="0" applyNumberFormat="1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 wrapText="1"/>
    </xf>
    <xf numFmtId="9" fontId="9" fillId="0" borderId="2" xfId="24" applyFont="1" applyFill="1" applyBorder="1" applyAlignment="1">
      <alignment horizontal="center" vertical="center" wrapText="1"/>
    </xf>
    <xf numFmtId="9" fontId="9" fillId="0" borderId="4" xfId="24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6" fontId="0" fillId="0" borderId="2" xfId="0" applyNumberFormat="1" applyFont="1" applyBorder="1" applyAlignment="1">
      <alignment horizontal="right" vertical="center" wrapText="1"/>
    </xf>
    <xf numFmtId="166" fontId="0" fillId="0" borderId="3" xfId="0" applyNumberFormat="1" applyFont="1" applyBorder="1" applyAlignment="1">
      <alignment horizontal="right" vertical="center" wrapText="1"/>
    </xf>
    <xf numFmtId="166" fontId="0" fillId="0" borderId="4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9" fontId="9" fillId="0" borderId="3" xfId="24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 wrapText="1"/>
    </xf>
    <xf numFmtId="168" fontId="0" fillId="0" borderId="2" xfId="0" applyNumberFormat="1" applyFill="1" applyBorder="1" applyAlignment="1">
      <alignment horizontal="center" vertical="center" wrapText="1"/>
    </xf>
    <xf numFmtId="168" fontId="0" fillId="0" borderId="3" xfId="0" applyNumberFormat="1" applyFill="1" applyBorder="1" applyAlignment="1">
      <alignment horizontal="center" vertical="center" wrapText="1"/>
    </xf>
    <xf numFmtId="168" fontId="0" fillId="0" borderId="4" xfId="0" applyNumberFormat="1" applyFill="1" applyBorder="1" applyAlignment="1">
      <alignment horizontal="center" vertical="center" wrapText="1"/>
    </xf>
    <xf numFmtId="168" fontId="0" fillId="0" borderId="2" xfId="0" applyNumberFormat="1" applyFont="1" applyFill="1" applyBorder="1" applyAlignment="1">
      <alignment horizontal="center" vertical="center" wrapText="1"/>
    </xf>
    <xf numFmtId="168" fontId="0" fillId="0" borderId="3" xfId="0" applyNumberFormat="1" applyFont="1" applyFill="1" applyBorder="1" applyAlignment="1">
      <alignment horizontal="center" vertical="center" wrapText="1"/>
    </xf>
    <xf numFmtId="168" fontId="0" fillId="0" borderId="4" xfId="0" applyNumberFormat="1" applyFont="1" applyFill="1" applyBorder="1" applyAlignment="1">
      <alignment horizontal="center" vertical="center" wrapText="1"/>
    </xf>
  </cellXfs>
  <cellStyles count="47">
    <cellStyle name="Millares [0]" xfId="37" builtinId="6"/>
    <cellStyle name="Millares [0] 2" xfId="46"/>
    <cellStyle name="Millares 2" xfId="35"/>
    <cellStyle name="Moneda" xfId="25" builtinId="4"/>
    <cellStyle name="Moneda [0]" xfId="32" builtinId="7"/>
    <cellStyle name="Moneda [0] 2" xfId="44"/>
    <cellStyle name="Moneda 2" xfId="34"/>
    <cellStyle name="Moneda 3" xfId="40"/>
    <cellStyle name="Normal" xfId="0" builtinId="0"/>
    <cellStyle name="Normal 2" xfId="12"/>
    <cellStyle name="Normal 2 2" xfId="13"/>
    <cellStyle name="Normal 2 2 2" xfId="39"/>
    <cellStyle name="Normal 2 2 2 3" xfId="26"/>
    <cellStyle name="Normal 2 2 2 3 2" xfId="31"/>
    <cellStyle name="Normal 2 2 2 3 2 2" xfId="43"/>
    <cellStyle name="Normal 2 2 2 3 3" xfId="41"/>
    <cellStyle name="Normal 2 3" xfId="29"/>
    <cellStyle name="Normal 2 3 2" xfId="42"/>
    <cellStyle name="Normal 2 4" xfId="38"/>
    <cellStyle name="Normal 3" xfId="1"/>
    <cellStyle name="Normal 3 2" xfId="14"/>
    <cellStyle name="Normal 3 3" xfId="33"/>
    <cellStyle name="Normal 4" xfId="27"/>
    <cellStyle name="Normal 4 2" xfId="36"/>
    <cellStyle name="Normal 4 2 2" xfId="45"/>
    <cellStyle name="Percent 2" xfId="15"/>
    <cellStyle name="Percent 3" xfId="16"/>
    <cellStyle name="Porcentaje" xfId="24" builtinId="5"/>
    <cellStyle name="Porcentaje 2 3" xfId="5"/>
    <cellStyle name="Porcentual 2" xfId="9"/>
    <cellStyle name="Porcentual 2 2" xfId="17"/>
    <cellStyle name="Porcentual 2 2 2" xfId="18"/>
    <cellStyle name="Porcentual 2 2 2 2 2" xfId="2"/>
    <cellStyle name="Porcentual 2 3" xfId="19"/>
    <cellStyle name="Porcentual 2 4" xfId="20"/>
    <cellStyle name="Porcentual 2 5" xfId="21"/>
    <cellStyle name="Porcentual 2 5 2" xfId="22"/>
    <cellStyle name="Porcentual 2 5 2 2" xfId="30"/>
    <cellStyle name="Porcentual 2 6" xfId="10"/>
    <cellStyle name="Porcentual 2 6 2 2" xfId="3"/>
    <cellStyle name="Porcentual 2 6 3 3 2" xfId="8"/>
    <cellStyle name="Porcentual 2 6 4" xfId="7"/>
    <cellStyle name="Porcentual 2 9" xfId="28"/>
    <cellStyle name="Porcentual 3" xfId="23"/>
    <cellStyle name="Porcentual 4" xfId="11"/>
    <cellStyle name="Porcentual 4 2" xfId="4"/>
    <cellStyle name="Porcentu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0</xdr:row>
      <xdr:rowOff>64847</xdr:rowOff>
    </xdr:from>
    <xdr:to>
      <xdr:col>1</xdr:col>
      <xdr:colOff>238188</xdr:colOff>
      <xdr:row>2</xdr:row>
      <xdr:rowOff>179916</xdr:rowOff>
    </xdr:to>
    <xdr:pic>
      <xdr:nvPicPr>
        <xdr:cNvPr id="2" name="1 Imagen" descr="LOGO_AGENCIA DE DESARROLLO RURAL-0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179918" y="64847"/>
          <a:ext cx="1815103" cy="580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42333</xdr:colOff>
      <xdr:row>0</xdr:row>
      <xdr:rowOff>74084</xdr:rowOff>
    </xdr:from>
    <xdr:to>
      <xdr:col>10</xdr:col>
      <xdr:colOff>1304107</xdr:colOff>
      <xdr:row>2</xdr:row>
      <xdr:rowOff>162706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69583" y="74084"/>
          <a:ext cx="2902191" cy="554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57150</xdr:rowOff>
    </xdr:from>
    <xdr:to>
      <xdr:col>1</xdr:col>
      <xdr:colOff>804333</xdr:colOff>
      <xdr:row>2</xdr:row>
      <xdr:rowOff>171450</xdr:rowOff>
    </xdr:to>
    <xdr:pic>
      <xdr:nvPicPr>
        <xdr:cNvPr id="2" name="1 Imagen" descr="LOGO_AGENCIA DE DESARROLLO RURAL-0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657225" y="57150"/>
          <a:ext cx="210925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495300</xdr:colOff>
      <xdr:row>0</xdr:row>
      <xdr:rowOff>57150</xdr:rowOff>
    </xdr:from>
    <xdr:to>
      <xdr:col>10</xdr:col>
      <xdr:colOff>416166</xdr:colOff>
      <xdr:row>2</xdr:row>
      <xdr:rowOff>154239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63650" y="57150"/>
          <a:ext cx="2902191" cy="554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232835</xdr:colOff>
      <xdr:row>0</xdr:row>
      <xdr:rowOff>96596</xdr:rowOff>
    </xdr:from>
    <xdr:to>
      <xdr:col>0</xdr:col>
      <xdr:colOff>1436159</xdr:colOff>
      <xdr:row>2</xdr:row>
      <xdr:rowOff>84666</xdr:rowOff>
    </xdr:to>
    <xdr:pic>
      <xdr:nvPicPr>
        <xdr:cNvPr id="2" name="1 Imagen" descr="LOGO_AGENCIA DE DESARROLLO RURAL-0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391585" y="96596"/>
          <a:ext cx="1203324" cy="453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603249</xdr:colOff>
      <xdr:row>0</xdr:row>
      <xdr:rowOff>74084</xdr:rowOff>
    </xdr:from>
    <xdr:to>
      <xdr:col>10</xdr:col>
      <xdr:colOff>605607</xdr:colOff>
      <xdr:row>2</xdr:row>
      <xdr:rowOff>162706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4166" y="74084"/>
          <a:ext cx="2902191" cy="5542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328085</xdr:colOff>
      <xdr:row>0</xdr:row>
      <xdr:rowOff>63500</xdr:rowOff>
    </xdr:from>
    <xdr:to>
      <xdr:col>1</xdr:col>
      <xdr:colOff>656167</xdr:colOff>
      <xdr:row>2</xdr:row>
      <xdr:rowOff>148166</xdr:rowOff>
    </xdr:to>
    <xdr:pic>
      <xdr:nvPicPr>
        <xdr:cNvPr id="2" name="1 Imagen" descr="LOGO_AGENCIA DE DESARROLLO RURAL-0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328085" y="63500"/>
          <a:ext cx="1714499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158750</xdr:colOff>
      <xdr:row>0</xdr:row>
      <xdr:rowOff>84667</xdr:rowOff>
    </xdr:from>
    <xdr:to>
      <xdr:col>10</xdr:col>
      <xdr:colOff>616191</xdr:colOff>
      <xdr:row>2</xdr:row>
      <xdr:rowOff>173289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6000" y="84667"/>
          <a:ext cx="2902191" cy="5542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455085</xdr:colOff>
      <xdr:row>0</xdr:row>
      <xdr:rowOff>96596</xdr:rowOff>
    </xdr:from>
    <xdr:to>
      <xdr:col>1</xdr:col>
      <xdr:colOff>783167</xdr:colOff>
      <xdr:row>2</xdr:row>
      <xdr:rowOff>190500</xdr:rowOff>
    </xdr:to>
    <xdr:pic>
      <xdr:nvPicPr>
        <xdr:cNvPr id="3" name="1 Imagen" descr="LOGO_AGENCIA DE DESARROLLO RURAL-0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455085" y="96596"/>
          <a:ext cx="1936749" cy="559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486834</xdr:colOff>
      <xdr:row>0</xdr:row>
      <xdr:rowOff>63501</xdr:rowOff>
    </xdr:from>
    <xdr:to>
      <xdr:col>10</xdr:col>
      <xdr:colOff>796108</xdr:colOff>
      <xdr:row>2</xdr:row>
      <xdr:rowOff>152123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21417" y="63501"/>
          <a:ext cx="2902191" cy="5542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0</xdr:row>
      <xdr:rowOff>96596</xdr:rowOff>
    </xdr:from>
    <xdr:to>
      <xdr:col>1</xdr:col>
      <xdr:colOff>804333</xdr:colOff>
      <xdr:row>2</xdr:row>
      <xdr:rowOff>84666</xdr:rowOff>
    </xdr:to>
    <xdr:pic>
      <xdr:nvPicPr>
        <xdr:cNvPr id="2" name="1 Imagen" descr="LOGO_AGENCIA DE DESARROLLO RURAL-02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476251" y="96596"/>
          <a:ext cx="1413932" cy="44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3429001</xdr:colOff>
      <xdr:row>0</xdr:row>
      <xdr:rowOff>31750</xdr:rowOff>
    </xdr:from>
    <xdr:to>
      <xdr:col>10</xdr:col>
      <xdr:colOff>171692</xdr:colOff>
      <xdr:row>2</xdr:row>
      <xdr:rowOff>120372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53584" y="31750"/>
          <a:ext cx="2902191" cy="5542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0</xdr:row>
      <xdr:rowOff>96596</xdr:rowOff>
    </xdr:from>
    <xdr:to>
      <xdr:col>1</xdr:col>
      <xdr:colOff>804333</xdr:colOff>
      <xdr:row>2</xdr:row>
      <xdr:rowOff>84666</xdr:rowOff>
    </xdr:to>
    <xdr:pic>
      <xdr:nvPicPr>
        <xdr:cNvPr id="2" name="1 Imagen" descr="LOGO_AGENCIA DE DESARROLLO RURAL-02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638176" y="96596"/>
          <a:ext cx="1909232" cy="44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838200</xdr:colOff>
      <xdr:row>0</xdr:row>
      <xdr:rowOff>47625</xdr:rowOff>
    </xdr:from>
    <xdr:to>
      <xdr:col>10</xdr:col>
      <xdr:colOff>511416</xdr:colOff>
      <xdr:row>2</xdr:row>
      <xdr:rowOff>144714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47625"/>
          <a:ext cx="2902191" cy="5542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84669</xdr:colOff>
      <xdr:row>0</xdr:row>
      <xdr:rowOff>43680</xdr:rowOff>
    </xdr:from>
    <xdr:to>
      <xdr:col>1</xdr:col>
      <xdr:colOff>190500</xdr:colOff>
      <xdr:row>2</xdr:row>
      <xdr:rowOff>137584</xdr:rowOff>
    </xdr:to>
    <xdr:pic>
      <xdr:nvPicPr>
        <xdr:cNvPr id="2" name="1 Imagen" descr="LOGO_AGENCIA DE DESARROLLO RURAL-0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246594" y="43680"/>
          <a:ext cx="1534581" cy="5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74083</xdr:colOff>
      <xdr:row>0</xdr:row>
      <xdr:rowOff>52917</xdr:rowOff>
    </xdr:from>
    <xdr:to>
      <xdr:col>10</xdr:col>
      <xdr:colOff>542107</xdr:colOff>
      <xdr:row>2</xdr:row>
      <xdr:rowOff>141539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0583" y="52917"/>
          <a:ext cx="2902191" cy="5542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0</xdr:row>
      <xdr:rowOff>96596</xdr:rowOff>
    </xdr:from>
    <xdr:to>
      <xdr:col>1</xdr:col>
      <xdr:colOff>169333</xdr:colOff>
      <xdr:row>2</xdr:row>
      <xdr:rowOff>179916</xdr:rowOff>
    </xdr:to>
    <xdr:pic>
      <xdr:nvPicPr>
        <xdr:cNvPr id="2" name="1 Imagen" descr="LOGO_AGENCIA DE DESARROLLO RURAL-02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476251" y="96596"/>
          <a:ext cx="1788582" cy="548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254000</xdr:colOff>
      <xdr:row>0</xdr:row>
      <xdr:rowOff>74083</xdr:rowOff>
    </xdr:from>
    <xdr:to>
      <xdr:col>10</xdr:col>
      <xdr:colOff>415108</xdr:colOff>
      <xdr:row>2</xdr:row>
      <xdr:rowOff>162705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45167" y="74083"/>
          <a:ext cx="2902191" cy="554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opLeftCell="A82" zoomScale="110" zoomScaleNormal="110" zoomScaleSheetLayoutView="90" zoomScalePageLayoutView="60" workbookViewId="0">
      <selection activeCell="F84" sqref="F84"/>
    </sheetView>
  </sheetViews>
  <sheetFormatPr baseColWidth="10" defaultColWidth="10.875" defaultRowHeight="30" customHeight="1"/>
  <cols>
    <col min="1" max="1" width="19.125" style="5" customWidth="1"/>
    <col min="2" max="2" width="18.5" style="5" customWidth="1"/>
    <col min="3" max="3" width="24.375" style="5" customWidth="1"/>
    <col min="4" max="4" width="21.625" style="5" customWidth="1"/>
    <col min="5" max="5" width="18.125" style="5" customWidth="1"/>
    <col min="6" max="6" width="26.75" style="5" customWidth="1"/>
    <col min="7" max="7" width="45.875" style="74" customWidth="1"/>
    <col min="8" max="8" width="10.375" style="5" customWidth="1"/>
    <col min="9" max="9" width="20.875" style="5" customWidth="1"/>
    <col min="10" max="10" width="21.5" style="5" customWidth="1"/>
    <col min="11" max="11" width="18.75" style="5" bestFit="1" customWidth="1"/>
    <col min="12" max="12" width="21.875" style="5" customWidth="1"/>
    <col min="13" max="13" width="10.875" style="5" customWidth="1"/>
    <col min="14" max="14" width="20.625" style="5" customWidth="1"/>
    <col min="15" max="15" width="23.625" style="5" customWidth="1"/>
    <col min="16" max="16" width="19.375" style="5" bestFit="1" customWidth="1"/>
    <col min="17" max="16384" width="10.875" style="5"/>
  </cols>
  <sheetData>
    <row r="1" spans="1:16" ht="18">
      <c r="A1" s="208" t="s">
        <v>12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</row>
    <row r="2" spans="1:16" ht="18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6" s="6" customFormat="1" ht="15.75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6" customFormat="1" ht="15.75">
      <c r="A4" s="217" t="s">
        <v>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6" customFormat="1" ht="16.5" thickBot="1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6" s="4" customFormat="1" ht="15.75" thickBot="1">
      <c r="A6" s="219" t="s">
        <v>11</v>
      </c>
      <c r="B6" s="220"/>
      <c r="C6" s="220"/>
      <c r="D6" s="221"/>
      <c r="E6" s="222" t="s">
        <v>554</v>
      </c>
      <c r="F6" s="223"/>
      <c r="G6" s="224"/>
      <c r="H6" s="225" t="s">
        <v>10</v>
      </c>
      <c r="I6" s="226"/>
      <c r="J6" s="226"/>
      <c r="K6" s="227"/>
    </row>
    <row r="7" spans="1:16" s="4" customFormat="1" ht="18" customHeight="1">
      <c r="A7" s="228" t="s">
        <v>538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6" s="4" customFormat="1" ht="47.25">
      <c r="A8" s="1" t="s">
        <v>77</v>
      </c>
      <c r="B8" s="138" t="s">
        <v>0</v>
      </c>
      <c r="C8" s="138" t="s">
        <v>1</v>
      </c>
      <c r="D8" s="138" t="s">
        <v>2</v>
      </c>
      <c r="E8" s="138" t="s">
        <v>3</v>
      </c>
      <c r="F8" s="3" t="s">
        <v>4</v>
      </c>
      <c r="G8" s="138" t="s">
        <v>5</v>
      </c>
      <c r="H8" s="234" t="s">
        <v>6</v>
      </c>
      <c r="I8" s="234"/>
      <c r="J8" s="138" t="s">
        <v>7</v>
      </c>
      <c r="K8" s="138" t="s">
        <v>8</v>
      </c>
    </row>
    <row r="9" spans="1:16" s="4" customFormat="1" ht="31.5" customHeight="1">
      <c r="A9" s="229" t="s">
        <v>305</v>
      </c>
      <c r="B9" s="229" t="s">
        <v>555</v>
      </c>
      <c r="C9" s="229" t="s">
        <v>356</v>
      </c>
      <c r="D9" s="229" t="s">
        <v>357</v>
      </c>
      <c r="E9" s="229">
        <v>3</v>
      </c>
      <c r="F9" s="229" t="s">
        <v>358</v>
      </c>
      <c r="G9" s="84" t="s">
        <v>359</v>
      </c>
      <c r="H9" s="158" t="s">
        <v>418</v>
      </c>
      <c r="I9" s="99">
        <v>3</v>
      </c>
      <c r="J9" s="229" t="s">
        <v>558</v>
      </c>
      <c r="K9" s="199">
        <f>1775473309.59579+2425638200</f>
        <v>4201111509.5957899</v>
      </c>
      <c r="N9" s="157"/>
      <c r="P9" s="73"/>
    </row>
    <row r="10" spans="1:16" s="4" customFormat="1" ht="31.5" customHeight="1">
      <c r="A10" s="231"/>
      <c r="B10" s="231"/>
      <c r="C10" s="231"/>
      <c r="D10" s="231"/>
      <c r="E10" s="231"/>
      <c r="F10" s="231"/>
      <c r="G10" s="84" t="s">
        <v>360</v>
      </c>
      <c r="H10" s="158" t="s">
        <v>419</v>
      </c>
      <c r="I10" s="99">
        <v>3</v>
      </c>
      <c r="J10" s="231"/>
      <c r="K10" s="200"/>
    </row>
    <row r="11" spans="1:16" s="4" customFormat="1" ht="31.5">
      <c r="A11" s="231"/>
      <c r="B11" s="231"/>
      <c r="C11" s="230"/>
      <c r="D11" s="230"/>
      <c r="E11" s="230"/>
      <c r="F11" s="230"/>
      <c r="G11" s="84" t="s">
        <v>361</v>
      </c>
      <c r="H11" s="158" t="s">
        <v>420</v>
      </c>
      <c r="I11" s="99">
        <v>3</v>
      </c>
      <c r="J11" s="231"/>
      <c r="K11" s="200"/>
    </row>
    <row r="12" spans="1:16" s="4" customFormat="1" ht="31.5">
      <c r="A12" s="231"/>
      <c r="B12" s="231"/>
      <c r="C12" s="229" t="s">
        <v>362</v>
      </c>
      <c r="D12" s="229" t="s">
        <v>363</v>
      </c>
      <c r="E12" s="247">
        <v>11</v>
      </c>
      <c r="F12" s="229" t="s">
        <v>364</v>
      </c>
      <c r="G12" s="84" t="s">
        <v>365</v>
      </c>
      <c r="H12" s="158" t="s">
        <v>383</v>
      </c>
      <c r="I12" s="99">
        <v>11</v>
      </c>
      <c r="J12" s="231"/>
      <c r="K12" s="200"/>
    </row>
    <row r="13" spans="1:16" s="4" customFormat="1" ht="47.25">
      <c r="A13" s="231"/>
      <c r="B13" s="230"/>
      <c r="C13" s="230"/>
      <c r="D13" s="230"/>
      <c r="E13" s="248"/>
      <c r="F13" s="230"/>
      <c r="G13" s="84" t="s">
        <v>366</v>
      </c>
      <c r="H13" s="158" t="s">
        <v>383</v>
      </c>
      <c r="I13" s="99">
        <v>11</v>
      </c>
      <c r="J13" s="231"/>
      <c r="K13" s="201"/>
    </row>
    <row r="14" spans="1:16" ht="45.75" customHeight="1">
      <c r="A14" s="231"/>
      <c r="B14" s="229" t="s">
        <v>355</v>
      </c>
      <c r="C14" s="229" t="s">
        <v>367</v>
      </c>
      <c r="D14" s="229" t="s">
        <v>368</v>
      </c>
      <c r="E14" s="232">
        <v>1</v>
      </c>
      <c r="F14" s="229" t="s">
        <v>369</v>
      </c>
      <c r="G14" s="235" t="s">
        <v>370</v>
      </c>
      <c r="H14" s="158" t="s">
        <v>371</v>
      </c>
      <c r="I14" s="124">
        <v>1</v>
      </c>
      <c r="J14" s="231"/>
      <c r="K14" s="199">
        <v>19553281100.765099</v>
      </c>
    </row>
    <row r="15" spans="1:16" ht="32.25" customHeight="1">
      <c r="A15" s="231"/>
      <c r="B15" s="231"/>
      <c r="C15" s="230"/>
      <c r="D15" s="230"/>
      <c r="E15" s="233"/>
      <c r="F15" s="230"/>
      <c r="G15" s="236"/>
      <c r="H15" s="158" t="s">
        <v>372</v>
      </c>
      <c r="I15" s="124">
        <v>1</v>
      </c>
      <c r="J15" s="231"/>
      <c r="K15" s="200"/>
    </row>
    <row r="16" spans="1:16" ht="94.5" customHeight="1">
      <c r="A16" s="231"/>
      <c r="B16" s="231"/>
      <c r="C16" s="183" t="s">
        <v>569</v>
      </c>
      <c r="D16" s="183" t="s">
        <v>570</v>
      </c>
      <c r="E16" s="182">
        <v>1</v>
      </c>
      <c r="F16" s="183" t="s">
        <v>571</v>
      </c>
      <c r="G16" s="181" t="s">
        <v>572</v>
      </c>
      <c r="H16" s="184" t="s">
        <v>383</v>
      </c>
      <c r="I16" s="185">
        <v>1</v>
      </c>
      <c r="J16" s="231"/>
      <c r="K16" s="200"/>
    </row>
    <row r="17" spans="1:11" ht="18">
      <c r="A17" s="231"/>
      <c r="B17" s="231"/>
      <c r="C17" s="229" t="s">
        <v>373</v>
      </c>
      <c r="D17" s="229" t="s">
        <v>374</v>
      </c>
      <c r="E17" s="229">
        <v>60</v>
      </c>
      <c r="F17" s="229" t="s">
        <v>375</v>
      </c>
      <c r="G17" s="235" t="s">
        <v>376</v>
      </c>
      <c r="H17" s="158" t="s">
        <v>418</v>
      </c>
      <c r="I17" s="99">
        <v>30</v>
      </c>
      <c r="J17" s="231"/>
      <c r="K17" s="200"/>
    </row>
    <row r="18" spans="1:11" ht="27.75" customHeight="1">
      <c r="A18" s="231"/>
      <c r="B18" s="231"/>
      <c r="C18" s="231"/>
      <c r="D18" s="231"/>
      <c r="E18" s="231"/>
      <c r="F18" s="231"/>
      <c r="G18" s="236"/>
      <c r="H18" s="158" t="s">
        <v>372</v>
      </c>
      <c r="I18" s="99">
        <v>30</v>
      </c>
      <c r="J18" s="231"/>
      <c r="K18" s="200"/>
    </row>
    <row r="19" spans="1:11" ht="18">
      <c r="A19" s="231"/>
      <c r="B19" s="231"/>
      <c r="C19" s="231"/>
      <c r="D19" s="231"/>
      <c r="E19" s="231"/>
      <c r="F19" s="231"/>
      <c r="G19" s="237" t="s">
        <v>379</v>
      </c>
      <c r="H19" s="158" t="s">
        <v>378</v>
      </c>
      <c r="I19" s="99">
        <v>30</v>
      </c>
      <c r="J19" s="231"/>
      <c r="K19" s="200"/>
    </row>
    <row r="20" spans="1:11" ht="18">
      <c r="A20" s="231"/>
      <c r="B20" s="231"/>
      <c r="C20" s="231"/>
      <c r="D20" s="231"/>
      <c r="E20" s="231"/>
      <c r="F20" s="231"/>
      <c r="G20" s="237"/>
      <c r="H20" s="158" t="s">
        <v>383</v>
      </c>
      <c r="I20" s="99">
        <v>30</v>
      </c>
      <c r="J20" s="231"/>
      <c r="K20" s="200"/>
    </row>
    <row r="21" spans="1:11" ht="31.5">
      <c r="A21" s="231"/>
      <c r="B21" s="231"/>
      <c r="C21" s="229" t="s">
        <v>380</v>
      </c>
      <c r="D21" s="229" t="s">
        <v>573</v>
      </c>
      <c r="E21" s="256">
        <v>1</v>
      </c>
      <c r="F21" s="250" t="s">
        <v>530</v>
      </c>
      <c r="G21" s="153" t="s">
        <v>381</v>
      </c>
      <c r="H21" s="158" t="s">
        <v>371</v>
      </c>
      <c r="I21" s="159">
        <v>189</v>
      </c>
      <c r="J21" s="231"/>
      <c r="K21" s="200"/>
    </row>
    <row r="22" spans="1:11" ht="47.25">
      <c r="A22" s="231"/>
      <c r="B22" s="231"/>
      <c r="C22" s="231"/>
      <c r="D22" s="231"/>
      <c r="E22" s="257"/>
      <c r="F22" s="258"/>
      <c r="G22" s="153" t="s">
        <v>382</v>
      </c>
      <c r="H22" s="158" t="s">
        <v>383</v>
      </c>
      <c r="I22" s="159">
        <v>189</v>
      </c>
      <c r="J22" s="231"/>
      <c r="K22" s="200"/>
    </row>
    <row r="23" spans="1:11" ht="46.5" customHeight="1">
      <c r="A23" s="231"/>
      <c r="B23" s="231"/>
      <c r="C23" s="231"/>
      <c r="D23" s="229" t="s">
        <v>574</v>
      </c>
      <c r="E23" s="249">
        <v>1</v>
      </c>
      <c r="F23" s="250" t="s">
        <v>575</v>
      </c>
      <c r="G23" s="153" t="s">
        <v>381</v>
      </c>
      <c r="H23" s="158" t="s">
        <v>372</v>
      </c>
      <c r="I23" s="159">
        <v>75</v>
      </c>
      <c r="J23" s="231"/>
      <c r="K23" s="200"/>
    </row>
    <row r="24" spans="1:11" ht="46.5" customHeight="1">
      <c r="A24" s="231"/>
      <c r="B24" s="231"/>
      <c r="C24" s="230"/>
      <c r="D24" s="230"/>
      <c r="E24" s="249"/>
      <c r="F24" s="251"/>
      <c r="G24" s="84" t="s">
        <v>382</v>
      </c>
      <c r="H24" s="158" t="s">
        <v>383</v>
      </c>
      <c r="I24" s="159">
        <v>75</v>
      </c>
      <c r="J24" s="231"/>
      <c r="K24" s="200"/>
    </row>
    <row r="25" spans="1:11" ht="47.25">
      <c r="A25" s="231"/>
      <c r="B25" s="231"/>
      <c r="C25" s="229" t="s">
        <v>384</v>
      </c>
      <c r="D25" s="229" t="s">
        <v>385</v>
      </c>
      <c r="E25" s="229">
        <v>1</v>
      </c>
      <c r="F25" s="232" t="s">
        <v>386</v>
      </c>
      <c r="G25" s="84" t="s">
        <v>387</v>
      </c>
      <c r="H25" s="158" t="s">
        <v>388</v>
      </c>
      <c r="I25" s="159">
        <v>13</v>
      </c>
      <c r="J25" s="231"/>
      <c r="K25" s="200"/>
    </row>
    <row r="26" spans="1:11" ht="31.5" customHeight="1">
      <c r="A26" s="231"/>
      <c r="B26" s="231"/>
      <c r="C26" s="231"/>
      <c r="D26" s="231"/>
      <c r="E26" s="231"/>
      <c r="F26" s="255"/>
      <c r="G26" s="235" t="s">
        <v>389</v>
      </c>
      <c r="H26" s="158" t="s">
        <v>390</v>
      </c>
      <c r="I26" s="159">
        <v>1</v>
      </c>
      <c r="J26" s="231"/>
      <c r="K26" s="200"/>
    </row>
    <row r="27" spans="1:11" ht="18">
      <c r="A27" s="231"/>
      <c r="B27" s="231"/>
      <c r="C27" s="231"/>
      <c r="D27" s="231"/>
      <c r="E27" s="231"/>
      <c r="F27" s="255"/>
      <c r="G27" s="236"/>
      <c r="H27" s="158" t="s">
        <v>378</v>
      </c>
      <c r="I27" s="159">
        <v>1</v>
      </c>
      <c r="J27" s="231"/>
      <c r="K27" s="200"/>
    </row>
    <row r="28" spans="1:11" ht="47.25">
      <c r="A28" s="231"/>
      <c r="B28" s="231"/>
      <c r="C28" s="230"/>
      <c r="D28" s="230"/>
      <c r="E28" s="230"/>
      <c r="F28" s="233"/>
      <c r="G28" s="84" t="s">
        <v>391</v>
      </c>
      <c r="H28" s="158" t="s">
        <v>383</v>
      </c>
      <c r="I28" s="159">
        <v>13</v>
      </c>
      <c r="J28" s="231"/>
      <c r="K28" s="200"/>
    </row>
    <row r="29" spans="1:11" ht="63">
      <c r="A29" s="230"/>
      <c r="B29" s="230"/>
      <c r="C29" s="154" t="s">
        <v>392</v>
      </c>
      <c r="D29" s="154" t="s">
        <v>393</v>
      </c>
      <c r="E29" s="154">
        <v>1</v>
      </c>
      <c r="F29" s="160" t="s">
        <v>576</v>
      </c>
      <c r="G29" s="84" t="s">
        <v>394</v>
      </c>
      <c r="H29" s="158" t="s">
        <v>383</v>
      </c>
      <c r="I29" s="159">
        <v>1</v>
      </c>
      <c r="J29" s="230"/>
      <c r="K29" s="201"/>
    </row>
    <row r="30" spans="1:11" ht="30" customHeight="1">
      <c r="A30" s="229" t="s">
        <v>556</v>
      </c>
      <c r="B30" s="229" t="s">
        <v>557</v>
      </c>
      <c r="C30" s="238" t="s">
        <v>395</v>
      </c>
      <c r="D30" s="241" t="s">
        <v>396</v>
      </c>
      <c r="E30" s="244">
        <v>64</v>
      </c>
      <c r="F30" s="244" t="s">
        <v>397</v>
      </c>
      <c r="G30" s="98" t="s">
        <v>398</v>
      </c>
      <c r="H30" s="163" t="s">
        <v>377</v>
      </c>
      <c r="I30" s="161">
        <v>1</v>
      </c>
      <c r="J30" s="252" t="s">
        <v>399</v>
      </c>
      <c r="K30" s="199">
        <v>19508324302</v>
      </c>
    </row>
    <row r="31" spans="1:11" ht="30" customHeight="1">
      <c r="A31" s="231"/>
      <c r="B31" s="231"/>
      <c r="C31" s="239"/>
      <c r="D31" s="242"/>
      <c r="E31" s="245"/>
      <c r="F31" s="245"/>
      <c r="G31" s="98" t="s">
        <v>400</v>
      </c>
      <c r="H31" s="158" t="s">
        <v>383</v>
      </c>
      <c r="I31" s="99">
        <v>13</v>
      </c>
      <c r="J31" s="253"/>
      <c r="K31" s="200"/>
    </row>
    <row r="32" spans="1:11" ht="30" customHeight="1">
      <c r="A32" s="231"/>
      <c r="B32" s="231"/>
      <c r="C32" s="240"/>
      <c r="D32" s="243"/>
      <c r="E32" s="246"/>
      <c r="F32" s="246"/>
      <c r="G32" s="98" t="s">
        <v>401</v>
      </c>
      <c r="H32" s="158" t="s">
        <v>383</v>
      </c>
      <c r="I32" s="99">
        <v>8</v>
      </c>
      <c r="J32" s="253"/>
      <c r="K32" s="200"/>
    </row>
    <row r="33" spans="1:12" ht="30" customHeight="1">
      <c r="A33" s="231"/>
      <c r="B33" s="231"/>
      <c r="C33" s="238" t="s">
        <v>402</v>
      </c>
      <c r="D33" s="241" t="s">
        <v>403</v>
      </c>
      <c r="E33" s="259">
        <v>20000</v>
      </c>
      <c r="F33" s="232" t="s">
        <v>404</v>
      </c>
      <c r="G33" s="98" t="s">
        <v>405</v>
      </c>
      <c r="H33" s="158" t="s">
        <v>383</v>
      </c>
      <c r="I33" s="99">
        <v>13</v>
      </c>
      <c r="J33" s="253"/>
      <c r="K33" s="200"/>
    </row>
    <row r="34" spans="1:12" ht="30" customHeight="1">
      <c r="A34" s="231"/>
      <c r="B34" s="231"/>
      <c r="C34" s="239"/>
      <c r="D34" s="242"/>
      <c r="E34" s="260"/>
      <c r="F34" s="255"/>
      <c r="G34" s="98" t="s">
        <v>406</v>
      </c>
      <c r="H34" s="158" t="s">
        <v>418</v>
      </c>
      <c r="I34" s="99">
        <v>1</v>
      </c>
      <c r="J34" s="253"/>
      <c r="K34" s="200"/>
    </row>
    <row r="35" spans="1:12" ht="30" customHeight="1">
      <c r="A35" s="231"/>
      <c r="B35" s="231"/>
      <c r="C35" s="239"/>
      <c r="D35" s="242"/>
      <c r="E35" s="260"/>
      <c r="F35" s="255"/>
      <c r="G35" s="98" t="s">
        <v>407</v>
      </c>
      <c r="H35" s="158" t="s">
        <v>418</v>
      </c>
      <c r="I35" s="99">
        <v>6</v>
      </c>
      <c r="J35" s="253"/>
      <c r="K35" s="200"/>
    </row>
    <row r="36" spans="1:12" ht="30" customHeight="1">
      <c r="A36" s="231"/>
      <c r="B36" s="231"/>
      <c r="C36" s="239"/>
      <c r="D36" s="242"/>
      <c r="E36" s="260"/>
      <c r="F36" s="255"/>
      <c r="G36" s="98" t="s">
        <v>408</v>
      </c>
      <c r="H36" s="158" t="s">
        <v>383</v>
      </c>
      <c r="I36" s="99">
        <v>5</v>
      </c>
      <c r="J36" s="253"/>
      <c r="K36" s="200"/>
    </row>
    <row r="37" spans="1:12" ht="30" customHeight="1">
      <c r="A37" s="231"/>
      <c r="B37" s="231"/>
      <c r="C37" s="239"/>
      <c r="D37" s="242"/>
      <c r="E37" s="260"/>
      <c r="F37" s="255"/>
      <c r="G37" s="98" t="s">
        <v>409</v>
      </c>
      <c r="H37" s="158" t="s">
        <v>383</v>
      </c>
      <c r="I37" s="99">
        <v>1</v>
      </c>
      <c r="J37" s="253"/>
      <c r="K37" s="200"/>
    </row>
    <row r="38" spans="1:12" ht="30" customHeight="1">
      <c r="A38" s="231"/>
      <c r="B38" s="231"/>
      <c r="C38" s="239"/>
      <c r="D38" s="242"/>
      <c r="E38" s="260"/>
      <c r="F38" s="255"/>
      <c r="G38" s="98" t="s">
        <v>410</v>
      </c>
      <c r="H38" s="158" t="s">
        <v>418</v>
      </c>
      <c r="I38" s="99">
        <v>1</v>
      </c>
      <c r="J38" s="253"/>
      <c r="K38" s="200"/>
    </row>
    <row r="39" spans="1:12" ht="30" customHeight="1">
      <c r="A39" s="231"/>
      <c r="B39" s="231"/>
      <c r="C39" s="240"/>
      <c r="D39" s="243"/>
      <c r="E39" s="261"/>
      <c r="F39" s="233"/>
      <c r="G39" s="98" t="s">
        <v>411</v>
      </c>
      <c r="H39" s="158" t="s">
        <v>383</v>
      </c>
      <c r="I39" s="99">
        <v>6</v>
      </c>
      <c r="J39" s="253"/>
      <c r="K39" s="200"/>
    </row>
    <row r="40" spans="1:12" ht="30" customHeight="1">
      <c r="A40" s="231"/>
      <c r="B40" s="231"/>
      <c r="C40" s="238" t="s">
        <v>412</v>
      </c>
      <c r="D40" s="241" t="s">
        <v>413</v>
      </c>
      <c r="E40" s="244">
        <v>50</v>
      </c>
      <c r="F40" s="232" t="s">
        <v>414</v>
      </c>
      <c r="G40" s="98" t="s">
        <v>415</v>
      </c>
      <c r="H40" s="158" t="s">
        <v>383</v>
      </c>
      <c r="I40" s="162">
        <v>1</v>
      </c>
      <c r="J40" s="253"/>
      <c r="K40" s="200"/>
    </row>
    <row r="41" spans="1:12" ht="30" customHeight="1">
      <c r="A41" s="231"/>
      <c r="B41" s="231"/>
      <c r="C41" s="239"/>
      <c r="D41" s="242"/>
      <c r="E41" s="245"/>
      <c r="F41" s="255"/>
      <c r="G41" s="98" t="s">
        <v>416</v>
      </c>
      <c r="H41" s="158" t="s">
        <v>383</v>
      </c>
      <c r="I41" s="99">
        <v>10</v>
      </c>
      <c r="J41" s="253"/>
      <c r="K41" s="200"/>
    </row>
    <row r="42" spans="1:12" ht="30" customHeight="1">
      <c r="A42" s="230"/>
      <c r="B42" s="230"/>
      <c r="C42" s="240"/>
      <c r="D42" s="243"/>
      <c r="E42" s="246"/>
      <c r="F42" s="233"/>
      <c r="G42" s="98" t="s">
        <v>417</v>
      </c>
      <c r="H42" s="158" t="s">
        <v>418</v>
      </c>
      <c r="I42" s="159">
        <v>1</v>
      </c>
      <c r="J42" s="254"/>
      <c r="K42" s="201"/>
      <c r="L42" s="186"/>
    </row>
    <row r="43" spans="1:12" ht="31.5">
      <c r="A43" s="262" t="s">
        <v>305</v>
      </c>
      <c r="B43" s="264" t="s">
        <v>421</v>
      </c>
      <c r="C43" s="266" t="s">
        <v>422</v>
      </c>
      <c r="D43" s="268" t="s">
        <v>423</v>
      </c>
      <c r="E43" s="262" t="s">
        <v>424</v>
      </c>
      <c r="F43" s="271" t="s">
        <v>425</v>
      </c>
      <c r="G43" s="164" t="s">
        <v>426</v>
      </c>
      <c r="H43" s="166" t="s">
        <v>531</v>
      </c>
      <c r="I43" s="166" t="s">
        <v>427</v>
      </c>
      <c r="J43" s="285" t="s">
        <v>461</v>
      </c>
      <c r="K43" s="202">
        <v>2811600000</v>
      </c>
      <c r="L43" s="187"/>
    </row>
    <row r="44" spans="1:12" ht="31.5">
      <c r="A44" s="263"/>
      <c r="B44" s="265"/>
      <c r="C44" s="267"/>
      <c r="D44" s="269"/>
      <c r="E44" s="270"/>
      <c r="F44" s="272"/>
      <c r="G44" s="167" t="s">
        <v>428</v>
      </c>
      <c r="H44" s="173" t="s">
        <v>560</v>
      </c>
      <c r="I44" s="166" t="s">
        <v>427</v>
      </c>
      <c r="J44" s="285"/>
      <c r="K44" s="203"/>
    </row>
    <row r="45" spans="1:12" ht="47.25">
      <c r="A45" s="263"/>
      <c r="B45" s="265"/>
      <c r="C45" s="267"/>
      <c r="D45" s="281" t="s">
        <v>429</v>
      </c>
      <c r="E45" s="289">
        <v>0.8</v>
      </c>
      <c r="F45" s="271" t="s">
        <v>430</v>
      </c>
      <c r="G45" s="164" t="s">
        <v>431</v>
      </c>
      <c r="H45" s="173" t="s">
        <v>561</v>
      </c>
      <c r="I45" s="145" t="s">
        <v>432</v>
      </c>
      <c r="J45" s="285"/>
      <c r="K45" s="203"/>
    </row>
    <row r="46" spans="1:12" ht="31.5">
      <c r="A46" s="263"/>
      <c r="B46" s="265"/>
      <c r="C46" s="267"/>
      <c r="D46" s="277"/>
      <c r="E46" s="263"/>
      <c r="F46" s="280"/>
      <c r="G46" s="164" t="s">
        <v>433</v>
      </c>
      <c r="H46" s="173" t="s">
        <v>532</v>
      </c>
      <c r="I46" s="142" t="s">
        <v>432</v>
      </c>
      <c r="J46" s="285"/>
      <c r="K46" s="203"/>
    </row>
    <row r="47" spans="1:12" ht="47.25">
      <c r="A47" s="263"/>
      <c r="B47" s="265"/>
      <c r="C47" s="267"/>
      <c r="D47" s="282" t="s">
        <v>434</v>
      </c>
      <c r="E47" s="290">
        <v>79</v>
      </c>
      <c r="F47" s="291" t="s">
        <v>435</v>
      </c>
      <c r="G47" s="169" t="s">
        <v>436</v>
      </c>
      <c r="H47" s="173" t="s">
        <v>561</v>
      </c>
      <c r="I47" s="145" t="s">
        <v>432</v>
      </c>
      <c r="J47" s="285"/>
      <c r="K47" s="203"/>
    </row>
    <row r="48" spans="1:12" ht="47.25">
      <c r="A48" s="263"/>
      <c r="B48" s="265"/>
      <c r="C48" s="267"/>
      <c r="D48" s="269"/>
      <c r="E48" s="270"/>
      <c r="F48" s="272"/>
      <c r="G48" s="170" t="s">
        <v>437</v>
      </c>
      <c r="H48" s="173" t="s">
        <v>532</v>
      </c>
      <c r="I48" s="142" t="s">
        <v>432</v>
      </c>
      <c r="J48" s="285"/>
      <c r="K48" s="203"/>
    </row>
    <row r="49" spans="1:12" ht="47.25">
      <c r="A49" s="263"/>
      <c r="B49" s="265"/>
      <c r="C49" s="267"/>
      <c r="D49" s="283" t="s">
        <v>438</v>
      </c>
      <c r="E49" s="273">
        <v>38</v>
      </c>
      <c r="F49" s="274" t="s">
        <v>439</v>
      </c>
      <c r="G49" s="171" t="s">
        <v>440</v>
      </c>
      <c r="H49" s="173" t="s">
        <v>561</v>
      </c>
      <c r="I49" s="165" t="s">
        <v>441</v>
      </c>
      <c r="J49" s="285"/>
      <c r="K49" s="203"/>
    </row>
    <row r="50" spans="1:12" ht="63">
      <c r="A50" s="263"/>
      <c r="B50" s="265"/>
      <c r="C50" s="267"/>
      <c r="D50" s="284"/>
      <c r="E50" s="273"/>
      <c r="F50" s="275"/>
      <c r="G50" s="172" t="s">
        <v>442</v>
      </c>
      <c r="H50" s="173" t="s">
        <v>532</v>
      </c>
      <c r="I50" s="168" t="s">
        <v>441</v>
      </c>
      <c r="J50" s="285"/>
      <c r="K50" s="203"/>
    </row>
    <row r="51" spans="1:12" ht="48.75" customHeight="1">
      <c r="A51" s="263"/>
      <c r="B51" s="265"/>
      <c r="C51" s="266" t="s">
        <v>443</v>
      </c>
      <c r="D51" s="268" t="s">
        <v>444</v>
      </c>
      <c r="E51" s="286" t="s">
        <v>445</v>
      </c>
      <c r="F51" s="271" t="s">
        <v>577</v>
      </c>
      <c r="G51" s="167" t="s">
        <v>446</v>
      </c>
      <c r="H51" s="174" t="s">
        <v>378</v>
      </c>
      <c r="I51" s="165" t="s">
        <v>447</v>
      </c>
      <c r="J51" s="285"/>
      <c r="K51" s="203"/>
    </row>
    <row r="52" spans="1:12" ht="44.25" customHeight="1">
      <c r="A52" s="263"/>
      <c r="B52" s="265"/>
      <c r="C52" s="267"/>
      <c r="D52" s="277"/>
      <c r="E52" s="273"/>
      <c r="F52" s="272"/>
      <c r="G52" s="169" t="s">
        <v>448</v>
      </c>
      <c r="H52" s="166" t="s">
        <v>372</v>
      </c>
      <c r="I52" s="165" t="s">
        <v>447</v>
      </c>
      <c r="J52" s="285"/>
      <c r="K52" s="203"/>
    </row>
    <row r="53" spans="1:12" ht="78.75">
      <c r="A53" s="263"/>
      <c r="B53" s="265"/>
      <c r="C53" s="267"/>
      <c r="D53" s="277"/>
      <c r="E53" s="287" t="s">
        <v>449</v>
      </c>
      <c r="F53" s="288" t="s">
        <v>450</v>
      </c>
      <c r="G53" s="169" t="s">
        <v>451</v>
      </c>
      <c r="H53" s="166" t="s">
        <v>372</v>
      </c>
      <c r="I53" s="144" t="s">
        <v>452</v>
      </c>
      <c r="J53" s="285"/>
      <c r="K53" s="203"/>
    </row>
    <row r="54" spans="1:12" ht="31.5">
      <c r="A54" s="263"/>
      <c r="B54" s="265"/>
      <c r="C54" s="276"/>
      <c r="D54" s="269"/>
      <c r="E54" s="270"/>
      <c r="F54" s="275"/>
      <c r="G54" s="169" t="s">
        <v>453</v>
      </c>
      <c r="H54" s="173" t="s">
        <v>383</v>
      </c>
      <c r="I54" s="144" t="s">
        <v>452</v>
      </c>
      <c r="J54" s="285"/>
      <c r="K54" s="203"/>
    </row>
    <row r="55" spans="1:12" ht="47.25">
      <c r="A55" s="263"/>
      <c r="B55" s="265"/>
      <c r="C55" s="266" t="s">
        <v>454</v>
      </c>
      <c r="D55" s="268" t="s">
        <v>455</v>
      </c>
      <c r="E55" s="278">
        <v>358</v>
      </c>
      <c r="F55" s="271" t="s">
        <v>456</v>
      </c>
      <c r="G55" s="167" t="s">
        <v>457</v>
      </c>
      <c r="H55" s="173" t="s">
        <v>561</v>
      </c>
      <c r="I55" s="173" t="s">
        <v>614</v>
      </c>
      <c r="J55" s="285"/>
      <c r="K55" s="203"/>
    </row>
    <row r="56" spans="1:12" ht="78.75">
      <c r="A56" s="263"/>
      <c r="B56" s="265"/>
      <c r="C56" s="267"/>
      <c r="D56" s="277"/>
      <c r="E56" s="279"/>
      <c r="F56" s="280"/>
      <c r="G56" s="167" t="s">
        <v>458</v>
      </c>
      <c r="H56" s="173" t="s">
        <v>383</v>
      </c>
      <c r="I56" s="173" t="s">
        <v>615</v>
      </c>
      <c r="J56" s="285"/>
      <c r="K56" s="203"/>
    </row>
    <row r="57" spans="1:12" ht="63">
      <c r="A57" s="263"/>
      <c r="B57" s="265"/>
      <c r="C57" s="267"/>
      <c r="D57" s="277"/>
      <c r="E57" s="279"/>
      <c r="F57" s="280"/>
      <c r="G57" s="164" t="s">
        <v>459</v>
      </c>
      <c r="H57" s="166" t="s">
        <v>383</v>
      </c>
      <c r="I57" s="143" t="s">
        <v>460</v>
      </c>
      <c r="J57" s="285"/>
      <c r="K57" s="204"/>
    </row>
    <row r="58" spans="1:12" ht="18.75">
      <c r="A58" s="228" t="s">
        <v>568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</row>
    <row r="59" spans="1:12" ht="63">
      <c r="A59" s="292" t="s">
        <v>462</v>
      </c>
      <c r="B59" s="292" t="s">
        <v>562</v>
      </c>
      <c r="C59" s="292" t="s">
        <v>463</v>
      </c>
      <c r="D59" s="136" t="s">
        <v>464</v>
      </c>
      <c r="E59" s="156">
        <f>1000-600</f>
        <v>400</v>
      </c>
      <c r="F59" s="139" t="s">
        <v>563</v>
      </c>
      <c r="G59" s="7" t="s">
        <v>580</v>
      </c>
      <c r="H59" s="177" t="s">
        <v>372</v>
      </c>
      <c r="I59" s="14">
        <v>3</v>
      </c>
      <c r="J59" s="229" t="s">
        <v>528</v>
      </c>
      <c r="K59" s="205">
        <v>99796099066</v>
      </c>
    </row>
    <row r="60" spans="1:12" ht="47.25">
      <c r="A60" s="293"/>
      <c r="B60" s="293"/>
      <c r="C60" s="293"/>
      <c r="D60" s="301" t="s">
        <v>465</v>
      </c>
      <c r="E60" s="303">
        <f>3823+600</f>
        <v>4423</v>
      </c>
      <c r="F60" s="304" t="s">
        <v>564</v>
      </c>
      <c r="G60" s="7" t="s">
        <v>578</v>
      </c>
      <c r="H60" s="75" t="s">
        <v>371</v>
      </c>
      <c r="I60" s="14">
        <v>5</v>
      </c>
      <c r="J60" s="231"/>
      <c r="K60" s="206"/>
    </row>
    <row r="61" spans="1:12" ht="47.25">
      <c r="A61" s="293"/>
      <c r="B61" s="293"/>
      <c r="C61" s="293"/>
      <c r="D61" s="302"/>
      <c r="E61" s="303"/>
      <c r="F61" s="304"/>
      <c r="G61" s="7" t="s">
        <v>579</v>
      </c>
      <c r="H61" s="75" t="s">
        <v>420</v>
      </c>
      <c r="I61" s="14">
        <v>1</v>
      </c>
      <c r="J61" s="231"/>
      <c r="K61" s="206"/>
    </row>
    <row r="62" spans="1:12" ht="31.5">
      <c r="A62" s="293"/>
      <c r="B62" s="293"/>
      <c r="C62" s="293"/>
      <c r="D62" s="302"/>
      <c r="E62" s="303"/>
      <c r="F62" s="304"/>
      <c r="G62" s="7" t="s">
        <v>581</v>
      </c>
      <c r="H62" s="75" t="s">
        <v>383</v>
      </c>
      <c r="I62" s="14">
        <v>12</v>
      </c>
      <c r="J62" s="231"/>
      <c r="K62" s="206"/>
    </row>
    <row r="63" spans="1:12" ht="47.25">
      <c r="A63" s="293"/>
      <c r="B63" s="293"/>
      <c r="C63" s="136" t="s">
        <v>466</v>
      </c>
      <c r="D63" s="136" t="s">
        <v>467</v>
      </c>
      <c r="E63" s="156">
        <v>24</v>
      </c>
      <c r="F63" s="139" t="s">
        <v>468</v>
      </c>
      <c r="G63" s="7" t="s">
        <v>469</v>
      </c>
      <c r="H63" s="75" t="s">
        <v>383</v>
      </c>
      <c r="I63" s="14">
        <v>24</v>
      </c>
      <c r="J63" s="231"/>
      <c r="K63" s="206"/>
      <c r="L63" s="188"/>
    </row>
    <row r="64" spans="1:12" ht="31.5">
      <c r="A64" s="293"/>
      <c r="B64" s="293"/>
      <c r="C64" s="292" t="s">
        <v>470</v>
      </c>
      <c r="D64" s="292" t="s">
        <v>471</v>
      </c>
      <c r="E64" s="305">
        <v>120</v>
      </c>
      <c r="F64" s="298" t="s">
        <v>472</v>
      </c>
      <c r="G64" s="7" t="s">
        <v>582</v>
      </c>
      <c r="H64" s="75">
        <v>43554</v>
      </c>
      <c r="I64" s="14">
        <v>1</v>
      </c>
      <c r="J64" s="231"/>
      <c r="K64" s="206"/>
    </row>
    <row r="65" spans="1:11" ht="31.5">
      <c r="A65" s="293"/>
      <c r="B65" s="293"/>
      <c r="C65" s="293"/>
      <c r="D65" s="293"/>
      <c r="E65" s="306"/>
      <c r="F65" s="299"/>
      <c r="G65" s="7" t="s">
        <v>583</v>
      </c>
      <c r="H65" s="75" t="s">
        <v>383</v>
      </c>
      <c r="I65" s="14">
        <v>1</v>
      </c>
      <c r="J65" s="231"/>
      <c r="K65" s="206"/>
    </row>
    <row r="66" spans="1:11" ht="47.25">
      <c r="A66" s="293"/>
      <c r="B66" s="293"/>
      <c r="C66" s="293"/>
      <c r="D66" s="293"/>
      <c r="E66" s="306"/>
      <c r="F66" s="299"/>
      <c r="G66" s="7" t="s">
        <v>584</v>
      </c>
      <c r="H66" s="75" t="s">
        <v>383</v>
      </c>
      <c r="I66" s="14">
        <v>12</v>
      </c>
      <c r="J66" s="231"/>
      <c r="K66" s="206"/>
    </row>
    <row r="67" spans="1:11" ht="47.25">
      <c r="A67" s="293"/>
      <c r="B67" s="293"/>
      <c r="C67" s="293"/>
      <c r="D67" s="292" t="s">
        <v>473</v>
      </c>
      <c r="E67" s="305">
        <v>400</v>
      </c>
      <c r="F67" s="298" t="s">
        <v>474</v>
      </c>
      <c r="G67" s="7" t="s">
        <v>475</v>
      </c>
      <c r="H67" s="75">
        <v>43554</v>
      </c>
      <c r="I67" s="14">
        <v>1</v>
      </c>
      <c r="J67" s="231"/>
      <c r="K67" s="206"/>
    </row>
    <row r="68" spans="1:11" ht="31.5">
      <c r="A68" s="293"/>
      <c r="B68" s="293"/>
      <c r="C68" s="293"/>
      <c r="D68" s="293"/>
      <c r="E68" s="306"/>
      <c r="F68" s="299"/>
      <c r="G68" s="7" t="s">
        <v>476</v>
      </c>
      <c r="H68" s="75" t="s">
        <v>383</v>
      </c>
      <c r="I68" s="14">
        <v>2</v>
      </c>
      <c r="J68" s="231"/>
      <c r="K68" s="206"/>
    </row>
    <row r="69" spans="1:11" ht="47.25">
      <c r="A69" s="293"/>
      <c r="B69" s="293"/>
      <c r="C69" s="294"/>
      <c r="D69" s="294"/>
      <c r="E69" s="310"/>
      <c r="F69" s="300"/>
      <c r="G69" s="7" t="s">
        <v>477</v>
      </c>
      <c r="H69" s="75" t="s">
        <v>383</v>
      </c>
      <c r="I69" s="14">
        <v>12</v>
      </c>
      <c r="J69" s="231"/>
      <c r="K69" s="206"/>
    </row>
    <row r="70" spans="1:11" ht="47.25">
      <c r="A70" s="293"/>
      <c r="B70" s="293"/>
      <c r="C70" s="292" t="s">
        <v>478</v>
      </c>
      <c r="D70" s="292" t="s">
        <v>479</v>
      </c>
      <c r="E70" s="295">
        <v>9598</v>
      </c>
      <c r="F70" s="298" t="s">
        <v>480</v>
      </c>
      <c r="G70" s="7" t="s">
        <v>585</v>
      </c>
      <c r="H70" s="75">
        <v>43585</v>
      </c>
      <c r="I70" s="14">
        <v>1</v>
      </c>
      <c r="J70" s="231"/>
      <c r="K70" s="206"/>
    </row>
    <row r="71" spans="1:11" ht="31.5">
      <c r="A71" s="293"/>
      <c r="B71" s="293"/>
      <c r="C71" s="293"/>
      <c r="D71" s="293"/>
      <c r="E71" s="296"/>
      <c r="F71" s="299"/>
      <c r="G71" s="7" t="s">
        <v>586</v>
      </c>
      <c r="H71" s="75">
        <v>43615</v>
      </c>
      <c r="I71" s="14">
        <v>12</v>
      </c>
      <c r="J71" s="231"/>
      <c r="K71" s="206"/>
    </row>
    <row r="72" spans="1:11" ht="47.25">
      <c r="A72" s="293"/>
      <c r="B72" s="293"/>
      <c r="C72" s="294"/>
      <c r="D72" s="294"/>
      <c r="E72" s="297"/>
      <c r="F72" s="300"/>
      <c r="G72" s="7" t="s">
        <v>481</v>
      </c>
      <c r="H72" s="75" t="s">
        <v>383</v>
      </c>
      <c r="I72" s="14">
        <v>12</v>
      </c>
      <c r="J72" s="231"/>
      <c r="K72" s="206"/>
    </row>
    <row r="73" spans="1:11" ht="47.25">
      <c r="A73" s="293"/>
      <c r="B73" s="293"/>
      <c r="C73" s="292" t="s">
        <v>482</v>
      </c>
      <c r="D73" s="311" t="s">
        <v>483</v>
      </c>
      <c r="E73" s="305">
        <v>15</v>
      </c>
      <c r="F73" s="313" t="s">
        <v>484</v>
      </c>
      <c r="G73" s="7" t="s">
        <v>485</v>
      </c>
      <c r="H73" s="75" t="s">
        <v>383</v>
      </c>
      <c r="I73" s="140">
        <v>1</v>
      </c>
      <c r="J73" s="231"/>
      <c r="K73" s="206"/>
    </row>
    <row r="74" spans="1:11" ht="47.25">
      <c r="A74" s="293"/>
      <c r="B74" s="293"/>
      <c r="C74" s="293"/>
      <c r="D74" s="312"/>
      <c r="E74" s="310"/>
      <c r="F74" s="314"/>
      <c r="G74" s="7" t="s">
        <v>587</v>
      </c>
      <c r="H74" s="75" t="s">
        <v>383</v>
      </c>
      <c r="I74" s="14">
        <v>54</v>
      </c>
      <c r="J74" s="231"/>
      <c r="K74" s="206"/>
    </row>
    <row r="75" spans="1:11" ht="63">
      <c r="A75" s="293"/>
      <c r="B75" s="293"/>
      <c r="C75" s="293"/>
      <c r="D75" s="148" t="s">
        <v>486</v>
      </c>
      <c r="E75" s="14">
        <v>12</v>
      </c>
      <c r="F75" s="155" t="s">
        <v>487</v>
      </c>
      <c r="G75" s="7" t="s">
        <v>488</v>
      </c>
      <c r="H75" s="75" t="s">
        <v>383</v>
      </c>
      <c r="I75" s="14">
        <v>12</v>
      </c>
      <c r="J75" s="231"/>
      <c r="K75" s="206"/>
    </row>
    <row r="76" spans="1:11" ht="47.25">
      <c r="A76" s="293"/>
      <c r="B76" s="293"/>
      <c r="C76" s="293"/>
      <c r="D76" s="311" t="s">
        <v>489</v>
      </c>
      <c r="E76" s="305">
        <v>3</v>
      </c>
      <c r="F76" s="313" t="s">
        <v>490</v>
      </c>
      <c r="G76" s="7" t="s">
        <v>588</v>
      </c>
      <c r="H76" s="75" t="s">
        <v>371</v>
      </c>
      <c r="I76" s="14">
        <v>1</v>
      </c>
      <c r="J76" s="231"/>
      <c r="K76" s="206"/>
    </row>
    <row r="77" spans="1:11" ht="63">
      <c r="A77" s="293"/>
      <c r="B77" s="293"/>
      <c r="C77" s="293"/>
      <c r="D77" s="312"/>
      <c r="E77" s="310"/>
      <c r="F77" s="314"/>
      <c r="G77" s="7" t="s">
        <v>491</v>
      </c>
      <c r="H77" s="75" t="s">
        <v>383</v>
      </c>
      <c r="I77" s="14">
        <v>12</v>
      </c>
      <c r="J77" s="230"/>
      <c r="K77" s="206"/>
    </row>
    <row r="78" spans="1:11" ht="18">
      <c r="A78" s="293"/>
      <c r="B78" s="293"/>
      <c r="C78" s="293"/>
      <c r="D78" s="315" t="s">
        <v>492</v>
      </c>
      <c r="E78" s="316">
        <f>+I78+I79+I80</f>
        <v>1811838380</v>
      </c>
      <c r="F78" s="304" t="s">
        <v>493</v>
      </c>
      <c r="G78" s="7" t="s">
        <v>494</v>
      </c>
      <c r="H78" s="75" t="s">
        <v>383</v>
      </c>
      <c r="I78" s="81">
        <v>1161838380</v>
      </c>
      <c r="J78" s="229" t="s">
        <v>529</v>
      </c>
      <c r="K78" s="206"/>
    </row>
    <row r="79" spans="1:11" ht="18">
      <c r="A79" s="293"/>
      <c r="B79" s="293"/>
      <c r="C79" s="293"/>
      <c r="D79" s="315"/>
      <c r="E79" s="317"/>
      <c r="F79" s="304"/>
      <c r="G79" s="7" t="s">
        <v>495</v>
      </c>
      <c r="H79" s="75" t="s">
        <v>383</v>
      </c>
      <c r="I79" s="81">
        <v>150000000</v>
      </c>
      <c r="J79" s="231"/>
      <c r="K79" s="206"/>
    </row>
    <row r="80" spans="1:11" ht="31.5">
      <c r="A80" s="293"/>
      <c r="B80" s="293"/>
      <c r="C80" s="293"/>
      <c r="D80" s="315"/>
      <c r="E80" s="317"/>
      <c r="F80" s="304"/>
      <c r="G80" s="175" t="s">
        <v>496</v>
      </c>
      <c r="H80" s="75" t="s">
        <v>383</v>
      </c>
      <c r="I80" s="150">
        <v>500000000</v>
      </c>
      <c r="J80" s="231"/>
      <c r="K80" s="206"/>
    </row>
    <row r="81" spans="1:11" ht="63">
      <c r="A81" s="293"/>
      <c r="B81" s="293"/>
      <c r="C81" s="293"/>
      <c r="D81" s="149" t="s">
        <v>497</v>
      </c>
      <c r="E81" s="83">
        <v>2000</v>
      </c>
      <c r="F81" s="147" t="s">
        <v>498</v>
      </c>
      <c r="G81" s="175" t="s">
        <v>499</v>
      </c>
      <c r="H81" s="75" t="s">
        <v>383</v>
      </c>
      <c r="I81" s="146">
        <v>2000</v>
      </c>
      <c r="J81" s="231"/>
      <c r="K81" s="206"/>
    </row>
    <row r="82" spans="1:11" ht="78.75">
      <c r="A82" s="293"/>
      <c r="B82" s="293"/>
      <c r="C82" s="293"/>
      <c r="D82" s="149" t="s">
        <v>500</v>
      </c>
      <c r="E82" s="14">
        <v>4</v>
      </c>
      <c r="F82" s="147" t="s">
        <v>501</v>
      </c>
      <c r="G82" s="175" t="s">
        <v>502</v>
      </c>
      <c r="H82" s="75" t="s">
        <v>383</v>
      </c>
      <c r="I82" s="146">
        <v>4</v>
      </c>
      <c r="J82" s="230"/>
      <c r="K82" s="206"/>
    </row>
    <row r="83" spans="1:11" ht="63">
      <c r="A83" s="293"/>
      <c r="B83" s="293"/>
      <c r="C83" s="294"/>
      <c r="D83" s="149" t="s">
        <v>503</v>
      </c>
      <c r="E83" s="14">
        <v>700</v>
      </c>
      <c r="F83" s="152" t="s">
        <v>504</v>
      </c>
      <c r="G83" s="175" t="s">
        <v>505</v>
      </c>
      <c r="H83" s="82" t="s">
        <v>420</v>
      </c>
      <c r="I83" s="146">
        <v>700</v>
      </c>
      <c r="J83" s="229" t="s">
        <v>528</v>
      </c>
      <c r="K83" s="206"/>
    </row>
    <row r="84" spans="1:11" ht="78.75">
      <c r="A84" s="293"/>
      <c r="B84" s="293"/>
      <c r="C84" s="149" t="s">
        <v>506</v>
      </c>
      <c r="D84" s="192" t="s">
        <v>616</v>
      </c>
      <c r="E84" s="14">
        <v>150</v>
      </c>
      <c r="F84" s="147" t="s">
        <v>507</v>
      </c>
      <c r="G84" s="7" t="s">
        <v>508</v>
      </c>
      <c r="H84" s="75" t="s">
        <v>383</v>
      </c>
      <c r="I84" s="83">
        <v>150</v>
      </c>
      <c r="J84" s="231"/>
      <c r="K84" s="206"/>
    </row>
    <row r="85" spans="1:11" ht="31.5">
      <c r="A85" s="293"/>
      <c r="B85" s="293"/>
      <c r="C85" s="292" t="s">
        <v>509</v>
      </c>
      <c r="D85" s="292" t="s">
        <v>510</v>
      </c>
      <c r="E85" s="305">
        <v>430</v>
      </c>
      <c r="F85" s="298" t="s">
        <v>511</v>
      </c>
      <c r="G85" s="176" t="s">
        <v>512</v>
      </c>
      <c r="H85" s="75" t="s">
        <v>383</v>
      </c>
      <c r="I85" s="83">
        <v>28</v>
      </c>
      <c r="J85" s="231"/>
      <c r="K85" s="206"/>
    </row>
    <row r="86" spans="1:11" ht="31.5">
      <c r="A86" s="293"/>
      <c r="B86" s="293"/>
      <c r="C86" s="293"/>
      <c r="D86" s="293"/>
      <c r="E86" s="306"/>
      <c r="F86" s="299"/>
      <c r="G86" s="176" t="s">
        <v>513</v>
      </c>
      <c r="H86" s="75" t="s">
        <v>383</v>
      </c>
      <c r="I86" s="83">
        <v>350</v>
      </c>
      <c r="J86" s="231"/>
      <c r="K86" s="206"/>
    </row>
    <row r="87" spans="1:11" ht="31.5">
      <c r="A87" s="293"/>
      <c r="B87" s="293"/>
      <c r="C87" s="293"/>
      <c r="D87" s="293"/>
      <c r="E87" s="306"/>
      <c r="F87" s="299"/>
      <c r="G87" s="176" t="s">
        <v>514</v>
      </c>
      <c r="H87" s="75" t="s">
        <v>383</v>
      </c>
      <c r="I87" s="83">
        <v>28</v>
      </c>
      <c r="J87" s="231"/>
      <c r="K87" s="206"/>
    </row>
    <row r="88" spans="1:11" ht="31.5">
      <c r="A88" s="293"/>
      <c r="B88" s="293"/>
      <c r="C88" s="294"/>
      <c r="D88" s="294"/>
      <c r="E88" s="310"/>
      <c r="F88" s="300"/>
      <c r="G88" s="7" t="s">
        <v>515</v>
      </c>
      <c r="H88" s="75" t="s">
        <v>383</v>
      </c>
      <c r="I88" s="83">
        <v>24</v>
      </c>
      <c r="J88" s="231"/>
      <c r="K88" s="206"/>
    </row>
    <row r="89" spans="1:11" ht="78.75">
      <c r="A89" s="293"/>
      <c r="B89" s="293"/>
      <c r="C89" s="137" t="s">
        <v>516</v>
      </c>
      <c r="D89" s="137" t="s">
        <v>517</v>
      </c>
      <c r="E89" s="14">
        <v>15</v>
      </c>
      <c r="F89" s="151" t="s">
        <v>565</v>
      </c>
      <c r="G89" s="7" t="s">
        <v>518</v>
      </c>
      <c r="H89" s="75" t="s">
        <v>383</v>
      </c>
      <c r="I89" s="83">
        <v>15</v>
      </c>
      <c r="J89" s="231"/>
      <c r="K89" s="206"/>
    </row>
    <row r="90" spans="1:11" ht="63">
      <c r="A90" s="293"/>
      <c r="B90" s="293"/>
      <c r="C90" s="137" t="s">
        <v>519</v>
      </c>
      <c r="D90" s="137" t="s">
        <v>520</v>
      </c>
      <c r="E90" s="14">
        <v>5</v>
      </c>
      <c r="F90" s="141" t="s">
        <v>566</v>
      </c>
      <c r="G90" s="7" t="s">
        <v>521</v>
      </c>
      <c r="H90" s="75" t="s">
        <v>383</v>
      </c>
      <c r="I90" s="83">
        <v>5</v>
      </c>
      <c r="J90" s="231"/>
      <c r="K90" s="206"/>
    </row>
    <row r="91" spans="1:11" ht="63">
      <c r="A91" s="293"/>
      <c r="B91" s="293"/>
      <c r="C91" s="137" t="s">
        <v>589</v>
      </c>
      <c r="D91" s="137" t="s">
        <v>590</v>
      </c>
      <c r="E91" s="14">
        <v>3</v>
      </c>
      <c r="F91" s="141" t="s">
        <v>522</v>
      </c>
      <c r="G91" s="7" t="s">
        <v>523</v>
      </c>
      <c r="H91" s="75" t="s">
        <v>383</v>
      </c>
      <c r="I91" s="83">
        <v>3</v>
      </c>
      <c r="J91" s="231"/>
      <c r="K91" s="206"/>
    </row>
    <row r="92" spans="1:11" ht="47.25">
      <c r="A92" s="293"/>
      <c r="B92" s="294"/>
      <c r="C92" s="137" t="s">
        <v>524</v>
      </c>
      <c r="D92" s="137" t="s">
        <v>525</v>
      </c>
      <c r="E92" s="14">
        <v>2</v>
      </c>
      <c r="F92" s="147" t="s">
        <v>567</v>
      </c>
      <c r="G92" s="7" t="s">
        <v>526</v>
      </c>
      <c r="H92" s="75" t="s">
        <v>383</v>
      </c>
      <c r="I92" s="83">
        <v>2</v>
      </c>
      <c r="J92" s="230"/>
      <c r="K92" s="207"/>
    </row>
    <row r="93" spans="1:11" ht="18">
      <c r="A93" s="307" t="s">
        <v>210</v>
      </c>
      <c r="B93" s="308"/>
      <c r="C93" s="308"/>
      <c r="D93" s="308"/>
      <c r="E93" s="308"/>
      <c r="F93" s="308"/>
      <c r="G93" s="308"/>
      <c r="H93" s="308"/>
      <c r="I93" s="308"/>
      <c r="J93" s="309"/>
      <c r="K93" s="51">
        <f>SUM(K59:K92)+SUM(K9:K57)</f>
        <v>145870415978.3609</v>
      </c>
    </row>
    <row r="95" spans="1:11" ht="30" customHeight="1">
      <c r="J95" s="180"/>
    </row>
    <row r="96" spans="1:11" ht="30" customHeight="1">
      <c r="J96" s="178"/>
    </row>
    <row r="97" spans="10:10" ht="30" customHeight="1">
      <c r="J97" s="178"/>
    </row>
    <row r="98" spans="10:10" ht="30" customHeight="1">
      <c r="J98" s="179"/>
    </row>
    <row r="99" spans="10:10" ht="30" customHeight="1">
      <c r="J99" s="179"/>
    </row>
  </sheetData>
  <mergeCells count="124">
    <mergeCell ref="A93:J93"/>
    <mergeCell ref="C85:C88"/>
    <mergeCell ref="D85:D88"/>
    <mergeCell ref="E85:E88"/>
    <mergeCell ref="F85:F88"/>
    <mergeCell ref="J9:J29"/>
    <mergeCell ref="J59:J77"/>
    <mergeCell ref="J83:J92"/>
    <mergeCell ref="J78:J82"/>
    <mergeCell ref="C73:C83"/>
    <mergeCell ref="D73:D74"/>
    <mergeCell ref="E73:E74"/>
    <mergeCell ref="F73:F74"/>
    <mergeCell ref="D76:D77"/>
    <mergeCell ref="E76:E77"/>
    <mergeCell ref="F76:F77"/>
    <mergeCell ref="D78:D80"/>
    <mergeCell ref="E78:E80"/>
    <mergeCell ref="F78:F80"/>
    <mergeCell ref="F64:F66"/>
    <mergeCell ref="D67:D69"/>
    <mergeCell ref="E67:E69"/>
    <mergeCell ref="F67:F69"/>
    <mergeCell ref="C70:C72"/>
    <mergeCell ref="D70:D72"/>
    <mergeCell ref="E70:E72"/>
    <mergeCell ref="F70:F72"/>
    <mergeCell ref="A58:K58"/>
    <mergeCell ref="A59:A92"/>
    <mergeCell ref="B59:B92"/>
    <mergeCell ref="C59:C62"/>
    <mergeCell ref="D60:D62"/>
    <mergeCell ref="E60:E62"/>
    <mergeCell ref="F60:F62"/>
    <mergeCell ref="C64:C69"/>
    <mergeCell ref="D64:D66"/>
    <mergeCell ref="E64:E66"/>
    <mergeCell ref="J43:J57"/>
    <mergeCell ref="E51:E52"/>
    <mergeCell ref="F51:F52"/>
    <mergeCell ref="E53:E54"/>
    <mergeCell ref="F53:F54"/>
    <mergeCell ref="E45:E46"/>
    <mergeCell ref="F45:F46"/>
    <mergeCell ref="E47:E48"/>
    <mergeCell ref="F47:F48"/>
    <mergeCell ref="C40:C42"/>
    <mergeCell ref="D40:D42"/>
    <mergeCell ref="E40:E42"/>
    <mergeCell ref="F40:F42"/>
    <mergeCell ref="A43:A57"/>
    <mergeCell ref="B43:B57"/>
    <mergeCell ref="C43:C50"/>
    <mergeCell ref="D43:D44"/>
    <mergeCell ref="E43:E44"/>
    <mergeCell ref="F43:F44"/>
    <mergeCell ref="E49:E50"/>
    <mergeCell ref="F49:F50"/>
    <mergeCell ref="C51:C54"/>
    <mergeCell ref="D51:D54"/>
    <mergeCell ref="C55:C57"/>
    <mergeCell ref="D55:D57"/>
    <mergeCell ref="E55:E57"/>
    <mergeCell ref="F55:F57"/>
    <mergeCell ref="D45:D46"/>
    <mergeCell ref="D47:D48"/>
    <mergeCell ref="D49:D50"/>
    <mergeCell ref="D25:D28"/>
    <mergeCell ref="E25:E28"/>
    <mergeCell ref="F25:F28"/>
    <mergeCell ref="G26:G27"/>
    <mergeCell ref="E21:E22"/>
    <mergeCell ref="F21:F22"/>
    <mergeCell ref="D33:D39"/>
    <mergeCell ref="E33:E39"/>
    <mergeCell ref="F33:F39"/>
    <mergeCell ref="D17:D20"/>
    <mergeCell ref="E17:E20"/>
    <mergeCell ref="F17:F20"/>
    <mergeCell ref="G17:G18"/>
    <mergeCell ref="G19:G20"/>
    <mergeCell ref="K9:K13"/>
    <mergeCell ref="K14:K29"/>
    <mergeCell ref="A9:A29"/>
    <mergeCell ref="A30:A42"/>
    <mergeCell ref="B30:B42"/>
    <mergeCell ref="C30:C32"/>
    <mergeCell ref="D30:D32"/>
    <mergeCell ref="E30:E32"/>
    <mergeCell ref="F30:F32"/>
    <mergeCell ref="F9:F11"/>
    <mergeCell ref="C12:C13"/>
    <mergeCell ref="D12:D13"/>
    <mergeCell ref="E12:E13"/>
    <mergeCell ref="D23:D24"/>
    <mergeCell ref="E23:E24"/>
    <mergeCell ref="F23:F24"/>
    <mergeCell ref="J30:J42"/>
    <mergeCell ref="C33:C39"/>
    <mergeCell ref="C25:C28"/>
    <mergeCell ref="K30:K42"/>
    <mergeCell ref="K43:K57"/>
    <mergeCell ref="K59:K92"/>
    <mergeCell ref="A1:K3"/>
    <mergeCell ref="A4:K5"/>
    <mergeCell ref="A6:D6"/>
    <mergeCell ref="E6:G6"/>
    <mergeCell ref="H6:K6"/>
    <mergeCell ref="A7:K7"/>
    <mergeCell ref="F12:F13"/>
    <mergeCell ref="B14:B29"/>
    <mergeCell ref="C14:C15"/>
    <mergeCell ref="D14:D15"/>
    <mergeCell ref="E14:E15"/>
    <mergeCell ref="F14:F15"/>
    <mergeCell ref="C21:C24"/>
    <mergeCell ref="D21:D22"/>
    <mergeCell ref="H8:I8"/>
    <mergeCell ref="B9:B13"/>
    <mergeCell ref="C9:C11"/>
    <mergeCell ref="D9:D11"/>
    <mergeCell ref="E9:E11"/>
    <mergeCell ref="G14:G15"/>
    <mergeCell ref="C17:C20"/>
  </mergeCells>
  <printOptions horizontalCentered="1" verticalCentered="1"/>
  <pageMargins left="0.59055118110236227" right="0.39370078740157483" top="0.98425196850393704" bottom="0.78740157480314965" header="0.70866141732283472" footer="0.51181102362204722"/>
  <pageSetup scale="47" orientation="landscape" r:id="rId1"/>
  <headerFooter>
    <oddHeader>&amp;RVicepresidencia de Integración Productiva</oddHeader>
    <oddFooter>&amp;CPágina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23" zoomScaleNormal="100" zoomScalePageLayoutView="60" workbookViewId="0">
      <selection activeCell="G29" sqref="G29"/>
    </sheetView>
  </sheetViews>
  <sheetFormatPr baseColWidth="10" defaultColWidth="10.875" defaultRowHeight="30" customHeight="1"/>
  <cols>
    <col min="1" max="1" width="25.75" style="5" customWidth="1"/>
    <col min="2" max="2" width="20.5" style="5" customWidth="1"/>
    <col min="3" max="3" width="21.625" style="5" customWidth="1"/>
    <col min="4" max="4" width="30.5" style="5" customWidth="1"/>
    <col min="5" max="5" width="8.5" style="5" customWidth="1"/>
    <col min="6" max="6" width="29.75" style="5" customWidth="1"/>
    <col min="7" max="7" width="40.125" style="5" customWidth="1"/>
    <col min="8" max="8" width="9.625" style="5" bestFit="1" customWidth="1"/>
    <col min="9" max="9" width="8" style="5" customWidth="1"/>
    <col min="10" max="10" width="21.5" style="5" customWidth="1"/>
    <col min="11" max="11" width="16.125" style="5" customWidth="1"/>
    <col min="12" max="12" width="21" style="5" bestFit="1" customWidth="1"/>
    <col min="13" max="13" width="19.5" style="5" bestFit="1" customWidth="1"/>
    <col min="14" max="16384" width="10.875" style="5"/>
  </cols>
  <sheetData>
    <row r="1" spans="1:11" ht="18">
      <c r="A1" s="322" t="s">
        <v>12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8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11" s="6" customFormat="1" ht="15.75">
      <c r="A3" s="322"/>
      <c r="B3" s="322"/>
      <c r="C3" s="322"/>
      <c r="D3" s="322"/>
      <c r="E3" s="322"/>
      <c r="F3" s="322"/>
      <c r="G3" s="322"/>
      <c r="H3" s="322"/>
      <c r="I3" s="322"/>
      <c r="J3" s="322"/>
      <c r="K3" s="322"/>
    </row>
    <row r="4" spans="1:11" customFormat="1" ht="23.25">
      <c r="A4" s="323" t="s">
        <v>9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</row>
    <row r="5" spans="1:11" s="4" customFormat="1" ht="15">
      <c r="A5" s="324" t="s">
        <v>11</v>
      </c>
      <c r="B5" s="324"/>
      <c r="C5" s="324"/>
      <c r="D5" s="324"/>
      <c r="E5" s="325" t="s">
        <v>554</v>
      </c>
      <c r="F5" s="325"/>
      <c r="G5" s="325"/>
      <c r="H5" s="326" t="s">
        <v>10</v>
      </c>
      <c r="I5" s="326"/>
      <c r="J5" s="326"/>
      <c r="K5" s="326"/>
    </row>
    <row r="6" spans="1:11" s="4" customFormat="1" ht="18.75" customHeight="1">
      <c r="A6" s="228" t="s">
        <v>538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s="4" customFormat="1" ht="31.5">
      <c r="A7" s="1" t="s">
        <v>77</v>
      </c>
      <c r="B7" s="29" t="s">
        <v>0</v>
      </c>
      <c r="C7" s="29" t="s">
        <v>1</v>
      </c>
      <c r="D7" s="29" t="s">
        <v>2</v>
      </c>
      <c r="E7" s="29" t="s">
        <v>3</v>
      </c>
      <c r="F7" s="3" t="s">
        <v>4</v>
      </c>
      <c r="G7" s="29" t="s">
        <v>5</v>
      </c>
      <c r="H7" s="234" t="s">
        <v>6</v>
      </c>
      <c r="I7" s="234"/>
      <c r="J7" s="29" t="s">
        <v>7</v>
      </c>
      <c r="K7" s="29" t="s">
        <v>8</v>
      </c>
    </row>
    <row r="8" spans="1:11" s="4" customFormat="1" ht="47.25">
      <c r="A8" s="327" t="s">
        <v>305</v>
      </c>
      <c r="B8" s="327" t="s">
        <v>306</v>
      </c>
      <c r="C8" s="327" t="s">
        <v>307</v>
      </c>
      <c r="D8" s="61" t="s">
        <v>308</v>
      </c>
      <c r="E8" s="80">
        <v>50</v>
      </c>
      <c r="F8" s="65" t="s">
        <v>309</v>
      </c>
      <c r="G8" s="90" t="s">
        <v>310</v>
      </c>
      <c r="H8" s="89" t="s">
        <v>383</v>
      </c>
      <c r="I8" s="85">
        <v>50</v>
      </c>
      <c r="J8" s="301" t="s">
        <v>533</v>
      </c>
      <c r="K8" s="328">
        <f>85211210720</f>
        <v>85211210720</v>
      </c>
    </row>
    <row r="9" spans="1:11" ht="123.75" customHeight="1">
      <c r="A9" s="327"/>
      <c r="B9" s="327"/>
      <c r="C9" s="327"/>
      <c r="D9" s="61" t="s">
        <v>319</v>
      </c>
      <c r="E9" s="64">
        <v>1</v>
      </c>
      <c r="F9" s="65" t="s">
        <v>311</v>
      </c>
      <c r="G9" s="90" t="s">
        <v>312</v>
      </c>
      <c r="H9" s="89" t="s">
        <v>383</v>
      </c>
      <c r="I9" s="64">
        <v>1</v>
      </c>
      <c r="J9" s="302"/>
      <c r="K9" s="328"/>
    </row>
    <row r="10" spans="1:11" ht="47.25">
      <c r="A10" s="327"/>
      <c r="B10" s="327"/>
      <c r="C10" s="327"/>
      <c r="D10" s="61" t="s">
        <v>313</v>
      </c>
      <c r="E10" s="80">
        <v>20</v>
      </c>
      <c r="F10" s="65" t="s">
        <v>314</v>
      </c>
      <c r="G10" s="90" t="s">
        <v>315</v>
      </c>
      <c r="H10" s="89" t="s">
        <v>383</v>
      </c>
      <c r="I10" s="85">
        <v>20</v>
      </c>
      <c r="J10" s="302"/>
      <c r="K10" s="328"/>
    </row>
    <row r="11" spans="1:11" ht="47.25">
      <c r="A11" s="327"/>
      <c r="B11" s="327"/>
      <c r="C11" s="327"/>
      <c r="D11" s="61" t="s">
        <v>316</v>
      </c>
      <c r="E11" s="83">
        <v>3626</v>
      </c>
      <c r="F11" s="64" t="s">
        <v>317</v>
      </c>
      <c r="G11" s="90" t="s">
        <v>318</v>
      </c>
      <c r="H11" s="89" t="s">
        <v>383</v>
      </c>
      <c r="I11" s="83">
        <v>3626</v>
      </c>
      <c r="J11" s="318"/>
      <c r="K11" s="328"/>
    </row>
    <row r="12" spans="1:11" ht="94.5">
      <c r="A12" s="301" t="s">
        <v>305</v>
      </c>
      <c r="B12" s="329" t="s">
        <v>320</v>
      </c>
      <c r="C12" s="319" t="s">
        <v>321</v>
      </c>
      <c r="D12" s="329" t="s">
        <v>322</v>
      </c>
      <c r="E12" s="333">
        <f>+I12+I13+I14+I15</f>
        <v>227</v>
      </c>
      <c r="F12" s="340" t="s">
        <v>352</v>
      </c>
      <c r="G12" s="36" t="s">
        <v>323</v>
      </c>
      <c r="H12" s="86" t="s">
        <v>371</v>
      </c>
      <c r="I12" s="71">
        <v>15</v>
      </c>
      <c r="J12" s="319" t="s">
        <v>534</v>
      </c>
      <c r="K12" s="336">
        <v>1627092872</v>
      </c>
    </row>
    <row r="13" spans="1:11" ht="63">
      <c r="A13" s="302"/>
      <c r="B13" s="330"/>
      <c r="C13" s="331"/>
      <c r="D13" s="329"/>
      <c r="E13" s="334"/>
      <c r="F13" s="340"/>
      <c r="G13" s="36" t="s">
        <v>324</v>
      </c>
      <c r="H13" s="89" t="s">
        <v>383</v>
      </c>
      <c r="I13" s="71">
        <v>77</v>
      </c>
      <c r="J13" s="320"/>
      <c r="K13" s="336"/>
    </row>
    <row r="14" spans="1:11" ht="94.5">
      <c r="A14" s="302"/>
      <c r="B14" s="330"/>
      <c r="C14" s="331"/>
      <c r="D14" s="329"/>
      <c r="E14" s="334"/>
      <c r="F14" s="340"/>
      <c r="G14" s="36" t="s">
        <v>325</v>
      </c>
      <c r="H14" s="89" t="s">
        <v>383</v>
      </c>
      <c r="I14" s="72">
        <v>95</v>
      </c>
      <c r="J14" s="320"/>
      <c r="K14" s="336"/>
    </row>
    <row r="15" spans="1:11" ht="78.75">
      <c r="A15" s="302"/>
      <c r="B15" s="330"/>
      <c r="C15" s="331"/>
      <c r="D15" s="329"/>
      <c r="E15" s="335"/>
      <c r="F15" s="340"/>
      <c r="G15" s="36" t="s">
        <v>326</v>
      </c>
      <c r="H15" s="89" t="s">
        <v>383</v>
      </c>
      <c r="I15" s="71">
        <v>40</v>
      </c>
      <c r="J15" s="320"/>
      <c r="K15" s="336"/>
    </row>
    <row r="16" spans="1:11" ht="63">
      <c r="A16" s="302"/>
      <c r="B16" s="330"/>
      <c r="C16" s="331"/>
      <c r="D16" s="337" t="s">
        <v>327</v>
      </c>
      <c r="E16" s="338">
        <v>4</v>
      </c>
      <c r="F16" s="339" t="s">
        <v>328</v>
      </c>
      <c r="G16" s="36" t="s">
        <v>329</v>
      </c>
      <c r="H16" s="86" t="s">
        <v>371</v>
      </c>
      <c r="I16" s="87">
        <v>1</v>
      </c>
      <c r="J16" s="320"/>
      <c r="K16" s="336"/>
    </row>
    <row r="17" spans="1:13" ht="63">
      <c r="A17" s="302"/>
      <c r="B17" s="330"/>
      <c r="C17" s="331"/>
      <c r="D17" s="337"/>
      <c r="E17" s="338"/>
      <c r="F17" s="337"/>
      <c r="G17" s="36" t="s">
        <v>330</v>
      </c>
      <c r="H17" s="86" t="s">
        <v>378</v>
      </c>
      <c r="I17" s="87">
        <v>1</v>
      </c>
      <c r="J17" s="320"/>
      <c r="K17" s="336"/>
    </row>
    <row r="18" spans="1:13" ht="63">
      <c r="A18" s="302"/>
      <c r="B18" s="330"/>
      <c r="C18" s="331"/>
      <c r="D18" s="337"/>
      <c r="E18" s="338"/>
      <c r="F18" s="337"/>
      <c r="G18" s="36" t="s">
        <v>331</v>
      </c>
      <c r="H18" s="86" t="s">
        <v>372</v>
      </c>
      <c r="I18" s="87">
        <v>1</v>
      </c>
      <c r="J18" s="320"/>
      <c r="K18" s="336"/>
    </row>
    <row r="19" spans="1:13" ht="63">
      <c r="A19" s="302"/>
      <c r="B19" s="330"/>
      <c r="C19" s="331"/>
      <c r="D19" s="337"/>
      <c r="E19" s="338"/>
      <c r="F19" s="337"/>
      <c r="G19" s="36" t="s">
        <v>332</v>
      </c>
      <c r="H19" s="89" t="s">
        <v>383</v>
      </c>
      <c r="I19" s="87">
        <v>1</v>
      </c>
      <c r="J19" s="320"/>
      <c r="K19" s="336"/>
    </row>
    <row r="20" spans="1:13" ht="47.25">
      <c r="A20" s="302"/>
      <c r="B20" s="330"/>
      <c r="C20" s="331"/>
      <c r="D20" s="337" t="s">
        <v>333</v>
      </c>
      <c r="E20" s="338">
        <v>4</v>
      </c>
      <c r="F20" s="339" t="s">
        <v>334</v>
      </c>
      <c r="G20" s="36" t="s">
        <v>335</v>
      </c>
      <c r="H20" s="88" t="s">
        <v>371</v>
      </c>
      <c r="I20" s="87">
        <v>1</v>
      </c>
      <c r="J20" s="320"/>
      <c r="K20" s="336"/>
    </row>
    <row r="21" spans="1:13" ht="47.25">
      <c r="A21" s="302"/>
      <c r="B21" s="330"/>
      <c r="C21" s="331"/>
      <c r="D21" s="337"/>
      <c r="E21" s="338"/>
      <c r="F21" s="337"/>
      <c r="G21" s="36" t="s">
        <v>336</v>
      </c>
      <c r="H21" s="88" t="s">
        <v>378</v>
      </c>
      <c r="I21" s="87">
        <v>1</v>
      </c>
      <c r="J21" s="320"/>
      <c r="K21" s="336"/>
    </row>
    <row r="22" spans="1:13" ht="47.25">
      <c r="A22" s="302"/>
      <c r="B22" s="330"/>
      <c r="C22" s="331"/>
      <c r="D22" s="337"/>
      <c r="E22" s="338"/>
      <c r="F22" s="337"/>
      <c r="G22" s="36" t="s">
        <v>337</v>
      </c>
      <c r="H22" s="88" t="s">
        <v>372</v>
      </c>
      <c r="I22" s="87">
        <v>1</v>
      </c>
      <c r="J22" s="320"/>
      <c r="K22" s="336"/>
    </row>
    <row r="23" spans="1:13" ht="47.25">
      <c r="A23" s="318"/>
      <c r="B23" s="330"/>
      <c r="C23" s="332"/>
      <c r="D23" s="337"/>
      <c r="E23" s="338"/>
      <c r="F23" s="337"/>
      <c r="G23" s="36" t="s">
        <v>338</v>
      </c>
      <c r="H23" s="89" t="s">
        <v>383</v>
      </c>
      <c r="I23" s="87">
        <v>1</v>
      </c>
      <c r="J23" s="321"/>
      <c r="K23" s="336"/>
    </row>
    <row r="24" spans="1:13" ht="31.5">
      <c r="A24" s="301" t="s">
        <v>305</v>
      </c>
      <c r="B24" s="292" t="s">
        <v>339</v>
      </c>
      <c r="C24" s="315" t="s">
        <v>340</v>
      </c>
      <c r="D24" s="292" t="s">
        <v>341</v>
      </c>
      <c r="E24" s="315">
        <v>10</v>
      </c>
      <c r="F24" s="327" t="s">
        <v>537</v>
      </c>
      <c r="G24" s="91" t="s">
        <v>342</v>
      </c>
      <c r="H24" s="70" t="s">
        <v>420</v>
      </c>
      <c r="I24" s="12">
        <v>10</v>
      </c>
      <c r="J24" s="229" t="s">
        <v>535</v>
      </c>
      <c r="K24" s="341">
        <v>3188400000</v>
      </c>
    </row>
    <row r="25" spans="1:13" ht="47.25">
      <c r="A25" s="302"/>
      <c r="B25" s="293"/>
      <c r="C25" s="315"/>
      <c r="D25" s="294"/>
      <c r="E25" s="315"/>
      <c r="F25" s="327"/>
      <c r="G25" s="92" t="s">
        <v>343</v>
      </c>
      <c r="H25" s="89" t="s">
        <v>383</v>
      </c>
      <c r="I25" s="12">
        <v>10</v>
      </c>
      <c r="J25" s="231"/>
      <c r="K25" s="342"/>
    </row>
    <row r="26" spans="1:13" ht="63">
      <c r="A26" s="302"/>
      <c r="B26" s="293"/>
      <c r="C26" s="62" t="s">
        <v>344</v>
      </c>
      <c r="D26" s="62" t="s">
        <v>353</v>
      </c>
      <c r="E26" s="64">
        <v>1</v>
      </c>
      <c r="F26" s="61" t="s">
        <v>345</v>
      </c>
      <c r="G26" s="91" t="s">
        <v>346</v>
      </c>
      <c r="H26" s="89" t="s">
        <v>383</v>
      </c>
      <c r="I26" s="65">
        <v>1</v>
      </c>
      <c r="J26" s="231"/>
      <c r="K26" s="342"/>
    </row>
    <row r="27" spans="1:13" ht="63">
      <c r="A27" s="302"/>
      <c r="B27" s="293"/>
      <c r="C27" s="292" t="s">
        <v>347</v>
      </c>
      <c r="D27" s="292" t="s">
        <v>591</v>
      </c>
      <c r="E27" s="305">
        <v>50</v>
      </c>
      <c r="F27" s="301" t="s">
        <v>354</v>
      </c>
      <c r="G27" s="91" t="s">
        <v>617</v>
      </c>
      <c r="H27" s="89" t="s">
        <v>420</v>
      </c>
      <c r="I27" s="195">
        <v>5</v>
      </c>
      <c r="J27" s="231"/>
      <c r="K27" s="342"/>
    </row>
    <row r="28" spans="1:13" ht="100.5" customHeight="1">
      <c r="A28" s="302"/>
      <c r="B28" s="293"/>
      <c r="C28" s="294"/>
      <c r="D28" s="294"/>
      <c r="E28" s="310"/>
      <c r="F28" s="318"/>
      <c r="G28" s="91" t="s">
        <v>592</v>
      </c>
      <c r="H28" s="89" t="s">
        <v>383</v>
      </c>
      <c r="I28" s="69">
        <v>50</v>
      </c>
      <c r="J28" s="231"/>
      <c r="K28" s="342"/>
    </row>
    <row r="29" spans="1:13" ht="63">
      <c r="A29" s="302"/>
      <c r="B29" s="293"/>
      <c r="C29" s="62" t="s">
        <v>348</v>
      </c>
      <c r="D29" s="62" t="s">
        <v>349</v>
      </c>
      <c r="E29" s="64">
        <v>1</v>
      </c>
      <c r="F29" s="61" t="s">
        <v>552</v>
      </c>
      <c r="G29" s="91" t="s">
        <v>553</v>
      </c>
      <c r="H29" s="89" t="s">
        <v>383</v>
      </c>
      <c r="I29" s="64">
        <v>1</v>
      </c>
      <c r="J29" s="231"/>
      <c r="K29" s="342"/>
      <c r="L29" s="190"/>
    </row>
    <row r="30" spans="1:13" ht="82.5" customHeight="1">
      <c r="A30" s="318"/>
      <c r="B30" s="294"/>
      <c r="C30" s="62" t="s">
        <v>350</v>
      </c>
      <c r="D30" s="62" t="s">
        <v>351</v>
      </c>
      <c r="E30" s="80">
        <v>50</v>
      </c>
      <c r="F30" s="61" t="s">
        <v>536</v>
      </c>
      <c r="G30" s="90" t="s">
        <v>618</v>
      </c>
      <c r="H30" s="89" t="s">
        <v>383</v>
      </c>
      <c r="I30" s="80">
        <v>50</v>
      </c>
      <c r="J30" s="230"/>
      <c r="K30" s="343"/>
    </row>
    <row r="31" spans="1:13" ht="18">
      <c r="A31" s="307" t="s">
        <v>210</v>
      </c>
      <c r="B31" s="308"/>
      <c r="C31" s="308"/>
      <c r="D31" s="308"/>
      <c r="E31" s="308"/>
      <c r="F31" s="308"/>
      <c r="G31" s="308"/>
      <c r="H31" s="308"/>
      <c r="I31" s="308"/>
      <c r="J31" s="309"/>
      <c r="K31" s="51">
        <f>SUM(K8:K30)</f>
        <v>90026703592</v>
      </c>
    </row>
    <row r="32" spans="1:13" ht="30" customHeight="1">
      <c r="M32" s="178"/>
    </row>
    <row r="33" spans="11:13" ht="30" customHeight="1">
      <c r="K33" s="193"/>
      <c r="M33" s="178"/>
    </row>
    <row r="35" spans="11:13" ht="30" customHeight="1">
      <c r="M35" s="179"/>
    </row>
  </sheetData>
  <mergeCells count="39">
    <mergeCell ref="A31:J31"/>
    <mergeCell ref="K24:K30"/>
    <mergeCell ref="A24:A30"/>
    <mergeCell ref="B24:B30"/>
    <mergeCell ref="C24:C25"/>
    <mergeCell ref="D24:D25"/>
    <mergeCell ref="E24:E25"/>
    <mergeCell ref="F24:F25"/>
    <mergeCell ref="C27:C28"/>
    <mergeCell ref="D27:D28"/>
    <mergeCell ref="E27:E28"/>
    <mergeCell ref="F27:F28"/>
    <mergeCell ref="C12:C23"/>
    <mergeCell ref="D12:D15"/>
    <mergeCell ref="E12:E15"/>
    <mergeCell ref="K12:K23"/>
    <mergeCell ref="D16:D19"/>
    <mergeCell ref="E16:E19"/>
    <mergeCell ref="F16:F19"/>
    <mergeCell ref="D20:D23"/>
    <mergeCell ref="E20:E23"/>
    <mergeCell ref="F20:F23"/>
    <mergeCell ref="F12:F15"/>
    <mergeCell ref="A6:K6"/>
    <mergeCell ref="J8:J11"/>
    <mergeCell ref="J12:J23"/>
    <mergeCell ref="J24:J30"/>
    <mergeCell ref="A1:K3"/>
    <mergeCell ref="A4:K4"/>
    <mergeCell ref="A5:D5"/>
    <mergeCell ref="E5:G5"/>
    <mergeCell ref="H5:K5"/>
    <mergeCell ref="H7:I7"/>
    <mergeCell ref="A8:A11"/>
    <mergeCell ref="B8:B11"/>
    <mergeCell ref="C8:C11"/>
    <mergeCell ref="K8:K11"/>
    <mergeCell ref="A12:A23"/>
    <mergeCell ref="B12:B23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r:id="rId1"/>
  <headerFooter>
    <oddHeader>&amp;RVicepresidencia de Proyectos</oddHeader>
    <oddFooter>&amp;CPágina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90" zoomScaleNormal="90" zoomScalePageLayoutView="60" workbookViewId="0">
      <selection activeCell="L10" sqref="L10"/>
    </sheetView>
  </sheetViews>
  <sheetFormatPr baseColWidth="10" defaultColWidth="10.875" defaultRowHeight="30" customHeight="1"/>
  <cols>
    <col min="1" max="1" width="22" style="5" customWidth="1"/>
    <col min="2" max="2" width="14.5" style="5" customWidth="1"/>
    <col min="3" max="3" width="35.875" style="5" customWidth="1"/>
    <col min="4" max="4" width="22.75" style="5" customWidth="1"/>
    <col min="5" max="5" width="9.125" style="5" customWidth="1"/>
    <col min="6" max="6" width="29.625" style="5" customWidth="1"/>
    <col min="7" max="7" width="40.25" style="5" customWidth="1"/>
    <col min="8" max="8" width="10" style="5" customWidth="1"/>
    <col min="9" max="9" width="8" style="5" customWidth="1"/>
    <col min="10" max="10" width="20" style="5" customWidth="1"/>
    <col min="11" max="11" width="14.5" style="5" bestFit="1" customWidth="1"/>
    <col min="12" max="12" width="18.875" style="5" bestFit="1" customWidth="1"/>
    <col min="13" max="16384" width="10.875" style="5"/>
  </cols>
  <sheetData>
    <row r="1" spans="1:12" ht="18">
      <c r="A1" s="208" t="s">
        <v>12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</row>
    <row r="2" spans="1:12" ht="18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2" s="6" customFormat="1" ht="15.75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2" customFormat="1" ht="15.75">
      <c r="A4" s="217" t="s">
        <v>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2" customFormat="1" ht="16.5" thickBot="1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2" s="4" customFormat="1" ht="15.75" thickBot="1">
      <c r="A6" s="219" t="s">
        <v>11</v>
      </c>
      <c r="B6" s="220"/>
      <c r="C6" s="220"/>
      <c r="D6" s="221"/>
      <c r="E6" s="222" t="s">
        <v>554</v>
      </c>
      <c r="F6" s="223"/>
      <c r="G6" s="224"/>
      <c r="H6" s="225" t="s">
        <v>10</v>
      </c>
      <c r="I6" s="226"/>
      <c r="J6" s="226"/>
      <c r="K6" s="227"/>
    </row>
    <row r="7" spans="1:12" s="4" customFormat="1" ht="18.75" customHeight="1">
      <c r="A7" s="228" t="s">
        <v>38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2" s="4" customFormat="1" ht="31.5">
      <c r="A8" s="1" t="s">
        <v>77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234" t="s">
        <v>6</v>
      </c>
      <c r="I8" s="234"/>
      <c r="J8" s="27" t="s">
        <v>7</v>
      </c>
      <c r="K8" s="27" t="s">
        <v>288</v>
      </c>
    </row>
    <row r="9" spans="1:12" s="4" customFormat="1" ht="78.75">
      <c r="A9" s="347" t="s">
        <v>551</v>
      </c>
      <c r="B9" s="350" t="s">
        <v>289</v>
      </c>
      <c r="C9" s="25" t="s">
        <v>290</v>
      </c>
      <c r="D9" s="25" t="s">
        <v>291</v>
      </c>
      <c r="E9" s="45">
        <v>11</v>
      </c>
      <c r="F9" s="49" t="s">
        <v>302</v>
      </c>
      <c r="G9" s="30" t="s">
        <v>292</v>
      </c>
      <c r="H9" s="44" t="s">
        <v>383</v>
      </c>
      <c r="I9" s="45">
        <v>11</v>
      </c>
      <c r="J9" s="353" t="s">
        <v>293</v>
      </c>
      <c r="K9" s="344">
        <v>1364201040</v>
      </c>
    </row>
    <row r="10" spans="1:12" ht="78.75">
      <c r="A10" s="348"/>
      <c r="B10" s="351"/>
      <c r="C10" s="25" t="s">
        <v>294</v>
      </c>
      <c r="D10" s="25" t="s">
        <v>295</v>
      </c>
      <c r="E10" s="26">
        <v>11</v>
      </c>
      <c r="F10" s="49" t="s">
        <v>300</v>
      </c>
      <c r="G10" s="30" t="s">
        <v>296</v>
      </c>
      <c r="H10" s="44" t="s">
        <v>383</v>
      </c>
      <c r="I10" s="45">
        <v>11</v>
      </c>
      <c r="J10" s="354"/>
      <c r="K10" s="345"/>
      <c r="L10" s="188"/>
    </row>
    <row r="11" spans="1:12" ht="31.5">
      <c r="A11" s="349"/>
      <c r="B11" s="352"/>
      <c r="C11" s="25" t="s">
        <v>297</v>
      </c>
      <c r="D11" s="25" t="s">
        <v>298</v>
      </c>
      <c r="E11" s="26">
        <v>11</v>
      </c>
      <c r="F11" s="49" t="s">
        <v>301</v>
      </c>
      <c r="G11" s="30" t="s">
        <v>299</v>
      </c>
      <c r="H11" s="44" t="s">
        <v>383</v>
      </c>
      <c r="I11" s="45">
        <v>11</v>
      </c>
      <c r="J11" s="355"/>
      <c r="K11" s="346"/>
    </row>
    <row r="12" spans="1:12" ht="18">
      <c r="A12" s="307" t="s">
        <v>210</v>
      </c>
      <c r="B12" s="308"/>
      <c r="C12" s="308"/>
      <c r="D12" s="308"/>
      <c r="E12" s="308"/>
      <c r="F12" s="308"/>
      <c r="G12" s="308"/>
      <c r="H12" s="308"/>
      <c r="I12" s="308"/>
      <c r="J12" s="309"/>
      <c r="K12" s="51">
        <f>SUM(K9:K11)</f>
        <v>1364201040</v>
      </c>
    </row>
    <row r="13" spans="1:12" ht="30" customHeight="1">
      <c r="E13" s="59"/>
      <c r="F13" s="60"/>
    </row>
  </sheetData>
  <mergeCells count="12">
    <mergeCell ref="A7:K7"/>
    <mergeCell ref="A1:K3"/>
    <mergeCell ref="A4:K5"/>
    <mergeCell ref="A6:D6"/>
    <mergeCell ref="E6:G6"/>
    <mergeCell ref="H6:K6"/>
    <mergeCell ref="K9:K11"/>
    <mergeCell ref="H8:I8"/>
    <mergeCell ref="A12:J12"/>
    <mergeCell ref="A9:A11"/>
    <mergeCell ref="B9:B11"/>
    <mergeCell ref="J9:J11"/>
  </mergeCells>
  <printOptions horizontalCentered="1"/>
  <pageMargins left="0.59055118110236227" right="0.39370078740157483" top="0.74803149606299213" bottom="0.74803149606299213" header="0.31496062992125984" footer="0.31496062992125984"/>
  <pageSetup scale="50" fitToHeight="0" orientation="landscape" r:id="rId1"/>
  <headerFooter>
    <oddHeader>&amp;RVicepresidencia de Gestión Contractual</oddHeader>
    <oddFooter>&amp;CPágina 1/1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topLeftCell="A60" zoomScale="80" zoomScaleNormal="80" zoomScalePageLayoutView="60" workbookViewId="0">
      <selection activeCell="K61" sqref="K61:K63"/>
    </sheetView>
  </sheetViews>
  <sheetFormatPr baseColWidth="10" defaultColWidth="10.875" defaultRowHeight="30" customHeight="1"/>
  <cols>
    <col min="1" max="1" width="21.375" style="5" customWidth="1"/>
    <col min="2" max="2" width="21" style="5" customWidth="1"/>
    <col min="3" max="3" width="25.125" style="5" customWidth="1"/>
    <col min="4" max="4" width="24.5" style="5" customWidth="1"/>
    <col min="5" max="5" width="9" style="5" customWidth="1"/>
    <col min="6" max="6" width="35.25" style="5" customWidth="1"/>
    <col min="7" max="7" width="41.625" style="5" customWidth="1"/>
    <col min="8" max="8" width="11.5" style="5" customWidth="1"/>
    <col min="9" max="9" width="6.625" style="5" customWidth="1"/>
    <col min="10" max="10" width="14" style="5" customWidth="1"/>
    <col min="11" max="11" width="23" style="5" customWidth="1"/>
    <col min="12" max="12" width="10.875" style="5"/>
    <col min="13" max="13" width="20.125" style="5" bestFit="1" customWidth="1"/>
    <col min="14" max="16384" width="10.875" style="5"/>
  </cols>
  <sheetData>
    <row r="1" spans="1:11" ht="18">
      <c r="A1" s="208" t="s">
        <v>12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</row>
    <row r="2" spans="1:11" ht="18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1" s="6" customFormat="1" ht="15.75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customFormat="1" ht="15.75">
      <c r="A4" s="217" t="s">
        <v>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customFormat="1" ht="16.5" thickBot="1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1" s="4" customFormat="1" ht="15.75" thickBot="1">
      <c r="A6" s="219" t="s">
        <v>11</v>
      </c>
      <c r="B6" s="220"/>
      <c r="C6" s="220"/>
      <c r="D6" s="221"/>
      <c r="E6" s="222" t="s">
        <v>554</v>
      </c>
      <c r="F6" s="223"/>
      <c r="G6" s="224"/>
      <c r="H6" s="225" t="s">
        <v>10</v>
      </c>
      <c r="I6" s="226"/>
      <c r="J6" s="226"/>
      <c r="K6" s="227"/>
    </row>
    <row r="7" spans="1:11" s="4" customFormat="1" ht="18.75">
      <c r="A7" s="228" t="s">
        <v>38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1" s="4" customFormat="1" ht="31.5">
      <c r="A8" s="1" t="s">
        <v>77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419" t="s">
        <v>6</v>
      </c>
      <c r="I8" s="420"/>
      <c r="J8" s="27" t="s">
        <v>7</v>
      </c>
      <c r="K8" s="27" t="s">
        <v>8</v>
      </c>
    </row>
    <row r="9" spans="1:11" ht="47.25">
      <c r="A9" s="421" t="s">
        <v>551</v>
      </c>
      <c r="B9" s="238" t="s">
        <v>113</v>
      </c>
      <c r="C9" s="424" t="s">
        <v>93</v>
      </c>
      <c r="D9" s="424" t="s">
        <v>94</v>
      </c>
      <c r="E9" s="425">
        <v>1</v>
      </c>
      <c r="F9" s="398" t="s">
        <v>95</v>
      </c>
      <c r="G9" s="93" t="s">
        <v>96</v>
      </c>
      <c r="H9" s="94" t="s">
        <v>383</v>
      </c>
      <c r="I9" s="95">
        <v>3</v>
      </c>
      <c r="J9" s="388" t="s">
        <v>97</v>
      </c>
      <c r="K9" s="399">
        <f>30000000+367718228</f>
        <v>397718228</v>
      </c>
    </row>
    <row r="10" spans="1:11" ht="31.5">
      <c r="A10" s="422"/>
      <c r="B10" s="239"/>
      <c r="C10" s="424"/>
      <c r="D10" s="424"/>
      <c r="E10" s="425"/>
      <c r="F10" s="398"/>
      <c r="G10" s="93" t="s">
        <v>98</v>
      </c>
      <c r="H10" s="94" t="s">
        <v>383</v>
      </c>
      <c r="I10" s="96">
        <v>1</v>
      </c>
      <c r="J10" s="389"/>
      <c r="K10" s="399"/>
    </row>
    <row r="11" spans="1:11" ht="47.25">
      <c r="A11" s="422"/>
      <c r="B11" s="239"/>
      <c r="C11" s="424"/>
      <c r="D11" s="424"/>
      <c r="E11" s="425"/>
      <c r="F11" s="398"/>
      <c r="G11" s="93" t="s">
        <v>99</v>
      </c>
      <c r="H11" s="94" t="s">
        <v>383</v>
      </c>
      <c r="I11" s="95">
        <v>1</v>
      </c>
      <c r="J11" s="389"/>
      <c r="K11" s="399"/>
    </row>
    <row r="12" spans="1:11" ht="31.5">
      <c r="A12" s="422"/>
      <c r="B12" s="239"/>
      <c r="C12" s="424"/>
      <c r="D12" s="424"/>
      <c r="E12" s="425"/>
      <c r="F12" s="398"/>
      <c r="G12" s="93" t="s">
        <v>100</v>
      </c>
      <c r="H12" s="94" t="s">
        <v>383</v>
      </c>
      <c r="I12" s="95">
        <v>1</v>
      </c>
      <c r="J12" s="389"/>
      <c r="K12" s="399"/>
    </row>
    <row r="13" spans="1:11" ht="47.25">
      <c r="A13" s="422"/>
      <c r="B13" s="239"/>
      <c r="C13" s="229" t="s">
        <v>101</v>
      </c>
      <c r="D13" s="229" t="s">
        <v>101</v>
      </c>
      <c r="E13" s="232">
        <v>1</v>
      </c>
      <c r="F13" s="232" t="s">
        <v>102</v>
      </c>
      <c r="G13" s="98" t="s">
        <v>103</v>
      </c>
      <c r="H13" s="94" t="s">
        <v>383</v>
      </c>
      <c r="I13" s="99">
        <v>3</v>
      </c>
      <c r="J13" s="389"/>
      <c r="K13" s="399"/>
    </row>
    <row r="14" spans="1:11" ht="63">
      <c r="A14" s="422"/>
      <c r="B14" s="239"/>
      <c r="C14" s="230"/>
      <c r="D14" s="230"/>
      <c r="E14" s="233"/>
      <c r="F14" s="233"/>
      <c r="G14" s="98" t="s">
        <v>104</v>
      </c>
      <c r="H14" s="94" t="s">
        <v>383</v>
      </c>
      <c r="I14" s="99">
        <v>12</v>
      </c>
      <c r="J14" s="389"/>
      <c r="K14" s="399"/>
    </row>
    <row r="15" spans="1:11" ht="47.25">
      <c r="A15" s="422"/>
      <c r="B15" s="239"/>
      <c r="C15" s="238" t="s">
        <v>105</v>
      </c>
      <c r="D15" s="238" t="s">
        <v>106</v>
      </c>
      <c r="E15" s="241">
        <v>1</v>
      </c>
      <c r="F15" s="400" t="s">
        <v>107</v>
      </c>
      <c r="G15" s="93" t="s">
        <v>108</v>
      </c>
      <c r="H15" s="94" t="s">
        <v>378</v>
      </c>
      <c r="I15" s="95">
        <v>1</v>
      </c>
      <c r="J15" s="389"/>
      <c r="K15" s="399"/>
    </row>
    <row r="16" spans="1:11" ht="31.5">
      <c r="A16" s="422"/>
      <c r="B16" s="239"/>
      <c r="C16" s="239"/>
      <c r="D16" s="239"/>
      <c r="E16" s="242"/>
      <c r="F16" s="401"/>
      <c r="G16" s="93" t="s">
        <v>109</v>
      </c>
      <c r="H16" s="94" t="s">
        <v>388</v>
      </c>
      <c r="I16" s="95">
        <v>1</v>
      </c>
      <c r="J16" s="389"/>
      <c r="K16" s="399"/>
    </row>
    <row r="17" spans="1:11" ht="31.5">
      <c r="A17" s="422"/>
      <c r="B17" s="239"/>
      <c r="C17" s="239"/>
      <c r="D17" s="239"/>
      <c r="E17" s="242"/>
      <c r="F17" s="401"/>
      <c r="G17" s="93" t="s">
        <v>110</v>
      </c>
      <c r="H17" s="94" t="s">
        <v>531</v>
      </c>
      <c r="I17" s="95">
        <v>2</v>
      </c>
      <c r="J17" s="389"/>
      <c r="K17" s="399"/>
    </row>
    <row r="18" spans="1:11" ht="47.25">
      <c r="A18" s="422"/>
      <c r="B18" s="239"/>
      <c r="C18" s="239"/>
      <c r="D18" s="239"/>
      <c r="E18" s="242"/>
      <c r="F18" s="401"/>
      <c r="G18" s="98" t="s">
        <v>111</v>
      </c>
      <c r="H18" s="94" t="s">
        <v>383</v>
      </c>
      <c r="I18" s="95">
        <v>2</v>
      </c>
      <c r="J18" s="389"/>
      <c r="K18" s="399"/>
    </row>
    <row r="19" spans="1:11" ht="31.5">
      <c r="A19" s="423"/>
      <c r="B19" s="240"/>
      <c r="C19" s="240"/>
      <c r="D19" s="240"/>
      <c r="E19" s="243"/>
      <c r="F19" s="402"/>
      <c r="G19" s="98" t="s">
        <v>112</v>
      </c>
      <c r="H19" s="94" t="s">
        <v>383</v>
      </c>
      <c r="I19" s="99">
        <v>3</v>
      </c>
      <c r="J19" s="390"/>
      <c r="K19" s="399"/>
    </row>
    <row r="20" spans="1:11" ht="63">
      <c r="A20" s="238" t="s">
        <v>551</v>
      </c>
      <c r="B20" s="404" t="s">
        <v>114</v>
      </c>
      <c r="C20" s="238" t="s">
        <v>115</v>
      </c>
      <c r="D20" s="238" t="s">
        <v>116</v>
      </c>
      <c r="E20" s="407">
        <v>1</v>
      </c>
      <c r="F20" s="238" t="s">
        <v>117</v>
      </c>
      <c r="G20" s="98" t="s">
        <v>118</v>
      </c>
      <c r="H20" s="100" t="s">
        <v>418</v>
      </c>
      <c r="I20" s="99">
        <v>3</v>
      </c>
      <c r="J20" s="232" t="s">
        <v>119</v>
      </c>
      <c r="K20" s="391">
        <f>3564544050+63543979</f>
        <v>3628088029</v>
      </c>
    </row>
    <row r="21" spans="1:11" ht="47.25">
      <c r="A21" s="239"/>
      <c r="B21" s="405"/>
      <c r="C21" s="239"/>
      <c r="D21" s="239"/>
      <c r="E21" s="408"/>
      <c r="F21" s="239"/>
      <c r="G21" s="98" t="s">
        <v>120</v>
      </c>
      <c r="H21" s="94" t="s">
        <v>383</v>
      </c>
      <c r="I21" s="99">
        <v>13</v>
      </c>
      <c r="J21" s="255"/>
      <c r="K21" s="392"/>
    </row>
    <row r="22" spans="1:11" ht="220.5">
      <c r="A22" s="239"/>
      <c r="B22" s="405"/>
      <c r="C22" s="239"/>
      <c r="D22" s="239"/>
      <c r="E22" s="408"/>
      <c r="F22" s="239"/>
      <c r="G22" s="98" t="s">
        <v>121</v>
      </c>
      <c r="H22" s="100" t="s">
        <v>418</v>
      </c>
      <c r="I22" s="99">
        <v>5</v>
      </c>
      <c r="J22" s="255"/>
      <c r="K22" s="392"/>
    </row>
    <row r="23" spans="1:11" ht="63">
      <c r="A23" s="239"/>
      <c r="B23" s="405"/>
      <c r="C23" s="239"/>
      <c r="D23" s="239"/>
      <c r="E23" s="408"/>
      <c r="F23" s="239"/>
      <c r="G23" s="98" t="s">
        <v>122</v>
      </c>
      <c r="H23" s="94" t="s">
        <v>383</v>
      </c>
      <c r="I23" s="99">
        <v>100</v>
      </c>
      <c r="J23" s="255"/>
      <c r="K23" s="392"/>
    </row>
    <row r="24" spans="1:11" ht="78.75">
      <c r="A24" s="239"/>
      <c r="B24" s="405"/>
      <c r="C24" s="239"/>
      <c r="D24" s="239"/>
      <c r="E24" s="408"/>
      <c r="F24" s="239"/>
      <c r="G24" s="101" t="s">
        <v>123</v>
      </c>
      <c r="H24" s="100" t="s">
        <v>418</v>
      </c>
      <c r="I24" s="102">
        <v>1</v>
      </c>
      <c r="J24" s="255"/>
      <c r="K24" s="392"/>
    </row>
    <row r="25" spans="1:11" ht="78.75">
      <c r="A25" s="239"/>
      <c r="B25" s="405"/>
      <c r="C25" s="239"/>
      <c r="D25" s="239"/>
      <c r="E25" s="408"/>
      <c r="F25" s="239"/>
      <c r="G25" s="101" t="s">
        <v>124</v>
      </c>
      <c r="H25" s="94" t="s">
        <v>383</v>
      </c>
      <c r="I25" s="102">
        <v>1</v>
      </c>
      <c r="J25" s="255"/>
      <c r="K25" s="392"/>
    </row>
    <row r="26" spans="1:11" ht="63">
      <c r="A26" s="240"/>
      <c r="B26" s="406"/>
      <c r="C26" s="240"/>
      <c r="D26" s="240"/>
      <c r="E26" s="409"/>
      <c r="F26" s="240"/>
      <c r="G26" s="98" t="s">
        <v>125</v>
      </c>
      <c r="H26" s="94" t="s">
        <v>383</v>
      </c>
      <c r="I26" s="99">
        <v>900</v>
      </c>
      <c r="J26" s="233"/>
      <c r="K26" s="393"/>
    </row>
    <row r="27" spans="1:11" ht="78.75">
      <c r="A27" s="410" t="s">
        <v>551</v>
      </c>
      <c r="B27" s="411" t="s">
        <v>126</v>
      </c>
      <c r="C27" s="235" t="s">
        <v>127</v>
      </c>
      <c r="D27" s="235" t="s">
        <v>128</v>
      </c>
      <c r="E27" s="412">
        <v>1</v>
      </c>
      <c r="F27" s="235" t="s">
        <v>129</v>
      </c>
      <c r="G27" s="103" t="s">
        <v>130</v>
      </c>
      <c r="H27" s="94" t="s">
        <v>383</v>
      </c>
      <c r="I27" s="104">
        <v>18</v>
      </c>
      <c r="J27" s="229" t="s">
        <v>119</v>
      </c>
      <c r="K27" s="395">
        <f>105827411+190631937</f>
        <v>296459348</v>
      </c>
    </row>
    <row r="28" spans="1:11" ht="78.75">
      <c r="A28" s="410"/>
      <c r="B28" s="411"/>
      <c r="C28" s="394"/>
      <c r="D28" s="394"/>
      <c r="E28" s="413"/>
      <c r="F28" s="394"/>
      <c r="G28" s="105" t="s">
        <v>131</v>
      </c>
      <c r="H28" s="100" t="s">
        <v>418</v>
      </c>
      <c r="I28" s="106">
        <v>6</v>
      </c>
      <c r="J28" s="231"/>
      <c r="K28" s="396"/>
    </row>
    <row r="29" spans="1:11" ht="126">
      <c r="A29" s="410"/>
      <c r="B29" s="411"/>
      <c r="C29" s="394"/>
      <c r="D29" s="394"/>
      <c r="E29" s="413"/>
      <c r="F29" s="394"/>
      <c r="G29" s="105" t="s">
        <v>132</v>
      </c>
      <c r="H29" s="94" t="s">
        <v>383</v>
      </c>
      <c r="I29" s="106">
        <v>18</v>
      </c>
      <c r="J29" s="231"/>
      <c r="K29" s="396"/>
    </row>
    <row r="30" spans="1:11" ht="63">
      <c r="A30" s="410"/>
      <c r="B30" s="411"/>
      <c r="C30" s="394"/>
      <c r="D30" s="394"/>
      <c r="E30" s="413"/>
      <c r="F30" s="394"/>
      <c r="G30" s="105" t="s">
        <v>133</v>
      </c>
      <c r="H30" s="94" t="s">
        <v>383</v>
      </c>
      <c r="I30" s="106">
        <v>200</v>
      </c>
      <c r="J30" s="231"/>
      <c r="K30" s="396"/>
    </row>
    <row r="31" spans="1:11" ht="63">
      <c r="A31" s="410"/>
      <c r="B31" s="411"/>
      <c r="C31" s="236"/>
      <c r="D31" s="236"/>
      <c r="E31" s="414"/>
      <c r="F31" s="236"/>
      <c r="G31" s="105" t="s">
        <v>134</v>
      </c>
      <c r="H31" s="94" t="s">
        <v>383</v>
      </c>
      <c r="I31" s="106">
        <v>6</v>
      </c>
      <c r="J31" s="231"/>
      <c r="K31" s="396"/>
    </row>
    <row r="32" spans="1:11" ht="63">
      <c r="A32" s="410"/>
      <c r="B32" s="411"/>
      <c r="C32" s="415" t="s">
        <v>135</v>
      </c>
      <c r="D32" s="252" t="s">
        <v>136</v>
      </c>
      <c r="E32" s="417">
        <v>1</v>
      </c>
      <c r="F32" s="363" t="s">
        <v>137</v>
      </c>
      <c r="G32" s="107" t="s">
        <v>138</v>
      </c>
      <c r="H32" s="94" t="s">
        <v>383</v>
      </c>
      <c r="I32" s="106">
        <v>35</v>
      </c>
      <c r="J32" s="231"/>
      <c r="K32" s="396"/>
    </row>
    <row r="33" spans="1:13" ht="31.5">
      <c r="A33" s="410"/>
      <c r="B33" s="411"/>
      <c r="C33" s="416"/>
      <c r="D33" s="254"/>
      <c r="E33" s="417"/>
      <c r="F33" s="365"/>
      <c r="G33" s="119" t="s">
        <v>139</v>
      </c>
      <c r="H33" s="94" t="s">
        <v>383</v>
      </c>
      <c r="I33" s="106">
        <v>35</v>
      </c>
      <c r="J33" s="231"/>
      <c r="K33" s="396"/>
    </row>
    <row r="34" spans="1:13" ht="126">
      <c r="A34" s="410"/>
      <c r="B34" s="411"/>
      <c r="C34" s="101" t="s">
        <v>140</v>
      </c>
      <c r="D34" s="101" t="s">
        <v>141</v>
      </c>
      <c r="E34" s="108">
        <v>1</v>
      </c>
      <c r="F34" s="109" t="s">
        <v>142</v>
      </c>
      <c r="G34" s="110" t="s">
        <v>143</v>
      </c>
      <c r="H34" s="94" t="s">
        <v>383</v>
      </c>
      <c r="I34" s="106">
        <v>35</v>
      </c>
      <c r="J34" s="230"/>
      <c r="K34" s="397"/>
    </row>
    <row r="35" spans="1:13" ht="94.5">
      <c r="A35" s="68" t="s">
        <v>551</v>
      </c>
      <c r="B35" s="68" t="s">
        <v>126</v>
      </c>
      <c r="C35" s="77" t="s">
        <v>144</v>
      </c>
      <c r="D35" s="77" t="s">
        <v>145</v>
      </c>
      <c r="E35" s="97">
        <v>1</v>
      </c>
      <c r="F35" s="126" t="s">
        <v>146</v>
      </c>
      <c r="G35" s="103" t="s">
        <v>156</v>
      </c>
      <c r="H35" s="134" t="s">
        <v>383</v>
      </c>
      <c r="I35" s="135">
        <v>35</v>
      </c>
      <c r="J35" s="68" t="s">
        <v>119</v>
      </c>
      <c r="K35" s="189">
        <v>432851732</v>
      </c>
    </row>
    <row r="36" spans="1:13" ht="47.25">
      <c r="A36" s="319" t="s">
        <v>551</v>
      </c>
      <c r="B36" s="329" t="s">
        <v>147</v>
      </c>
      <c r="C36" s="379" t="s">
        <v>620</v>
      </c>
      <c r="D36" s="381" t="s">
        <v>619</v>
      </c>
      <c r="E36" s="382">
        <v>1</v>
      </c>
      <c r="F36" s="418" t="s">
        <v>148</v>
      </c>
      <c r="G36" s="111" t="s">
        <v>155</v>
      </c>
      <c r="H36" s="120" t="s">
        <v>371</v>
      </c>
      <c r="I36" s="121">
        <v>1</v>
      </c>
      <c r="J36" s="385" t="s">
        <v>149</v>
      </c>
      <c r="K36" s="384">
        <v>122011919</v>
      </c>
    </row>
    <row r="37" spans="1:13" ht="47.25">
      <c r="A37" s="331"/>
      <c r="B37" s="329"/>
      <c r="C37" s="380"/>
      <c r="D37" s="381"/>
      <c r="E37" s="382"/>
      <c r="F37" s="418"/>
      <c r="G37" s="111" t="s">
        <v>154</v>
      </c>
      <c r="H37" s="100" t="s">
        <v>418</v>
      </c>
      <c r="I37" s="121">
        <v>1</v>
      </c>
      <c r="J37" s="386"/>
      <c r="K37" s="384"/>
    </row>
    <row r="38" spans="1:13" ht="47.25">
      <c r="A38" s="331"/>
      <c r="B38" s="329"/>
      <c r="C38" s="380"/>
      <c r="D38" s="381"/>
      <c r="E38" s="382"/>
      <c r="F38" s="418"/>
      <c r="G38" s="111" t="s">
        <v>153</v>
      </c>
      <c r="H38" s="120" t="s">
        <v>419</v>
      </c>
      <c r="I38" s="121">
        <v>1</v>
      </c>
      <c r="J38" s="386"/>
      <c r="K38" s="384"/>
    </row>
    <row r="39" spans="1:13" ht="47.25">
      <c r="A39" s="331"/>
      <c r="B39" s="319"/>
      <c r="C39" s="380"/>
      <c r="D39" s="379"/>
      <c r="E39" s="383"/>
      <c r="F39" s="418"/>
      <c r="G39" s="112" t="s">
        <v>152</v>
      </c>
      <c r="H39" s="122" t="s">
        <v>372</v>
      </c>
      <c r="I39" s="123">
        <v>1</v>
      </c>
      <c r="J39" s="386"/>
      <c r="K39" s="384"/>
    </row>
    <row r="40" spans="1:13" ht="84.75" customHeight="1">
      <c r="A40" s="332"/>
      <c r="B40" s="113" t="s">
        <v>147</v>
      </c>
      <c r="C40" s="113" t="s">
        <v>150</v>
      </c>
      <c r="D40" s="113" t="s">
        <v>151</v>
      </c>
      <c r="E40" s="114">
        <v>1</v>
      </c>
      <c r="F40" s="115" t="s">
        <v>621</v>
      </c>
      <c r="G40" s="116" t="s">
        <v>622</v>
      </c>
      <c r="H40" s="120" t="s">
        <v>383</v>
      </c>
      <c r="I40" s="117">
        <v>12</v>
      </c>
      <c r="J40" s="387"/>
      <c r="K40" s="384"/>
    </row>
    <row r="41" spans="1:13" ht="63">
      <c r="A41" s="252" t="s">
        <v>551</v>
      </c>
      <c r="B41" s="196" t="s">
        <v>157</v>
      </c>
      <c r="C41" s="194" t="s">
        <v>623</v>
      </c>
      <c r="D41" s="197" t="s">
        <v>624</v>
      </c>
      <c r="E41" s="198">
        <v>1</v>
      </c>
      <c r="F41" s="194" t="s">
        <v>625</v>
      </c>
      <c r="G41" s="194" t="s">
        <v>626</v>
      </c>
      <c r="H41" s="8" t="s">
        <v>383</v>
      </c>
      <c r="I41" s="198">
        <v>1</v>
      </c>
      <c r="J41" s="232"/>
      <c r="K41" s="344"/>
    </row>
    <row r="42" spans="1:13" ht="78.75">
      <c r="A42" s="254"/>
      <c r="B42" s="196" t="s">
        <v>157</v>
      </c>
      <c r="C42" s="194" t="s">
        <v>627</v>
      </c>
      <c r="D42" s="197" t="s">
        <v>628</v>
      </c>
      <c r="E42" s="198">
        <v>1</v>
      </c>
      <c r="F42" s="194" t="s">
        <v>629</v>
      </c>
      <c r="G42" s="194" t="s">
        <v>630</v>
      </c>
      <c r="H42" s="8" t="s">
        <v>383</v>
      </c>
      <c r="I42" s="198">
        <v>1</v>
      </c>
      <c r="J42" s="255"/>
      <c r="K42" s="345"/>
    </row>
    <row r="43" spans="1:13" ht="47.25">
      <c r="A43" s="229" t="s">
        <v>551</v>
      </c>
      <c r="B43" s="229" t="s">
        <v>158</v>
      </c>
      <c r="C43" s="369" t="s">
        <v>159</v>
      </c>
      <c r="D43" s="373" t="s">
        <v>160</v>
      </c>
      <c r="E43" s="374">
        <v>1</v>
      </c>
      <c r="F43" s="403" t="s">
        <v>161</v>
      </c>
      <c r="G43" s="84" t="s">
        <v>162</v>
      </c>
      <c r="H43" s="8" t="s">
        <v>377</v>
      </c>
      <c r="I43" s="99">
        <v>1</v>
      </c>
      <c r="J43" s="360" t="s">
        <v>163</v>
      </c>
      <c r="K43" s="356">
        <v>1325222269</v>
      </c>
    </row>
    <row r="44" spans="1:13" ht="63">
      <c r="A44" s="231"/>
      <c r="B44" s="231"/>
      <c r="C44" s="372"/>
      <c r="D44" s="373"/>
      <c r="E44" s="374"/>
      <c r="F44" s="403"/>
      <c r="G44" s="125" t="s">
        <v>164</v>
      </c>
      <c r="H44" s="100" t="s">
        <v>418</v>
      </c>
      <c r="I44" s="9">
        <v>2</v>
      </c>
      <c r="J44" s="361"/>
      <c r="K44" s="357"/>
    </row>
    <row r="45" spans="1:13" ht="78.75">
      <c r="A45" s="231"/>
      <c r="B45" s="231"/>
      <c r="C45" s="370"/>
      <c r="D45" s="373"/>
      <c r="E45" s="374"/>
      <c r="F45" s="403"/>
      <c r="G45" s="125" t="s">
        <v>165</v>
      </c>
      <c r="H45" s="94" t="s">
        <v>383</v>
      </c>
      <c r="I45" s="118">
        <v>1</v>
      </c>
      <c r="J45" s="361"/>
      <c r="K45" s="357"/>
      <c r="M45" s="190"/>
    </row>
    <row r="46" spans="1:13" ht="30" customHeight="1">
      <c r="A46" s="231"/>
      <c r="B46" s="231"/>
      <c r="C46" s="375" t="s">
        <v>166</v>
      </c>
      <c r="D46" s="369" t="s">
        <v>167</v>
      </c>
      <c r="E46" s="366">
        <v>1</v>
      </c>
      <c r="F46" s="366" t="s">
        <v>168</v>
      </c>
      <c r="G46" s="98" t="s">
        <v>169</v>
      </c>
      <c r="H46" s="94" t="s">
        <v>383</v>
      </c>
      <c r="I46" s="126">
        <v>1</v>
      </c>
      <c r="J46" s="361"/>
      <c r="K46" s="357"/>
    </row>
    <row r="47" spans="1:13" ht="18">
      <c r="A47" s="231"/>
      <c r="B47" s="231"/>
      <c r="C47" s="375"/>
      <c r="D47" s="372"/>
      <c r="E47" s="366"/>
      <c r="F47" s="366"/>
      <c r="G47" s="98" t="s">
        <v>170</v>
      </c>
      <c r="H47" s="100" t="s">
        <v>390</v>
      </c>
      <c r="I47" s="126">
        <v>1</v>
      </c>
      <c r="J47" s="361"/>
      <c r="K47" s="357"/>
    </row>
    <row r="48" spans="1:13" ht="18">
      <c r="A48" s="231"/>
      <c r="B48" s="231"/>
      <c r="C48" s="375"/>
      <c r="D48" s="372"/>
      <c r="E48" s="366"/>
      <c r="F48" s="366"/>
      <c r="G48" s="98" t="s">
        <v>171</v>
      </c>
      <c r="H48" s="100" t="s">
        <v>390</v>
      </c>
      <c r="I48" s="126">
        <v>1</v>
      </c>
      <c r="J48" s="361"/>
      <c r="K48" s="357"/>
    </row>
    <row r="49" spans="1:11" ht="31.5">
      <c r="A49" s="231"/>
      <c r="B49" s="231"/>
      <c r="C49" s="375"/>
      <c r="D49" s="372"/>
      <c r="E49" s="366"/>
      <c r="F49" s="366"/>
      <c r="G49" s="98" t="s">
        <v>172</v>
      </c>
      <c r="H49" s="100" t="s">
        <v>390</v>
      </c>
      <c r="I49" s="126">
        <v>1</v>
      </c>
      <c r="J49" s="362"/>
      <c r="K49" s="357"/>
    </row>
    <row r="50" spans="1:11" ht="31.5">
      <c r="A50" s="231"/>
      <c r="B50" s="231"/>
      <c r="C50" s="375"/>
      <c r="D50" s="372"/>
      <c r="E50" s="366"/>
      <c r="F50" s="366"/>
      <c r="G50" s="98" t="s">
        <v>173</v>
      </c>
      <c r="H50" s="94" t="s">
        <v>383</v>
      </c>
      <c r="I50" s="126">
        <v>1</v>
      </c>
      <c r="J50" s="361"/>
      <c r="K50" s="357"/>
    </row>
    <row r="51" spans="1:11" ht="31.5">
      <c r="A51" s="231"/>
      <c r="B51" s="231"/>
      <c r="C51" s="363" t="s">
        <v>174</v>
      </c>
      <c r="D51" s="369" t="s">
        <v>175</v>
      </c>
      <c r="E51" s="360">
        <v>1</v>
      </c>
      <c r="F51" s="367" t="s">
        <v>176</v>
      </c>
      <c r="G51" s="105" t="s">
        <v>177</v>
      </c>
      <c r="H51" s="100" t="s">
        <v>390</v>
      </c>
      <c r="I51" s="106">
        <v>1</v>
      </c>
      <c r="J51" s="362"/>
      <c r="K51" s="357"/>
    </row>
    <row r="52" spans="1:11" ht="31.5">
      <c r="A52" s="231"/>
      <c r="B52" s="231"/>
      <c r="C52" s="365"/>
      <c r="D52" s="370"/>
      <c r="E52" s="371"/>
      <c r="F52" s="368"/>
      <c r="G52" s="105" t="s">
        <v>178</v>
      </c>
      <c r="H52" s="94" t="s">
        <v>383</v>
      </c>
      <c r="I52" s="118">
        <v>1</v>
      </c>
      <c r="J52" s="361"/>
      <c r="K52" s="357"/>
    </row>
    <row r="53" spans="1:11" ht="31.5">
      <c r="A53" s="231"/>
      <c r="B53" s="231"/>
      <c r="C53" s="363" t="s">
        <v>179</v>
      </c>
      <c r="D53" s="369" t="s">
        <v>180</v>
      </c>
      <c r="E53" s="360">
        <v>1</v>
      </c>
      <c r="F53" s="367" t="s">
        <v>176</v>
      </c>
      <c r="G53" s="105" t="s">
        <v>181</v>
      </c>
      <c r="H53" s="100" t="s">
        <v>390</v>
      </c>
      <c r="I53" s="106">
        <v>1</v>
      </c>
      <c r="J53" s="362"/>
      <c r="K53" s="357"/>
    </row>
    <row r="54" spans="1:11" ht="31.5">
      <c r="A54" s="231"/>
      <c r="B54" s="231"/>
      <c r="C54" s="365"/>
      <c r="D54" s="370"/>
      <c r="E54" s="371"/>
      <c r="F54" s="368"/>
      <c r="G54" s="105" t="s">
        <v>182</v>
      </c>
      <c r="H54" s="94" t="s">
        <v>383</v>
      </c>
      <c r="I54" s="118">
        <v>1</v>
      </c>
      <c r="J54" s="361"/>
      <c r="K54" s="357"/>
    </row>
    <row r="55" spans="1:11" ht="31.5">
      <c r="A55" s="231"/>
      <c r="B55" s="231"/>
      <c r="C55" s="363" t="s">
        <v>183</v>
      </c>
      <c r="D55" s="363" t="s">
        <v>184</v>
      </c>
      <c r="E55" s="376">
        <v>1</v>
      </c>
      <c r="F55" s="363" t="s">
        <v>185</v>
      </c>
      <c r="G55" s="98" t="s">
        <v>186</v>
      </c>
      <c r="H55" s="100" t="s">
        <v>390</v>
      </c>
      <c r="I55" s="106">
        <v>1</v>
      </c>
      <c r="J55" s="362"/>
      <c r="K55" s="357"/>
    </row>
    <row r="56" spans="1:11" ht="31.5">
      <c r="A56" s="231"/>
      <c r="B56" s="231"/>
      <c r="C56" s="364"/>
      <c r="D56" s="364"/>
      <c r="E56" s="377"/>
      <c r="F56" s="364"/>
      <c r="G56" s="98" t="s">
        <v>187</v>
      </c>
      <c r="H56" s="100" t="s">
        <v>418</v>
      </c>
      <c r="I56" s="118">
        <v>1</v>
      </c>
      <c r="J56" s="361"/>
      <c r="K56" s="357"/>
    </row>
    <row r="57" spans="1:11" ht="31.5">
      <c r="A57" s="231"/>
      <c r="B57" s="231"/>
      <c r="C57" s="364"/>
      <c r="D57" s="364"/>
      <c r="E57" s="377"/>
      <c r="F57" s="364"/>
      <c r="G57" s="98" t="s">
        <v>188</v>
      </c>
      <c r="H57" s="94" t="s">
        <v>378</v>
      </c>
      <c r="I57" s="118">
        <v>1</v>
      </c>
      <c r="J57" s="361"/>
      <c r="K57" s="357"/>
    </row>
    <row r="58" spans="1:11" ht="47.25">
      <c r="A58" s="231"/>
      <c r="B58" s="231"/>
      <c r="C58" s="364"/>
      <c r="D58" s="364"/>
      <c r="E58" s="377"/>
      <c r="F58" s="364"/>
      <c r="G58" s="98" t="s">
        <v>189</v>
      </c>
      <c r="H58" s="94" t="s">
        <v>531</v>
      </c>
      <c r="I58" s="118">
        <v>1</v>
      </c>
      <c r="J58" s="361"/>
      <c r="K58" s="357"/>
    </row>
    <row r="59" spans="1:11" ht="31.5">
      <c r="A59" s="231"/>
      <c r="B59" s="231"/>
      <c r="C59" s="365"/>
      <c r="D59" s="365"/>
      <c r="E59" s="378"/>
      <c r="F59" s="365"/>
      <c r="G59" s="98" t="s">
        <v>190</v>
      </c>
      <c r="H59" s="94" t="s">
        <v>383</v>
      </c>
      <c r="I59" s="118">
        <v>1</v>
      </c>
      <c r="J59" s="361"/>
      <c r="K59" s="357"/>
    </row>
    <row r="60" spans="1:11" ht="78.75">
      <c r="A60" s="230"/>
      <c r="B60" s="230"/>
      <c r="C60" s="125" t="s">
        <v>191</v>
      </c>
      <c r="D60" s="125" t="s">
        <v>192</v>
      </c>
      <c r="E60" s="127">
        <v>1</v>
      </c>
      <c r="F60" s="128" t="s">
        <v>193</v>
      </c>
      <c r="G60" s="125" t="s">
        <v>194</v>
      </c>
      <c r="H60" s="94" t="s">
        <v>383</v>
      </c>
      <c r="I60" s="118">
        <v>1</v>
      </c>
      <c r="J60" s="362"/>
      <c r="K60" s="358"/>
    </row>
    <row r="61" spans="1:11" ht="54" customHeight="1">
      <c r="A61" s="229" t="s">
        <v>551</v>
      </c>
      <c r="B61" s="229" t="s">
        <v>126</v>
      </c>
      <c r="C61" s="229" t="s">
        <v>606</v>
      </c>
      <c r="D61" s="229" t="s">
        <v>606</v>
      </c>
      <c r="E61" s="232">
        <v>1</v>
      </c>
      <c r="F61" s="232" t="s">
        <v>607</v>
      </c>
      <c r="G61" s="105" t="s">
        <v>608</v>
      </c>
      <c r="H61" s="134" t="s">
        <v>383</v>
      </c>
      <c r="I61" s="121">
        <v>1</v>
      </c>
      <c r="J61" s="229" t="s">
        <v>119</v>
      </c>
      <c r="K61" s="426">
        <f>148000000+148000000+182358527+419563039+57000000+108583276</f>
        <v>1063504842</v>
      </c>
    </row>
    <row r="62" spans="1:11" ht="81" customHeight="1">
      <c r="A62" s="231"/>
      <c r="B62" s="231"/>
      <c r="C62" s="231"/>
      <c r="D62" s="231"/>
      <c r="E62" s="255"/>
      <c r="F62" s="255"/>
      <c r="G62" s="98" t="s">
        <v>609</v>
      </c>
      <c r="H62" s="134" t="s">
        <v>390</v>
      </c>
      <c r="I62" s="121">
        <v>1</v>
      </c>
      <c r="J62" s="231"/>
      <c r="K62" s="427"/>
    </row>
    <row r="63" spans="1:11" ht="81" customHeight="1">
      <c r="A63" s="230"/>
      <c r="B63" s="230"/>
      <c r="C63" s="230"/>
      <c r="D63" s="230"/>
      <c r="E63" s="233"/>
      <c r="F63" s="233"/>
      <c r="G63" s="98" t="s">
        <v>610</v>
      </c>
      <c r="H63" s="134" t="s">
        <v>388</v>
      </c>
      <c r="I63" s="121">
        <v>1</v>
      </c>
      <c r="J63" s="230"/>
      <c r="K63" s="428"/>
    </row>
    <row r="64" spans="1:11" ht="30" customHeight="1">
      <c r="A64" s="359" t="s">
        <v>210</v>
      </c>
      <c r="B64" s="359"/>
      <c r="C64" s="359"/>
      <c r="D64" s="359"/>
      <c r="E64" s="359"/>
      <c r="F64" s="359"/>
      <c r="G64" s="359"/>
      <c r="H64" s="359"/>
      <c r="I64" s="359"/>
      <c r="J64" s="359"/>
      <c r="K64" s="54">
        <f>SUM(K9:K63)</f>
        <v>7265856367</v>
      </c>
    </row>
  </sheetData>
  <autoFilter ref="A8:K64">
    <filterColumn colId="7" showButton="0"/>
  </autoFilter>
  <mergeCells count="87">
    <mergeCell ref="F61:F63"/>
    <mergeCell ref="K61:K63"/>
    <mergeCell ref="A61:A63"/>
    <mergeCell ref="B61:B63"/>
    <mergeCell ref="C61:C63"/>
    <mergeCell ref="D61:D63"/>
    <mergeCell ref="E61:E63"/>
    <mergeCell ref="J61:J63"/>
    <mergeCell ref="A9:A19"/>
    <mergeCell ref="B9:B19"/>
    <mergeCell ref="C9:C12"/>
    <mergeCell ref="D9:D12"/>
    <mergeCell ref="E9:E12"/>
    <mergeCell ref="C13:C14"/>
    <mergeCell ref="C15:C19"/>
    <mergeCell ref="D15:D19"/>
    <mergeCell ref="E15:E19"/>
    <mergeCell ref="D13:D14"/>
    <mergeCell ref="E13:E14"/>
    <mergeCell ref="H8:I8"/>
    <mergeCell ref="A1:K3"/>
    <mergeCell ref="A4:K5"/>
    <mergeCell ref="A6:D6"/>
    <mergeCell ref="E6:G6"/>
    <mergeCell ref="H6:K6"/>
    <mergeCell ref="A7:K7"/>
    <mergeCell ref="F43:F45"/>
    <mergeCell ref="A20:A26"/>
    <mergeCell ref="B20:B26"/>
    <mergeCell ref="C20:C26"/>
    <mergeCell ref="D20:D26"/>
    <mergeCell ref="E20:E26"/>
    <mergeCell ref="A27:A34"/>
    <mergeCell ref="B27:B34"/>
    <mergeCell ref="C27:C31"/>
    <mergeCell ref="D27:D31"/>
    <mergeCell ref="E27:E31"/>
    <mergeCell ref="C32:C33"/>
    <mergeCell ref="D32:D33"/>
    <mergeCell ref="E32:E33"/>
    <mergeCell ref="F32:F33"/>
    <mergeCell ref="F36:F39"/>
    <mergeCell ref="J9:J19"/>
    <mergeCell ref="K20:K26"/>
    <mergeCell ref="J20:J26"/>
    <mergeCell ref="F27:F31"/>
    <mergeCell ref="K27:K34"/>
    <mergeCell ref="F9:F12"/>
    <mergeCell ref="K9:K19"/>
    <mergeCell ref="F15:F19"/>
    <mergeCell ref="F13:F14"/>
    <mergeCell ref="K36:K40"/>
    <mergeCell ref="J36:J40"/>
    <mergeCell ref="F20:F26"/>
    <mergeCell ref="J27:J34"/>
    <mergeCell ref="K41:K42"/>
    <mergeCell ref="J41:J42"/>
    <mergeCell ref="A36:A40"/>
    <mergeCell ref="B36:B39"/>
    <mergeCell ref="C36:C39"/>
    <mergeCell ref="D36:D39"/>
    <mergeCell ref="E36:E39"/>
    <mergeCell ref="C46:C50"/>
    <mergeCell ref="D46:D50"/>
    <mergeCell ref="E46:E50"/>
    <mergeCell ref="E55:E59"/>
    <mergeCell ref="B43:B60"/>
    <mergeCell ref="C51:C52"/>
    <mergeCell ref="D51:D52"/>
    <mergeCell ref="E51:E52"/>
    <mergeCell ref="D55:D59"/>
    <mergeCell ref="A41:A42"/>
    <mergeCell ref="K43:K60"/>
    <mergeCell ref="A64:J64"/>
    <mergeCell ref="J43:J60"/>
    <mergeCell ref="F55:F59"/>
    <mergeCell ref="F46:F50"/>
    <mergeCell ref="F51:F52"/>
    <mergeCell ref="F53:F54"/>
    <mergeCell ref="C53:C54"/>
    <mergeCell ref="D53:D54"/>
    <mergeCell ref="E53:E54"/>
    <mergeCell ref="C55:C59"/>
    <mergeCell ref="A43:A60"/>
    <mergeCell ref="C43:C45"/>
    <mergeCell ref="D43:D45"/>
    <mergeCell ref="E43:E45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r:id="rId1"/>
  <headerFooter>
    <oddHeader>&amp;RSecretaria General</oddHeader>
    <oddFooter>&amp;CPágina &amp;P/&amp;N</oddFooter>
  </headerFooter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view="pageBreakPreview" topLeftCell="C19" zoomScaleNormal="90" zoomScaleSheetLayoutView="100" zoomScalePageLayoutView="60" workbookViewId="0">
      <selection activeCell="H19" sqref="H19"/>
    </sheetView>
  </sheetViews>
  <sheetFormatPr baseColWidth="10" defaultColWidth="10.875" defaultRowHeight="30" customHeight="1"/>
  <cols>
    <col min="1" max="1" width="21.125" style="5" customWidth="1"/>
    <col min="2" max="2" width="19.25" style="5" customWidth="1"/>
    <col min="3" max="3" width="24" style="5" customWidth="1"/>
    <col min="4" max="4" width="27.25" style="5" customWidth="1"/>
    <col min="5" max="5" width="12.75" style="5" customWidth="1"/>
    <col min="6" max="6" width="33.625" style="5" customWidth="1"/>
    <col min="7" max="7" width="48.75" style="5" customWidth="1"/>
    <col min="8" max="8" width="12.5" style="5" bestFit="1" customWidth="1"/>
    <col min="9" max="9" width="7.5" style="5" bestFit="1" customWidth="1"/>
    <col min="10" max="10" width="14" style="5" customWidth="1"/>
    <col min="11" max="11" width="14.5" style="5" customWidth="1"/>
    <col min="12" max="12" width="10.875" style="5"/>
    <col min="13" max="13" width="15" style="5" customWidth="1"/>
    <col min="14" max="16384" width="10.875" style="5"/>
  </cols>
  <sheetData>
    <row r="1" spans="1:11" ht="18">
      <c r="A1" s="208" t="s">
        <v>12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</row>
    <row r="2" spans="1:11" ht="18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1" s="6" customFormat="1" ht="15.75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customFormat="1" ht="24" thickBot="1">
      <c r="A4" s="217" t="s">
        <v>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s="4" customFormat="1" ht="15.75" thickBot="1">
      <c r="A5" s="219" t="s">
        <v>11</v>
      </c>
      <c r="B5" s="220"/>
      <c r="C5" s="220"/>
      <c r="D5" s="221"/>
      <c r="E5" s="222" t="s">
        <v>554</v>
      </c>
      <c r="F5" s="223"/>
      <c r="G5" s="224"/>
      <c r="H5" s="225" t="s">
        <v>10</v>
      </c>
      <c r="I5" s="226"/>
      <c r="J5" s="226"/>
      <c r="K5" s="227"/>
    </row>
    <row r="6" spans="1:11" s="4" customFormat="1" ht="18.75">
      <c r="A6" s="228" t="s">
        <v>38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s="4" customFormat="1" ht="31.5">
      <c r="A7" s="1" t="s">
        <v>77</v>
      </c>
      <c r="B7" s="2" t="s">
        <v>0</v>
      </c>
      <c r="C7" s="2" t="s">
        <v>1</v>
      </c>
      <c r="D7" s="2" t="s">
        <v>2</v>
      </c>
      <c r="E7" s="2" t="s">
        <v>3</v>
      </c>
      <c r="F7" s="3" t="s">
        <v>4</v>
      </c>
      <c r="G7" s="2" t="s">
        <v>5</v>
      </c>
      <c r="H7" s="419" t="s">
        <v>6</v>
      </c>
      <c r="I7" s="420"/>
      <c r="J7" s="2" t="s">
        <v>7</v>
      </c>
      <c r="K7" s="2" t="s">
        <v>8</v>
      </c>
    </row>
    <row r="8" spans="1:11" ht="49.5" customHeight="1">
      <c r="A8" s="301" t="s">
        <v>551</v>
      </c>
      <c r="B8" s="327" t="s">
        <v>13</v>
      </c>
      <c r="C8" s="456" t="s">
        <v>14</v>
      </c>
      <c r="D8" s="411" t="s">
        <v>15</v>
      </c>
      <c r="E8" s="459">
        <v>1</v>
      </c>
      <c r="F8" s="250" t="s">
        <v>16</v>
      </c>
      <c r="G8" s="7" t="s">
        <v>78</v>
      </c>
      <c r="H8" s="8" t="s">
        <v>418</v>
      </c>
      <c r="I8" s="28">
        <v>1</v>
      </c>
      <c r="J8" s="301" t="s">
        <v>17</v>
      </c>
      <c r="K8" s="436">
        <v>4726481182</v>
      </c>
    </row>
    <row r="9" spans="1:11" ht="45.75" customHeight="1">
      <c r="A9" s="302"/>
      <c r="B9" s="327"/>
      <c r="C9" s="457"/>
      <c r="D9" s="411"/>
      <c r="E9" s="459"/>
      <c r="F9" s="258"/>
      <c r="G9" s="7" t="s">
        <v>79</v>
      </c>
      <c r="H9" s="75" t="s">
        <v>383</v>
      </c>
      <c r="I9" s="28">
        <v>1</v>
      </c>
      <c r="J9" s="302"/>
      <c r="K9" s="436"/>
    </row>
    <row r="10" spans="1:11" ht="31.5" customHeight="1">
      <c r="A10" s="302"/>
      <c r="B10" s="327"/>
      <c r="C10" s="457"/>
      <c r="D10" s="411"/>
      <c r="E10" s="459"/>
      <c r="F10" s="258"/>
      <c r="G10" s="7" t="s">
        <v>65</v>
      </c>
      <c r="H10" s="8" t="s">
        <v>418</v>
      </c>
      <c r="I10" s="17">
        <v>1</v>
      </c>
      <c r="J10" s="302"/>
      <c r="K10" s="436"/>
    </row>
    <row r="11" spans="1:11" ht="31.5">
      <c r="A11" s="302"/>
      <c r="B11" s="327"/>
      <c r="C11" s="457"/>
      <c r="D11" s="411"/>
      <c r="E11" s="459"/>
      <c r="F11" s="258"/>
      <c r="G11" s="7" t="s">
        <v>66</v>
      </c>
      <c r="H11" s="8" t="s">
        <v>420</v>
      </c>
      <c r="I11" s="9">
        <v>2</v>
      </c>
      <c r="J11" s="302"/>
      <c r="K11" s="436"/>
    </row>
    <row r="12" spans="1:11" ht="51.75" customHeight="1">
      <c r="A12" s="302"/>
      <c r="B12" s="327"/>
      <c r="C12" s="457"/>
      <c r="D12" s="411"/>
      <c r="E12" s="459"/>
      <c r="F12" s="258"/>
      <c r="G12" s="7" t="s">
        <v>67</v>
      </c>
      <c r="H12" s="8" t="s">
        <v>420</v>
      </c>
      <c r="I12" s="9">
        <v>3</v>
      </c>
      <c r="J12" s="302"/>
      <c r="K12" s="436"/>
    </row>
    <row r="13" spans="1:11" ht="31.5">
      <c r="A13" s="302"/>
      <c r="B13" s="327"/>
      <c r="C13" s="457"/>
      <c r="D13" s="411"/>
      <c r="E13" s="459"/>
      <c r="F13" s="258"/>
      <c r="G13" s="10" t="s">
        <v>71</v>
      </c>
      <c r="H13" s="8" t="s">
        <v>420</v>
      </c>
      <c r="I13" s="9">
        <v>3</v>
      </c>
      <c r="J13" s="302"/>
      <c r="K13" s="436"/>
    </row>
    <row r="14" spans="1:11" ht="31.5">
      <c r="A14" s="302"/>
      <c r="B14" s="327"/>
      <c r="C14" s="458"/>
      <c r="D14" s="411"/>
      <c r="E14" s="459"/>
      <c r="F14" s="251"/>
      <c r="G14" s="10" t="s">
        <v>72</v>
      </c>
      <c r="H14" s="8" t="s">
        <v>420</v>
      </c>
      <c r="I14" s="9">
        <v>1</v>
      </c>
      <c r="J14" s="302"/>
      <c r="K14" s="436"/>
    </row>
    <row r="15" spans="1:11" ht="16.5" customHeight="1">
      <c r="A15" s="302"/>
      <c r="B15" s="327" t="s">
        <v>13</v>
      </c>
      <c r="C15" s="411" t="s">
        <v>18</v>
      </c>
      <c r="D15" s="456" t="s">
        <v>19</v>
      </c>
      <c r="E15" s="459">
        <v>1</v>
      </c>
      <c r="F15" s="250" t="s">
        <v>20</v>
      </c>
      <c r="G15" s="7" t="s">
        <v>21</v>
      </c>
      <c r="H15" s="8" t="s">
        <v>388</v>
      </c>
      <c r="I15" s="23">
        <v>1</v>
      </c>
      <c r="J15" s="302"/>
      <c r="K15" s="436"/>
    </row>
    <row r="16" spans="1:11" ht="33" customHeight="1">
      <c r="A16" s="302"/>
      <c r="B16" s="327"/>
      <c r="C16" s="411"/>
      <c r="D16" s="457"/>
      <c r="E16" s="459"/>
      <c r="F16" s="258"/>
      <c r="G16" s="7" t="s">
        <v>68</v>
      </c>
      <c r="H16" s="8" t="s">
        <v>418</v>
      </c>
      <c r="I16" s="22">
        <v>1</v>
      </c>
      <c r="J16" s="302"/>
      <c r="K16" s="436"/>
    </row>
    <row r="17" spans="1:13" ht="18">
      <c r="A17" s="302"/>
      <c r="B17" s="327"/>
      <c r="C17" s="411"/>
      <c r="D17" s="457"/>
      <c r="E17" s="459"/>
      <c r="F17" s="258"/>
      <c r="G17" s="7" t="s">
        <v>22</v>
      </c>
      <c r="H17" s="8" t="s">
        <v>419</v>
      </c>
      <c r="I17" s="22">
        <v>1</v>
      </c>
      <c r="J17" s="302"/>
      <c r="K17" s="436"/>
    </row>
    <row r="18" spans="1:13" ht="18">
      <c r="A18" s="302"/>
      <c r="B18" s="327"/>
      <c r="C18" s="411"/>
      <c r="D18" s="457"/>
      <c r="E18" s="459"/>
      <c r="F18" s="258"/>
      <c r="G18" s="7" t="s">
        <v>69</v>
      </c>
      <c r="H18" s="8" t="s">
        <v>531</v>
      </c>
      <c r="I18" s="21">
        <v>1</v>
      </c>
      <c r="J18" s="302"/>
      <c r="K18" s="436"/>
    </row>
    <row r="19" spans="1:13" ht="18">
      <c r="A19" s="302"/>
      <c r="B19" s="327"/>
      <c r="C19" s="411"/>
      <c r="D19" s="458"/>
      <c r="E19" s="459"/>
      <c r="F19" s="251"/>
      <c r="G19" s="7" t="s">
        <v>70</v>
      </c>
      <c r="H19" s="8" t="s">
        <v>372</v>
      </c>
      <c r="I19" s="23">
        <v>1</v>
      </c>
      <c r="J19" s="302"/>
      <c r="K19" s="436"/>
    </row>
    <row r="20" spans="1:13" ht="47.25" customHeight="1">
      <c r="A20" s="302"/>
      <c r="B20" s="327" t="s">
        <v>13</v>
      </c>
      <c r="C20" s="301" t="s">
        <v>23</v>
      </c>
      <c r="D20" s="327" t="s">
        <v>24</v>
      </c>
      <c r="E20" s="448">
        <v>0.45</v>
      </c>
      <c r="F20" s="449" t="s">
        <v>20</v>
      </c>
      <c r="G20" s="7" t="s">
        <v>73</v>
      </c>
      <c r="H20" s="8" t="s">
        <v>419</v>
      </c>
      <c r="I20" s="11">
        <v>22</v>
      </c>
      <c r="J20" s="302"/>
      <c r="K20" s="436"/>
    </row>
    <row r="21" spans="1:13" ht="31.5" customHeight="1">
      <c r="A21" s="302"/>
      <c r="B21" s="327"/>
      <c r="C21" s="302"/>
      <c r="D21" s="327"/>
      <c r="E21" s="448"/>
      <c r="F21" s="450"/>
      <c r="G21" s="7" t="s">
        <v>74</v>
      </c>
      <c r="H21" s="8" t="s">
        <v>372</v>
      </c>
      <c r="I21" s="11">
        <v>1</v>
      </c>
      <c r="J21" s="302"/>
      <c r="K21" s="436"/>
    </row>
    <row r="22" spans="1:13" ht="33.75" customHeight="1">
      <c r="A22" s="302"/>
      <c r="B22" s="327"/>
      <c r="C22" s="318"/>
      <c r="D22" s="327"/>
      <c r="E22" s="448"/>
      <c r="F22" s="451"/>
      <c r="G22" s="7" t="s">
        <v>80</v>
      </c>
      <c r="H22" s="8" t="s">
        <v>420</v>
      </c>
      <c r="I22" s="12">
        <v>1</v>
      </c>
      <c r="J22" s="302"/>
      <c r="K22" s="436"/>
    </row>
    <row r="23" spans="1:13" ht="18">
      <c r="A23" s="302"/>
      <c r="B23" s="315" t="s">
        <v>13</v>
      </c>
      <c r="C23" s="315" t="s">
        <v>25</v>
      </c>
      <c r="D23" s="315" t="s">
        <v>26</v>
      </c>
      <c r="E23" s="439">
        <v>1</v>
      </c>
      <c r="F23" s="439" t="s">
        <v>20</v>
      </c>
      <c r="G23" s="10" t="s">
        <v>75</v>
      </c>
      <c r="H23" s="13" t="s">
        <v>390</v>
      </c>
      <c r="I23" s="14">
        <v>1</v>
      </c>
      <c r="J23" s="302"/>
      <c r="K23" s="436"/>
      <c r="M23" s="20"/>
    </row>
    <row r="24" spans="1:13" ht="31.5">
      <c r="A24" s="302"/>
      <c r="B24" s="315"/>
      <c r="C24" s="315"/>
      <c r="D24" s="315"/>
      <c r="E24" s="439"/>
      <c r="F24" s="439"/>
      <c r="G24" s="10" t="s">
        <v>27</v>
      </c>
      <c r="H24" s="8" t="s">
        <v>377</v>
      </c>
      <c r="I24" s="15">
        <v>1</v>
      </c>
      <c r="J24" s="302"/>
      <c r="K24" s="436"/>
      <c r="M24" s="20"/>
    </row>
    <row r="25" spans="1:13" ht="47.25">
      <c r="A25" s="302"/>
      <c r="B25" s="315"/>
      <c r="C25" s="315"/>
      <c r="D25" s="315"/>
      <c r="E25" s="439"/>
      <c r="F25" s="439"/>
      <c r="G25" s="10" t="s">
        <v>28</v>
      </c>
      <c r="H25" s="75" t="s">
        <v>383</v>
      </c>
      <c r="I25" s="14">
        <v>4</v>
      </c>
      <c r="J25" s="302"/>
      <c r="K25" s="436"/>
      <c r="M25" s="24"/>
    </row>
    <row r="26" spans="1:13" ht="18">
      <c r="A26" s="302"/>
      <c r="B26" s="315"/>
      <c r="C26" s="315"/>
      <c r="D26" s="315"/>
      <c r="E26" s="439"/>
      <c r="F26" s="439"/>
      <c r="G26" s="10" t="s">
        <v>76</v>
      </c>
      <c r="H26" s="75" t="s">
        <v>383</v>
      </c>
      <c r="I26" s="14">
        <v>3</v>
      </c>
      <c r="J26" s="302"/>
      <c r="K26" s="436"/>
      <c r="M26" s="20"/>
    </row>
    <row r="27" spans="1:13" ht="31.5">
      <c r="A27" s="302"/>
      <c r="B27" s="315" t="s">
        <v>29</v>
      </c>
      <c r="C27" s="327" t="s">
        <v>81</v>
      </c>
      <c r="D27" s="315" t="s">
        <v>82</v>
      </c>
      <c r="E27" s="440">
        <v>1</v>
      </c>
      <c r="F27" s="440" t="s">
        <v>20</v>
      </c>
      <c r="G27" s="63" t="s">
        <v>41</v>
      </c>
      <c r="H27" s="8" t="s">
        <v>377</v>
      </c>
      <c r="I27" s="129">
        <v>1</v>
      </c>
      <c r="J27" s="302"/>
      <c r="K27" s="441">
        <v>143080663</v>
      </c>
    </row>
    <row r="28" spans="1:13" ht="31.5">
      <c r="A28" s="302"/>
      <c r="B28" s="315"/>
      <c r="C28" s="327"/>
      <c r="D28" s="315"/>
      <c r="E28" s="315"/>
      <c r="F28" s="440"/>
      <c r="G28" s="63" t="s">
        <v>544</v>
      </c>
      <c r="H28" s="75" t="s">
        <v>383</v>
      </c>
      <c r="I28" s="79">
        <v>1</v>
      </c>
      <c r="J28" s="302"/>
      <c r="K28" s="442"/>
    </row>
    <row r="29" spans="1:13" ht="34.5" customHeight="1">
      <c r="A29" s="302"/>
      <c r="B29" s="327" t="s">
        <v>29</v>
      </c>
      <c r="C29" s="411" t="s">
        <v>30</v>
      </c>
      <c r="D29" s="327" t="s">
        <v>542</v>
      </c>
      <c r="E29" s="455">
        <v>4</v>
      </c>
      <c r="F29" s="327" t="s">
        <v>31</v>
      </c>
      <c r="G29" s="7" t="s">
        <v>85</v>
      </c>
      <c r="H29" s="13" t="s">
        <v>390</v>
      </c>
      <c r="I29" s="11">
        <v>1</v>
      </c>
      <c r="J29" s="302"/>
      <c r="K29" s="441">
        <f>305942239+372206681.483003</f>
        <v>678148920.48300302</v>
      </c>
    </row>
    <row r="30" spans="1:13" ht="33.75" customHeight="1">
      <c r="A30" s="302"/>
      <c r="B30" s="327"/>
      <c r="C30" s="411"/>
      <c r="D30" s="327"/>
      <c r="E30" s="455"/>
      <c r="F30" s="327"/>
      <c r="G30" s="7" t="s">
        <v>543</v>
      </c>
      <c r="H30" s="13" t="s">
        <v>390</v>
      </c>
      <c r="I30" s="11">
        <v>1</v>
      </c>
      <c r="J30" s="302"/>
      <c r="K30" s="443"/>
    </row>
    <row r="31" spans="1:13" ht="33.75" customHeight="1">
      <c r="A31" s="302"/>
      <c r="B31" s="327"/>
      <c r="C31" s="411"/>
      <c r="D31" s="327"/>
      <c r="E31" s="455"/>
      <c r="F31" s="327"/>
      <c r="G31" s="7" t="s">
        <v>32</v>
      </c>
      <c r="H31" s="13" t="s">
        <v>390</v>
      </c>
      <c r="I31" s="11">
        <v>2</v>
      </c>
      <c r="J31" s="302"/>
      <c r="K31" s="443"/>
    </row>
    <row r="32" spans="1:13" ht="47.25">
      <c r="A32" s="302"/>
      <c r="B32" s="327"/>
      <c r="C32" s="411"/>
      <c r="D32" s="327"/>
      <c r="E32" s="455"/>
      <c r="F32" s="327"/>
      <c r="G32" s="7" t="s">
        <v>44</v>
      </c>
      <c r="H32" s="13" t="s">
        <v>390</v>
      </c>
      <c r="I32" s="11">
        <v>1</v>
      </c>
      <c r="J32" s="302"/>
      <c r="K32" s="443"/>
    </row>
    <row r="33" spans="1:11" ht="31.5" customHeight="1">
      <c r="A33" s="302"/>
      <c r="B33" s="315" t="s">
        <v>29</v>
      </c>
      <c r="C33" s="327" t="s">
        <v>39</v>
      </c>
      <c r="D33" s="327" t="s">
        <v>40</v>
      </c>
      <c r="E33" s="431">
        <v>4</v>
      </c>
      <c r="F33" s="304" t="s">
        <v>541</v>
      </c>
      <c r="G33" s="7" t="s">
        <v>47</v>
      </c>
      <c r="H33" s="70" t="s">
        <v>371</v>
      </c>
      <c r="I33" s="11">
        <v>1</v>
      </c>
      <c r="J33" s="302"/>
      <c r="K33" s="443"/>
    </row>
    <row r="34" spans="1:11" ht="31.5">
      <c r="A34" s="302"/>
      <c r="B34" s="315"/>
      <c r="C34" s="327"/>
      <c r="D34" s="327"/>
      <c r="E34" s="431"/>
      <c r="F34" s="304"/>
      <c r="G34" s="7" t="s">
        <v>48</v>
      </c>
      <c r="H34" s="70" t="s">
        <v>378</v>
      </c>
      <c r="I34" s="11">
        <v>1</v>
      </c>
      <c r="J34" s="302"/>
      <c r="K34" s="443"/>
    </row>
    <row r="35" spans="1:11" ht="31.5">
      <c r="A35" s="302"/>
      <c r="B35" s="315"/>
      <c r="C35" s="327"/>
      <c r="D35" s="327"/>
      <c r="E35" s="431"/>
      <c r="F35" s="304"/>
      <c r="G35" s="7" t="s">
        <v>49</v>
      </c>
      <c r="H35" s="8" t="s">
        <v>372</v>
      </c>
      <c r="I35" s="11">
        <v>1</v>
      </c>
      <c r="J35" s="302"/>
      <c r="K35" s="443"/>
    </row>
    <row r="36" spans="1:11" ht="31.5">
      <c r="A36" s="302"/>
      <c r="B36" s="315"/>
      <c r="C36" s="327"/>
      <c r="D36" s="327"/>
      <c r="E36" s="431"/>
      <c r="F36" s="304"/>
      <c r="G36" s="7" t="s">
        <v>50</v>
      </c>
      <c r="H36" s="75" t="s">
        <v>383</v>
      </c>
      <c r="I36" s="11">
        <v>1</v>
      </c>
      <c r="J36" s="302"/>
      <c r="K36" s="443"/>
    </row>
    <row r="37" spans="1:11" ht="57" customHeight="1">
      <c r="A37" s="302"/>
      <c r="B37" s="327" t="s">
        <v>29</v>
      </c>
      <c r="C37" s="327" t="s">
        <v>83</v>
      </c>
      <c r="D37" s="327" t="s">
        <v>33</v>
      </c>
      <c r="E37" s="304">
        <v>1</v>
      </c>
      <c r="F37" s="304" t="s">
        <v>20</v>
      </c>
      <c r="G37" s="7" t="s">
        <v>545</v>
      </c>
      <c r="H37" s="8" t="s">
        <v>419</v>
      </c>
      <c r="I37" s="130">
        <v>1</v>
      </c>
      <c r="J37" s="302"/>
      <c r="K37" s="443"/>
    </row>
    <row r="38" spans="1:11" ht="54" customHeight="1">
      <c r="A38" s="302"/>
      <c r="B38" s="327"/>
      <c r="C38" s="327"/>
      <c r="D38" s="327"/>
      <c r="E38" s="304"/>
      <c r="F38" s="304"/>
      <c r="G38" s="7" t="s">
        <v>84</v>
      </c>
      <c r="H38" s="75" t="s">
        <v>383</v>
      </c>
      <c r="I38" s="130">
        <v>1</v>
      </c>
      <c r="J38" s="302"/>
      <c r="K38" s="443"/>
    </row>
    <row r="39" spans="1:11" ht="27.75" customHeight="1">
      <c r="A39" s="302"/>
      <c r="B39" s="327"/>
      <c r="C39" s="327"/>
      <c r="D39" s="327"/>
      <c r="E39" s="304"/>
      <c r="F39" s="304"/>
      <c r="G39" s="7" t="s">
        <v>53</v>
      </c>
      <c r="H39" s="75" t="s">
        <v>383</v>
      </c>
      <c r="I39" s="130">
        <v>1</v>
      </c>
      <c r="J39" s="302"/>
      <c r="K39" s="443"/>
    </row>
    <row r="40" spans="1:11" ht="31.5">
      <c r="A40" s="302"/>
      <c r="B40" s="327" t="s">
        <v>29</v>
      </c>
      <c r="C40" s="327" t="s">
        <v>34</v>
      </c>
      <c r="D40" s="327" t="s">
        <v>35</v>
      </c>
      <c r="E40" s="438">
        <v>1</v>
      </c>
      <c r="F40" s="437" t="s">
        <v>20</v>
      </c>
      <c r="G40" s="7" t="s">
        <v>46</v>
      </c>
      <c r="H40" s="8" t="s">
        <v>377</v>
      </c>
      <c r="I40" s="130">
        <v>1</v>
      </c>
      <c r="J40" s="302"/>
      <c r="K40" s="443"/>
    </row>
    <row r="41" spans="1:11" ht="31.5">
      <c r="A41" s="302"/>
      <c r="B41" s="327"/>
      <c r="C41" s="327"/>
      <c r="D41" s="327"/>
      <c r="E41" s="438"/>
      <c r="F41" s="437"/>
      <c r="G41" s="7" t="s">
        <v>45</v>
      </c>
      <c r="H41" s="8" t="s">
        <v>377</v>
      </c>
      <c r="I41" s="76">
        <v>1</v>
      </c>
      <c r="J41" s="302"/>
      <c r="K41" s="443"/>
    </row>
    <row r="42" spans="1:11" ht="30.75" customHeight="1">
      <c r="A42" s="302"/>
      <c r="B42" s="327"/>
      <c r="C42" s="327"/>
      <c r="D42" s="327"/>
      <c r="E42" s="438"/>
      <c r="F42" s="437"/>
      <c r="G42" s="7" t="s">
        <v>86</v>
      </c>
      <c r="H42" s="8" t="s">
        <v>418</v>
      </c>
      <c r="I42" s="130">
        <v>1</v>
      </c>
      <c r="J42" s="302"/>
      <c r="K42" s="443"/>
    </row>
    <row r="43" spans="1:11" ht="31.5">
      <c r="A43" s="302"/>
      <c r="B43" s="327"/>
      <c r="C43" s="327"/>
      <c r="D43" s="327"/>
      <c r="E43" s="438"/>
      <c r="F43" s="437"/>
      <c r="G43" s="7" t="s">
        <v>43</v>
      </c>
      <c r="H43" s="75" t="s">
        <v>383</v>
      </c>
      <c r="I43" s="130">
        <v>1</v>
      </c>
      <c r="J43" s="302"/>
      <c r="K43" s="443"/>
    </row>
    <row r="44" spans="1:11" ht="31.5" customHeight="1">
      <c r="A44" s="302"/>
      <c r="B44" s="301" t="s">
        <v>29</v>
      </c>
      <c r="C44" s="301" t="s">
        <v>36</v>
      </c>
      <c r="D44" s="301" t="s">
        <v>37</v>
      </c>
      <c r="E44" s="446">
        <v>1</v>
      </c>
      <c r="F44" s="444" t="s">
        <v>20</v>
      </c>
      <c r="G44" s="7" t="s">
        <v>42</v>
      </c>
      <c r="H44" s="75" t="s">
        <v>383</v>
      </c>
      <c r="I44" s="130">
        <v>1</v>
      </c>
      <c r="J44" s="302"/>
      <c r="K44" s="443"/>
    </row>
    <row r="45" spans="1:11" ht="47.25">
      <c r="A45" s="302"/>
      <c r="B45" s="302"/>
      <c r="C45" s="302"/>
      <c r="D45" s="302"/>
      <c r="E45" s="447"/>
      <c r="F45" s="445"/>
      <c r="G45" s="7" t="s">
        <v>593</v>
      </c>
      <c r="H45" s="75" t="s">
        <v>383</v>
      </c>
      <c r="I45" s="130">
        <v>1</v>
      </c>
      <c r="J45" s="302"/>
      <c r="K45" s="443"/>
    </row>
    <row r="46" spans="1:11" ht="31.5">
      <c r="A46" s="302"/>
      <c r="B46" s="302"/>
      <c r="C46" s="302"/>
      <c r="D46" s="302"/>
      <c r="E46" s="447"/>
      <c r="F46" s="445"/>
      <c r="G46" s="7" t="s">
        <v>87</v>
      </c>
      <c r="H46" s="75" t="s">
        <v>383</v>
      </c>
      <c r="I46" s="130">
        <v>1</v>
      </c>
      <c r="J46" s="302"/>
      <c r="K46" s="442"/>
    </row>
    <row r="47" spans="1:11" ht="47.25">
      <c r="A47" s="302"/>
      <c r="B47" s="429" t="s">
        <v>29</v>
      </c>
      <c r="C47" s="430" t="s">
        <v>594</v>
      </c>
      <c r="D47" s="430" t="s">
        <v>51</v>
      </c>
      <c r="E47" s="434">
        <v>1</v>
      </c>
      <c r="F47" s="435" t="s">
        <v>595</v>
      </c>
      <c r="G47" s="18" t="s">
        <v>88</v>
      </c>
      <c r="H47" s="8" t="s">
        <v>418</v>
      </c>
      <c r="I47" s="130">
        <v>1</v>
      </c>
      <c r="J47" s="302"/>
      <c r="K47" s="452">
        <v>151163662</v>
      </c>
    </row>
    <row r="48" spans="1:11" ht="35.25" customHeight="1">
      <c r="A48" s="302"/>
      <c r="B48" s="429"/>
      <c r="C48" s="430"/>
      <c r="D48" s="430"/>
      <c r="E48" s="434"/>
      <c r="F48" s="435"/>
      <c r="G48" s="131" t="s">
        <v>54</v>
      </c>
      <c r="H48" s="75" t="s">
        <v>383</v>
      </c>
      <c r="I48" s="132">
        <v>5</v>
      </c>
      <c r="J48" s="302"/>
      <c r="K48" s="453"/>
    </row>
    <row r="49" spans="1:11" ht="47.25">
      <c r="A49" s="302"/>
      <c r="B49" s="429"/>
      <c r="C49" s="430"/>
      <c r="D49" s="430"/>
      <c r="E49" s="434"/>
      <c r="F49" s="435"/>
      <c r="G49" s="19" t="s">
        <v>89</v>
      </c>
      <c r="H49" s="75" t="s">
        <v>383</v>
      </c>
      <c r="I49" s="64">
        <v>1</v>
      </c>
      <c r="J49" s="302"/>
      <c r="K49" s="453"/>
    </row>
    <row r="50" spans="1:11" ht="31.5">
      <c r="A50" s="302"/>
      <c r="B50" s="429"/>
      <c r="C50" s="430"/>
      <c r="D50" s="430"/>
      <c r="E50" s="434"/>
      <c r="F50" s="435"/>
      <c r="G50" s="18" t="s">
        <v>52</v>
      </c>
      <c r="H50" s="75" t="s">
        <v>383</v>
      </c>
      <c r="I50" s="132">
        <v>2</v>
      </c>
      <c r="J50" s="302"/>
      <c r="K50" s="453"/>
    </row>
    <row r="51" spans="1:11" ht="18">
      <c r="A51" s="302"/>
      <c r="B51" s="429"/>
      <c r="C51" s="430"/>
      <c r="D51" s="430"/>
      <c r="E51" s="434"/>
      <c r="F51" s="435"/>
      <c r="G51" s="18" t="s">
        <v>59</v>
      </c>
      <c r="H51" s="75" t="s">
        <v>383</v>
      </c>
      <c r="I51" s="132">
        <v>4</v>
      </c>
      <c r="J51" s="302"/>
      <c r="K51" s="453"/>
    </row>
    <row r="52" spans="1:11" ht="46.5" customHeight="1">
      <c r="A52" s="302"/>
      <c r="B52" s="429" t="s">
        <v>29</v>
      </c>
      <c r="C52" s="430" t="s">
        <v>55</v>
      </c>
      <c r="D52" s="301" t="s">
        <v>61</v>
      </c>
      <c r="E52" s="431">
        <v>4</v>
      </c>
      <c r="F52" s="432" t="s">
        <v>62</v>
      </c>
      <c r="G52" s="16" t="s">
        <v>56</v>
      </c>
      <c r="H52" s="75" t="s">
        <v>383</v>
      </c>
      <c r="I52" s="132" t="s">
        <v>60</v>
      </c>
      <c r="J52" s="302"/>
      <c r="K52" s="453"/>
    </row>
    <row r="53" spans="1:11" ht="54.75" customHeight="1">
      <c r="A53" s="302"/>
      <c r="B53" s="429"/>
      <c r="C53" s="430"/>
      <c r="D53" s="302"/>
      <c r="E53" s="431"/>
      <c r="F53" s="433"/>
      <c r="G53" s="16" t="s">
        <v>90</v>
      </c>
      <c r="H53" s="75" t="s">
        <v>383</v>
      </c>
      <c r="I53" s="132" t="s">
        <v>60</v>
      </c>
      <c r="J53" s="302"/>
      <c r="K53" s="453"/>
    </row>
    <row r="54" spans="1:11" ht="39" customHeight="1">
      <c r="A54" s="302"/>
      <c r="B54" s="429" t="s">
        <v>29</v>
      </c>
      <c r="C54" s="327" t="s">
        <v>57</v>
      </c>
      <c r="D54" s="327" t="s">
        <v>58</v>
      </c>
      <c r="E54" s="431">
        <v>3</v>
      </c>
      <c r="F54" s="304" t="s">
        <v>539</v>
      </c>
      <c r="G54" s="7" t="s">
        <v>611</v>
      </c>
      <c r="H54" s="70" t="s">
        <v>371</v>
      </c>
      <c r="I54" s="11">
        <v>1</v>
      </c>
      <c r="J54" s="302"/>
      <c r="K54" s="453"/>
    </row>
    <row r="55" spans="1:11" ht="30" customHeight="1">
      <c r="A55" s="302"/>
      <c r="B55" s="429"/>
      <c r="C55" s="327"/>
      <c r="D55" s="327"/>
      <c r="E55" s="431"/>
      <c r="F55" s="304"/>
      <c r="G55" s="7" t="s">
        <v>612</v>
      </c>
      <c r="H55" s="8" t="s">
        <v>419</v>
      </c>
      <c r="I55" s="11">
        <v>1</v>
      </c>
      <c r="J55" s="302"/>
      <c r="K55" s="453"/>
    </row>
    <row r="56" spans="1:11" ht="43.5" customHeight="1">
      <c r="A56" s="302"/>
      <c r="B56" s="429"/>
      <c r="C56" s="327"/>
      <c r="D56" s="327"/>
      <c r="E56" s="431"/>
      <c r="F56" s="304"/>
      <c r="G56" s="7" t="s">
        <v>613</v>
      </c>
      <c r="H56" s="75" t="s">
        <v>383</v>
      </c>
      <c r="I56" s="11">
        <v>1</v>
      </c>
      <c r="J56" s="302"/>
      <c r="K56" s="453"/>
    </row>
    <row r="57" spans="1:11" ht="36" customHeight="1">
      <c r="A57" s="302"/>
      <c r="B57" s="429" t="s">
        <v>29</v>
      </c>
      <c r="C57" s="327" t="s">
        <v>596</v>
      </c>
      <c r="D57" s="327" t="s">
        <v>597</v>
      </c>
      <c r="E57" s="431">
        <v>3</v>
      </c>
      <c r="F57" s="304" t="s">
        <v>540</v>
      </c>
      <c r="G57" s="7" t="s">
        <v>64</v>
      </c>
      <c r="H57" s="13" t="s">
        <v>390</v>
      </c>
      <c r="I57" s="11">
        <v>1</v>
      </c>
      <c r="J57" s="302"/>
      <c r="K57" s="453"/>
    </row>
    <row r="58" spans="1:11" ht="63" customHeight="1">
      <c r="A58" s="302"/>
      <c r="B58" s="429"/>
      <c r="C58" s="327"/>
      <c r="D58" s="327"/>
      <c r="E58" s="431"/>
      <c r="F58" s="304"/>
      <c r="G58" s="7" t="s">
        <v>91</v>
      </c>
      <c r="H58" s="8" t="s">
        <v>418</v>
      </c>
      <c r="I58" s="11">
        <v>1</v>
      </c>
      <c r="J58" s="302"/>
      <c r="K58" s="453"/>
    </row>
    <row r="59" spans="1:11" ht="30" customHeight="1">
      <c r="A59" s="318"/>
      <c r="B59" s="429"/>
      <c r="C59" s="327"/>
      <c r="D59" s="327"/>
      <c r="E59" s="431"/>
      <c r="F59" s="304"/>
      <c r="G59" s="7" t="s">
        <v>63</v>
      </c>
      <c r="H59" s="75" t="s">
        <v>383</v>
      </c>
      <c r="I59" s="11">
        <v>1</v>
      </c>
      <c r="J59" s="318"/>
      <c r="K59" s="454"/>
    </row>
    <row r="60" spans="1:11" ht="18">
      <c r="A60" s="359" t="s">
        <v>210</v>
      </c>
      <c r="B60" s="359"/>
      <c r="C60" s="359"/>
      <c r="D60" s="359"/>
      <c r="E60" s="359"/>
      <c r="F60" s="359"/>
      <c r="G60" s="359"/>
      <c r="H60" s="359"/>
      <c r="I60" s="359"/>
      <c r="J60" s="359"/>
      <c r="K60" s="54">
        <f>SUM(K8:K47)</f>
        <v>5698874427.4830027</v>
      </c>
    </row>
  </sheetData>
  <autoFilter ref="A7:K60">
    <filterColumn colId="7" showButton="0"/>
  </autoFilter>
  <mergeCells count="84">
    <mergeCell ref="B8:B14"/>
    <mergeCell ref="C8:C14"/>
    <mergeCell ref="D8:D14"/>
    <mergeCell ref="E8:E14"/>
    <mergeCell ref="B20:B22"/>
    <mergeCell ref="C20:C22"/>
    <mergeCell ref="D20:D22"/>
    <mergeCell ref="B15:B19"/>
    <mergeCell ref="C15:C19"/>
    <mergeCell ref="D15:D19"/>
    <mergeCell ref="E15:E19"/>
    <mergeCell ref="A4:K4"/>
    <mergeCell ref="A1:K3"/>
    <mergeCell ref="A6:K6"/>
    <mergeCell ref="H7:I7"/>
    <mergeCell ref="A5:D5"/>
    <mergeCell ref="E5:G5"/>
    <mergeCell ref="H5:K5"/>
    <mergeCell ref="F15:F19"/>
    <mergeCell ref="B23:B26"/>
    <mergeCell ref="C23:C26"/>
    <mergeCell ref="D23:D26"/>
    <mergeCell ref="E23:E26"/>
    <mergeCell ref="A8:A59"/>
    <mergeCell ref="B27:B28"/>
    <mergeCell ref="C27:C28"/>
    <mergeCell ref="D27:D28"/>
    <mergeCell ref="E27:E28"/>
    <mergeCell ref="B29:B32"/>
    <mergeCell ref="C29:C32"/>
    <mergeCell ref="D29:D32"/>
    <mergeCell ref="E29:E32"/>
    <mergeCell ref="B37:B39"/>
    <mergeCell ref="C37:C39"/>
    <mergeCell ref="D37:D39"/>
    <mergeCell ref="D44:D46"/>
    <mergeCell ref="C44:C46"/>
    <mergeCell ref="B44:B46"/>
    <mergeCell ref="E37:E39"/>
    <mergeCell ref="B33:B36"/>
    <mergeCell ref="C33:C36"/>
    <mergeCell ref="D33:D36"/>
    <mergeCell ref="C40:C43"/>
    <mergeCell ref="B40:B43"/>
    <mergeCell ref="D40:D43"/>
    <mergeCell ref="K8:K26"/>
    <mergeCell ref="F40:F43"/>
    <mergeCell ref="E40:E43"/>
    <mergeCell ref="F33:F36"/>
    <mergeCell ref="F8:F14"/>
    <mergeCell ref="F23:F26"/>
    <mergeCell ref="F27:F28"/>
    <mergeCell ref="F29:F32"/>
    <mergeCell ref="K27:K28"/>
    <mergeCell ref="K29:K46"/>
    <mergeCell ref="F44:F46"/>
    <mergeCell ref="E44:E46"/>
    <mergeCell ref="E20:E22"/>
    <mergeCell ref="F20:F22"/>
    <mergeCell ref="J8:J59"/>
    <mergeCell ref="K47:K59"/>
    <mergeCell ref="F37:F39"/>
    <mergeCell ref="E33:E36"/>
    <mergeCell ref="E54:E56"/>
    <mergeCell ref="F54:F56"/>
    <mergeCell ref="F52:F53"/>
    <mergeCell ref="E47:E51"/>
    <mergeCell ref="F47:F51"/>
    <mergeCell ref="A60:J60"/>
    <mergeCell ref="B52:B53"/>
    <mergeCell ref="B54:B56"/>
    <mergeCell ref="D52:D53"/>
    <mergeCell ref="B47:B51"/>
    <mergeCell ref="C47:C51"/>
    <mergeCell ref="D47:D51"/>
    <mergeCell ref="C52:C53"/>
    <mergeCell ref="C54:C56"/>
    <mergeCell ref="D54:D56"/>
    <mergeCell ref="E52:E53"/>
    <mergeCell ref="D57:D59"/>
    <mergeCell ref="C57:C59"/>
    <mergeCell ref="B57:B59"/>
    <mergeCell ref="E57:E59"/>
    <mergeCell ref="F57:F59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r:id="rId1"/>
  <headerFooter>
    <oddHeader>&amp;ROficina de Planeación</oddHeader>
    <oddFooter>&amp;CPágina &amp;P/&amp;N</oddFooter>
  </headerFooter>
  <rowBreaks count="2" manualBreakCount="2">
    <brk id="26" max="10" man="1"/>
    <brk id="46" max="10" man="1"/>
  </rowBreaks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90" zoomScaleNormal="90" zoomScalePageLayoutView="60" workbookViewId="0">
      <selection activeCell="I10" sqref="I10"/>
    </sheetView>
  </sheetViews>
  <sheetFormatPr baseColWidth="10" defaultColWidth="10.875" defaultRowHeight="30" customHeight="1"/>
  <cols>
    <col min="1" max="1" width="25.375" style="5" customWidth="1"/>
    <col min="2" max="2" width="21.5" style="5" customWidth="1"/>
    <col min="3" max="3" width="29.125" style="5" customWidth="1"/>
    <col min="4" max="4" width="30.625" style="5" customWidth="1"/>
    <col min="5" max="5" width="9" style="5" customWidth="1"/>
    <col min="6" max="6" width="21" style="5" customWidth="1"/>
    <col min="7" max="7" width="48.625" style="5" customWidth="1"/>
    <col min="8" max="8" width="10" style="5" customWidth="1"/>
    <col min="9" max="9" width="8" style="5" customWidth="1"/>
    <col min="10" max="10" width="14.125" style="5" bestFit="1" customWidth="1"/>
    <col min="11" max="11" width="13" style="5" bestFit="1" customWidth="1"/>
    <col min="12" max="16384" width="10.875" style="5"/>
  </cols>
  <sheetData>
    <row r="1" spans="1:11" ht="18">
      <c r="A1" s="208" t="s">
        <v>12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</row>
    <row r="2" spans="1:11" ht="18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1" s="6" customFormat="1" ht="15.75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customFormat="1" ht="15.75">
      <c r="A4" s="217" t="s">
        <v>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customFormat="1" ht="16.5" thickBot="1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1" s="4" customFormat="1" ht="15.75" thickBot="1">
      <c r="A6" s="219" t="s">
        <v>11</v>
      </c>
      <c r="B6" s="220"/>
      <c r="C6" s="220"/>
      <c r="D6" s="221"/>
      <c r="E6" s="222" t="s">
        <v>554</v>
      </c>
      <c r="F6" s="223"/>
      <c r="G6" s="224"/>
      <c r="H6" s="225" t="s">
        <v>10</v>
      </c>
      <c r="I6" s="226"/>
      <c r="J6" s="226"/>
      <c r="K6" s="227"/>
    </row>
    <row r="7" spans="1:11" s="4" customFormat="1" ht="18.75">
      <c r="A7" s="228" t="s">
        <v>559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1" s="4" customFormat="1" ht="47.25">
      <c r="A8" s="1" t="s">
        <v>77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234" t="s">
        <v>6</v>
      </c>
      <c r="I8" s="234"/>
      <c r="J8" s="27" t="s">
        <v>7</v>
      </c>
      <c r="K8" s="27" t="s">
        <v>8</v>
      </c>
    </row>
    <row r="9" spans="1:11" s="4" customFormat="1" ht="47.25">
      <c r="A9" s="353" t="s">
        <v>551</v>
      </c>
      <c r="B9" s="350" t="s">
        <v>196</v>
      </c>
      <c r="C9" s="463" t="s">
        <v>197</v>
      </c>
      <c r="D9" s="465" t="s">
        <v>198</v>
      </c>
      <c r="E9" s="467">
        <v>1</v>
      </c>
      <c r="F9" s="469" t="s">
        <v>199</v>
      </c>
      <c r="G9" s="36" t="s">
        <v>200</v>
      </c>
      <c r="H9" s="37" t="s">
        <v>388</v>
      </c>
      <c r="I9" s="38">
        <v>1</v>
      </c>
      <c r="J9" s="353" t="s">
        <v>201</v>
      </c>
      <c r="K9" s="344">
        <v>599016438</v>
      </c>
    </row>
    <row r="10" spans="1:11" s="4" customFormat="1" ht="40.5" customHeight="1">
      <c r="A10" s="354"/>
      <c r="B10" s="351"/>
      <c r="C10" s="464"/>
      <c r="D10" s="466"/>
      <c r="E10" s="468"/>
      <c r="F10" s="469"/>
      <c r="G10" s="10" t="s">
        <v>202</v>
      </c>
      <c r="H10" s="37" t="s">
        <v>377</v>
      </c>
      <c r="I10" s="38">
        <v>1</v>
      </c>
      <c r="J10" s="354"/>
      <c r="K10" s="345"/>
    </row>
    <row r="11" spans="1:11" ht="63">
      <c r="A11" s="354"/>
      <c r="B11" s="352"/>
      <c r="C11" s="31" t="s">
        <v>203</v>
      </c>
      <c r="D11" s="32" t="s">
        <v>598</v>
      </c>
      <c r="E11" s="39">
        <v>1</v>
      </c>
      <c r="F11" s="39" t="s">
        <v>199</v>
      </c>
      <c r="G11" s="33" t="s">
        <v>204</v>
      </c>
      <c r="H11" s="37" t="s">
        <v>383</v>
      </c>
      <c r="I11" s="40">
        <v>1</v>
      </c>
      <c r="J11" s="354"/>
      <c r="K11" s="345"/>
    </row>
    <row r="12" spans="1:11" ht="47.25" customHeight="1">
      <c r="A12" s="354"/>
      <c r="B12" s="430" t="s">
        <v>92</v>
      </c>
      <c r="C12" s="461" t="s">
        <v>211</v>
      </c>
      <c r="D12" s="462" t="s">
        <v>211</v>
      </c>
      <c r="E12" s="440">
        <v>1</v>
      </c>
      <c r="F12" s="440" t="s">
        <v>199</v>
      </c>
      <c r="G12" s="34" t="s">
        <v>205</v>
      </c>
      <c r="H12" s="41" t="s">
        <v>527</v>
      </c>
      <c r="I12" s="42">
        <v>1</v>
      </c>
      <c r="J12" s="354"/>
      <c r="K12" s="345"/>
    </row>
    <row r="13" spans="1:11" ht="47.25" customHeight="1">
      <c r="A13" s="354"/>
      <c r="B13" s="430"/>
      <c r="C13" s="461"/>
      <c r="D13" s="462"/>
      <c r="E13" s="440"/>
      <c r="F13" s="440"/>
      <c r="G13" s="34" t="s">
        <v>206</v>
      </c>
      <c r="H13" s="41" t="s">
        <v>207</v>
      </c>
      <c r="I13" s="40">
        <v>1</v>
      </c>
      <c r="J13" s="354"/>
      <c r="K13" s="345"/>
    </row>
    <row r="14" spans="1:11" ht="47.25" customHeight="1">
      <c r="A14" s="354"/>
      <c r="B14" s="430"/>
      <c r="C14" s="461"/>
      <c r="D14" s="462"/>
      <c r="E14" s="440"/>
      <c r="F14" s="440"/>
      <c r="G14" s="34" t="s">
        <v>208</v>
      </c>
      <c r="H14" s="37" t="s">
        <v>383</v>
      </c>
      <c r="I14" s="42">
        <v>1</v>
      </c>
      <c r="J14" s="354"/>
      <c r="K14" s="345"/>
    </row>
    <row r="15" spans="1:11" ht="47.25" customHeight="1">
      <c r="A15" s="355"/>
      <c r="B15" s="430"/>
      <c r="C15" s="461"/>
      <c r="D15" s="462"/>
      <c r="E15" s="440"/>
      <c r="F15" s="440"/>
      <c r="G15" s="34" t="s">
        <v>209</v>
      </c>
      <c r="H15" s="37" t="s">
        <v>383</v>
      </c>
      <c r="I15" s="40">
        <v>1</v>
      </c>
      <c r="J15" s="355"/>
      <c r="K15" s="345"/>
    </row>
    <row r="16" spans="1:11" ht="18">
      <c r="A16" s="460" t="s">
        <v>210</v>
      </c>
      <c r="B16" s="460"/>
      <c r="C16" s="460"/>
      <c r="D16" s="460"/>
      <c r="E16" s="460"/>
      <c r="F16" s="460"/>
      <c r="G16" s="460"/>
      <c r="H16" s="460"/>
      <c r="I16" s="460"/>
      <c r="J16" s="460"/>
      <c r="K16" s="35">
        <f>K9+K10</f>
        <v>599016438</v>
      </c>
    </row>
  </sheetData>
  <mergeCells count="21">
    <mergeCell ref="A7:K7"/>
    <mergeCell ref="A1:K3"/>
    <mergeCell ref="A4:K5"/>
    <mergeCell ref="A6:D6"/>
    <mergeCell ref="E6:G6"/>
    <mergeCell ref="H6:K6"/>
    <mergeCell ref="H8:I8"/>
    <mergeCell ref="A9:A15"/>
    <mergeCell ref="C9:C10"/>
    <mergeCell ref="D9:D10"/>
    <mergeCell ref="E9:E10"/>
    <mergeCell ref="F9:F10"/>
    <mergeCell ref="A16:J16"/>
    <mergeCell ref="J9:J15"/>
    <mergeCell ref="B9:B11"/>
    <mergeCell ref="K9:K15"/>
    <mergeCell ref="B12:B15"/>
    <mergeCell ref="C12:C15"/>
    <mergeCell ref="D12:D15"/>
    <mergeCell ref="E12:E15"/>
    <mergeCell ref="F12:F15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horizontalDpi="1200" verticalDpi="1200" r:id="rId1"/>
  <headerFooter>
    <oddHeader>&amp;ROficina de Comunicaciones</oddHeader>
    <oddFooter>&amp;CPágina 1/1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B16" zoomScaleNormal="100" zoomScalePageLayoutView="60" workbookViewId="0">
      <selection activeCell="G18" sqref="G18"/>
    </sheetView>
  </sheetViews>
  <sheetFormatPr baseColWidth="10" defaultColWidth="10.875" defaultRowHeight="30" customHeight="1"/>
  <cols>
    <col min="1" max="1" width="20.75" style="5" customWidth="1"/>
    <col min="2" max="2" width="16.875" style="5" customWidth="1"/>
    <col min="3" max="3" width="27.875" style="5" customWidth="1"/>
    <col min="4" max="4" width="26.25" style="5" customWidth="1"/>
    <col min="5" max="5" width="6.875" style="5" bestFit="1" customWidth="1"/>
    <col min="6" max="6" width="34.75" style="5" customWidth="1"/>
    <col min="7" max="7" width="42.125" style="5" customWidth="1"/>
    <col min="8" max="8" width="12.875" style="5" customWidth="1"/>
    <col min="9" max="9" width="8" style="5" customWidth="1"/>
    <col min="10" max="10" width="21.5" style="5" customWidth="1"/>
    <col min="11" max="11" width="14.5" style="5" bestFit="1" customWidth="1"/>
    <col min="12" max="16384" width="10.875" style="5"/>
  </cols>
  <sheetData>
    <row r="1" spans="1:11" ht="18">
      <c r="A1" s="208" t="s">
        <v>12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</row>
    <row r="2" spans="1:11" ht="18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1" s="6" customFormat="1" ht="15.75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customFormat="1" ht="24" thickBot="1">
      <c r="A4" s="217" t="s">
        <v>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s="4" customFormat="1" ht="15.75" thickBot="1">
      <c r="A5" s="219" t="s">
        <v>11</v>
      </c>
      <c r="B5" s="220"/>
      <c r="C5" s="220"/>
      <c r="D5" s="221"/>
      <c r="E5" s="222" t="s">
        <v>554</v>
      </c>
      <c r="F5" s="223"/>
      <c r="G5" s="224"/>
      <c r="H5" s="225" t="s">
        <v>10</v>
      </c>
      <c r="I5" s="226"/>
      <c r="J5" s="226"/>
      <c r="K5" s="227"/>
    </row>
    <row r="6" spans="1:11" s="4" customFormat="1" ht="18.75" customHeight="1">
      <c r="A6" s="228" t="s">
        <v>38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</row>
    <row r="7" spans="1:11" s="4" customFormat="1" ht="31.5">
      <c r="A7" s="1" t="s">
        <v>77</v>
      </c>
      <c r="B7" s="27" t="s">
        <v>0</v>
      </c>
      <c r="C7" s="27" t="s">
        <v>1</v>
      </c>
      <c r="D7" s="27" t="s">
        <v>2</v>
      </c>
      <c r="E7" s="27" t="s">
        <v>3</v>
      </c>
      <c r="F7" s="3" t="s">
        <v>4</v>
      </c>
      <c r="G7" s="27" t="s">
        <v>5</v>
      </c>
      <c r="H7" s="234" t="s">
        <v>6</v>
      </c>
      <c r="I7" s="234"/>
      <c r="J7" s="27" t="s">
        <v>7</v>
      </c>
      <c r="K7" s="27" t="s">
        <v>8</v>
      </c>
    </row>
    <row r="8" spans="1:11" s="4" customFormat="1" ht="66" customHeight="1">
      <c r="A8" s="350" t="s">
        <v>551</v>
      </c>
      <c r="B8" s="478" t="s">
        <v>212</v>
      </c>
      <c r="C8" s="485" t="s">
        <v>213</v>
      </c>
      <c r="D8" s="327" t="s">
        <v>214</v>
      </c>
      <c r="E8" s="472">
        <v>1</v>
      </c>
      <c r="F8" s="472" t="s">
        <v>546</v>
      </c>
      <c r="G8" s="43" t="s">
        <v>215</v>
      </c>
      <c r="H8" s="78" t="s">
        <v>547</v>
      </c>
      <c r="I8" s="14">
        <v>2</v>
      </c>
      <c r="J8" s="252" t="s">
        <v>216</v>
      </c>
      <c r="K8" s="344">
        <v>43848952</v>
      </c>
    </row>
    <row r="9" spans="1:11" ht="57" customHeight="1">
      <c r="A9" s="351"/>
      <c r="B9" s="479"/>
      <c r="C9" s="485"/>
      <c r="D9" s="327"/>
      <c r="E9" s="474"/>
      <c r="F9" s="474"/>
      <c r="G9" s="43" t="s">
        <v>217</v>
      </c>
      <c r="H9" s="78" t="s">
        <v>383</v>
      </c>
      <c r="I9" s="14">
        <v>1</v>
      </c>
      <c r="J9" s="253"/>
      <c r="K9" s="346"/>
    </row>
    <row r="10" spans="1:11" ht="41.25" customHeight="1">
      <c r="A10" s="351"/>
      <c r="B10" s="479"/>
      <c r="C10" s="350" t="s">
        <v>218</v>
      </c>
      <c r="D10" s="350" t="s">
        <v>219</v>
      </c>
      <c r="E10" s="292">
        <v>1</v>
      </c>
      <c r="F10" s="472" t="s">
        <v>220</v>
      </c>
      <c r="G10" s="10" t="s">
        <v>221</v>
      </c>
      <c r="H10" s="78" t="s">
        <v>378</v>
      </c>
      <c r="I10" s="14">
        <v>1</v>
      </c>
      <c r="J10" s="253"/>
      <c r="K10" s="344">
        <v>43848952</v>
      </c>
    </row>
    <row r="11" spans="1:11" ht="62.25" customHeight="1">
      <c r="A11" s="351"/>
      <c r="B11" s="479"/>
      <c r="C11" s="352"/>
      <c r="D11" s="352"/>
      <c r="E11" s="294"/>
      <c r="F11" s="474"/>
      <c r="G11" s="10" t="s">
        <v>222</v>
      </c>
      <c r="H11" s="78" t="s">
        <v>419</v>
      </c>
      <c r="I11" s="14">
        <v>1</v>
      </c>
      <c r="J11" s="253"/>
      <c r="K11" s="346"/>
    </row>
    <row r="12" spans="1:11" ht="47.25">
      <c r="A12" s="351"/>
      <c r="B12" s="479"/>
      <c r="C12" s="47" t="s">
        <v>223</v>
      </c>
      <c r="D12" s="47" t="s">
        <v>224</v>
      </c>
      <c r="E12" s="67">
        <v>24</v>
      </c>
      <c r="F12" s="66" t="s">
        <v>550</v>
      </c>
      <c r="G12" s="10" t="s">
        <v>225</v>
      </c>
      <c r="H12" s="78" t="s">
        <v>383</v>
      </c>
      <c r="I12" s="14">
        <v>24</v>
      </c>
      <c r="J12" s="253"/>
      <c r="K12" s="48">
        <v>50857917</v>
      </c>
    </row>
    <row r="13" spans="1:11" ht="39" customHeight="1">
      <c r="A13" s="351"/>
      <c r="B13" s="479"/>
      <c r="C13" s="350" t="s">
        <v>226</v>
      </c>
      <c r="D13" s="350" t="s">
        <v>227</v>
      </c>
      <c r="E13" s="472">
        <v>1</v>
      </c>
      <c r="F13" s="472" t="s">
        <v>228</v>
      </c>
      <c r="G13" s="10" t="s">
        <v>229</v>
      </c>
      <c r="H13" s="481" t="s">
        <v>383</v>
      </c>
      <c r="I13" s="483">
        <v>1</v>
      </c>
      <c r="J13" s="253"/>
      <c r="K13" s="344">
        <v>595007617</v>
      </c>
    </row>
    <row r="14" spans="1:11" ht="57" customHeight="1">
      <c r="A14" s="351"/>
      <c r="B14" s="479"/>
      <c r="C14" s="352"/>
      <c r="D14" s="352"/>
      <c r="E14" s="474"/>
      <c r="F14" s="474"/>
      <c r="G14" s="10" t="s">
        <v>230</v>
      </c>
      <c r="H14" s="482"/>
      <c r="I14" s="484"/>
      <c r="J14" s="253"/>
      <c r="K14" s="346"/>
    </row>
    <row r="15" spans="1:11" ht="54.75" customHeight="1">
      <c r="A15" s="351"/>
      <c r="B15" s="479"/>
      <c r="C15" s="46" t="s">
        <v>231</v>
      </c>
      <c r="D15" s="46" t="s">
        <v>232</v>
      </c>
      <c r="E15" s="65">
        <v>1</v>
      </c>
      <c r="F15" s="65" t="s">
        <v>233</v>
      </c>
      <c r="G15" s="10" t="s">
        <v>234</v>
      </c>
      <c r="H15" s="78" t="s">
        <v>383</v>
      </c>
      <c r="I15" s="79">
        <v>1</v>
      </c>
      <c r="J15" s="253"/>
      <c r="K15" s="48">
        <v>263029394</v>
      </c>
    </row>
    <row r="16" spans="1:11" ht="84" customHeight="1">
      <c r="A16" s="351"/>
      <c r="B16" s="479"/>
      <c r="C16" s="350" t="s">
        <v>235</v>
      </c>
      <c r="D16" s="46" t="s">
        <v>236</v>
      </c>
      <c r="E16" s="65">
        <v>1</v>
      </c>
      <c r="F16" s="65" t="s">
        <v>237</v>
      </c>
      <c r="G16" s="10" t="s">
        <v>238</v>
      </c>
      <c r="H16" s="78" t="s">
        <v>383</v>
      </c>
      <c r="I16" s="79">
        <v>1</v>
      </c>
      <c r="J16" s="253"/>
      <c r="K16" s="470">
        <v>57475525</v>
      </c>
    </row>
    <row r="17" spans="1:11" ht="78.75">
      <c r="A17" s="351"/>
      <c r="B17" s="479"/>
      <c r="C17" s="352"/>
      <c r="D17" s="46" t="s">
        <v>599</v>
      </c>
      <c r="E17" s="69">
        <v>4</v>
      </c>
      <c r="F17" s="64" t="s">
        <v>549</v>
      </c>
      <c r="G17" s="10" t="s">
        <v>600</v>
      </c>
      <c r="H17" s="78" t="s">
        <v>383</v>
      </c>
      <c r="I17" s="133">
        <v>4</v>
      </c>
      <c r="J17" s="253"/>
      <c r="K17" s="471"/>
    </row>
    <row r="18" spans="1:11" ht="63">
      <c r="A18" s="351"/>
      <c r="B18" s="479"/>
      <c r="C18" s="46" t="s">
        <v>239</v>
      </c>
      <c r="D18" s="46" t="s">
        <v>240</v>
      </c>
      <c r="E18" s="65">
        <v>1</v>
      </c>
      <c r="F18" s="65" t="s">
        <v>241</v>
      </c>
      <c r="G18" s="10" t="s">
        <v>242</v>
      </c>
      <c r="H18" s="78" t="s">
        <v>383</v>
      </c>
      <c r="I18" s="79">
        <v>1</v>
      </c>
      <c r="J18" s="253"/>
      <c r="K18" s="48">
        <v>270185645</v>
      </c>
    </row>
    <row r="19" spans="1:11" ht="45" customHeight="1">
      <c r="A19" s="351"/>
      <c r="B19" s="479"/>
      <c r="C19" s="350" t="s">
        <v>243</v>
      </c>
      <c r="D19" s="350" t="s">
        <v>244</v>
      </c>
      <c r="E19" s="305">
        <v>1</v>
      </c>
      <c r="F19" s="472" t="s">
        <v>548</v>
      </c>
      <c r="G19" s="10" t="s">
        <v>601</v>
      </c>
      <c r="H19" s="78" t="s">
        <v>378</v>
      </c>
      <c r="I19" s="133">
        <v>1</v>
      </c>
      <c r="J19" s="253"/>
      <c r="K19" s="344">
        <v>43848952</v>
      </c>
    </row>
    <row r="20" spans="1:11" ht="41.25" customHeight="1">
      <c r="A20" s="351"/>
      <c r="B20" s="479"/>
      <c r="C20" s="351"/>
      <c r="D20" s="351"/>
      <c r="E20" s="306"/>
      <c r="F20" s="473"/>
      <c r="G20" s="10" t="s">
        <v>602</v>
      </c>
      <c r="H20" s="78" t="s">
        <v>419</v>
      </c>
      <c r="I20" s="133">
        <v>1</v>
      </c>
      <c r="J20" s="253"/>
      <c r="K20" s="345"/>
    </row>
    <row r="21" spans="1:11" ht="50.25" customHeight="1">
      <c r="A21" s="351"/>
      <c r="B21" s="479"/>
      <c r="C21" s="351"/>
      <c r="D21" s="351"/>
      <c r="E21" s="306"/>
      <c r="F21" s="473"/>
      <c r="G21" s="10" t="s">
        <v>245</v>
      </c>
      <c r="H21" s="78" t="s">
        <v>531</v>
      </c>
      <c r="I21" s="133">
        <v>1</v>
      </c>
      <c r="J21" s="253"/>
      <c r="K21" s="345"/>
    </row>
    <row r="22" spans="1:11" ht="41.25" customHeight="1">
      <c r="A22" s="351"/>
      <c r="B22" s="479"/>
      <c r="C22" s="351"/>
      <c r="D22" s="351"/>
      <c r="E22" s="306"/>
      <c r="F22" s="473"/>
      <c r="G22" s="10" t="s">
        <v>246</v>
      </c>
      <c r="H22" s="78" t="s">
        <v>372</v>
      </c>
      <c r="I22" s="133">
        <v>1</v>
      </c>
      <c r="J22" s="253"/>
      <c r="K22" s="345"/>
    </row>
    <row r="23" spans="1:11" ht="53.25" customHeight="1">
      <c r="A23" s="352"/>
      <c r="B23" s="480"/>
      <c r="C23" s="352"/>
      <c r="D23" s="352"/>
      <c r="E23" s="310"/>
      <c r="F23" s="474"/>
      <c r="G23" s="10" t="s">
        <v>247</v>
      </c>
      <c r="H23" s="78" t="s">
        <v>420</v>
      </c>
      <c r="I23" s="133">
        <v>1</v>
      </c>
      <c r="J23" s="254"/>
      <c r="K23" s="346"/>
    </row>
    <row r="24" spans="1:11" ht="18">
      <c r="A24" s="475" t="s">
        <v>210</v>
      </c>
      <c r="B24" s="476"/>
      <c r="C24" s="476"/>
      <c r="D24" s="476"/>
      <c r="E24" s="476"/>
      <c r="F24" s="476"/>
      <c r="G24" s="476"/>
      <c r="H24" s="476"/>
      <c r="I24" s="476"/>
      <c r="J24" s="477"/>
      <c r="K24" s="50">
        <f>SUM(K8:K23)</f>
        <v>1368102954</v>
      </c>
    </row>
  </sheetData>
  <mergeCells count="35">
    <mergeCell ref="H7:I7"/>
    <mergeCell ref="A8:A23"/>
    <mergeCell ref="C8:C9"/>
    <mergeCell ref="D8:D9"/>
    <mergeCell ref="E8:E9"/>
    <mergeCell ref="F8:F9"/>
    <mergeCell ref="C13:C14"/>
    <mergeCell ref="D13:D14"/>
    <mergeCell ref="C10:C11"/>
    <mergeCell ref="A6:K6"/>
    <mergeCell ref="A1:K3"/>
    <mergeCell ref="A4:K4"/>
    <mergeCell ref="A5:D5"/>
    <mergeCell ref="E5:G5"/>
    <mergeCell ref="H5:K5"/>
    <mergeCell ref="A24:J24"/>
    <mergeCell ref="J8:J23"/>
    <mergeCell ref="B8:B23"/>
    <mergeCell ref="C16:C17"/>
    <mergeCell ref="E13:E14"/>
    <mergeCell ref="F13:F14"/>
    <mergeCell ref="H13:H14"/>
    <mergeCell ref="I13:I14"/>
    <mergeCell ref="K13:K14"/>
    <mergeCell ref="K8:K9"/>
    <mergeCell ref="K16:K17"/>
    <mergeCell ref="C19:C23"/>
    <mergeCell ref="D19:D23"/>
    <mergeCell ref="E19:E23"/>
    <mergeCell ref="F19:F23"/>
    <mergeCell ref="K19:K23"/>
    <mergeCell ref="D10:D11"/>
    <mergeCell ref="E10:E11"/>
    <mergeCell ref="F10:F11"/>
    <mergeCell ref="K10:K11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r:id="rId1"/>
  <headerFooter>
    <oddHeader>&amp;ROficina Jurídica</oddHeader>
    <oddFooter>&amp;CPágina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="90" zoomScaleNormal="90" zoomScalePageLayoutView="60" workbookViewId="0">
      <selection activeCell="A7" sqref="A7:K7"/>
    </sheetView>
  </sheetViews>
  <sheetFormatPr baseColWidth="10" defaultColWidth="10.875" defaultRowHeight="30" customHeight="1"/>
  <cols>
    <col min="1" max="1" width="24.5" style="5" customWidth="1"/>
    <col min="2" max="2" width="15.375" style="5" customWidth="1"/>
    <col min="3" max="3" width="31.625" style="5" customWidth="1"/>
    <col min="4" max="4" width="25.75" style="5" customWidth="1"/>
    <col min="5" max="5" width="9.125" style="5" customWidth="1"/>
    <col min="6" max="6" width="33.75" style="5" customWidth="1"/>
    <col min="7" max="7" width="42.375" style="5" customWidth="1"/>
    <col min="8" max="8" width="10.5" style="5" customWidth="1"/>
    <col min="9" max="9" width="8.25" style="5" customWidth="1"/>
    <col min="10" max="10" width="13.25" style="5" customWidth="1"/>
    <col min="11" max="11" width="15.25" style="5" customWidth="1"/>
    <col min="12" max="16384" width="10.875" style="5"/>
  </cols>
  <sheetData>
    <row r="1" spans="1:11" ht="18">
      <c r="A1" s="208" t="s">
        <v>12</v>
      </c>
      <c r="B1" s="209"/>
      <c r="C1" s="209"/>
      <c r="D1" s="209"/>
      <c r="E1" s="209"/>
      <c r="F1" s="209"/>
      <c r="G1" s="209"/>
      <c r="H1" s="209"/>
      <c r="I1" s="209"/>
      <c r="J1" s="209"/>
      <c r="K1" s="210"/>
    </row>
    <row r="2" spans="1:11" ht="18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1" s="6" customFormat="1" ht="15.75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customFormat="1" ht="15.75">
      <c r="A4" s="217" t="s">
        <v>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1" customFormat="1" ht="16.5" thickBot="1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1" s="4" customFormat="1" ht="15.75" thickBot="1">
      <c r="A6" s="219" t="s">
        <v>11</v>
      </c>
      <c r="B6" s="220"/>
      <c r="C6" s="220"/>
      <c r="D6" s="221"/>
      <c r="E6" s="222" t="s">
        <v>554</v>
      </c>
      <c r="F6" s="223"/>
      <c r="G6" s="224"/>
      <c r="H6" s="225" t="s">
        <v>10</v>
      </c>
      <c r="I6" s="226"/>
      <c r="J6" s="226"/>
      <c r="K6" s="227"/>
    </row>
    <row r="7" spans="1:11" s="4" customFormat="1" ht="18.75">
      <c r="A7" s="228" t="s">
        <v>256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1" s="4" customFormat="1" ht="31.5">
      <c r="A8" s="1" t="s">
        <v>195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234" t="s">
        <v>6</v>
      </c>
      <c r="I8" s="234"/>
      <c r="J8" s="27" t="s">
        <v>7</v>
      </c>
      <c r="K8" s="27" t="s">
        <v>8</v>
      </c>
    </row>
    <row r="9" spans="1:11" ht="54.95" customHeight="1">
      <c r="A9" s="489" t="s">
        <v>551</v>
      </c>
      <c r="B9" s="430" t="s">
        <v>248</v>
      </c>
      <c r="C9" s="430" t="s">
        <v>249</v>
      </c>
      <c r="D9" s="430" t="s">
        <v>250</v>
      </c>
      <c r="E9" s="440">
        <v>1</v>
      </c>
      <c r="F9" s="440" t="s">
        <v>251</v>
      </c>
      <c r="G9" s="30" t="s">
        <v>252</v>
      </c>
      <c r="H9" s="78" t="s">
        <v>383</v>
      </c>
      <c r="I9" s="64">
        <v>1</v>
      </c>
      <c r="J9" s="252" t="s">
        <v>253</v>
      </c>
      <c r="K9" s="486">
        <v>557952807</v>
      </c>
    </row>
    <row r="10" spans="1:11" ht="54.95" customHeight="1">
      <c r="A10" s="489"/>
      <c r="B10" s="430"/>
      <c r="C10" s="430"/>
      <c r="D10" s="430"/>
      <c r="E10" s="315"/>
      <c r="F10" s="440"/>
      <c r="G10" s="30" t="s">
        <v>254</v>
      </c>
      <c r="H10" s="78" t="s">
        <v>383</v>
      </c>
      <c r="I10" s="64">
        <v>1</v>
      </c>
      <c r="J10" s="253"/>
      <c r="K10" s="487"/>
    </row>
    <row r="11" spans="1:11" ht="54.95" customHeight="1">
      <c r="A11" s="489"/>
      <c r="B11" s="430"/>
      <c r="C11" s="430"/>
      <c r="D11" s="430"/>
      <c r="E11" s="315"/>
      <c r="F11" s="440"/>
      <c r="G11" s="30" t="s">
        <v>255</v>
      </c>
      <c r="H11" s="78" t="s">
        <v>383</v>
      </c>
      <c r="I11" s="64">
        <v>1</v>
      </c>
      <c r="J11" s="254"/>
      <c r="K11" s="488"/>
    </row>
    <row r="12" spans="1:11" ht="20.25" customHeight="1">
      <c r="A12" s="359" t="s">
        <v>210</v>
      </c>
      <c r="B12" s="359"/>
      <c r="C12" s="359"/>
      <c r="D12" s="359"/>
      <c r="E12" s="359"/>
      <c r="F12" s="359"/>
      <c r="G12" s="359"/>
      <c r="H12" s="359"/>
      <c r="I12" s="359"/>
      <c r="J12" s="359"/>
      <c r="K12" s="51">
        <f>SUM(K9)</f>
        <v>557952807</v>
      </c>
    </row>
    <row r="13" spans="1:11" ht="20.100000000000001" customHeight="1">
      <c r="A13" s="52"/>
      <c r="B13" s="53"/>
    </row>
    <row r="14" spans="1:11" ht="20.100000000000001" customHeight="1">
      <c r="A14" s="52"/>
      <c r="B14" s="53"/>
    </row>
    <row r="15" spans="1:11" ht="20.100000000000001" customHeight="1">
      <c r="A15" s="52"/>
      <c r="B15" s="53"/>
    </row>
  </sheetData>
  <mergeCells count="16">
    <mergeCell ref="A7:K7"/>
    <mergeCell ref="A1:K3"/>
    <mergeCell ref="A4:K5"/>
    <mergeCell ref="A6:D6"/>
    <mergeCell ref="E6:G6"/>
    <mergeCell ref="H6:K6"/>
    <mergeCell ref="K9:K11"/>
    <mergeCell ref="A12:J12"/>
    <mergeCell ref="H8:I8"/>
    <mergeCell ref="A9:A11"/>
    <mergeCell ref="B9:B11"/>
    <mergeCell ref="C9:C11"/>
    <mergeCell ref="D9:D11"/>
    <mergeCell ref="E9:E11"/>
    <mergeCell ref="F9:F11"/>
    <mergeCell ref="J9:J11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horizontalDpi="1200" verticalDpi="1200" r:id="rId1"/>
  <headerFooter>
    <oddHeader>&amp;L&amp;G&amp;CPlan de Acción 2018&amp;ROficina de Control Interno</oddHeader>
    <oddFooter>&amp;CPágina 1/1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zoomScalePageLayoutView="60" workbookViewId="0">
      <selection activeCell="D16" sqref="D16:D19"/>
    </sheetView>
  </sheetViews>
  <sheetFormatPr baseColWidth="10" defaultColWidth="10.875" defaultRowHeight="30" customHeight="1"/>
  <cols>
    <col min="1" max="1" width="27.5" style="5" customWidth="1"/>
    <col min="2" max="2" width="24.625" style="5" customWidth="1"/>
    <col min="3" max="3" width="25.625" style="5" customWidth="1"/>
    <col min="4" max="4" width="28.5" style="5" customWidth="1"/>
    <col min="5" max="5" width="6.875" style="5" bestFit="1" customWidth="1"/>
    <col min="6" max="6" width="21" style="5" customWidth="1"/>
    <col min="7" max="7" width="49.5" style="5" customWidth="1"/>
    <col min="8" max="8" width="9.125" style="5" bestFit="1" customWidth="1"/>
    <col min="9" max="9" width="5.25" style="5" bestFit="1" customWidth="1"/>
    <col min="10" max="10" width="21.5" style="5" customWidth="1"/>
    <col min="11" max="11" width="15.875" style="5" customWidth="1"/>
    <col min="12" max="12" width="19.875" style="5" customWidth="1"/>
    <col min="13" max="16384" width="10.875" style="5"/>
  </cols>
  <sheetData>
    <row r="1" spans="1:12" ht="18">
      <c r="A1" s="208"/>
      <c r="B1" s="209"/>
      <c r="C1" s="209"/>
      <c r="D1" s="209"/>
      <c r="E1" s="209"/>
      <c r="F1" s="209"/>
      <c r="G1" s="209"/>
      <c r="H1" s="209"/>
      <c r="I1" s="209"/>
      <c r="J1" s="209"/>
      <c r="K1" s="210"/>
    </row>
    <row r="2" spans="1:12" ht="18">
      <c r="A2" s="211"/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2" s="6" customFormat="1" ht="15.75">
      <c r="A3" s="214"/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2" customFormat="1" ht="15.75">
      <c r="A4" s="217" t="s">
        <v>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</row>
    <row r="5" spans="1:12" customFormat="1" ht="16.5" thickBot="1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2" s="4" customFormat="1" ht="15.75" thickBot="1">
      <c r="A6" s="219" t="s">
        <v>11</v>
      </c>
      <c r="B6" s="220"/>
      <c r="C6" s="220"/>
      <c r="D6" s="221"/>
      <c r="E6" s="222" t="s">
        <v>554</v>
      </c>
      <c r="F6" s="223"/>
      <c r="G6" s="224"/>
      <c r="H6" s="225" t="s">
        <v>10</v>
      </c>
      <c r="I6" s="226"/>
      <c r="J6" s="226"/>
      <c r="K6" s="227"/>
    </row>
    <row r="7" spans="1:12" s="4" customFormat="1" ht="18.75">
      <c r="A7" s="228" t="s">
        <v>257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</row>
    <row r="8" spans="1:12" s="4" customFormat="1" ht="47.25">
      <c r="A8" s="1" t="s">
        <v>77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234" t="s">
        <v>6</v>
      </c>
      <c r="I8" s="234"/>
      <c r="J8" s="27" t="s">
        <v>7</v>
      </c>
      <c r="K8" s="27" t="s">
        <v>8</v>
      </c>
    </row>
    <row r="9" spans="1:12" s="4" customFormat="1" ht="15.75">
      <c r="A9" s="350" t="s">
        <v>551</v>
      </c>
      <c r="B9" s="350" t="s">
        <v>605</v>
      </c>
      <c r="C9" s="292" t="s">
        <v>258</v>
      </c>
      <c r="D9" s="292" t="s">
        <v>259</v>
      </c>
      <c r="E9" s="305">
        <v>1</v>
      </c>
      <c r="F9" s="292" t="s">
        <v>260</v>
      </c>
      <c r="G9" s="57" t="s">
        <v>261</v>
      </c>
      <c r="H9" s="14" t="s">
        <v>527</v>
      </c>
      <c r="I9" s="14">
        <v>1</v>
      </c>
      <c r="J9" s="229" t="s">
        <v>604</v>
      </c>
      <c r="K9" s="495">
        <v>264849459.63318199</v>
      </c>
    </row>
    <row r="10" spans="1:12" s="4" customFormat="1" ht="31.5">
      <c r="A10" s="351"/>
      <c r="B10" s="351"/>
      <c r="C10" s="293"/>
      <c r="D10" s="293"/>
      <c r="E10" s="306"/>
      <c r="F10" s="293"/>
      <c r="G10" s="57" t="s">
        <v>262</v>
      </c>
      <c r="H10" s="14" t="s">
        <v>383</v>
      </c>
      <c r="I10" s="14">
        <v>1</v>
      </c>
      <c r="J10" s="231"/>
      <c r="K10" s="496"/>
    </row>
    <row r="11" spans="1:12" s="4" customFormat="1" ht="15.75">
      <c r="A11" s="351"/>
      <c r="B11" s="351"/>
      <c r="C11" s="294"/>
      <c r="D11" s="294"/>
      <c r="E11" s="310"/>
      <c r="F11" s="294"/>
      <c r="G11" s="57" t="s">
        <v>263</v>
      </c>
      <c r="H11" s="14" t="s">
        <v>383</v>
      </c>
      <c r="I11" s="14">
        <v>1</v>
      </c>
      <c r="J11" s="231"/>
      <c r="K11" s="497"/>
      <c r="L11" s="191"/>
    </row>
    <row r="12" spans="1:12" ht="31.5">
      <c r="A12" s="351"/>
      <c r="B12" s="351"/>
      <c r="C12" s="292" t="s">
        <v>264</v>
      </c>
      <c r="D12" s="292" t="s">
        <v>265</v>
      </c>
      <c r="E12" s="292">
        <v>3</v>
      </c>
      <c r="F12" s="292" t="s">
        <v>266</v>
      </c>
      <c r="G12" s="57" t="s">
        <v>267</v>
      </c>
      <c r="H12" s="55" t="s">
        <v>388</v>
      </c>
      <c r="I12" s="14">
        <v>1</v>
      </c>
      <c r="J12" s="231"/>
      <c r="K12" s="491">
        <f>365279200+83940260</f>
        <v>449219460</v>
      </c>
    </row>
    <row r="13" spans="1:12" ht="31.5">
      <c r="A13" s="351"/>
      <c r="B13" s="351"/>
      <c r="C13" s="293"/>
      <c r="D13" s="293"/>
      <c r="E13" s="293"/>
      <c r="F13" s="293"/>
      <c r="G13" s="57" t="s">
        <v>268</v>
      </c>
      <c r="H13" s="55" t="s">
        <v>383</v>
      </c>
      <c r="I13" s="14">
        <v>3</v>
      </c>
      <c r="J13" s="231"/>
      <c r="K13" s="491"/>
    </row>
    <row r="14" spans="1:12" ht="18">
      <c r="A14" s="351"/>
      <c r="B14" s="351"/>
      <c r="C14" s="293"/>
      <c r="D14" s="293"/>
      <c r="E14" s="293"/>
      <c r="F14" s="293"/>
      <c r="G14" s="57" t="s">
        <v>269</v>
      </c>
      <c r="H14" s="55" t="s">
        <v>383</v>
      </c>
      <c r="I14" s="14">
        <v>3</v>
      </c>
      <c r="J14" s="231"/>
      <c r="K14" s="491"/>
    </row>
    <row r="15" spans="1:12" ht="31.5">
      <c r="A15" s="351"/>
      <c r="B15" s="351"/>
      <c r="C15" s="294"/>
      <c r="D15" s="294"/>
      <c r="E15" s="294"/>
      <c r="F15" s="294"/>
      <c r="G15" s="57" t="s">
        <v>270</v>
      </c>
      <c r="H15" s="55" t="s">
        <v>383</v>
      </c>
      <c r="I15" s="14">
        <v>3</v>
      </c>
      <c r="J15" s="231"/>
      <c r="K15" s="491"/>
    </row>
    <row r="16" spans="1:12" ht="31.5">
      <c r="A16" s="351"/>
      <c r="B16" s="351"/>
      <c r="C16" s="292" t="s">
        <v>271</v>
      </c>
      <c r="D16" s="292" t="s">
        <v>272</v>
      </c>
      <c r="E16" s="292">
        <v>2</v>
      </c>
      <c r="F16" s="292" t="s">
        <v>273</v>
      </c>
      <c r="G16" s="57" t="s">
        <v>274</v>
      </c>
      <c r="H16" s="55" t="s">
        <v>388</v>
      </c>
      <c r="I16" s="14">
        <v>1</v>
      </c>
      <c r="J16" s="231"/>
      <c r="K16" s="495">
        <v>1160125459.6331799</v>
      </c>
    </row>
    <row r="17" spans="1:12" ht="18">
      <c r="A17" s="351"/>
      <c r="B17" s="351"/>
      <c r="C17" s="293"/>
      <c r="D17" s="293"/>
      <c r="E17" s="293"/>
      <c r="F17" s="293"/>
      <c r="G17" s="57" t="s">
        <v>275</v>
      </c>
      <c r="H17" s="55" t="s">
        <v>383</v>
      </c>
      <c r="I17" s="14">
        <v>2</v>
      </c>
      <c r="J17" s="231"/>
      <c r="K17" s="496"/>
    </row>
    <row r="18" spans="1:12" ht="18">
      <c r="A18" s="351"/>
      <c r="B18" s="351"/>
      <c r="C18" s="293"/>
      <c r="D18" s="293"/>
      <c r="E18" s="293"/>
      <c r="F18" s="293"/>
      <c r="G18" s="57" t="s">
        <v>276</v>
      </c>
      <c r="H18" s="55" t="s">
        <v>383</v>
      </c>
      <c r="I18" s="14">
        <v>2</v>
      </c>
      <c r="J18" s="231"/>
      <c r="K18" s="496"/>
    </row>
    <row r="19" spans="1:12" ht="31.5">
      <c r="A19" s="351"/>
      <c r="B19" s="351"/>
      <c r="C19" s="294"/>
      <c r="D19" s="294"/>
      <c r="E19" s="294"/>
      <c r="F19" s="294"/>
      <c r="G19" s="57" t="s">
        <v>277</v>
      </c>
      <c r="H19" s="55" t="s">
        <v>383</v>
      </c>
      <c r="I19" s="14">
        <v>2</v>
      </c>
      <c r="J19" s="231"/>
      <c r="K19" s="497"/>
      <c r="L19" s="190"/>
    </row>
    <row r="20" spans="1:12" ht="18">
      <c r="A20" s="351"/>
      <c r="B20" s="351"/>
      <c r="C20" s="292" t="s">
        <v>278</v>
      </c>
      <c r="D20" s="292" t="s">
        <v>603</v>
      </c>
      <c r="E20" s="483">
        <v>1</v>
      </c>
      <c r="F20" s="472" t="s">
        <v>279</v>
      </c>
      <c r="G20" s="57" t="s">
        <v>280</v>
      </c>
      <c r="H20" s="55" t="s">
        <v>383</v>
      </c>
      <c r="I20" s="55">
        <v>1</v>
      </c>
      <c r="J20" s="231"/>
      <c r="K20" s="492">
        <v>2438665964</v>
      </c>
    </row>
    <row r="21" spans="1:12" ht="31.5">
      <c r="A21" s="351"/>
      <c r="B21" s="351"/>
      <c r="C21" s="294"/>
      <c r="D21" s="294"/>
      <c r="E21" s="484"/>
      <c r="F21" s="474"/>
      <c r="G21" s="57" t="s">
        <v>281</v>
      </c>
      <c r="H21" s="55" t="s">
        <v>383</v>
      </c>
      <c r="I21" s="55">
        <v>1</v>
      </c>
      <c r="J21" s="231"/>
      <c r="K21" s="494"/>
      <c r="L21" s="190"/>
    </row>
    <row r="22" spans="1:12" ht="18">
      <c r="A22" s="351"/>
      <c r="B22" s="351"/>
      <c r="C22" s="292" t="s">
        <v>303</v>
      </c>
      <c r="D22" s="292" t="s">
        <v>286</v>
      </c>
      <c r="E22" s="483">
        <v>1</v>
      </c>
      <c r="F22" s="472" t="s">
        <v>279</v>
      </c>
      <c r="G22" s="57" t="s">
        <v>283</v>
      </c>
      <c r="H22" s="55" t="s">
        <v>383</v>
      </c>
      <c r="I22" s="55">
        <v>1</v>
      </c>
      <c r="J22" s="231"/>
      <c r="K22" s="492">
        <v>105241717.794607</v>
      </c>
    </row>
    <row r="23" spans="1:12" ht="18">
      <c r="A23" s="351"/>
      <c r="B23" s="351"/>
      <c r="C23" s="293"/>
      <c r="D23" s="293"/>
      <c r="E23" s="490"/>
      <c r="F23" s="473"/>
      <c r="G23" s="57" t="s">
        <v>284</v>
      </c>
      <c r="H23" s="55" t="s">
        <v>371</v>
      </c>
      <c r="I23" s="55">
        <v>1</v>
      </c>
      <c r="J23" s="231"/>
      <c r="K23" s="493"/>
    </row>
    <row r="24" spans="1:12" ht="31.5">
      <c r="A24" s="351"/>
      <c r="B24" s="351"/>
      <c r="C24" s="294"/>
      <c r="D24" s="294"/>
      <c r="E24" s="484"/>
      <c r="F24" s="474"/>
      <c r="G24" s="57" t="s">
        <v>285</v>
      </c>
      <c r="H24" s="55" t="s">
        <v>383</v>
      </c>
      <c r="I24" s="55">
        <v>1</v>
      </c>
      <c r="J24" s="231"/>
      <c r="K24" s="493"/>
    </row>
    <row r="25" spans="1:12" ht="78.75">
      <c r="A25" s="352"/>
      <c r="B25" s="352"/>
      <c r="C25" s="62" t="s">
        <v>304</v>
      </c>
      <c r="D25" s="62" t="s">
        <v>282</v>
      </c>
      <c r="E25" s="58">
        <v>1</v>
      </c>
      <c r="F25" s="64" t="s">
        <v>279</v>
      </c>
      <c r="G25" s="57" t="s">
        <v>287</v>
      </c>
      <c r="H25" s="55" t="s">
        <v>383</v>
      </c>
      <c r="I25" s="55">
        <v>1</v>
      </c>
      <c r="J25" s="230"/>
      <c r="K25" s="494"/>
    </row>
    <row r="26" spans="1:12" ht="18">
      <c r="A26" s="460" t="s">
        <v>210</v>
      </c>
      <c r="B26" s="460"/>
      <c r="C26" s="460"/>
      <c r="D26" s="460"/>
      <c r="E26" s="460"/>
      <c r="F26" s="460"/>
      <c r="G26" s="460"/>
      <c r="H26" s="460"/>
      <c r="I26" s="460"/>
      <c r="J26" s="460"/>
      <c r="K26" s="56">
        <f>SUM(K9:K21)</f>
        <v>4312860343.2663622</v>
      </c>
    </row>
  </sheetData>
  <mergeCells count="36">
    <mergeCell ref="A7:K7"/>
    <mergeCell ref="A1:K3"/>
    <mergeCell ref="A4:K5"/>
    <mergeCell ref="A6:D6"/>
    <mergeCell ref="E6:G6"/>
    <mergeCell ref="H6:K6"/>
    <mergeCell ref="H8:I8"/>
    <mergeCell ref="A9:A25"/>
    <mergeCell ref="B9:B25"/>
    <mergeCell ref="C9:C11"/>
    <mergeCell ref="D9:D11"/>
    <mergeCell ref="E9:E11"/>
    <mergeCell ref="F9:F11"/>
    <mergeCell ref="D20:D21"/>
    <mergeCell ref="E20:E21"/>
    <mergeCell ref="F20:F21"/>
    <mergeCell ref="K12:K15"/>
    <mergeCell ref="K22:K25"/>
    <mergeCell ref="J9:J25"/>
    <mergeCell ref="C12:C15"/>
    <mergeCell ref="D12:D15"/>
    <mergeCell ref="E12:E15"/>
    <mergeCell ref="F12:F15"/>
    <mergeCell ref="C16:C19"/>
    <mergeCell ref="D16:D19"/>
    <mergeCell ref="E16:E19"/>
    <mergeCell ref="F16:F19"/>
    <mergeCell ref="C20:C21"/>
    <mergeCell ref="K9:K11"/>
    <mergeCell ref="K16:K19"/>
    <mergeCell ref="K20:K21"/>
    <mergeCell ref="A26:J26"/>
    <mergeCell ref="F22:F24"/>
    <mergeCell ref="E22:E24"/>
    <mergeCell ref="D22:D24"/>
    <mergeCell ref="C22:C24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horizontalDpi="1200" verticalDpi="1200" r:id="rId1"/>
  <headerFooter>
    <oddHeader>&amp;ROficina de Tecnologías de la Información</oddHeader>
    <oddFooter>&amp;CPágina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7CEAEE03952B489379BC1351EC59C7" ma:contentTypeVersion="2" ma:contentTypeDescription="Crear nuevo documento." ma:contentTypeScope="" ma:versionID="3006f00dbe1500b662c96f8ac0548c0f">
  <xsd:schema xmlns:xsd="http://www.w3.org/2001/XMLSchema" xmlns:xs="http://www.w3.org/2001/XMLSchema" xmlns:p="http://schemas.microsoft.com/office/2006/metadata/properties" xmlns:ns2="220353c8-0b70-4100-ab9d-1a8c23771e1b" xmlns:ns3="765bc3a6-e2b9-43ff-8feb-064937989b35" targetNamespace="http://schemas.microsoft.com/office/2006/metadata/properties" ma:root="true" ma:fieldsID="e29bc02b596799b1bef3b6dd21c46323" ns2:_="" ns3:_="">
    <xsd:import namespace="220353c8-0b70-4100-ab9d-1a8c23771e1b"/>
    <xsd:import namespace="765bc3a6-e2b9-43ff-8feb-064937989b35"/>
    <xsd:element name="properties">
      <xsd:complexType>
        <xsd:sequence>
          <xsd:element name="documentManagement">
            <xsd:complexType>
              <xsd:all>
                <xsd:element ref="ns2:Orden"/>
                <xsd:element ref="ns3:vigenc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353c8-0b70-4100-ab9d-1a8c23771e1b" elementFormDefault="qualified">
    <xsd:import namespace="http://schemas.microsoft.com/office/2006/documentManagement/types"/>
    <xsd:import namespace="http://schemas.microsoft.com/office/infopath/2007/PartnerControls"/>
    <xsd:element name="Orden" ma:index="8" ma:displayName="Orden" ma:decimals="0" ma:internalName="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bc3a6-e2b9-43ff-8feb-064937989b35" elementFormDefault="qualified">
    <xsd:import namespace="http://schemas.microsoft.com/office/2006/documentManagement/types"/>
    <xsd:import namespace="http://schemas.microsoft.com/office/infopath/2007/PartnerControls"/>
    <xsd:element name="vigencia" ma:index="9" nillable="true" ma:displayName="vigencia" ma:internalName="vigenci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220353c8-0b70-4100-ab9d-1a8c23771e1b">4</Orden>
    <vigencia xmlns="765bc3a6-e2b9-43ff-8feb-064937989b35">2019</vigencia>
  </documentManagement>
</p:properties>
</file>

<file path=customXml/itemProps1.xml><?xml version="1.0" encoding="utf-8"?>
<ds:datastoreItem xmlns:ds="http://schemas.openxmlformats.org/officeDocument/2006/customXml" ds:itemID="{C0910BFC-1748-463C-BB4F-0FD6AA05A917}"/>
</file>

<file path=customXml/itemProps2.xml><?xml version="1.0" encoding="utf-8"?>
<ds:datastoreItem xmlns:ds="http://schemas.openxmlformats.org/officeDocument/2006/customXml" ds:itemID="{F0C190E3-5359-49F3-99DB-DFBF48F12FE0}"/>
</file>

<file path=customXml/itemProps3.xml><?xml version="1.0" encoding="utf-8"?>
<ds:datastoreItem xmlns:ds="http://schemas.openxmlformats.org/officeDocument/2006/customXml" ds:itemID="{EA84D38D-0F4D-4A9B-BB5C-84477ECDFB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V. Integración Productiva</vt:lpstr>
      <vt:lpstr>V. Proyectos</vt:lpstr>
      <vt:lpstr>V. Gestión Contractual</vt:lpstr>
      <vt:lpstr>Secretaria General</vt:lpstr>
      <vt:lpstr>Planeación</vt:lpstr>
      <vt:lpstr>Comunicaciones</vt:lpstr>
      <vt:lpstr>O. Jurídica</vt:lpstr>
      <vt:lpstr>O. Control Interno</vt:lpstr>
      <vt:lpstr>O. Tecnologias de la Infomación</vt:lpstr>
      <vt:lpstr>Planeación!Área_de_impresión</vt:lpstr>
      <vt:lpstr>'Secretaria General'!Área_de_impresión</vt:lpstr>
      <vt:lpstr>'V. Integración Productiva'!Área_de_impresión</vt:lpstr>
      <vt:lpstr>'O. Jurídica'!Títulos_a_imprimir</vt:lpstr>
      <vt:lpstr>Planeación!Títulos_a_imprimir</vt:lpstr>
      <vt:lpstr>'Secretaria General'!Títulos_a_imprimir</vt:lpstr>
      <vt:lpstr>'V. Integración Productiva'!Títulos_a_imprimir</vt:lpstr>
      <vt:lpstr>'V. Proyectos'!Títulos_a_imprimir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consolidado 2019 V2 agosto</dc:title>
  <dc:creator>Maria Fernanda Lopez Mesa</dc:creator>
  <cp:lastModifiedBy>Maria Fernanda Lopez Mesa</cp:lastModifiedBy>
  <cp:lastPrinted>2019-05-07T20:52:52Z</cp:lastPrinted>
  <dcterms:created xsi:type="dcterms:W3CDTF">2018-04-27T13:37:08Z</dcterms:created>
  <dcterms:modified xsi:type="dcterms:W3CDTF">2019-11-12T21:04:44Z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0x010100D57CEAEE03952B489379BC1351EC59C7</vt:lpwstr>
  </property>
</Properties>
</file>