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drawings/drawing4.xml" ContentType="application/vnd.openxmlformats-officedocument.drawing+xml"/>
  <Override PartName="/xl/styles.xml" ContentType="application/vnd.openxmlformats-officedocument.spreadsheetml.styles+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bastian.villarreal\Documents\Plan de Acción\definitivo\"/>
    </mc:Choice>
  </mc:AlternateContent>
  <bookViews>
    <workbookView xWindow="0" yWindow="0" windowWidth="28800" windowHeight="11835" tabRatio="796"/>
  </bookViews>
  <sheets>
    <sheet name="Consolidado" sheetId="24" r:id="rId1"/>
    <sheet name="Participación" sheetId="4" state="hidden" r:id="rId2"/>
    <sheet name="Contro Disciplinario Interno" sheetId="7" state="hidden" r:id="rId3"/>
    <sheet name="Gestión Contractual" sheetId="18" state="hidden" r:id="rId4"/>
    <sheet name="Gestión Financiera" sheetId="19" state="hidden" r:id="rId5"/>
    <sheet name="Asesoria y Defensa" sheetId="23" state="hidden" r:id="rId6"/>
  </sheets>
  <definedNames>
    <definedName name="_xlnm._FilterDatabase" localSheetId="0" hidden="1">Consolidado!$A$6:$M$7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02" i="24" l="1"/>
  <c r="M136" i="24" l="1"/>
  <c r="M130" i="24"/>
  <c r="M97" i="24"/>
  <c r="M96" i="24"/>
  <c r="M119" i="24" l="1"/>
  <c r="M11" i="24"/>
  <c r="M31" i="24" s="1"/>
  <c r="M208" i="24" l="1"/>
  <c r="M206" i="24"/>
  <c r="M222" i="24" l="1"/>
  <c r="M220" i="24"/>
  <c r="M215" i="24"/>
  <c r="M56" i="24"/>
  <c r="M224" i="24" l="1"/>
  <c r="M38" i="24" l="1"/>
  <c r="M132" i="24" l="1"/>
  <c r="M92" i="24"/>
  <c r="B234" i="24" l="1"/>
  <c r="B231" i="24" s="1"/>
  <c r="M211" i="24" l="1"/>
  <c r="M70" i="24" l="1"/>
  <c r="M85" i="24" l="1"/>
  <c r="M60" i="24"/>
  <c r="M65" i="24" s="1"/>
  <c r="M49" i="24" l="1"/>
  <c r="K207" i="24" l="1"/>
  <c r="M153" i="24"/>
  <c r="M225" i="24" s="1"/>
  <c r="K12" i="23" l="1"/>
  <c r="K12" i="19"/>
  <c r="K12" i="18"/>
  <c r="K12" i="4"/>
  <c r="K12" i="7"/>
</calcChain>
</file>

<file path=xl/sharedStrings.xml><?xml version="1.0" encoding="utf-8"?>
<sst xmlns="http://schemas.openxmlformats.org/spreadsheetml/2006/main" count="946" uniqueCount="490">
  <si>
    <t>PROCESO</t>
  </si>
  <si>
    <t>PRODUCTOS</t>
  </si>
  <si>
    <t>INDICADORES DE PRODUCTO</t>
  </si>
  <si>
    <t>META ANUAL</t>
  </si>
  <si>
    <t>FÓRMULA DE CÁLCULO DEL CUMPLIMIENTO DEL PRODUCTO</t>
  </si>
  <si>
    <t>HITOS / PRINCIPALES ACTIVIDADES</t>
  </si>
  <si>
    <t>METAS PERIÓDICAS</t>
  </si>
  <si>
    <t>RESPONSABLE</t>
  </si>
  <si>
    <t>RECURSO</t>
  </si>
  <si>
    <t>TOTAL</t>
  </si>
  <si>
    <t>LÍNEA ESTRATÉGICA X:  XXX</t>
  </si>
  <si>
    <t>PLAN DE ACCIÓN INSTITUCIONAL</t>
  </si>
  <si>
    <t>Página 1 de 1</t>
  </si>
  <si>
    <t>Código: F-DER-010</t>
  </si>
  <si>
    <t xml:space="preserve">    </t>
  </si>
  <si>
    <t>Versión: 3</t>
  </si>
  <si>
    <t>OBJETIVOS ESTRATÉGICOS</t>
  </si>
  <si>
    <t>Fecha</t>
  </si>
  <si>
    <t>Meta</t>
  </si>
  <si>
    <t>Promover el desarrollo de capacidades para la generación sostenible de ingresos en la comunidad rural, a partir de la realización de intervenciones efectivas y acordes con la vocación agropecuaria de los territorios.</t>
  </si>
  <si>
    <t>Estructuración de Planes Integrales de Desarrollo Agropecuario y Rural</t>
  </si>
  <si>
    <t xml:space="preserve">Planes Departamentales de desarrollo agropecuario y rural elaborados </t>
  </si>
  <si>
    <t>Número de planes departamentales de desarrollo agropecuario y rural elaborados</t>
  </si>
  <si>
    <t>Acompañar la identificación, caracterización y diagnóstico Territorial de Desarrollo Agropecuario y Rural.</t>
  </si>
  <si>
    <t>Validar participativamente el diagnóstico territorial con actores y entes territoriales.</t>
  </si>
  <si>
    <t>Vicepresidencia de Integración Productiva</t>
  </si>
  <si>
    <t>Realizar la identificación y caracterización de predios, territorios, beneficiarios y grupos asociativos; y la verificación de sus requisitos habilitantes.</t>
  </si>
  <si>
    <t>(Número de planes estructurados en la vigencia/ 8)</t>
  </si>
  <si>
    <t>Estructuración y formulación de proyectos integrales de desarrollo agropecuario y rural</t>
  </si>
  <si>
    <t>Gestión de las Comunicaciones</t>
  </si>
  <si>
    <t>Prestar servicio de apoyo financiero a Proyectos Integrales de Desarrollo Agropecuario y Rural</t>
  </si>
  <si>
    <t>Evaluación, Calificación y Cofinanciación de Proyectos Integrales</t>
  </si>
  <si>
    <t>Seguimiento y control de los proyectos integrales</t>
  </si>
  <si>
    <t>Estudios de preinversión para adecuación de tierras</t>
  </si>
  <si>
    <t>Prestación y apoyo al servicio público de adecuación de tierras</t>
  </si>
  <si>
    <t>Aumentar la cobertura y calidad en la provisión del servicio público de adecuación de tierras.</t>
  </si>
  <si>
    <t xml:space="preserve"> Proyectos Integrales de Desarrollo Agropecuario y Rural Cofinanciados con recursos de la vigencia 2020</t>
  </si>
  <si>
    <t>Productores beneficiados con cofinanciación de proyectos en la vigencia 2020</t>
  </si>
  <si>
    <t>Documento metodológico con lineamientos de gestión para la priorización y focalización de PIDAR</t>
  </si>
  <si>
    <t>Informes de seguimiento a ejecución de PIDAR cofinanciados</t>
  </si>
  <si>
    <t>Informes de seguimiento a PIDAR cofinanciados elaborados</t>
  </si>
  <si>
    <t>Número de proyectos estructurados en la vigencia 2020</t>
  </si>
  <si>
    <t>(Número de proyectos estructurados en la vigencia 2020/ 91)</t>
  </si>
  <si>
    <t>Hectáreas con estudios de preinversión para adecuación de tierras elaborados y entregados</t>
  </si>
  <si>
    <t>(Hectáreas con estudios de preinversión para adecuación de tierras elaborados y entregados/4.423 has)</t>
  </si>
  <si>
    <t>Proyectos de adecuación de tierras revisados  </t>
  </si>
  <si>
    <t>Realizar revisión de proyectos de adecuación de tierras presentados por personas naturales y jurídicas externas</t>
  </si>
  <si>
    <t>Elaborar conceptos de revisión de proyectos de adecuación de tierras presentados por personas naturales y jurídicas externas</t>
  </si>
  <si>
    <t>Distritos de adecuación de tierras</t>
  </si>
  <si>
    <t>Proyectos de adecuación de tierras</t>
  </si>
  <si>
    <t>Servicio de administración, operación y conservación de distritos de adecuación de tierras de propiedad del estado.</t>
  </si>
  <si>
    <t xml:space="preserve">Asociaciones de usuarios de distritos de adecuación de tierras capacitadas </t>
  </si>
  <si>
    <t>(Número de asociaciones de usuarios de distritos de adecuación de tierras capacitadas / 170)</t>
  </si>
  <si>
    <t>Realizar capacitaciones para el fortalecimiento de la administración, operación y conservación de asociaciones de usuarios de distritos de adecuación de tierras</t>
  </si>
  <si>
    <t>Recaudo de cartera</t>
  </si>
  <si>
    <t>Servicio de educación informal para la administración, operación y conservación de los distritos de adecuación de tierras</t>
  </si>
  <si>
    <t xml:space="preserve">Servicio de trámites o acompañamiento a las asociaciones de usuarios de Adecuación de Tierras </t>
  </si>
  <si>
    <t>Trámites legales de asociaciones de usuarios realizados  </t>
  </si>
  <si>
    <t>Servicio de acompañamiento a la prestación del servicio público de adecuación de tierras</t>
  </si>
  <si>
    <t>Distritos de adecuación de tierras acompañados en la prestación del servicio público</t>
  </si>
  <si>
    <t>(Número de distritos de adecuación de tierras acompañados en la prestación del servicio público/120)</t>
  </si>
  <si>
    <t>Sistemas de riego, drenaje o protección contra inundaciones individuales</t>
  </si>
  <si>
    <t xml:space="preserve"> (Número de documentos técnicos elaborados / 2)</t>
  </si>
  <si>
    <t>Documentos técnicos elaborados</t>
  </si>
  <si>
    <t>Documentos técnicos para la prestación del servicio de adecuación de tierras</t>
  </si>
  <si>
    <t>Promoción y Apoyo a la Asociatividad</t>
  </si>
  <si>
    <t xml:space="preserve">Servicio de apoyo para el fomento de la asociatividad </t>
  </si>
  <si>
    <t xml:space="preserve">Servicio de apoyo para el fomento organizativo de la Agricultura Campesina, Familiar y Comunitaria </t>
  </si>
  <si>
    <t xml:space="preserve">Servicio de asesoría para el fortalecimiento de la asociatividad </t>
  </si>
  <si>
    <t>Programar y realizar los encuentros territoriales para identificar la demanda territorial para el fomento de la asociatividad</t>
  </si>
  <si>
    <t>Programar y realizar los encuentros territoriales para identificar la demanda territorial para el fomento de la asociatividad en mujeres rurales</t>
  </si>
  <si>
    <t>Apoyar la creación y  formalización de organizaciones sociales, comunitarias o productivas de mujeres rurales</t>
  </si>
  <si>
    <t>Vicepresidencia de Proyectos - Dirección de Seguimiento y Control</t>
  </si>
  <si>
    <t>Vicepresidencia de Proyectos  - Dirección de Calificación y Financiación</t>
  </si>
  <si>
    <t>Productores del programa ACFC apoyados</t>
  </si>
  <si>
    <t>Apoyar a los productores agropecuarios para el fomento organizativo de la Agricultura Campesina, Familiar y Comunitaria.</t>
  </si>
  <si>
    <t>Asociaciones de mujeres rurales fortalecidas</t>
  </si>
  <si>
    <t>Asociaciones fortalecidas</t>
  </si>
  <si>
    <t>Asociaciones de mujeres rurales formalizadas</t>
  </si>
  <si>
    <t>Asociaciones apoyadas formalizadas</t>
  </si>
  <si>
    <t>Construir y desplegar los planes de fortalecimiento para las asociaciones de mujeres rurales</t>
  </si>
  <si>
    <t>Construir y desplegar los planes de fortalecimiento para las asociaciones</t>
  </si>
  <si>
    <t>Vicepresidencia de Proyectos - Dirección de Participación y Asociatividad</t>
  </si>
  <si>
    <t>(Metros lineales de archivo organizados/150)</t>
  </si>
  <si>
    <t>Secretaria General - Dirección Administrativa y Financiera</t>
  </si>
  <si>
    <t>Gestión Documental</t>
  </si>
  <si>
    <t>Consolidar el modelo de gestión para optimizar el desempeño institucional y el uso de los recursos físicos, financieros, tecnológicos y humanos.</t>
  </si>
  <si>
    <t>Metros lineales de archivo INCODER organizados</t>
  </si>
  <si>
    <t>Implementar el Sistema Integrado de Conservación - SIC</t>
  </si>
  <si>
    <t>Administrar el Sistema de Gestión Documental</t>
  </si>
  <si>
    <t>LÍNEA ESTRATÉGICA 3:  Fortalecimiento de las capacidades institucionales</t>
  </si>
  <si>
    <t>Sedes adecuadas</t>
  </si>
  <si>
    <t>Realizar diagnóstico y adecuar las sedes de la ADR</t>
  </si>
  <si>
    <t>Gestión Administrativa</t>
  </si>
  <si>
    <t>Sedes ADR</t>
  </si>
  <si>
    <t>Sedes mantenidas</t>
  </si>
  <si>
    <t>Establecer prioridades o cronograma de atención y realizar el mantenimiento de las sedes de la ADR.</t>
  </si>
  <si>
    <t>Dotar las sedes a nivel nacional, de acuerdo a las prioridades identificadas.</t>
  </si>
  <si>
    <t>Realizar los inventarios de los bienes muebles e inmuebles de la ADR.</t>
  </si>
  <si>
    <t>Sedes dotadas</t>
  </si>
  <si>
    <t>Ejecutar los servicios definidos en la ruta de atención de las iniciativas</t>
  </si>
  <si>
    <t xml:space="preserve">Servicios de apoyo a la comercialización </t>
  </si>
  <si>
    <t>Organizaciones de productores formales apoyadas</t>
  </si>
  <si>
    <t>(Número de organizaciones de productores formales apoyadas/ 100)</t>
  </si>
  <si>
    <t xml:space="preserve"> Servicio de fortalecimiento de capacidades locales</t>
  </si>
  <si>
    <t>Armonizar el Modelo de Atención y Prestación de Servicios de Comercialización con cadenas productivas, agroindustriales y de exportación</t>
  </si>
  <si>
    <t>Recoger y acopiar experiencias referentes para la adaptación de los servicios de apoyo a la comercialización</t>
  </si>
  <si>
    <t xml:space="preserve">Preparar información especializada (perfil de mercado; perfil de producto; análisis de precios y proyecciones entre otros) </t>
  </si>
  <si>
    <t>Transferir y apropiar información especializada de carácter comercial a los usuarios y prestadores de servicios de apoyo a la comercialización</t>
  </si>
  <si>
    <t>Productores con transferencia de conocimiento en el uso de información comercial atendidos</t>
  </si>
  <si>
    <t>(Número de productores con transferencia de conocimiento en el uso de información comercial atendidos / 390)</t>
  </si>
  <si>
    <t>Servicios de educación informal en comercialización</t>
  </si>
  <si>
    <t>Fortalecimiento competitivo para la comercialización de productos de origen agropecuario.</t>
  </si>
  <si>
    <t>Fortalecer la productividad y competitividad de las cadenas de valor y sistemas productivos del sector agropecuario a través del acompañamiento técnico, la coordinación interinstitucional y la implementación del Subsistema Nacional de Extensión Agropecuaria.</t>
  </si>
  <si>
    <t xml:space="preserve">Servicio de Educación Informal en Extensión Agropecuaria </t>
  </si>
  <si>
    <t>Servicio de Extensión Agropecuaria</t>
  </si>
  <si>
    <t>Vicepresidencia de Integración Productiva - Dirección de Asistencia Técnica</t>
  </si>
  <si>
    <t>Direccionamiento Estratégico Institucional</t>
  </si>
  <si>
    <t>Documento para la planeación estratégica en TI</t>
  </si>
  <si>
    <t>Documentos para la planeación estratégica actualizados</t>
  </si>
  <si>
    <t>(Número de documentos para la planeación estratégica actualizados/1)</t>
  </si>
  <si>
    <t>Servicios de información actualizados</t>
  </si>
  <si>
    <t>Número de servicios de información actualizados</t>
  </si>
  <si>
    <t>Definir el plan para la gestión de los proyectos de los Sistemas de Información a actualizar.</t>
  </si>
  <si>
    <t>Diseñar los ajustes a los  sistemas de información y generar el documento de historia de usuarios.</t>
  </si>
  <si>
    <t>Implementar los ajustes a los  sistemas de información.</t>
  </si>
  <si>
    <t>Realizar la implantación o puesta en producción de los ajustes realizados a los sistemas informáticos.</t>
  </si>
  <si>
    <t>Servicios de información implementados</t>
  </si>
  <si>
    <t>Número de servicios de información implementados</t>
  </si>
  <si>
    <t>Definir el plan para la gestión de los proyectos de los Sistemas de Información.</t>
  </si>
  <si>
    <t>Diseñar los sistemas de información.</t>
  </si>
  <si>
    <t>Implementar los sistemas de información.</t>
  </si>
  <si>
    <t>Realizar la implantación o puesta en producción de los  sistemas informáticos.</t>
  </si>
  <si>
    <t>Servicios tecnológicos</t>
  </si>
  <si>
    <t>Índice de prestación de servicios de TI</t>
  </si>
  <si>
    <t>(Actividades realizadas / Actividades planeadas)*100</t>
  </si>
  <si>
    <t>Dar soporte a los servicios de información de la ADR.</t>
  </si>
  <si>
    <t>Realizar soporte y mantenimiento a los servicios tecnológicos.</t>
  </si>
  <si>
    <t>Gestión de las tecnologías de la información</t>
  </si>
  <si>
    <t>(Número de servicios de información actualizados / 1)</t>
  </si>
  <si>
    <t>(Número de servicios de información implementados / 1)</t>
  </si>
  <si>
    <t>Analizar la estrategia de TI de la entidad</t>
  </si>
  <si>
    <t>Definir la arquitectura empresarial</t>
  </si>
  <si>
    <t>Documentar la estrategia de TI</t>
  </si>
  <si>
    <t>Oficina de Tecnologías de la Información</t>
  </si>
  <si>
    <t>(Número de planes institucionales estructurados / Número de planes institucionales que deben ser estructurados por la Oficina de Planeación)*100</t>
  </si>
  <si>
    <t>Oficina de Planeación</t>
  </si>
  <si>
    <t>Diciembre</t>
  </si>
  <si>
    <t>Evaluación independiente</t>
  </si>
  <si>
    <t>Oficina de Control interno</t>
  </si>
  <si>
    <t>Administración del Sistema Integrado de Gestión</t>
  </si>
  <si>
    <t>Servicios de implementación -Sistema Integrado de Gestión</t>
  </si>
  <si>
    <t>Oficina de Comunicaciones</t>
  </si>
  <si>
    <t>Gestionar el componente habitacional de los Planes de Desarrollo Agropecuario y Rural con enfoque territorial, en el marco del Programa de Vivienda de Interés Social Rural del Ministerio de Agricultura.</t>
  </si>
  <si>
    <t xml:space="preserve">Realizar el seguimiento a la implementación de los Planes Integrales de Desarrollo Agropecuario y rural (a través de los planes de inversión). </t>
  </si>
  <si>
    <t>SUBTOTAL</t>
  </si>
  <si>
    <t>Proyectos Integrales de Desarrollo Agropecuario y Rural</t>
  </si>
  <si>
    <t>Identificar y caracterizar los productores beneficiados con proyectos de inclusión productiva con recursos de la vigencia 2020</t>
  </si>
  <si>
    <t>(Número de Informes de seguimiento a PIDAR cofinanciados realizados/280)</t>
  </si>
  <si>
    <t>Vicepresidencia de Integración Productiva - Dirección de Adecuación de Tierras</t>
  </si>
  <si>
    <t>Vicepresidencia de Integración Productiva/ Unidades Técnicas Territoriales</t>
  </si>
  <si>
    <t>Número de planes departamentales de desarrollo agropecuario y rural acompañados 2017-2018</t>
  </si>
  <si>
    <t>(Número de planes departamentales acompañados en la vigencia/ 11)</t>
  </si>
  <si>
    <t>Número de planes departamentales de desarrollo agropecuario y rural acompañados 2019</t>
  </si>
  <si>
    <t xml:space="preserve">Unidades Técnicas Territoriales/   Dirección de Activos Productivos </t>
  </si>
  <si>
    <t>Expedir concepto técnico frente a estudios y diseños presentados.</t>
  </si>
  <si>
    <t>Estructurar proyectos integrales de desarrollo agropecuario y rural con enfoque territorial asociados a sistemas de riego, drenaje o protección contra inundaciones individuales.</t>
  </si>
  <si>
    <t>Construir  sistemas de riego, drenaje o protección contra inundaciones individuales.</t>
  </si>
  <si>
    <t xml:space="preserve">Determinar requerimientos y rutas de atención de las iniciativas </t>
  </si>
  <si>
    <t xml:space="preserve"> Organizaciones  participando de asesorías comerciales especializadas </t>
  </si>
  <si>
    <t>(Número de organizaciones de productores  participando de asesorías comerciales especializadas / Número de organizaciones de productores caracterizadas)</t>
  </si>
  <si>
    <t xml:space="preserve"> Municipios con circuitos cortos de comercialización implementados (mercados campesinos y agroferias)</t>
  </si>
  <si>
    <t>Articular con actores territoriales la implementación de circuitos cortos</t>
  </si>
  <si>
    <t>Organizaciones de Productores, con participación en el  desarrollo de Circuitos Cortos (ruedas de negocios, mercados campesinos, compras públicas, ferias comerciales) apoyadas</t>
  </si>
  <si>
    <t>(Número de organizaciones de productores que participan en Circuitos Cortos / 600)</t>
  </si>
  <si>
    <t>Planear y organizar estrategia de Circuitos Cortos de comercialización para las organizaciones de productores</t>
  </si>
  <si>
    <t>Organizaciones de Productores , con participación en el  desarrollo de encadenamientos comerciales, apoyadas</t>
  </si>
  <si>
    <t>(Número de organizaciones de productores que participan en encadenamientos comerciales / 55)</t>
  </si>
  <si>
    <t xml:space="preserve">Planear y organizar estrategia de encadenamientos comerciales para las organizaciones de productores priorizadas en la ruta de atención.       </t>
  </si>
  <si>
    <t>Realizar acompañamientos en espacios de participación para la búsqueda de  encadenamientos comerciales de organizaciones de productores en la ruta de atención.</t>
  </si>
  <si>
    <t xml:space="preserve">Productores beneficiados con servicios de apoyo a la comercialización con acuerdos comerciales suscritos </t>
  </si>
  <si>
    <t>(Número de productores beneficiados  con acuerdos comerciales suscritos/2.750)</t>
  </si>
  <si>
    <t>Verificar el cumplimiento de acuerdos comerciales suscritos por productores beneficiados con servicios de apoyo a la comercialización.</t>
  </si>
  <si>
    <t>Departamentos intervenidos con implementación de la estrategia nacional de compras públicas locales</t>
  </si>
  <si>
    <t>(Número de departamentos intervenidos con implementación de la estrategia nacional de compras públicas locales/12)</t>
  </si>
  <si>
    <t>Definir el plan de trabajo con la Mesa Nacional de Compras Públicas</t>
  </si>
  <si>
    <t>Ejecutar el plan de trabajo en articulación con la Mesa Nacional de Compras Públicas</t>
  </si>
  <si>
    <t>Grupos de actores territoriales y de cadenas empresariales fortalecidos</t>
  </si>
  <si>
    <t>(Número de grupos de actores territoriales y de cadenas empresariales fortalecidos en la vigencia / 29)</t>
  </si>
  <si>
    <t>Hectáreas con distritos de adecuación de tierras rehabilitados, complementados y modernizados entregadas</t>
  </si>
  <si>
    <t xml:space="preserve">Resoluciones de Presupuesto de administración, operación y conservación Distritos de Propiedad Estado expedidas </t>
  </si>
  <si>
    <t>(Resoluciones de presupuesto expedidas/12)</t>
  </si>
  <si>
    <t xml:space="preserve">Proyectos Estratégicos de Adecuación de Tierras con Servicio de Administración, Operación y Mantenimiento - AOM </t>
  </si>
  <si>
    <t>Proyectos estratégicos de Adecuación de Tierras con Servicio de AOM/3</t>
  </si>
  <si>
    <t>Fortalecimiento a la Prestación del Servicio Público de Extensión Agropecuaria</t>
  </si>
  <si>
    <t>Secretarias de Agricultura Departamental acompañadas en la formulación del Plan Departamental de Extensión Agropecuaria-PDEA</t>
  </si>
  <si>
    <t xml:space="preserve">Cofinanciar la Prestación del Servicio Público de Extensión Agropecuaria </t>
  </si>
  <si>
    <t>(Número de capacitaciones en Extensión Agropecuaria / 33)</t>
  </si>
  <si>
    <t>Servicio de habilitación a las Entidades Prestadoras del Servicio Público de Extensión Agropecuaria  - EPSEA</t>
  </si>
  <si>
    <t>(Número de Entidades Prestadoras del Servicio Público de Extensión Agropecuaria Habilitadas / 60)</t>
  </si>
  <si>
    <t xml:space="preserve">Habilitar las Entidades Prestadoras del Servicio Público de Extensión Agropecuaria </t>
  </si>
  <si>
    <t>Número de EPSEAS con seguimiento / 36</t>
  </si>
  <si>
    <t>Realizar seguimiento a las Entidades Prestadoras del Servicio Público de Extensión Agropecuaria - EPSEA`s Habilitadas con corte al 31 de diciembre de 2019</t>
  </si>
  <si>
    <t>Junio</t>
  </si>
  <si>
    <t>Febrero-Diciembre</t>
  </si>
  <si>
    <t xml:space="preserve">Julio </t>
  </si>
  <si>
    <t>Septiembre</t>
  </si>
  <si>
    <t>Noviembre</t>
  </si>
  <si>
    <t>Marzo</t>
  </si>
  <si>
    <t>Octubre</t>
  </si>
  <si>
    <t>Febrero</t>
  </si>
  <si>
    <t>Agosto</t>
  </si>
  <si>
    <t>Definir rutas estratégicas para el desarrollo agropecuario y rural del Territorio.</t>
  </si>
  <si>
    <t>Enero-Diciembre</t>
  </si>
  <si>
    <t>Desarrollar la estrategia de comunicación interna para mejorar la endocomunicación de la ADR.</t>
  </si>
  <si>
    <t xml:space="preserve">Diciembre </t>
  </si>
  <si>
    <t xml:space="preserve">Planificar, desarrollar  y hacer seguimiento a implementación del Sistema Integrado de Gestión en el marco del Modelo Integrado de Planeación y Gestión </t>
  </si>
  <si>
    <t>Participación y atención al ciudadano</t>
  </si>
  <si>
    <t>Metros lineales de archivo ADR organizados</t>
  </si>
  <si>
    <t>Organizar los archivos de gestión de los procesos de apoyo de la ADR, en cumplimiento del Plan Institucional de Archivos-PINAR</t>
  </si>
  <si>
    <t>Servicio de organización de archivos, realizados</t>
  </si>
  <si>
    <t>Sistema Integrado de Conservación - SIC implementado</t>
  </si>
  <si>
    <t>MIPG</t>
  </si>
  <si>
    <t xml:space="preserve">DIMENSIÓN </t>
  </si>
  <si>
    <t>POLITICA</t>
  </si>
  <si>
    <t>Direccionamiento Estratégico y Planeación</t>
  </si>
  <si>
    <t>Planeación Institucional</t>
  </si>
  <si>
    <t>Gestión con valores para resultados</t>
  </si>
  <si>
    <t>Información y Comunicación</t>
  </si>
  <si>
    <t xml:space="preserve">Gobierno Digital </t>
  </si>
  <si>
    <t>Seguridad Digital</t>
  </si>
  <si>
    <t>Control Interno</t>
  </si>
  <si>
    <t>Gestión documental</t>
  </si>
  <si>
    <t>Número de Políticas Generales que orientan la defensa de los intereses de la Entidad formuladas y aprobadas / 1</t>
  </si>
  <si>
    <t>Número de Comités de Conciliación que se realizan mensualmente</t>
  </si>
  <si>
    <t>Ejecutar las actuaciones procesales requeridas en los términos que disponga la ley</t>
  </si>
  <si>
    <t>Porcentaje de conceptos jurídicos emitidos</t>
  </si>
  <si>
    <t>(Número de conceptos jurídicos emitidos / número de solicitudes de conceptos)*100%</t>
  </si>
  <si>
    <t>Emitir los conceptos jurídicos solicitados por las diferentes dependencias de la Agencia de Desarrollo Rural y por actores externos de la misma</t>
  </si>
  <si>
    <t>Porcentaje  de procesos cobro iniciados</t>
  </si>
  <si>
    <t>(Número de informes dirigidos a los despachos judiciales y/o entes de control/ número de requerimientos judiciales o provenientes de entes de control)*100%</t>
  </si>
  <si>
    <t>Política de Prevención del Daño Antijurídico aprobada e implementada</t>
  </si>
  <si>
    <t>Avance en la Implementación de la Política de Prevención del Daño Antijurídico, aprobada</t>
  </si>
  <si>
    <t>(Número de actividades ejecutadas para el cumplimiento de la Política de Prevención del Daño Antijurídico / número de actividades programadas para el cumplimiento de la Política de Prevención del Daño Antijurídico)*100</t>
  </si>
  <si>
    <t>Presentar al Comité de Conciliación la Política de Prevención del Daño Antijurídico, para aprobación</t>
  </si>
  <si>
    <t>Oficina Jurídica</t>
  </si>
  <si>
    <t>Sesiones de Comité de Conciliación</t>
  </si>
  <si>
    <t>Aprobar la política general que orienta la defensa de los intereses de la Entidad</t>
  </si>
  <si>
    <t>Política general que oriente la defensa de los intereses de la Entidad formulada y aprobada</t>
  </si>
  <si>
    <t xml:space="preserve">Sesiones de Comité de Conciliación realizados </t>
  </si>
  <si>
    <t xml:space="preserve">Defensa Jurídica </t>
  </si>
  <si>
    <t>Porcentaje de actuaciones judiciales emitidas</t>
  </si>
  <si>
    <t>Realizar mensualmente dos sesiones del Comité de Conciliación</t>
  </si>
  <si>
    <t xml:space="preserve">Conceptos jurídicos </t>
  </si>
  <si>
    <t>Porcentaje de requerimientos atendidos</t>
  </si>
  <si>
    <t>(Número de informes remitidos / 4)</t>
  </si>
  <si>
    <t xml:space="preserve">Atender los requerimientos de los despachos judiciales y/o entes de control, con fundamento en la información suministrada por el área correspondiente. </t>
  </si>
  <si>
    <t xml:space="preserve">Procesos de cobro coactivo iniciados </t>
  </si>
  <si>
    <t>Seguimiento al cumplimiento de las órdenes proferidas en el marco de procesos de jurisdicción especial (víctimas)</t>
  </si>
  <si>
    <t xml:space="preserve">Informes SIPOV (sistema de información de población  Victima) MADR, atendidos  </t>
  </si>
  <si>
    <t xml:space="preserve">(Procesos de cobro iniciados/ Solicitudes de inicio de proceso recibidas)*100 </t>
  </si>
  <si>
    <t>Dar inicio a los procesos de cobro coactivo  solicitados por el área generadora del título ejecutivo,  con previa verificación de los requisitos establecidos en la normatividad vigente.</t>
  </si>
  <si>
    <t>Porcentaje de solicitudes atendidas</t>
  </si>
  <si>
    <t>(Número de solicitudes atendidas  / número de solicitudes recibidas en el proceso de cobro coactivo)*100%</t>
  </si>
  <si>
    <t xml:space="preserve">Solicitudes tramitadas en el marco de los procesos cobro coactivo, atendidas </t>
  </si>
  <si>
    <t>Dirección de Talento Humano</t>
  </si>
  <si>
    <t>Talento Humano</t>
  </si>
  <si>
    <t>Gestión Talento Humano</t>
  </si>
  <si>
    <t xml:space="preserve">Septiembre </t>
  </si>
  <si>
    <t>Control Disciplinario Interno</t>
  </si>
  <si>
    <t>Sustanciación  de los procesos disciplinarios en virtud de la Ley 734 de 2002</t>
  </si>
  <si>
    <t xml:space="preserve">Presentar los reportes sobre la gestión realizada a los procesos disciplinarios en primera instancia impulsados aplicando la normatividad vigente </t>
  </si>
  <si>
    <t>Control Interno Disciplinario</t>
  </si>
  <si>
    <t xml:space="preserve">Proceso de  Gestión de Control Interno Disciplinario en cada etapa procesal sustanciados </t>
  </si>
  <si>
    <t>Relación Estado Ciudadano</t>
  </si>
  <si>
    <t>Relación Estado Ciudadano
Racionalización de Tramites
Participación Ciudadana en la Gestión Publica</t>
  </si>
  <si>
    <t>Relación Estado Ciudadano
Racionalización de Tramites
Participación Ciudadana en la Gestión Publica
Seguimiento y Evaluación del Desempeño Institucional</t>
  </si>
  <si>
    <t>Racionalización de Tramites</t>
  </si>
  <si>
    <t>Participación Ciudadana en la Gestión Publica</t>
  </si>
  <si>
    <t>Evaluaciones de Proyectos Integrales de Desarrollo Agropecuario y Rural realizadas</t>
  </si>
  <si>
    <t>Documento metodológico socializado</t>
  </si>
  <si>
    <t>Socializar los criterios de evaluación y de calificación y priorización de PIDAR y sus procedimientos, para la vigencia 2020</t>
  </si>
  <si>
    <t>Gestión Financiera</t>
  </si>
  <si>
    <t>Gestión con valores para resultados
Evaluación de Resultados
Gestión del Conocimiento y la innovación</t>
  </si>
  <si>
    <t xml:space="preserve">Capacitaciones realizadas en Extensión Agropecuaria </t>
  </si>
  <si>
    <t>Entidades Prestadoras del Servicio Público  de Extensión Agropecuaria Habilitadas</t>
  </si>
  <si>
    <t>Gestión del Conocimiento y la innovación</t>
  </si>
  <si>
    <t xml:space="preserve"> Política de Gestión Presupuestal y Eficiencia del Gasto Público</t>
  </si>
  <si>
    <t>Política de transparencia, acceso a la información publica y lucha contra la corrección</t>
  </si>
  <si>
    <t>Fortalecimiento organizacional y simplificación de procesos
Racionalización de trámites</t>
  </si>
  <si>
    <t>Participación ciudadana en la gestión pública
Servicio al ciudadano</t>
  </si>
  <si>
    <t>Dirección Financiera y Administrativa</t>
  </si>
  <si>
    <t xml:space="preserve">Fortalecimiento organizacional y simplificación de procesos
</t>
  </si>
  <si>
    <t>Organizar, digitalizar y migrar  los archivos recibidos del extinto INCODER, en cumplimiento del plan de preservación digital</t>
  </si>
  <si>
    <t>Gestión Presupuestal</t>
  </si>
  <si>
    <t>Gestión Estratégica del Talento Humano
Integridad</t>
  </si>
  <si>
    <t>(Procesos que requieren actuación procesal y sustanciación al mes/ Total de procesos activos radicados)</t>
  </si>
  <si>
    <t>Defensa Jurídica 
Mejora Normativa</t>
  </si>
  <si>
    <t>Asesoría y Defensa Jurídica</t>
  </si>
  <si>
    <t>Formular la política y el plan de acción conforme a las metodologías y procedimientos establecidos por la Agencia Nacional de Defensa Jurídica del Estado.</t>
  </si>
  <si>
    <t>Ejecutar el plan de acción de la política de prevención del  daño antijurídico</t>
  </si>
  <si>
    <t>(Número de acciones de judiciales emitidas / número de requerimientos notificados a la Agencia)*100%</t>
  </si>
  <si>
    <t>Elaborar y enviar los informes requeríos, en marco de la circular 08 de 2015 MADR.</t>
  </si>
  <si>
    <t xml:space="preserve">Elaborar las respuestas a las solicitudes realizadas. </t>
  </si>
  <si>
    <t>Hectáreas con sistemas de riego, drenaje o protección contra inundaciones individuales construidos</t>
  </si>
  <si>
    <t>(Hectáreas con sistemas de riego, drenaje o protección contra inundaciones individuales construidos / 1.430)</t>
  </si>
  <si>
    <t>Implementar la estrategia de circuitos cortos de comercialización para las organizaciones de productores</t>
  </si>
  <si>
    <t>Articular el Modelo de Atención y Prestación de Servicios de Comercialización a nivel territorial (Umata, Epsea, Secretarias de Agricultura Departamentales, otros actores del territorio), a través del servicio de extensión agropecuaria y otros espacios interinstitucionales</t>
  </si>
  <si>
    <t>PLAN DE ACCIÓN INSTITUCIONAL 2020</t>
  </si>
  <si>
    <t xml:space="preserve">Servicio de divulgación </t>
  </si>
  <si>
    <t>Estrategias de divulgación implementadas</t>
  </si>
  <si>
    <t>Divulgar oferta institucional, Lineamientos y Modelos de operación y articulación en relación a los Planes y Proyectos Integrales de Desarrollo Agropecuario y Rural con entes en territorio.</t>
  </si>
  <si>
    <t>Numero Estrategias de divulgación implementadas/Numero de estrategias programadas</t>
  </si>
  <si>
    <t>Actualizar, Implementar y hacer seguimiento al  Plan de Capacitación  en Extensión Agropecuaria</t>
  </si>
  <si>
    <t xml:space="preserve">    Inversión:</t>
  </si>
  <si>
    <t xml:space="preserve">    Recursos Propios:</t>
  </si>
  <si>
    <t xml:space="preserve">    Total Inversión </t>
  </si>
  <si>
    <t xml:space="preserve">    Funcionamiento</t>
  </si>
  <si>
    <t>1. Presupuesto total ADR</t>
  </si>
  <si>
    <t xml:space="preserve">Cajas de expedientes INCODER digitalizadas </t>
  </si>
  <si>
    <t>(Número de caja de expedientes digitalizadas/1.624)</t>
  </si>
  <si>
    <t>(Metros lineales de archivo organizados/100)</t>
  </si>
  <si>
    <t>Política de transparencia, acceso a la información pública y lucha contra la corrupción</t>
  </si>
  <si>
    <t>Número de asociaciones apoyadas</t>
  </si>
  <si>
    <t>Número de asociaciones de mujeres rurales apoyadas</t>
  </si>
  <si>
    <t>Número de productores del programa ACFC apoyados</t>
  </si>
  <si>
    <t xml:space="preserve">Número de asociaciones fortalecidas </t>
  </si>
  <si>
    <t>Número de asociaciones de mujeres rurales fortalecidas</t>
  </si>
  <si>
    <t>Realizar las actividades de seguimiento y control (visitas, reuniones y/o informes de monitoreo) a la implementación de los proyectos integrales de desarrollo agropecuario y rural desde el nivel nacional</t>
  </si>
  <si>
    <t>Vicepresidencia de Integración Productiva-Dirección de Comercialización</t>
  </si>
  <si>
    <t>Informes del sistema integrado de conservación implementado</t>
  </si>
  <si>
    <t>Informes del sistema de gestión documental producidos</t>
  </si>
  <si>
    <t>(Número de informes producidos sobre la administración del SGD / 6)</t>
  </si>
  <si>
    <t>(Número de informes sobre la implementación del SIC / 6)</t>
  </si>
  <si>
    <t>2. Indicadores  por procesos:</t>
  </si>
  <si>
    <t xml:space="preserve">     Misionales            </t>
  </si>
  <si>
    <t>Notas:</t>
  </si>
  <si>
    <t>Febrero a Diciembre</t>
  </si>
  <si>
    <t>Vicepresidencia de Gestión Contractual</t>
  </si>
  <si>
    <t>Informe sobre los contratos y/o convenios suscritos</t>
  </si>
  <si>
    <t>Reportar los contratos y convenios suscritos</t>
  </si>
  <si>
    <t>Reportar las liquidaciones suscritas durante el mes</t>
  </si>
  <si>
    <t>Gestión Contractual</t>
  </si>
  <si>
    <t>Informe sobre el estado del Plan Anual de Adquisiciones, elaborados</t>
  </si>
  <si>
    <t>Informe sobre las liquidaciones derivadas de los contratos y/o convenios, realizados</t>
  </si>
  <si>
    <t>(Número de informes sobre el grado de avance del Plan Anual de Adquisiciones/11)</t>
  </si>
  <si>
    <t>(Número de informes sobre los contratos y/o convenios suscritos/11)</t>
  </si>
  <si>
    <t xml:space="preserve">Apoyar a los productores pertenecientes a organizaciones de la ACFC para su efectiva participación en los espacios de definición de las políticas para el desarrollo rural </t>
  </si>
  <si>
    <t xml:space="preserve">Avance en liquidación derivada de los contactos y/o convenios realizadas </t>
  </si>
  <si>
    <t>Informes   liquidaciones realizadas / solicitudes recibidas para liquidación realizadas)*100</t>
  </si>
  <si>
    <t>Postulaciones del programa de Vivienda de Interés Social Rural del MADR tramitadas</t>
  </si>
  <si>
    <t>Productores atendidos con Servicio Público de  Extensión Agropecuaria</t>
  </si>
  <si>
    <t>(Número de productores atendidos con el Servicio Público de Extensión Agropecuaria / 19417)</t>
  </si>
  <si>
    <t>Realizar seguimiento a la prestación del servicio de extensión agropecuaria</t>
  </si>
  <si>
    <t>Productores apoyados con estrategia de fomento</t>
  </si>
  <si>
    <t>Banco de Proyectos actualizado</t>
  </si>
  <si>
    <t>diciembre</t>
  </si>
  <si>
    <t>Evaluar y Calificar los Proyectos Integrales de Desarrollo Agropecuario y Rural según el nivel de suficiencia e insuficiencia de cada proyecto</t>
  </si>
  <si>
    <t>(módulos actualizados/módulos requeridos para actualizar)*100</t>
  </si>
  <si>
    <t>Actualizar  los módulos activos del banco de Proyecto según requerimientos del nuevo reglamento</t>
  </si>
  <si>
    <t>Número de seguimiento realizados/programados</t>
  </si>
  <si>
    <t xml:space="preserve">     Estratégicos , Apoyo  y  Evaluación</t>
  </si>
  <si>
    <t>Diseñar el sistema de alertas de conformidad con el reglamento de PIDAR</t>
  </si>
  <si>
    <t xml:space="preserve">Documento con el diseño del Sistema de alertas </t>
  </si>
  <si>
    <t>Documento con el diseño del Sistema de alertas elaborado</t>
  </si>
  <si>
    <t>Número de documentos elaborados</t>
  </si>
  <si>
    <t xml:space="preserve">Hectáreas en proceso de ejecución para estudios de pre inversión. </t>
  </si>
  <si>
    <t>(Hectáreas contratadas y en ejecución para estudios de preinversión / 666 has)</t>
  </si>
  <si>
    <t>(Número de proyectos de adecuación de tierras revisados /15)</t>
  </si>
  <si>
    <t xml:space="preserve">Hectáreas en proceso de ejecución para construcción o ampliación de distritos </t>
  </si>
  <si>
    <t>Hectáreas con distritos de adecuación de tierras construidos y ampliados entregadas  </t>
  </si>
  <si>
    <t>(Hectáreas con distritos de adecuación de tierras construidos y ampliados entregadas  / 2.606)</t>
  </si>
  <si>
    <t>(Hectáreas contratadas y en ejecución para distritos de adecuación de tierras rehabilitados, complementados y modernizados / 24.591)</t>
  </si>
  <si>
    <t>(Hectáreas con distritos de adecuación de tierras rehabilitados, complementados y modernizados  entregadas /23.207)</t>
  </si>
  <si>
    <t>(Valor de cartera recaudada/ $671.080.556)</t>
  </si>
  <si>
    <t xml:space="preserve">Entregar productos del componente de costos y presupuesto de la actualización de estudios de Proyectos Estratégicos Nacionales </t>
  </si>
  <si>
    <t xml:space="preserve">Entregar productos del componente ambiental de la actualización de estudios de Proyectos Estratégicos Nacionales </t>
  </si>
  <si>
    <t xml:space="preserve">Entregar productos del componente predial de la actualización de estudios de Proyectos Estratégicos Nacionales </t>
  </si>
  <si>
    <t xml:space="preserve">Entregar productos del componente agropecuario de la actualización de estudios de Proyectos Estratégicos Nacionales </t>
  </si>
  <si>
    <t>Adoptar el Manual de Normas Técnicas de Soluciones Individuales de Riego Expedido por el MADR.</t>
  </si>
  <si>
    <t>Elaborar estudios de identificación</t>
  </si>
  <si>
    <t>Elaborar y actualizar estudios de factibilidad</t>
  </si>
  <si>
    <t>Elaborar y actualizar diseños detallados</t>
  </si>
  <si>
    <t>Realizar supervisión de estudios de preinversión</t>
  </si>
  <si>
    <t>Efectuar las gestiones ambiental, predial y arqueológica para la construcción</t>
  </si>
  <si>
    <t>Construir obras de captación y abastecimiento</t>
  </si>
  <si>
    <t>Construir red de conducción (incluye carreteables, estructuras, accesorios)</t>
  </si>
  <si>
    <t>Construir red de distribución (incluye carreteables, estructuras, accesorios)</t>
  </si>
  <si>
    <t>Construir adecuación predial</t>
  </si>
  <si>
    <t>Realizar supervisión de construcción y ampliación de distritos de adecuación de tierras</t>
  </si>
  <si>
    <t>Rehabilitar, complementar y modernizar obras de captación y abastecimiento</t>
  </si>
  <si>
    <t>Rehabilitar, complementar y modernizar red de conducción</t>
  </si>
  <si>
    <t>Rehabilitar, complementar y modernizar red de distribución</t>
  </si>
  <si>
    <t>Rehabilitar, complementar y modernizar adecuación predial</t>
  </si>
  <si>
    <t>Rehabilitar, complementar y modernizar red de drenaje</t>
  </si>
  <si>
    <t>Rehabilitar, complementar y modernizar obras de protección contra inundaciones</t>
  </si>
  <si>
    <t>Realizar supervisión de rehabilitación, complementación y modernización de distritos de adecuación de tierras</t>
  </si>
  <si>
    <t>Realizar la supervisión a los contratos de administración, operación y conservación de distritos y proyectos de adecuación de tierras del estado</t>
  </si>
  <si>
    <t>Realizar la administración de los distritos de propiedad del Estado mediante operador o de forma directa</t>
  </si>
  <si>
    <t>Realizar la operación de los distritos de propiedad del Estado mediante operador o de forma directa</t>
  </si>
  <si>
    <t>Realizar la conservación de los distritos de propiedad del Estado mediante operador o de forma directa</t>
  </si>
  <si>
    <t>Realizar la facturación de tarifas, recaudo y depuración de cartera de los distritos de propiedad del Estado.</t>
  </si>
  <si>
    <t>Realizar la administración, operación y conservación de proyectos estratégicos de distritos de adecuación de tierras a cargo del estado</t>
  </si>
  <si>
    <t>Realizar talleres y foros para el fortalecimiento de la administración, operación y conservación de asociaciones de usuarios de distritos de adecuación de tierras</t>
  </si>
  <si>
    <t>Realizar escuelas de campo para el fortalecimiento de la administración, operación y conservación de asociaciones de usuarios de distritos de adecuación de tierras</t>
  </si>
  <si>
    <t>Realizar visitas de acompañamiento a los distritos que prestan el servicio público de adecuación de tierras</t>
  </si>
  <si>
    <t>Elaborar reportes e informes sobre la prestación del servicio público de adecuación de tierras</t>
  </si>
  <si>
    <t>Adelantar acciones administrativas, jurídicas y financieras para mejorar la prestación del servicio público de adecuación de tierras</t>
  </si>
  <si>
    <t>Realizar acompañamiento al cumplimiento de la normatividad ambiental en los distritos de adecuación de tierras</t>
  </si>
  <si>
    <t>Realizar divulgación de la prestación del servicio público de adecuación de tierras</t>
  </si>
  <si>
    <t>Realizar acompañamiento al desarrollo productivo y la implementación de proyectos integrales de desarrollo agropecuario y rural en los distritos de adecuación de tierras</t>
  </si>
  <si>
    <t>Tramitar la conformación y legalización de las asociaciones de usuarios de proyectos o distritos de adecuación de tierras</t>
  </si>
  <si>
    <t>Tramitar certificaciones de existencia y representación legal de asociaciones de usuarios de distritos de adecuación de tierras existentes</t>
  </si>
  <si>
    <t>Tramitar reformas de estatutos de asociaciones de usuarios de distritos de adecuación de tierras existentes</t>
  </si>
  <si>
    <t>Elaborar documentos técnicos que permitan la correcta prestación del servicio de adecuación de tierras.</t>
  </si>
  <si>
    <t>Elaborar documentos operativos que permitan la correcta prestación del servicio de adecuación de tierras.</t>
  </si>
  <si>
    <t>Elaborar documentos de planeación que permitan la correcta prestación del servicio de adecuación de tierras.</t>
  </si>
  <si>
    <t>(Número de sedes mantenidas / 14)</t>
  </si>
  <si>
    <t>(Número de sedes dotadas / 14)</t>
  </si>
  <si>
    <t>Evaluación de Resultados</t>
  </si>
  <si>
    <t>Realizar el seguimiento y evaluación a los planes institucionales</t>
  </si>
  <si>
    <t>Ejecutar la estrategia de cooperación internacional de la entidad</t>
  </si>
  <si>
    <t>Enero- Diciembre</t>
  </si>
  <si>
    <t xml:space="preserve">% Sistema de gestión Implementado </t>
  </si>
  <si>
    <t xml:space="preserve">Realizar la implementación y seguimiento de los procesos que desarrollan las políticas de gestión presupuestal, eficiencia del gasto público y fortalecimiento organizacional </t>
  </si>
  <si>
    <t>(Número de actividades SIG realizadas para vigencia 2020 / Número de actividades SIG planificadas para vigencia 2020)</t>
  </si>
  <si>
    <t>Evaluar el grado de implementación del Sistema Integrado de Gestión.</t>
  </si>
  <si>
    <t>Promover el Plan Integral de Desarrollo Agropecuario y Rural en el territorio para su implementación. 
(Gestionar ordenanza de adopción del PIDARET ante asamblea departamental)</t>
  </si>
  <si>
    <t>Realizar el seguimiento a la implementación de los planes integrales (a través de los Planes de Inversión).</t>
  </si>
  <si>
    <t>(Número de planes departamentales acompañados en la vigencia/ 3)</t>
  </si>
  <si>
    <t>Definir criterios de focalización y priorización de las líneas de cofinanciación y procesos de convocatorias,  así como el desarrollo de las mismas para la cofinanciación de proyectos Integrales de Desarrollo Agropecuario y Rural.</t>
  </si>
  <si>
    <t>Socializar los criterios de focalización y priorización para los proyectos integrales de desarrollo agropecuario y rural</t>
  </si>
  <si>
    <t>Implementar los criterios de focalización y priorización para los proyectos integrales de desarrollo agropecuario y rural en los territorios.</t>
  </si>
  <si>
    <t>Acompañar y apoyar la etapa precontractual para la implementación de los proyectos integrales.</t>
  </si>
  <si>
    <t>Realizar la supervisión técnica de los contratos de estructuración, ejecución e interventoría de proyectos integrales.</t>
  </si>
  <si>
    <t>Enero-Junio</t>
  </si>
  <si>
    <t>Julio-Diciembre</t>
  </si>
  <si>
    <t>Vicepresidencia de Integra</t>
  </si>
  <si>
    <t xml:space="preserve"> Documentos metodológicos </t>
  </si>
  <si>
    <t>Documentos Metodológicos elaborados</t>
  </si>
  <si>
    <t xml:space="preserve"> Documentos metodológicos, elaborados</t>
  </si>
  <si>
    <t>Elaborar los Planes de Acompañamiento y articulación para la gestión y operación de las Unidades Técnicas Territoriales.</t>
  </si>
  <si>
    <t>Implementar Planes de acompañamiento y articulación de UTT´s a través de la coordinación, dirección y gestión de estos mismos.</t>
  </si>
  <si>
    <t xml:space="preserve">Agosto </t>
  </si>
  <si>
    <t xml:space="preserve">Distritos de Adecuación de Tierras de mediana y gran escala con Servicio de Administración, operación y conservación - AOC </t>
  </si>
  <si>
    <t>Distritos de Adecuación de Tierras de mediana y gran escala con Servicio de AOC/15</t>
  </si>
  <si>
    <t>(Número de trámite o acompañamiento a asociaciones de usuarios finalizados /250)</t>
  </si>
  <si>
    <r>
      <t xml:space="preserve">Realizar la formulación y </t>
    </r>
    <r>
      <rPr>
        <sz val="10"/>
        <color indexed="8"/>
        <rFont val="Arial"/>
        <family val="2"/>
      </rPr>
      <t>divulgación  de los planes institucionales</t>
    </r>
  </si>
  <si>
    <r>
      <t xml:space="preserve">Dar a conocer a cada una de las dependencias de la ADR, el estado actual </t>
    </r>
    <r>
      <rPr>
        <sz val="10"/>
        <rFont val="Arial"/>
        <family val="2"/>
      </rPr>
      <t xml:space="preserve">de las </t>
    </r>
    <r>
      <rPr>
        <sz val="10"/>
        <color theme="1"/>
        <rFont val="Arial"/>
        <family val="2"/>
      </rPr>
      <t>adquisiciones planeadas en la vigencia, a partir de las necesidades formalmente radicados en la Vicepresidencia de Gestión Contractual.</t>
    </r>
  </si>
  <si>
    <r>
      <t xml:space="preserve">LÍNEA ESTRATÉGICA 1: </t>
    </r>
    <r>
      <rPr>
        <sz val="10"/>
        <rFont val="Arial"/>
        <family val="2"/>
      </rPr>
      <t>Dinamización de la competitividad rural</t>
    </r>
  </si>
  <si>
    <r>
      <rPr>
        <sz val="10"/>
        <rFont val="Arial"/>
        <family val="2"/>
      </rPr>
      <t xml:space="preserve">Postulaciones </t>
    </r>
    <r>
      <rPr>
        <sz val="10"/>
        <color theme="1"/>
        <rFont val="Arial"/>
        <family val="2"/>
      </rPr>
      <t>al programa de Vivienda de Interés Social Rural del Ministerio de Agricultura</t>
    </r>
  </si>
  <si>
    <r>
      <t xml:space="preserve">LÍNEA ESTRATÉGICA 2: </t>
    </r>
    <r>
      <rPr>
        <sz val="10"/>
        <rFont val="Arial"/>
        <family val="2"/>
      </rPr>
      <t>Optimización del Servicio Público de Adecuación de Tierras</t>
    </r>
  </si>
  <si>
    <t>Número de productores apoyados</t>
  </si>
  <si>
    <t>Febrero- Diciembre</t>
  </si>
  <si>
    <t>Circuitos cortos de comercialización (ruedas de negocios, mercados campesinos, agroferias comerciales) realizados</t>
  </si>
  <si>
    <t>Número de circuitos cortos de comercialización realizados</t>
  </si>
  <si>
    <t>Planear y organizar estrategia de Circuitos Cortos de comercialización</t>
  </si>
  <si>
    <t>Implementar la estrategia de circuitos cortos de comercialización</t>
  </si>
  <si>
    <t>6. El indicador de recaudo de cartera de adecuación de tierras corresponde al definido por el Gobierno Nacional en el Decreto de Liquidación de Presupuesto 2020 No. 2411 del 30 de diciembre de 2019 para el caso de recursos propios recaudados en la vigencia (Recurso 20). Teniendo en cuenta que los recursos propios de la Agencia corresponden a la cartera de adecuación de tierras, el plan de acción refleja lo establecido en la norma.</t>
  </si>
  <si>
    <t>7. Sigla MIPG: modelo integrado de planeación y gestión</t>
  </si>
  <si>
    <t>8. El presente Plan de Acción, solo incluye recursos de Inversión.</t>
  </si>
  <si>
    <t>Documentos de Planeación</t>
  </si>
  <si>
    <t>Documentos de planeación elaborados</t>
  </si>
  <si>
    <t>Verificar el cumplimiento de requisitos para evaluación de Proyectos Integrales de Desarrollo Agropecuario y Rural</t>
  </si>
  <si>
    <t>(Número de sedes adecuadas /10)</t>
  </si>
  <si>
    <t>(Número de municipios con circuitos cortos de comercialización implementados/39)</t>
  </si>
  <si>
    <t>Enero- Febrero</t>
  </si>
  <si>
    <t>Diseñar e implementar los mecanismos para el cumplimiento de los requisitos de la dimensión del talento humano en el marco del MIPG 
(Elaborar y ejecutar el Plan de previsión de recursos humanos; Plan de Vacantes; Plan Estratégico de Recursos Humanos; Plan Institucional de Formación y Capacitación PIFC; Plan de Bienestar e Incentivos Institucionales; Plan Anual en Seguridad y Salud en el Trabajo; Implementar y divulgar el Programa Higiene y seguridad Industrial; el Programa de medicina preventiva y del trabajo; Plan Estratégico de Seguridad Vial en la sede central y en las Unidades Técnicas Territoriales UTT; Sistema de Vigilancia Epidemiológica Psicosocial)</t>
  </si>
  <si>
    <t>Diseñar e implementar las políticas del servicio al ciudadano y participación ciudadana en la gestión pública, en el marco del MIPG.</t>
  </si>
  <si>
    <t>Formular proyectos integrales de desarrollo agropecuario y rural con enfoque territorial con énfasis en Activos Productivos (40%)</t>
  </si>
  <si>
    <t>Formular proyectos integrales de desarrollo agropecuario y rural con enfoque territorial con énfasis en  Adecuación de Tierras (20%)</t>
  </si>
  <si>
    <t>Formular proyectos integrales de desarrollo agropecuario y rural con enfoque territorial con énfasis en Asistencia Técnica (20%)</t>
  </si>
  <si>
    <t>Formular proyectos integrales de desarrollo agropecuario y rural con enfoque territorial con énfasis en Comercialización. (20%)</t>
  </si>
  <si>
    <t>Enero-junio</t>
  </si>
  <si>
    <t>5. La meta de adecuación de tierras relacionada con AOM es de 18, que corresponde a 15 distritos de mediana y gran escala y 3 proyectos estratégicos. En el SUIFP se registró un valor de 19  por error, razón por la cual se corregirá el proyecto de inversión en la próxima actualización.</t>
  </si>
  <si>
    <t xml:space="preserve">Hectáreas en proceso de ejecución para rehabilitación, complementación o modernización de distritos </t>
  </si>
  <si>
    <t>4. Se incluyeron 5 nuevos hitos que surgieron durante las mesas técnicas desarrolladas el 30 de enero de 2020. Estos se relacionan a continuación:
a) Adoptar el Manual de Normas Técnicas de Soluciones Individuales de Riego Expedido por el MADR.
b)Entregar productos del componente de costos y presupuesto de la actualización de estudios de Proyectos Estratégicos Nacionales
c) Entregar productos del componente ambiental de la actualización de estudios de Proyectos Estratégicos Nacionales
d) Entregar productos del componente predial de la actualización de estudios de Proyectos Estratégicos Nacionales
e) Entregar productos del componente agropecuario de la actualización de estudios de Proyectos Estratégicos Nacionales</t>
  </si>
  <si>
    <t>(Hectáreas contratadas y en ejecución para construcción o ampliación de distritos  / 100)</t>
  </si>
  <si>
    <t>Fuente: Cadena de Valor Proyectos de Inversión  2020 y procesos ADR.</t>
  </si>
  <si>
    <t>TOTAL PLAN ACCION INSTITUCIONAL (PGN)</t>
  </si>
  <si>
    <t>Definir una metodología y criterios para la evaluación y calificación de los proyectos integrales de desarrollo agropecuario y rural</t>
  </si>
  <si>
    <t>Documento elaborado</t>
  </si>
  <si>
    <t>Documento con requerimiento del Banco de Proyectos actualizado</t>
  </si>
  <si>
    <t xml:space="preserve">3. Se incluyeron 3 nuevos indicadores de producto que surgieron durante las mesas técnicas desarrolladas el 30 de enero de 2020. Estos se relacionan a continuación: 
a) Banco de Proyectos actualizado
b) Documento con requerimiento del Banco de Proyectos actualizado
c) Documento con el diseño del Sistema de alertas elaborado
d) Productores apoyados con estrategia de fomento
Adicionalmente se incluyó un indicador relacionado con el numero de circuitos cortos de comercialización realizados, teniendo en cuenta la recomendación del MADR en los comentarios de la matriz del P.A. 
-Circuitos cortos de comercialización realizados
</t>
  </si>
  <si>
    <t>Elaboró: Of, Planeación Marzo de 2020.</t>
  </si>
  <si>
    <t xml:space="preserve">9. Aprobado por el Consejo Directivo en sesión del 10 de marzo de 2020. </t>
  </si>
  <si>
    <t>70%*</t>
  </si>
  <si>
    <t xml:space="preserve">*En la vigencia 2020 se tiene previsto iniciar y avanzar en el porcentaje indicado de los principales productos o temáticas correspondientes a la actualización de los Estudios y Diseños de los Proyectos Estratégicos Nacionales (Ranchería, Triángulo y Tesalia). En este sentido, en el mes establecido de 2020 se deberá alcanzar el porcentaje de avance indicado. Se aclara que la terminación de las actualizaciones finalizará en junio de 2021, de acuerdo con lo establecido en la Hoja de Ruta para la culminación de los proyectos. </t>
  </si>
  <si>
    <t>2.606**</t>
  </si>
  <si>
    <t>** Corresponde a la meta fijada en el Plan Nacional de Desarrollo PND 2018-2022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</si>
</sst>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 #,##0;[Red]\-&quot;$&quot;\ #,##0"/>
    <numFmt numFmtId="42" formatCode="_-&quot;$&quot;\ * #,##0_-;\-&quot;$&quot;\ * #,##0_-;_-&quot;$&quot;\ * &quot;-&quot;_-;_-@_-"/>
    <numFmt numFmtId="41" formatCode="_-* #,##0_-;\-* #,##0_-;_-* &quot;-&quot;_-;_-@_-"/>
    <numFmt numFmtId="43" formatCode="_-* #,##0.00_-;\-* #,##0.00_-;_-* &quot;-&quot;??_-;_-@_-"/>
    <numFmt numFmtId="164" formatCode="&quot;$&quot;\ #,##0_);[Red]\(&quot;$&quot;\ #,##0\)"/>
    <numFmt numFmtId="165" formatCode="_-&quot;$&quot;* #,##0.00_-;\-&quot;$&quot;* #,##0.00_-;_-&quot;$&quot;* &quot;-&quot;??_-;_-@_-"/>
    <numFmt numFmtId="166" formatCode="&quot;$&quot;\ #,##0"/>
    <numFmt numFmtId="167" formatCode="_-&quot;$&quot;\ * #,##0.0_-;\-&quot;$&quot;\ * #,##0.0_-;_-&quot;$&quot;\ * &quot;-&quot;?_-;_-@_-"/>
  </numFmts>
  <fonts count="20">
    <font>
      <sz val="12"/>
      <color theme="1"/>
      <name val="Calibri"/>
      <family val="2"/>
      <scheme val="minor"/>
    </font>
    <font>
      <sz val="11"/>
      <color theme="1"/>
      <name val="Calibri"/>
      <family val="2"/>
      <scheme val="minor"/>
    </font>
    <font>
      <b/>
      <sz val="14"/>
      <color rgb="FF000000"/>
      <name val="Calibri"/>
      <family val="2"/>
    </font>
    <font>
      <b/>
      <sz val="12"/>
      <name val="Calibri"/>
      <family val="2"/>
    </font>
    <font>
      <b/>
      <sz val="12"/>
      <color rgb="FF000000"/>
      <name val="Calibri"/>
      <family val="2"/>
    </font>
    <font>
      <sz val="12"/>
      <color theme="1"/>
      <name val="Calibri"/>
      <family val="2"/>
    </font>
    <font>
      <sz val="12"/>
      <color theme="1"/>
      <name val="Calibro (cuerpo)"/>
    </font>
    <font>
      <b/>
      <sz val="12"/>
      <color theme="1"/>
      <name val="Calibri"/>
      <family val="2"/>
      <scheme val="minor"/>
    </font>
    <font>
      <sz val="14"/>
      <color theme="1"/>
      <name val="Calibro (cuerpo)"/>
    </font>
    <font>
      <sz val="10"/>
      <name val="Arial"/>
      <family val="2"/>
    </font>
    <font>
      <sz val="10"/>
      <name val="Verdana"/>
      <family val="2"/>
    </font>
    <font>
      <sz val="10"/>
      <color theme="1"/>
      <name val="Verdana"/>
      <family val="2"/>
    </font>
    <font>
      <b/>
      <sz val="10"/>
      <color theme="1"/>
      <name val="Verdana"/>
      <family val="2"/>
    </font>
    <font>
      <sz val="12"/>
      <color theme="1"/>
      <name val="Calibri"/>
      <family val="2"/>
      <scheme val="minor"/>
    </font>
    <font>
      <sz val="10"/>
      <color rgb="FF000000"/>
      <name val="Arial"/>
      <family val="2"/>
    </font>
    <font>
      <sz val="10"/>
      <color theme="1"/>
      <name val="Arial"/>
      <family val="2"/>
    </font>
    <font>
      <b/>
      <sz val="10"/>
      <color theme="1"/>
      <name val="Arial"/>
      <family val="2"/>
    </font>
    <font>
      <b/>
      <sz val="10"/>
      <name val="Arial"/>
      <family val="2"/>
    </font>
    <font>
      <sz val="10"/>
      <color indexed="8"/>
      <name val="Arial"/>
      <family val="2"/>
    </font>
    <font>
      <b/>
      <sz val="10"/>
      <color rgb="FF000000"/>
      <name val="Arial"/>
      <family val="2"/>
    </font>
  </fonts>
  <fills count="14">
    <fill>
      <patternFill patternType="none"/>
    </fill>
    <fill>
      <patternFill patternType="gray125"/>
    </fill>
    <fill>
      <patternFill patternType="solid">
        <fgColor rgb="FFDCE6F2"/>
        <bgColor indexed="64"/>
      </patternFill>
    </fill>
    <fill>
      <patternFill patternType="solid">
        <fgColor rgb="FFD9D9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2" tint="-9.9978637043366805E-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2">
    <xf numFmtId="0" fontId="0" fillId="0" borderId="0"/>
    <xf numFmtId="0" fontId="9" fillId="0" borderId="0"/>
    <xf numFmtId="41"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165" fontId="1"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cellStyleXfs>
  <cellXfs count="274">
    <xf numFmtId="0" fontId="0" fillId="0" borderId="0" xfId="0"/>
    <xf numFmtId="0" fontId="6" fillId="0" borderId="0" xfId="0" applyFont="1" applyAlignment="1">
      <alignment horizontal="justify" vertical="center" wrapText="1"/>
    </xf>
    <xf numFmtId="164" fontId="7" fillId="5" borderId="1" xfId="0" applyNumberFormat="1" applyFont="1" applyFill="1" applyBorder="1"/>
    <xf numFmtId="0" fontId="8" fillId="0" borderId="0" xfId="0" applyFont="1" applyAlignment="1">
      <alignment horizontal="justify" vertical="center"/>
    </xf>
    <xf numFmtId="0" fontId="5" fillId="0" borderId="1" xfId="0" applyFont="1" applyBorder="1" applyAlignment="1">
      <alignment vertical="center" wrapText="1"/>
    </xf>
    <xf numFmtId="166" fontId="0" fillId="0" borderId="2" xfId="0" applyNumberFormat="1" applyFont="1" applyBorder="1" applyAlignment="1">
      <alignment vertical="center" wrapText="1"/>
    </xf>
    <xf numFmtId="166" fontId="0" fillId="0" borderId="3" xfId="0" applyNumberFormat="1" applyFont="1" applyBorder="1" applyAlignment="1">
      <alignment vertical="center" wrapText="1"/>
    </xf>
    <xf numFmtId="166" fontId="0" fillId="0" borderId="4" xfId="0" applyNumberFormat="1" applyFont="1" applyBorder="1" applyAlignment="1">
      <alignment vertical="center" wrapText="1"/>
    </xf>
    <xf numFmtId="0" fontId="0" fillId="0" borderId="0" xfId="0" applyAlignment="1">
      <alignment vertical="center" wrapText="1"/>
    </xf>
    <xf numFmtId="9" fontId="5" fillId="0" borderId="1" xfId="0" applyNumberFormat="1" applyFont="1" applyFill="1" applyBorder="1" applyAlignment="1">
      <alignment vertical="center" wrapText="1"/>
    </xf>
    <xf numFmtId="0" fontId="5" fillId="0" borderId="1" xfId="0" applyFont="1" applyFill="1" applyBorder="1" applyAlignment="1">
      <alignment horizontal="justify" vertical="center" wrapText="1"/>
    </xf>
    <xf numFmtId="15"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vertical="center" wrapText="1"/>
    </xf>
    <xf numFmtId="9"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15" fillId="6" borderId="0" xfId="0" applyFont="1" applyFill="1" applyAlignment="1">
      <alignment horizontal="justify" vertical="center"/>
    </xf>
    <xf numFmtId="3" fontId="15" fillId="6" borderId="0" xfId="0" applyNumberFormat="1" applyFont="1" applyFill="1" applyAlignment="1">
      <alignment horizontal="right" vertical="center"/>
    </xf>
    <xf numFmtId="3" fontId="15" fillId="11" borderId="0" xfId="0" applyNumberFormat="1" applyFont="1" applyFill="1" applyAlignment="1">
      <alignment horizontal="right" vertical="center"/>
    </xf>
    <xf numFmtId="6" fontId="9" fillId="6" borderId="1" xfId="2" applyNumberFormat="1" applyFont="1" applyFill="1" applyBorder="1" applyAlignment="1">
      <alignment horizontal="center" vertical="center" wrapText="1"/>
    </xf>
    <xf numFmtId="9" fontId="15" fillId="6" borderId="1" xfId="3"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9" fontId="15" fillId="6" borderId="1" xfId="0" applyNumberFormat="1" applyFont="1" applyFill="1" applyBorder="1" applyAlignment="1">
      <alignment horizontal="center" vertical="center"/>
    </xf>
    <xf numFmtId="9" fontId="15" fillId="6" borderId="1" xfId="0" applyNumberFormat="1" applyFont="1" applyFill="1" applyBorder="1" applyAlignment="1">
      <alignment horizontal="left" vertical="center" wrapText="1" indent="1"/>
    </xf>
    <xf numFmtId="0" fontId="15" fillId="6" borderId="1" xfId="0" applyFont="1" applyFill="1" applyBorder="1" applyAlignment="1">
      <alignment horizontal="left" wrapText="1" indent="1"/>
    </xf>
    <xf numFmtId="0" fontId="15" fillId="6" borderId="0" xfId="0" applyFont="1" applyFill="1" applyAlignment="1">
      <alignment horizontal="left" vertical="center"/>
    </xf>
    <xf numFmtId="0" fontId="15" fillId="13" borderId="0" xfId="0" applyFont="1" applyFill="1" applyAlignment="1">
      <alignment horizontal="justify" vertical="center"/>
    </xf>
    <xf numFmtId="3" fontId="16" fillId="13" borderId="0" xfId="0" applyNumberFormat="1" applyFont="1" applyFill="1" applyAlignment="1">
      <alignment horizontal="justify" vertical="center"/>
    </xf>
    <xf numFmtId="0" fontId="9" fillId="6" borderId="2" xfId="0" applyFont="1" applyFill="1" applyBorder="1" applyAlignment="1">
      <alignment horizontal="left" vertical="center" wrapText="1" indent="1"/>
    </xf>
    <xf numFmtId="0" fontId="9"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5" fillId="6" borderId="1" xfId="0" applyFont="1" applyFill="1" applyBorder="1" applyAlignment="1">
      <alignment horizontal="left" vertical="center" wrapText="1" indent="1"/>
    </xf>
    <xf numFmtId="3" fontId="15" fillId="6" borderId="1" xfId="0" applyNumberFormat="1"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14" fillId="0" borderId="1" xfId="0" applyFont="1" applyBorder="1" applyAlignment="1">
      <alignment horizontal="left" vertical="center" wrapText="1" indent="1"/>
    </xf>
    <xf numFmtId="0" fontId="9" fillId="6" borderId="1" xfId="0" applyFont="1" applyFill="1" applyBorder="1" applyAlignment="1">
      <alignment horizontal="left" vertical="center" wrapText="1" indent="1"/>
    </xf>
    <xf numFmtId="0" fontId="14" fillId="6" borderId="1" xfId="0" applyFont="1" applyFill="1" applyBorder="1" applyAlignment="1">
      <alignment horizontal="left" vertical="center" wrapText="1" indent="1"/>
    </xf>
    <xf numFmtId="9" fontId="15"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wrapText="1"/>
    </xf>
    <xf numFmtId="0" fontId="14" fillId="6" borderId="1" xfId="0" applyFont="1" applyFill="1" applyBorder="1" applyAlignment="1">
      <alignment horizontal="center" vertical="center" wrapText="1"/>
    </xf>
    <xf numFmtId="1" fontId="15" fillId="6"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indent="1"/>
    </xf>
    <xf numFmtId="9" fontId="9" fillId="6" borderId="1" xfId="0" applyNumberFormat="1" applyFont="1" applyFill="1" applyBorder="1" applyAlignment="1">
      <alignment horizontal="left" vertical="center" wrapText="1" indent="1"/>
    </xf>
    <xf numFmtId="0" fontId="15" fillId="0" borderId="0" xfId="0" applyFont="1" applyAlignment="1">
      <alignment horizontal="justify" vertical="center"/>
    </xf>
    <xf numFmtId="0" fontId="15" fillId="0" borderId="0" xfId="0" applyFont="1" applyAlignment="1">
      <alignment vertical="center" wrapText="1"/>
    </xf>
    <xf numFmtId="0" fontId="15" fillId="0" borderId="0" xfId="0" applyFont="1" applyAlignment="1">
      <alignment horizontal="justify" vertical="center" wrapText="1"/>
    </xf>
    <xf numFmtId="164" fontId="15" fillId="6" borderId="1" xfId="0" applyNumberFormat="1" applyFont="1" applyFill="1" applyBorder="1" applyAlignment="1">
      <alignment horizontal="left" vertical="center" wrapText="1" indent="1"/>
    </xf>
    <xf numFmtId="164" fontId="15" fillId="6" borderId="1" xfId="0" applyNumberFormat="1" applyFont="1" applyFill="1" applyBorder="1" applyAlignment="1">
      <alignment horizontal="left" vertical="center" indent="1"/>
    </xf>
    <xf numFmtId="164" fontId="15" fillId="9" borderId="1" xfId="0" applyNumberFormat="1" applyFont="1" applyFill="1" applyBorder="1" applyAlignment="1">
      <alignment horizontal="center"/>
    </xf>
    <xf numFmtId="0" fontId="15" fillId="6" borderId="1" xfId="0" applyFont="1" applyFill="1" applyBorder="1" applyAlignment="1">
      <alignment horizontal="left" vertical="center" indent="1"/>
    </xf>
    <xf numFmtId="164" fontId="15" fillId="8" borderId="1" xfId="0" applyNumberFormat="1" applyFont="1" applyFill="1" applyBorder="1" applyAlignment="1">
      <alignment horizontal="center"/>
    </xf>
    <xf numFmtId="3" fontId="15" fillId="6" borderId="1" xfId="0" applyNumberFormat="1" applyFont="1" applyFill="1" applyBorder="1" applyAlignment="1">
      <alignment horizontal="left" vertical="center" wrapText="1" indent="1"/>
    </xf>
    <xf numFmtId="15" fontId="15" fillId="6" borderId="1" xfId="0" applyNumberFormat="1" applyFont="1" applyFill="1" applyBorder="1" applyAlignment="1">
      <alignment horizontal="left" vertical="center" wrapText="1" indent="1"/>
    </xf>
    <xf numFmtId="0" fontId="15" fillId="6" borderId="1" xfId="0" applyFont="1" applyFill="1" applyBorder="1" applyAlignment="1">
      <alignment horizontal="center" vertical="center"/>
    </xf>
    <xf numFmtId="0" fontId="14" fillId="6" borderId="1" xfId="0" applyFont="1" applyFill="1" applyBorder="1" applyAlignment="1">
      <alignment horizontal="left" vertical="center" indent="1"/>
    </xf>
    <xf numFmtId="9" fontId="15" fillId="0" borderId="1" xfId="0" applyNumberFormat="1" applyFont="1" applyFill="1" applyBorder="1" applyAlignment="1">
      <alignment horizontal="left" vertical="center" wrapText="1" indent="1"/>
    </xf>
    <xf numFmtId="166" fontId="15" fillId="0" borderId="1" xfId="0" applyNumberFormat="1" applyFont="1" applyFill="1" applyBorder="1" applyAlignment="1">
      <alignment horizontal="center" vertical="center" wrapText="1"/>
    </xf>
    <xf numFmtId="15" fontId="9" fillId="6" borderId="1" xfId="0" applyNumberFormat="1" applyFont="1" applyFill="1" applyBorder="1" applyAlignment="1">
      <alignment horizontal="left" vertical="center" wrapText="1" indent="1"/>
    </xf>
    <xf numFmtId="3" fontId="9" fillId="6" borderId="1" xfId="0" applyNumberFormat="1" applyFont="1" applyFill="1" applyBorder="1" applyAlignment="1">
      <alignment horizontal="center" vertical="center" wrapText="1"/>
    </xf>
    <xf numFmtId="14" fontId="15" fillId="6" borderId="1" xfId="0" applyNumberFormat="1" applyFont="1" applyFill="1" applyBorder="1" applyAlignment="1">
      <alignment horizontal="left" vertical="center" wrapText="1" indent="1"/>
    </xf>
    <xf numFmtId="0" fontId="9" fillId="6" borderId="0" xfId="0" applyFont="1" applyFill="1" applyAlignment="1">
      <alignment horizontal="justify" vertical="center"/>
    </xf>
    <xf numFmtId="9" fontId="15" fillId="0" borderId="1" xfId="0" applyNumberFormat="1" applyFont="1" applyFill="1" applyBorder="1" applyAlignment="1">
      <alignment horizontal="left" vertical="center" wrapText="1" indent="1"/>
    </xf>
    <xf numFmtId="1" fontId="15" fillId="0" borderId="1" xfId="0" applyNumberFormat="1" applyFont="1" applyFill="1" applyBorder="1" applyAlignment="1">
      <alignment horizontal="center" vertical="center" wrapText="1"/>
    </xf>
    <xf numFmtId="164" fontId="16" fillId="7" borderId="1" xfId="0" applyNumberFormat="1" applyFont="1" applyFill="1" applyBorder="1" applyAlignment="1">
      <alignment horizontal="center" vertical="center"/>
    </xf>
    <xf numFmtId="0" fontId="16" fillId="6" borderId="0" xfId="0" applyFont="1" applyFill="1" applyBorder="1" applyAlignment="1">
      <alignment horizontal="center" vertical="center"/>
    </xf>
    <xf numFmtId="164" fontId="16" fillId="6" borderId="0" xfId="0" applyNumberFormat="1" applyFont="1" applyFill="1" applyBorder="1" applyAlignment="1">
      <alignment horizontal="center" vertical="center"/>
    </xf>
    <xf numFmtId="164" fontId="15" fillId="6" borderId="0" xfId="0" applyNumberFormat="1" applyFont="1" applyFill="1" applyAlignment="1">
      <alignment horizontal="justify" vertical="center"/>
    </xf>
    <xf numFmtId="0" fontId="15" fillId="12" borderId="0" xfId="0" applyFont="1" applyFill="1" applyAlignment="1">
      <alignment horizontal="justify" vertical="center"/>
    </xf>
    <xf numFmtId="0" fontId="15" fillId="6" borderId="0" xfId="0" applyFont="1" applyFill="1" applyAlignment="1">
      <alignment vertical="center" wrapText="1"/>
    </xf>
    <xf numFmtId="0" fontId="15" fillId="6" borderId="0" xfId="0" applyFont="1" applyFill="1" applyAlignment="1">
      <alignment horizontal="justify" vertical="center" wrapText="1"/>
    </xf>
    <xf numFmtId="42" fontId="15" fillId="6" borderId="0" xfId="0" applyNumberFormat="1" applyFont="1" applyFill="1" applyAlignment="1">
      <alignment horizontal="justify" vertical="center"/>
    </xf>
    <xf numFmtId="9" fontId="9" fillId="6" borderId="1" xfId="3" applyFont="1" applyFill="1" applyBorder="1" applyAlignment="1">
      <alignment horizontal="center" vertical="center" wrapText="1"/>
    </xf>
    <xf numFmtId="15" fontId="15" fillId="6" borderId="1" xfId="0" applyNumberFormat="1" applyFont="1" applyFill="1" applyBorder="1" applyAlignment="1">
      <alignment horizontal="center" vertical="center" wrapText="1"/>
    </xf>
    <xf numFmtId="6" fontId="15" fillId="6" borderId="1" xfId="11" applyNumberFormat="1" applyFont="1" applyFill="1" applyBorder="1" applyAlignment="1">
      <alignment horizontal="center" vertical="center"/>
    </xf>
    <xf numFmtId="3" fontId="15" fillId="6" borderId="0" xfId="0" applyNumberFormat="1" applyFont="1" applyFill="1" applyAlignment="1">
      <alignment horizontal="justify" vertical="center"/>
    </xf>
    <xf numFmtId="3" fontId="15" fillId="0" borderId="0" xfId="0" applyNumberFormat="1" applyFont="1" applyAlignment="1">
      <alignment horizontal="justify" vertical="center"/>
    </xf>
    <xf numFmtId="166" fontId="15" fillId="6" borderId="0" xfId="0" applyNumberFormat="1" applyFont="1" applyFill="1" applyAlignment="1">
      <alignment horizontal="justify" vertical="center"/>
    </xf>
    <xf numFmtId="3" fontId="15" fillId="0" borderId="0" xfId="0" applyNumberFormat="1" applyFont="1" applyFill="1" applyAlignment="1">
      <alignment horizontal="justify" vertical="center"/>
    </xf>
    <xf numFmtId="0" fontId="9" fillId="0" borderId="1" xfId="0" applyFont="1" applyFill="1" applyBorder="1" applyAlignment="1">
      <alignment horizontal="left" vertical="center" wrapText="1" indent="1"/>
    </xf>
    <xf numFmtId="0" fontId="15" fillId="4" borderId="0" xfId="0" applyFont="1" applyFill="1" applyAlignment="1">
      <alignment horizontal="justify" vertical="center"/>
    </xf>
    <xf numFmtId="0" fontId="15" fillId="0" borderId="1" xfId="0" applyFont="1" applyFill="1" applyBorder="1" applyAlignment="1">
      <alignment horizontal="left" vertical="center" wrapText="1" indent="1"/>
    </xf>
    <xf numFmtId="0" fontId="14" fillId="0" borderId="1" xfId="0" applyFont="1" applyFill="1" applyBorder="1" applyAlignment="1">
      <alignment horizontal="left" vertical="center" wrapText="1" indent="1"/>
    </xf>
    <xf numFmtId="0" fontId="9" fillId="0" borderId="1" xfId="0" applyFont="1" applyFill="1" applyBorder="1" applyAlignment="1">
      <alignment horizontal="center" vertical="center" wrapText="1"/>
    </xf>
    <xf numFmtId="15" fontId="15" fillId="6" borderId="1" xfId="0" applyNumberFormat="1" applyFont="1" applyFill="1" applyBorder="1" applyAlignment="1">
      <alignment horizontal="left" vertical="center" wrapText="1" indent="1"/>
    </xf>
    <xf numFmtId="166" fontId="15" fillId="0" borderId="0" xfId="0" applyNumberFormat="1" applyFont="1" applyFill="1" applyBorder="1" applyAlignment="1">
      <alignment vertical="center" wrapText="1"/>
    </xf>
    <xf numFmtId="0" fontId="15" fillId="6" borderId="1" xfId="0" applyFont="1" applyFill="1" applyBorder="1" applyAlignment="1">
      <alignment horizontal="left" vertical="center" wrapText="1" indent="1"/>
    </xf>
    <xf numFmtId="166" fontId="15" fillId="6" borderId="1" xfId="0" applyNumberFormat="1" applyFont="1" applyFill="1" applyBorder="1" applyAlignment="1">
      <alignment horizontal="center" vertical="center" wrapText="1"/>
    </xf>
    <xf numFmtId="1" fontId="15" fillId="6" borderId="1" xfId="0" applyNumberFormat="1" applyFont="1" applyFill="1" applyBorder="1" applyAlignment="1">
      <alignment horizontal="center" vertical="center" wrapText="1"/>
    </xf>
    <xf numFmtId="9" fontId="15" fillId="6" borderId="1" xfId="0" applyNumberFormat="1" applyFont="1" applyFill="1" applyBorder="1" applyAlignment="1">
      <alignment horizontal="left" vertical="center" wrapText="1" indent="1"/>
    </xf>
    <xf numFmtId="0" fontId="14" fillId="6"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2" xfId="0" applyFont="1" applyFill="1" applyBorder="1" applyAlignment="1">
      <alignment horizontal="left" vertical="center" wrapText="1" indent="1"/>
    </xf>
    <xf numFmtId="3" fontId="15" fillId="6"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0" borderId="1" xfId="0" applyFont="1" applyBorder="1" applyAlignment="1">
      <alignment horizontal="left" vertical="center" wrapText="1" indent="1"/>
    </xf>
    <xf numFmtId="0" fontId="15" fillId="0" borderId="0" xfId="0" applyFont="1" applyFill="1" applyBorder="1" applyAlignment="1">
      <alignment horizontal="left" vertical="center"/>
    </xf>
    <xf numFmtId="9" fontId="15" fillId="6" borderId="2" xfId="0" applyNumberFormat="1" applyFont="1" applyFill="1" applyBorder="1" applyAlignment="1">
      <alignment horizontal="left" vertical="center" wrapText="1" indent="1"/>
    </xf>
    <xf numFmtId="0" fontId="15" fillId="6" borderId="1" xfId="0" applyFont="1" applyFill="1" applyBorder="1" applyAlignment="1">
      <alignment horizontal="left" vertical="center" wrapText="1" indent="1"/>
    </xf>
    <xf numFmtId="0" fontId="15" fillId="0" borderId="1" xfId="0" applyFont="1" applyBorder="1" applyAlignment="1">
      <alignment horizontal="left" vertical="center" wrapText="1" indent="1"/>
    </xf>
    <xf numFmtId="9" fontId="15" fillId="0" borderId="1" xfId="0" applyNumberFormat="1" applyFont="1" applyFill="1" applyBorder="1" applyAlignment="1">
      <alignment horizontal="left" vertical="center" wrapText="1" indent="1"/>
    </xf>
    <xf numFmtId="0" fontId="14" fillId="1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1" fontId="15" fillId="6"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indent="1"/>
    </xf>
    <xf numFmtId="15" fontId="15" fillId="6" borderId="1" xfId="0" applyNumberFormat="1" applyFont="1" applyFill="1" applyBorder="1" applyAlignment="1">
      <alignment horizontal="left" vertical="center" wrapText="1" indent="1"/>
    </xf>
    <xf numFmtId="0" fontId="15" fillId="0" borderId="1" xfId="0" applyFont="1" applyFill="1" applyBorder="1" applyAlignment="1">
      <alignment horizontal="center" vertical="center" wrapText="1"/>
    </xf>
    <xf numFmtId="0" fontId="14" fillId="6" borderId="1" xfId="0" applyFont="1" applyFill="1" applyBorder="1" applyAlignment="1">
      <alignment horizontal="left" vertical="center" wrapText="1" indent="1"/>
    </xf>
    <xf numFmtId="0" fontId="9" fillId="6" borderId="1" xfId="0" applyFont="1" applyFill="1" applyBorder="1" applyAlignment="1">
      <alignment horizontal="center" vertical="center"/>
    </xf>
    <xf numFmtId="9" fontId="15" fillId="0" borderId="1" xfId="3"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42" fontId="15" fillId="6" borderId="1" xfId="10" applyNumberFormat="1" applyFont="1" applyFill="1" applyBorder="1" applyAlignment="1">
      <alignment vertical="center"/>
    </xf>
    <xf numFmtId="42" fontId="15" fillId="6" borderId="1" xfId="0" applyNumberFormat="1" applyFont="1" applyFill="1" applyBorder="1" applyAlignment="1">
      <alignment horizontal="right" vertical="center" wrapText="1"/>
    </xf>
    <xf numFmtId="42" fontId="9" fillId="0" borderId="1" xfId="0" applyNumberFormat="1" applyFont="1" applyBorder="1" applyAlignment="1">
      <alignment vertical="center" wrapText="1"/>
    </xf>
    <xf numFmtId="42" fontId="15" fillId="6" borderId="1" xfId="0" applyNumberFormat="1" applyFont="1" applyFill="1" applyBorder="1" applyAlignment="1">
      <alignment horizontal="center" vertical="center"/>
    </xf>
    <xf numFmtId="42" fontId="15" fillId="6" borderId="1" xfId="0" applyNumberFormat="1" applyFont="1" applyFill="1" applyBorder="1" applyAlignment="1">
      <alignment horizontal="right" vertical="center"/>
    </xf>
    <xf numFmtId="42" fontId="14" fillId="6" borderId="2" xfId="0" applyNumberFormat="1" applyFont="1" applyFill="1" applyBorder="1" applyAlignment="1">
      <alignment horizontal="center" vertical="center" wrapText="1"/>
    </xf>
    <xf numFmtId="167" fontId="15" fillId="6" borderId="1" xfId="0" applyNumberFormat="1" applyFont="1" applyFill="1" applyBorder="1" applyAlignment="1">
      <alignment horizontal="left" vertical="center" wrapText="1" indent="1"/>
    </xf>
    <xf numFmtId="0" fontId="15" fillId="6" borderId="0" xfId="0" applyFont="1" applyFill="1" applyBorder="1" applyAlignment="1">
      <alignment horizontal="justify" vertical="center"/>
    </xf>
    <xf numFmtId="0" fontId="15" fillId="0" borderId="1" xfId="0"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0" borderId="1" xfId="0" applyFont="1" applyFill="1" applyBorder="1" applyAlignment="1">
      <alignment horizontal="left" vertical="center" wrapText="1" indent="1"/>
    </xf>
    <xf numFmtId="164" fontId="15" fillId="5" borderId="1" xfId="0" applyNumberFormat="1" applyFont="1" applyFill="1" applyBorder="1" applyAlignment="1">
      <alignment horizontal="center"/>
    </xf>
    <xf numFmtId="15" fontId="15" fillId="0" borderId="1" xfId="0" applyNumberFormat="1" applyFont="1" applyFill="1" applyBorder="1" applyAlignment="1">
      <alignment horizontal="center" vertical="center" wrapText="1"/>
    </xf>
    <xf numFmtId="0" fontId="15" fillId="6" borderId="2" xfId="0" applyFont="1" applyFill="1" applyBorder="1" applyAlignment="1">
      <alignment horizontal="left" vertical="center" wrapText="1" indent="1"/>
    </xf>
    <xf numFmtId="0" fontId="15" fillId="6" borderId="3" xfId="0" applyFont="1" applyFill="1" applyBorder="1" applyAlignment="1">
      <alignment horizontal="left" vertical="center" wrapText="1" indent="1"/>
    </xf>
    <xf numFmtId="0" fontId="15" fillId="6" borderId="4" xfId="0" applyFont="1" applyFill="1" applyBorder="1" applyAlignment="1">
      <alignment horizontal="left" vertical="center" wrapText="1" indent="1"/>
    </xf>
    <xf numFmtId="3" fontId="15" fillId="6" borderId="1" xfId="0" applyNumberFormat="1" applyFont="1" applyFill="1" applyBorder="1" applyAlignment="1">
      <alignment horizontal="center" vertical="center" wrapText="1"/>
    </xf>
    <xf numFmtId="9" fontId="15" fillId="6" borderId="1" xfId="0" applyNumberFormat="1" applyFont="1" applyFill="1" applyBorder="1" applyAlignment="1">
      <alignment horizontal="left" vertical="center" wrapText="1" indent="1"/>
    </xf>
    <xf numFmtId="3" fontId="15" fillId="6" borderId="2" xfId="0" applyNumberFormat="1" applyFont="1" applyFill="1" applyBorder="1" applyAlignment="1">
      <alignment horizontal="center" vertical="center" wrapText="1"/>
    </xf>
    <xf numFmtId="3" fontId="15" fillId="6" borderId="3" xfId="0" applyNumberFormat="1" applyFont="1" applyFill="1" applyBorder="1" applyAlignment="1">
      <alignment horizontal="center" vertical="center" wrapText="1"/>
    </xf>
    <xf numFmtId="3" fontId="15" fillId="6" borderId="4" xfId="0" applyNumberFormat="1" applyFont="1" applyFill="1" applyBorder="1" applyAlignment="1">
      <alignment horizontal="center" vertical="center" wrapText="1"/>
    </xf>
    <xf numFmtId="3" fontId="9" fillId="6" borderId="1" xfId="0" applyNumberFormat="1" applyFont="1" applyFill="1" applyBorder="1" applyAlignment="1">
      <alignment horizontal="left" vertical="center" wrapText="1" indent="1"/>
    </xf>
    <xf numFmtId="9" fontId="15" fillId="6" borderId="2" xfId="0" applyNumberFormat="1" applyFont="1" applyFill="1" applyBorder="1" applyAlignment="1">
      <alignment horizontal="left" vertical="center" wrapText="1" indent="1"/>
    </xf>
    <xf numFmtId="9" fontId="15" fillId="6" borderId="3" xfId="0" applyNumberFormat="1" applyFont="1" applyFill="1" applyBorder="1" applyAlignment="1">
      <alignment horizontal="left" vertical="center" wrapText="1" indent="1"/>
    </xf>
    <xf numFmtId="3" fontId="9" fillId="6" borderId="2" xfId="0" applyNumberFormat="1" applyFont="1" applyFill="1" applyBorder="1" applyAlignment="1">
      <alignment horizontal="center" vertical="center" wrapText="1"/>
    </xf>
    <xf numFmtId="3" fontId="9" fillId="6" borderId="4"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xf>
    <xf numFmtId="3" fontId="15" fillId="0" borderId="3" xfId="0" applyNumberFormat="1" applyFont="1" applyFill="1" applyBorder="1" applyAlignment="1">
      <alignment horizontal="center" vertical="center" wrapText="1"/>
    </xf>
    <xf numFmtId="3" fontId="15" fillId="0" borderId="4" xfId="0" applyNumberFormat="1" applyFont="1" applyFill="1" applyBorder="1" applyAlignment="1">
      <alignment horizontal="center" vertical="center" wrapText="1"/>
    </xf>
    <xf numFmtId="0" fontId="15" fillId="6" borderId="1" xfId="0" applyFont="1" applyFill="1" applyBorder="1" applyAlignment="1">
      <alignment horizontal="left" vertical="center" wrapText="1" indent="1"/>
    </xf>
    <xf numFmtId="9" fontId="15" fillId="6" borderId="4" xfId="0" applyNumberFormat="1" applyFont="1" applyFill="1" applyBorder="1" applyAlignment="1">
      <alignment horizontal="left" vertical="center" wrapText="1" indent="1"/>
    </xf>
    <xf numFmtId="3" fontId="15" fillId="0" borderId="1" xfId="0" applyNumberFormat="1" applyFont="1" applyFill="1" applyBorder="1" applyAlignment="1">
      <alignment horizontal="center" vertical="center" wrapText="1"/>
    </xf>
    <xf numFmtId="0" fontId="15" fillId="8" borderId="1" xfId="0" applyFont="1" applyFill="1" applyBorder="1" applyAlignment="1">
      <alignment horizontal="center"/>
    </xf>
    <xf numFmtId="0" fontId="15" fillId="0" borderId="2" xfId="0" applyFont="1" applyBorder="1" applyAlignment="1">
      <alignment horizontal="left" vertical="center" wrapText="1" indent="1"/>
    </xf>
    <xf numFmtId="0" fontId="15" fillId="0" borderId="3" xfId="0" applyFont="1" applyBorder="1" applyAlignment="1">
      <alignment horizontal="left" vertical="center" wrapText="1" indent="1"/>
    </xf>
    <xf numFmtId="0" fontId="15" fillId="0" borderId="4" xfId="0" applyFont="1" applyBorder="1" applyAlignment="1">
      <alignment horizontal="left" vertical="center" wrapText="1" indent="1"/>
    </xf>
    <xf numFmtId="0" fontId="14" fillId="10" borderId="1" xfId="0" applyFont="1" applyFill="1" applyBorder="1" applyAlignment="1">
      <alignment horizontal="center" vertical="center" wrapText="1"/>
    </xf>
    <xf numFmtId="0" fontId="15" fillId="0" borderId="2" xfId="0" applyFont="1" applyFill="1" applyBorder="1" applyAlignment="1">
      <alignment horizontal="left" vertical="center" wrapText="1" indent="1"/>
    </xf>
    <xf numFmtId="0" fontId="15" fillId="0" borderId="3" xfId="0" applyFont="1" applyFill="1" applyBorder="1" applyAlignment="1">
      <alignment horizontal="left" vertical="center" wrapText="1" indent="1"/>
    </xf>
    <xf numFmtId="0" fontId="15" fillId="0" borderId="4" xfId="0" applyFont="1" applyFill="1" applyBorder="1" applyAlignment="1">
      <alignment horizontal="left" vertical="center" wrapText="1" indent="1"/>
    </xf>
    <xf numFmtId="0" fontId="14" fillId="6" borderId="2" xfId="0" applyFont="1" applyFill="1" applyBorder="1" applyAlignment="1">
      <alignment horizontal="left" vertical="center" wrapText="1" indent="1"/>
    </xf>
    <xf numFmtId="0" fontId="14" fillId="6" borderId="3" xfId="0" applyFont="1" applyFill="1" applyBorder="1" applyAlignment="1">
      <alignment horizontal="left" vertical="center" wrapText="1" indent="1"/>
    </xf>
    <xf numFmtId="0" fontId="14" fillId="6" borderId="4" xfId="0" applyFont="1" applyFill="1" applyBorder="1" applyAlignment="1">
      <alignment horizontal="left" vertical="center" wrapText="1" indent="1"/>
    </xf>
    <xf numFmtId="0" fontId="14" fillId="7" borderId="1" xfId="0" applyFont="1" applyFill="1" applyBorder="1" applyAlignment="1">
      <alignment horizontal="center" vertical="center" wrapText="1"/>
    </xf>
    <xf numFmtId="0" fontId="14" fillId="0" borderId="1" xfId="0" applyFont="1" applyBorder="1" applyAlignment="1">
      <alignment horizontal="left" vertical="center" wrapText="1" indent="1"/>
    </xf>
    <xf numFmtId="0" fontId="15" fillId="0" borderId="1" xfId="0" applyFont="1" applyFill="1" applyBorder="1" applyAlignment="1">
      <alignment horizontal="center" vertical="center" wrapText="1"/>
    </xf>
    <xf numFmtId="15" fontId="15" fillId="6" borderId="1" xfId="0" applyNumberFormat="1" applyFont="1" applyFill="1" applyBorder="1" applyAlignment="1">
      <alignment horizontal="center" vertical="center" wrapText="1"/>
    </xf>
    <xf numFmtId="1" fontId="15" fillId="0" borderId="1"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4" fillId="6" borderId="1" xfId="0" applyFont="1" applyFill="1" applyBorder="1" applyAlignment="1">
      <alignment horizontal="left" vertical="center" wrapText="1" inden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164" fontId="15" fillId="5" borderId="6" xfId="0" applyNumberFormat="1" applyFont="1" applyFill="1" applyBorder="1" applyAlignment="1">
      <alignment horizontal="center"/>
    </xf>
    <xf numFmtId="164" fontId="15" fillId="5" borderId="8" xfId="0" applyNumberFormat="1" applyFont="1" applyFill="1" applyBorder="1" applyAlignment="1">
      <alignment horizontal="center"/>
    </xf>
    <xf numFmtId="164" fontId="15" fillId="5" borderId="7" xfId="0" applyNumberFormat="1" applyFont="1" applyFill="1" applyBorder="1" applyAlignment="1">
      <alignment horizontal="center"/>
    </xf>
    <xf numFmtId="0" fontId="9" fillId="10"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4" fillId="6" borderId="4" xfId="0" applyFont="1" applyFill="1" applyBorder="1" applyAlignment="1">
      <alignment horizontal="center" vertical="center" wrapText="1"/>
    </xf>
    <xf numFmtId="1" fontId="15" fillId="0" borderId="1" xfId="0" applyNumberFormat="1" applyFont="1" applyFill="1" applyBorder="1" applyAlignment="1">
      <alignment horizontal="left" vertical="center" wrapText="1" indent="1"/>
    </xf>
    <xf numFmtId="0" fontId="14" fillId="0" borderId="2" xfId="0" applyFont="1" applyFill="1" applyBorder="1" applyAlignment="1">
      <alignment horizontal="left" vertical="center" wrapText="1" indent="1"/>
    </xf>
    <xf numFmtId="0" fontId="14" fillId="0" borderId="3" xfId="0" applyFont="1" applyFill="1" applyBorder="1" applyAlignment="1">
      <alignment horizontal="left" vertical="center" wrapText="1" indent="1"/>
    </xf>
    <xf numFmtId="0" fontId="14" fillId="0" borderId="4" xfId="0" applyFont="1" applyFill="1" applyBorder="1" applyAlignment="1">
      <alignment horizontal="left" vertical="center" wrapText="1" indent="1"/>
    </xf>
    <xf numFmtId="0" fontId="17" fillId="0" borderId="0" xfId="0" applyFont="1" applyFill="1" applyAlignment="1">
      <alignment horizontal="left" vertical="center" wrapText="1"/>
    </xf>
    <xf numFmtId="1" fontId="15" fillId="6" borderId="1" xfId="0" applyNumberFormat="1" applyFont="1" applyFill="1" applyBorder="1" applyAlignment="1">
      <alignment horizontal="center" vertical="center" wrapText="1"/>
    </xf>
    <xf numFmtId="9" fontId="9" fillId="6" borderId="2" xfId="0" applyNumberFormat="1" applyFont="1" applyFill="1" applyBorder="1" applyAlignment="1">
      <alignment horizontal="left" vertical="center" wrapText="1" indent="1"/>
    </xf>
    <xf numFmtId="9" fontId="9" fillId="6" borderId="3" xfId="0" applyNumberFormat="1" applyFont="1" applyFill="1" applyBorder="1" applyAlignment="1">
      <alignment horizontal="left" vertical="center" wrapText="1" indent="1"/>
    </xf>
    <xf numFmtId="9" fontId="9" fillId="6" borderId="4" xfId="0" applyNumberFormat="1" applyFont="1" applyFill="1" applyBorder="1" applyAlignment="1">
      <alignment horizontal="left" vertical="center" wrapText="1" indent="1"/>
    </xf>
    <xf numFmtId="3" fontId="9" fillId="6" borderId="3" xfId="0" applyNumberFormat="1" applyFont="1" applyFill="1" applyBorder="1" applyAlignment="1">
      <alignment horizontal="center" vertical="center" wrapText="1"/>
    </xf>
    <xf numFmtId="0" fontId="15" fillId="0" borderId="0" xfId="0" applyFont="1" applyFill="1" applyAlignment="1">
      <alignment horizontal="left" vertical="center"/>
    </xf>
    <xf numFmtId="0" fontId="15" fillId="6" borderId="5" xfId="0" applyFont="1" applyFill="1" applyBorder="1" applyAlignment="1">
      <alignment horizontal="left" vertical="center" wrapText="1"/>
    </xf>
    <xf numFmtId="0" fontId="16" fillId="7" borderId="1" xfId="0" applyFont="1" applyFill="1" applyBorder="1" applyAlignment="1">
      <alignment horizontal="center" vertical="center"/>
    </xf>
    <xf numFmtId="0" fontId="15" fillId="0" borderId="1" xfId="0" applyFont="1" applyBorder="1" applyAlignment="1">
      <alignment horizontal="left" vertical="center" wrapText="1" indent="1"/>
    </xf>
    <xf numFmtId="15" fontId="15" fillId="6" borderId="2" xfId="0" applyNumberFormat="1" applyFont="1" applyFill="1" applyBorder="1" applyAlignment="1">
      <alignment horizontal="center" vertical="center" wrapText="1"/>
    </xf>
    <xf numFmtId="15" fontId="15" fillId="6" borderId="4" xfId="0" applyNumberFormat="1" applyFont="1" applyFill="1" applyBorder="1" applyAlignment="1">
      <alignment horizontal="center" vertical="center" wrapText="1"/>
    </xf>
    <xf numFmtId="0" fontId="15" fillId="6" borderId="0" xfId="0" applyFont="1" applyFill="1" applyBorder="1" applyAlignment="1">
      <alignment horizontal="left" vertical="center"/>
    </xf>
    <xf numFmtId="9" fontId="15" fillId="0" borderId="1" xfId="0" applyNumberFormat="1" applyFont="1" applyFill="1" applyBorder="1" applyAlignment="1">
      <alignment horizontal="left" vertical="center" wrapText="1" indent="1"/>
    </xf>
    <xf numFmtId="0" fontId="15" fillId="4" borderId="0" xfId="0" applyFont="1" applyFill="1" applyAlignment="1">
      <alignment horizontal="left" vertical="center" wrapText="1"/>
    </xf>
    <xf numFmtId="0" fontId="15" fillId="8" borderId="1" xfId="0" applyFont="1" applyFill="1" applyBorder="1" applyAlignment="1">
      <alignment horizontal="center" vertical="center"/>
    </xf>
    <xf numFmtId="0" fontId="15" fillId="6" borderId="0" xfId="0" applyFont="1" applyFill="1" applyBorder="1" applyAlignment="1">
      <alignment horizontal="left" vertical="center" wrapText="1"/>
    </xf>
    <xf numFmtId="0" fontId="9" fillId="6" borderId="1" xfId="0" applyFont="1" applyFill="1" applyBorder="1" applyAlignment="1">
      <alignment horizontal="left" vertical="center" wrapText="1" indent="1"/>
    </xf>
    <xf numFmtId="166" fontId="15" fillId="0" borderId="1" xfId="0" applyNumberFormat="1" applyFont="1" applyBorder="1" applyAlignment="1">
      <alignment horizontal="center" vertical="center" wrapText="1"/>
    </xf>
    <xf numFmtId="0" fontId="16" fillId="8" borderId="1" xfId="0" applyFont="1" applyFill="1" applyBorder="1" applyAlignment="1">
      <alignment horizontal="center"/>
    </xf>
    <xf numFmtId="0" fontId="15" fillId="0" borderId="1" xfId="0" applyFont="1" applyFill="1" applyBorder="1" applyAlignment="1">
      <alignment horizontal="left" vertical="center" wrapText="1" indent="1"/>
    </xf>
    <xf numFmtId="15" fontId="15" fillId="6" borderId="1" xfId="0" applyNumberFormat="1" applyFont="1" applyFill="1" applyBorder="1" applyAlignment="1">
      <alignment horizontal="left" vertical="center" wrapText="1" indent="1"/>
    </xf>
    <xf numFmtId="164" fontId="15" fillId="6" borderId="2" xfId="0" applyNumberFormat="1" applyFont="1" applyFill="1" applyBorder="1" applyAlignment="1">
      <alignment horizontal="center" vertical="center"/>
    </xf>
    <xf numFmtId="164" fontId="15" fillId="6" borderId="3" xfId="0" applyNumberFormat="1" applyFont="1" applyFill="1" applyBorder="1" applyAlignment="1">
      <alignment horizontal="center" vertical="center"/>
    </xf>
    <xf numFmtId="164" fontId="15" fillId="6" borderId="4" xfId="0" applyNumberFormat="1"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166" fontId="15" fillId="0" borderId="2" xfId="0" applyNumberFormat="1" applyFont="1" applyBorder="1" applyAlignment="1">
      <alignment horizontal="center" vertical="center" wrapText="1"/>
    </xf>
    <xf numFmtId="166" fontId="15" fillId="0" borderId="3" xfId="0" applyNumberFormat="1" applyFont="1" applyBorder="1" applyAlignment="1">
      <alignment horizontal="center" vertical="center" wrapText="1"/>
    </xf>
    <xf numFmtId="166" fontId="15" fillId="0" borderId="4" xfId="0" applyNumberFormat="1" applyFont="1" applyBorder="1" applyAlignment="1">
      <alignment horizontal="center" vertical="center" wrapText="1"/>
    </xf>
    <xf numFmtId="1" fontId="15" fillId="0" borderId="2" xfId="0" applyNumberFormat="1" applyFont="1" applyFill="1" applyBorder="1" applyAlignment="1">
      <alignment horizontal="center" vertical="center" wrapText="1"/>
    </xf>
    <xf numFmtId="1" fontId="15" fillId="0" borderId="4" xfId="0" applyNumberFormat="1" applyFont="1" applyFill="1" applyBorder="1" applyAlignment="1">
      <alignment horizontal="center" vertical="center" wrapText="1"/>
    </xf>
    <xf numFmtId="166" fontId="15" fillId="6" borderId="1" xfId="0" applyNumberFormat="1" applyFont="1" applyFill="1" applyBorder="1" applyAlignment="1">
      <alignment horizontal="center" vertical="center" wrapText="1"/>
    </xf>
    <xf numFmtId="42" fontId="15" fillId="6" borderId="1" xfId="0" applyNumberFormat="1" applyFont="1" applyFill="1" applyBorder="1" applyAlignment="1">
      <alignment horizontal="right" vertical="center" wrapText="1"/>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6" fillId="9" borderId="1" xfId="0" applyFont="1" applyFill="1" applyBorder="1" applyAlignment="1">
      <alignment horizontal="center"/>
    </xf>
    <xf numFmtId="9" fontId="15" fillId="0" borderId="2" xfId="3" applyFont="1" applyFill="1" applyBorder="1" applyAlignment="1">
      <alignment horizontal="center" vertical="center" wrapText="1"/>
    </xf>
    <xf numFmtId="9" fontId="15" fillId="0" borderId="3" xfId="3" applyFont="1" applyFill="1" applyBorder="1" applyAlignment="1">
      <alignment horizontal="center" vertical="center" wrapText="1"/>
    </xf>
    <xf numFmtId="9" fontId="15" fillId="0" borderId="4" xfId="3" applyFont="1" applyFill="1" applyBorder="1" applyAlignment="1">
      <alignment horizontal="center" vertical="center" wrapText="1"/>
    </xf>
    <xf numFmtId="9" fontId="15" fillId="6" borderId="1" xfId="3" applyFont="1" applyFill="1" applyBorder="1" applyAlignment="1">
      <alignment horizontal="center" vertical="center" wrapText="1"/>
    </xf>
    <xf numFmtId="0" fontId="9" fillId="6" borderId="2" xfId="0" applyFont="1" applyFill="1" applyBorder="1" applyAlignment="1">
      <alignment horizontal="left" vertical="center" wrapText="1" indent="1"/>
    </xf>
    <xf numFmtId="0" fontId="9" fillId="6" borderId="4" xfId="0" applyFont="1" applyFill="1" applyBorder="1" applyAlignment="1">
      <alignment horizontal="left" vertical="center" wrapText="1" indent="1"/>
    </xf>
    <xf numFmtId="0" fontId="14" fillId="6" borderId="3" xfId="0" applyFont="1" applyFill="1" applyBorder="1" applyAlignment="1">
      <alignment horizontal="center" vertical="center" wrapText="1"/>
    </xf>
    <xf numFmtId="9" fontId="15" fillId="6" borderId="2" xfId="0" applyNumberFormat="1" applyFont="1" applyFill="1" applyBorder="1" applyAlignment="1">
      <alignment horizontal="center" vertical="center" wrapText="1"/>
    </xf>
    <xf numFmtId="9" fontId="15" fillId="6" borderId="3" xfId="0" applyNumberFormat="1" applyFont="1" applyFill="1" applyBorder="1" applyAlignment="1">
      <alignment horizontal="center" vertical="center" wrapText="1"/>
    </xf>
    <xf numFmtId="9" fontId="15" fillId="6" borderId="4" xfId="0" applyNumberFormat="1" applyFont="1" applyFill="1" applyBorder="1" applyAlignment="1">
      <alignment horizontal="center" vertical="center" wrapText="1"/>
    </xf>
    <xf numFmtId="9" fontId="14" fillId="6" borderId="1" xfId="0" applyNumberFormat="1" applyFont="1" applyFill="1" applyBorder="1" applyAlignment="1">
      <alignment horizontal="left" vertical="center" wrapText="1" indent="1"/>
    </xf>
    <xf numFmtId="15" fontId="14" fillId="6" borderId="2" xfId="0" applyNumberFormat="1" applyFont="1" applyFill="1" applyBorder="1" applyAlignment="1">
      <alignment horizontal="center" vertical="center" wrapText="1"/>
    </xf>
    <xf numFmtId="15" fontId="14" fillId="6" borderId="4" xfId="0" applyNumberFormat="1" applyFont="1" applyFill="1" applyBorder="1" applyAlignment="1">
      <alignment horizontal="center" vertical="center" wrapText="1"/>
    </xf>
    <xf numFmtId="1" fontId="15" fillId="6" borderId="2" xfId="0" applyNumberFormat="1" applyFont="1" applyFill="1" applyBorder="1" applyAlignment="1">
      <alignment horizontal="center" vertical="center" wrapText="1"/>
    </xf>
    <xf numFmtId="1" fontId="15" fillId="6" borderId="4"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9" fillId="0" borderId="1" xfId="1" applyFont="1" applyBorder="1" applyAlignment="1">
      <alignment horizontal="center" vertical="center"/>
    </xf>
    <xf numFmtId="0" fontId="15" fillId="0" borderId="1" xfId="0" applyFont="1" applyFill="1" applyBorder="1" applyAlignment="1">
      <alignment horizontal="center" vertical="center"/>
    </xf>
    <xf numFmtId="0" fontId="15" fillId="0" borderId="6" xfId="0" applyFont="1" applyFill="1" applyBorder="1" applyAlignment="1">
      <alignment horizontal="center" vertical="center"/>
    </xf>
    <xf numFmtId="0" fontId="19" fillId="8" borderId="1" xfId="0" applyFont="1" applyFill="1" applyBorder="1" applyAlignment="1">
      <alignment horizontal="center" vertical="center" wrapText="1"/>
    </xf>
    <xf numFmtId="0" fontId="15" fillId="9" borderId="1" xfId="0" applyFont="1" applyFill="1" applyBorder="1" applyAlignment="1">
      <alignment horizontal="center"/>
    </xf>
    <xf numFmtId="0" fontId="15" fillId="6" borderId="1" xfId="0" applyFont="1" applyFill="1" applyBorder="1" applyAlignment="1">
      <alignment horizontal="left" wrapText="1" indent="1"/>
    </xf>
    <xf numFmtId="9" fontId="15" fillId="0" borderId="1" xfId="3" applyFont="1" applyFill="1" applyBorder="1" applyAlignment="1">
      <alignment horizontal="center" vertical="center" wrapText="1"/>
    </xf>
    <xf numFmtId="3" fontId="15" fillId="6" borderId="1" xfId="0" applyNumberFormat="1" applyFont="1" applyFill="1" applyBorder="1" applyAlignment="1">
      <alignment horizontal="left" vertical="center" wrapText="1" indent="1"/>
    </xf>
    <xf numFmtId="0" fontId="15" fillId="6" borderId="0" xfId="0" applyFont="1" applyFill="1" applyAlignment="1">
      <alignment horizontal="left" vertical="center" wrapText="1"/>
    </xf>
    <xf numFmtId="0" fontId="15" fillId="0" borderId="0" xfId="0" applyFont="1" applyFill="1" applyAlignment="1">
      <alignment horizontal="left" vertical="center" wrapText="1"/>
    </xf>
    <xf numFmtId="0" fontId="9" fillId="10" borderId="2" xfId="0" applyFont="1" applyFill="1" applyBorder="1" applyAlignment="1">
      <alignment horizontal="center" vertical="center" wrapText="1"/>
    </xf>
    <xf numFmtId="0" fontId="9" fillId="10" borderId="4" xfId="0" applyFont="1" applyFill="1" applyBorder="1" applyAlignment="1">
      <alignment horizontal="center" vertical="center" wrapText="1"/>
    </xf>
    <xf numFmtId="9" fontId="15" fillId="6" borderId="1" xfId="0" applyNumberFormat="1" applyFont="1" applyFill="1" applyBorder="1" applyAlignment="1">
      <alignment horizontal="center" vertical="center"/>
    </xf>
    <xf numFmtId="6" fontId="15" fillId="6" borderId="2" xfId="11" applyNumberFormat="1" applyFont="1" applyFill="1" applyBorder="1" applyAlignment="1">
      <alignment horizontal="center" vertical="center"/>
    </xf>
    <xf numFmtId="6" fontId="15" fillId="6" borderId="4" xfId="11" applyNumberFormat="1" applyFont="1" applyFill="1" applyBorder="1" applyAlignment="1">
      <alignment horizontal="center" vertical="center"/>
    </xf>
    <xf numFmtId="0" fontId="14" fillId="6" borderId="1" xfId="0" applyFont="1" applyFill="1" applyBorder="1" applyAlignment="1">
      <alignment horizontal="center" vertical="center" wrapText="1"/>
    </xf>
    <xf numFmtId="9" fontId="14" fillId="6"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0" fontId="10" fillId="0" borderId="1" xfId="1" applyFont="1" applyBorder="1" applyAlignment="1">
      <alignment horizontal="center" vertical="center"/>
    </xf>
    <xf numFmtId="0" fontId="11" fillId="0"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7" fillId="5" borderId="1" xfId="0" applyFont="1" applyFill="1" applyBorder="1" applyAlignment="1">
      <alignment horizontal="center"/>
    </xf>
    <xf numFmtId="0" fontId="2"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12">
    <cellStyle name="Millares" xfId="10" builtinId="3"/>
    <cellStyle name="Millares [0]" xfId="2" builtinId="6"/>
    <cellStyle name="Moneda [0]" xfId="11" builtinId="7"/>
    <cellStyle name="Moneda 2" xfId="7"/>
    <cellStyle name="Moneda 2 11" xfId="9"/>
    <cellStyle name="Normal" xfId="0" builtinId="0"/>
    <cellStyle name="Normal 3" xfId="1"/>
    <cellStyle name="Porcentaje" xfId="3" builtinId="5"/>
    <cellStyle name="Porcentual 2 6 2 2" xfId="6"/>
    <cellStyle name="Porcentual 2 6 3 3 2" xfId="8"/>
    <cellStyle name="Porcentual 2 6 4" xfId="5"/>
    <cellStyle name="Porcentual 7"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0</xdr:col>
      <xdr:colOff>2511136</xdr:colOff>
      <xdr:row>3</xdr:row>
      <xdr:rowOff>458</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812634" cy="621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518581</xdr:colOff>
      <xdr:row>0</xdr:row>
      <xdr:rowOff>84664</xdr:rowOff>
    </xdr:from>
    <xdr:to>
      <xdr:col>12</xdr:col>
      <xdr:colOff>744808</xdr:colOff>
      <xdr:row>3</xdr:row>
      <xdr:rowOff>150607</xdr:rowOff>
    </xdr:to>
    <xdr:pic>
      <xdr:nvPicPr>
        <xdr:cNvPr id="3" name="Imagen 2"/>
        <xdr:cNvPicPr>
          <a:picLocks noChangeAspect="1"/>
        </xdr:cNvPicPr>
      </xdr:nvPicPr>
      <xdr:blipFill>
        <a:blip xmlns:r="http://schemas.openxmlformats.org/officeDocument/2006/relationships" r:embed="rId2"/>
        <a:stretch>
          <a:fillRect/>
        </a:stretch>
      </xdr:blipFill>
      <xdr:spPr>
        <a:xfrm>
          <a:off x="12329581" y="84664"/>
          <a:ext cx="2902191" cy="5458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1113605</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698502</xdr:colOff>
      <xdr:row>0</xdr:row>
      <xdr:rowOff>22513</xdr:rowOff>
    </xdr:from>
    <xdr:to>
      <xdr:col>2</xdr:col>
      <xdr:colOff>137584</xdr:colOff>
      <xdr:row>2</xdr:row>
      <xdr:rowOff>198380</xdr:rowOff>
    </xdr:to>
    <xdr:pic>
      <xdr:nvPicPr>
        <xdr:cNvPr id="2" name="1 Imagen" descr="LOGO_AGENCIA DE DESARROLLO RURAL-02">
          <a:extLst>
            <a:ext uri="{FF2B5EF4-FFF2-40B4-BE49-F238E27FC236}">
              <a16:creationId xmlns="" xmlns:a16="http://schemas.microsoft.com/office/drawing/2014/main" id="{DC9B61B2-95C7-48FD-BEF8-7073C18B53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811" t="38382" r="23483" b="31938"/>
        <a:stretch>
          <a:fillRect/>
        </a:stretch>
      </xdr:blipFill>
      <xdr:spPr bwMode="auto">
        <a:xfrm>
          <a:off x="698502" y="22513"/>
          <a:ext cx="1686982" cy="6330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518581</xdr:colOff>
      <xdr:row>0</xdr:row>
      <xdr:rowOff>84664</xdr:rowOff>
    </xdr:from>
    <xdr:to>
      <xdr:col>10</xdr:col>
      <xdr:colOff>753772</xdr:colOff>
      <xdr:row>2</xdr:row>
      <xdr:rowOff>173286</xdr:rowOff>
    </xdr:to>
    <xdr:pic>
      <xdr:nvPicPr>
        <xdr:cNvPr id="3" name="Imagen 2"/>
        <xdr:cNvPicPr>
          <a:picLocks noChangeAspect="1"/>
        </xdr:cNvPicPr>
      </xdr:nvPicPr>
      <xdr:blipFill>
        <a:blip xmlns:r="http://schemas.openxmlformats.org/officeDocument/2006/relationships" r:embed="rId2"/>
        <a:stretch>
          <a:fillRect/>
        </a:stretch>
      </xdr:blipFill>
      <xdr:spPr>
        <a:xfrm>
          <a:off x="12491506" y="84664"/>
          <a:ext cx="2902191" cy="5458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7"/>
  <sheetViews>
    <sheetView tabSelected="1" zoomScale="85" zoomScaleNormal="85" zoomScaleSheetLayoutView="85" zoomScalePageLayoutView="60" workbookViewId="0">
      <selection activeCell="A228" sqref="A228:C228"/>
    </sheetView>
  </sheetViews>
  <sheetFormatPr baseColWidth="10" defaultColWidth="10.875" defaultRowHeight="30" customHeight="1"/>
  <cols>
    <col min="1" max="1" width="36.375" style="73" customWidth="1"/>
    <col min="2" max="2" width="19.25" style="49" customWidth="1"/>
    <col min="3" max="3" width="17.25" style="49" customWidth="1"/>
    <col min="4" max="4" width="20.75" style="49" customWidth="1"/>
    <col min="5" max="5" width="26.125" style="49" customWidth="1"/>
    <col min="6" max="6" width="30.375" style="49" customWidth="1"/>
    <col min="7" max="7" width="13.875" style="49" bestFit="1" customWidth="1"/>
    <col min="8" max="8" width="20.375" style="49" customWidth="1"/>
    <col min="9" max="9" width="49.125" style="49" customWidth="1"/>
    <col min="10" max="10" width="12.625" style="49" customWidth="1"/>
    <col min="11" max="11" width="16.25" style="49" customWidth="1"/>
    <col min="12" max="12" width="18.75" style="49" customWidth="1"/>
    <col min="13" max="13" width="18.5" style="49" bestFit="1" customWidth="1"/>
    <col min="14" max="14" width="21.75" style="17" bestFit="1" customWidth="1"/>
    <col min="15" max="16" width="11" style="17" bestFit="1" customWidth="1"/>
    <col min="17" max="18" width="12" style="17" bestFit="1" customWidth="1"/>
    <col min="19" max="19" width="12.5" style="17" bestFit="1" customWidth="1"/>
    <col min="20" max="20" width="11.125" style="49" bestFit="1" customWidth="1"/>
    <col min="21" max="16384" width="10.875" style="49"/>
  </cols>
  <sheetData>
    <row r="1" spans="1:19" ht="12.75">
      <c r="A1" s="242" t="s">
        <v>14</v>
      </c>
      <c r="B1" s="242"/>
      <c r="C1" s="242"/>
      <c r="D1" s="242"/>
      <c r="E1" s="242"/>
      <c r="F1" s="242" t="s">
        <v>308</v>
      </c>
      <c r="G1" s="242"/>
      <c r="H1" s="242"/>
      <c r="I1" s="242"/>
      <c r="J1" s="242"/>
      <c r="K1" s="242"/>
      <c r="L1" s="242"/>
      <c r="M1" s="243"/>
    </row>
    <row r="2" spans="1:19" ht="12.75">
      <c r="A2" s="242"/>
      <c r="B2" s="242"/>
      <c r="C2" s="242"/>
      <c r="D2" s="242"/>
      <c r="E2" s="242"/>
      <c r="F2" s="242"/>
      <c r="G2" s="242"/>
      <c r="H2" s="242"/>
      <c r="I2" s="242"/>
      <c r="J2" s="242"/>
      <c r="K2" s="242"/>
      <c r="L2" s="242"/>
      <c r="M2" s="243"/>
    </row>
    <row r="3" spans="1:19" s="50" customFormat="1" ht="12.75">
      <c r="A3" s="242"/>
      <c r="B3" s="242"/>
      <c r="C3" s="242"/>
      <c r="D3" s="242"/>
      <c r="E3" s="242"/>
      <c r="F3" s="242"/>
      <c r="G3" s="242"/>
      <c r="H3" s="242"/>
      <c r="I3" s="242"/>
      <c r="J3" s="242"/>
      <c r="K3" s="242"/>
      <c r="L3" s="242"/>
      <c r="M3" s="243"/>
      <c r="N3" s="74"/>
      <c r="O3" s="74"/>
      <c r="P3" s="74"/>
      <c r="Q3" s="74"/>
      <c r="R3" s="74"/>
      <c r="S3" s="74"/>
    </row>
    <row r="4" spans="1:19" s="51" customFormat="1" ht="12.75">
      <c r="A4" s="244" t="s">
        <v>13</v>
      </c>
      <c r="B4" s="244"/>
      <c r="C4" s="244"/>
      <c r="D4" s="244"/>
      <c r="E4" s="244"/>
      <c r="F4" s="244" t="s">
        <v>15</v>
      </c>
      <c r="G4" s="244"/>
      <c r="H4" s="244"/>
      <c r="I4" s="244"/>
      <c r="J4" s="244"/>
      <c r="K4" s="245" t="s">
        <v>12</v>
      </c>
      <c r="L4" s="245"/>
      <c r="M4" s="246"/>
      <c r="N4" s="75"/>
      <c r="O4" s="75"/>
      <c r="P4" s="75"/>
      <c r="Q4" s="75"/>
      <c r="R4" s="75"/>
      <c r="S4" s="75"/>
    </row>
    <row r="5" spans="1:19" s="51" customFormat="1" ht="32.25" customHeight="1">
      <c r="A5" s="247" t="s">
        <v>90</v>
      </c>
      <c r="B5" s="247"/>
      <c r="C5" s="247"/>
      <c r="D5" s="247"/>
      <c r="E5" s="247"/>
      <c r="F5" s="247"/>
      <c r="G5" s="247"/>
      <c r="H5" s="247"/>
      <c r="I5" s="247"/>
      <c r="J5" s="247"/>
      <c r="K5" s="247"/>
      <c r="L5" s="247"/>
      <c r="M5" s="247"/>
      <c r="N5" s="75"/>
      <c r="O5" s="75"/>
      <c r="P5" s="75"/>
      <c r="Q5" s="75"/>
      <c r="R5" s="75"/>
      <c r="S5" s="75"/>
    </row>
    <row r="6" spans="1:19" s="51" customFormat="1" ht="12.75">
      <c r="A6" s="155" t="s">
        <v>16</v>
      </c>
      <c r="B6" s="178" t="s">
        <v>222</v>
      </c>
      <c r="C6" s="178"/>
      <c r="D6" s="155" t="s">
        <v>0</v>
      </c>
      <c r="E6" s="155" t="s">
        <v>1</v>
      </c>
      <c r="F6" s="155" t="s">
        <v>2</v>
      </c>
      <c r="G6" s="155" t="s">
        <v>3</v>
      </c>
      <c r="H6" s="155" t="s">
        <v>4</v>
      </c>
      <c r="I6" s="155" t="s">
        <v>5</v>
      </c>
      <c r="J6" s="155" t="s">
        <v>6</v>
      </c>
      <c r="K6" s="155"/>
      <c r="L6" s="155" t="s">
        <v>7</v>
      </c>
      <c r="M6" s="155" t="s">
        <v>8</v>
      </c>
      <c r="N6" s="75"/>
      <c r="O6" s="75"/>
      <c r="P6" s="75"/>
      <c r="Q6" s="75"/>
      <c r="R6" s="75"/>
      <c r="S6" s="75"/>
    </row>
    <row r="7" spans="1:19" s="51" customFormat="1" ht="12.75">
      <c r="A7" s="155"/>
      <c r="B7" s="33" t="s">
        <v>223</v>
      </c>
      <c r="C7" s="33" t="s">
        <v>224</v>
      </c>
      <c r="D7" s="155"/>
      <c r="E7" s="155"/>
      <c r="F7" s="155"/>
      <c r="G7" s="155"/>
      <c r="H7" s="155"/>
      <c r="I7" s="155"/>
      <c r="J7" s="34" t="s">
        <v>17</v>
      </c>
      <c r="K7" s="34" t="s">
        <v>18</v>
      </c>
      <c r="L7" s="155"/>
      <c r="M7" s="155"/>
      <c r="N7" s="75"/>
      <c r="O7" s="75"/>
      <c r="P7" s="75"/>
      <c r="Q7" s="75"/>
      <c r="R7" s="75"/>
      <c r="S7" s="75"/>
    </row>
    <row r="8" spans="1:19" s="51" customFormat="1" ht="40.5" customHeight="1">
      <c r="A8" s="159" t="s">
        <v>86</v>
      </c>
      <c r="B8" s="230" t="s">
        <v>225</v>
      </c>
      <c r="C8" s="40" t="s">
        <v>226</v>
      </c>
      <c r="D8" s="159" t="s">
        <v>117</v>
      </c>
      <c r="E8" s="148" t="s">
        <v>461</v>
      </c>
      <c r="F8" s="148" t="s">
        <v>462</v>
      </c>
      <c r="G8" s="166">
        <v>4</v>
      </c>
      <c r="H8" s="159" t="s">
        <v>145</v>
      </c>
      <c r="I8" s="35" t="s">
        <v>447</v>
      </c>
      <c r="J8" s="35" t="s">
        <v>466</v>
      </c>
      <c r="K8" s="181">
        <v>4</v>
      </c>
      <c r="L8" s="159" t="s">
        <v>146</v>
      </c>
      <c r="M8" s="119">
        <v>472608852</v>
      </c>
      <c r="N8" s="75"/>
      <c r="O8" s="75"/>
      <c r="P8" s="75"/>
      <c r="Q8" s="75"/>
      <c r="R8" s="75"/>
      <c r="S8" s="75"/>
    </row>
    <row r="9" spans="1:19" s="51" customFormat="1" ht="51">
      <c r="A9" s="160"/>
      <c r="B9" s="231"/>
      <c r="C9" s="40" t="s">
        <v>287</v>
      </c>
      <c r="D9" s="160"/>
      <c r="E9" s="148"/>
      <c r="F9" s="148"/>
      <c r="G9" s="166"/>
      <c r="H9" s="160"/>
      <c r="I9" s="35" t="s">
        <v>420</v>
      </c>
      <c r="J9" s="35" t="s">
        <v>422</v>
      </c>
      <c r="K9" s="232"/>
      <c r="L9" s="160"/>
      <c r="M9" s="119">
        <v>262893732</v>
      </c>
      <c r="N9" s="75"/>
      <c r="O9" s="75"/>
      <c r="P9" s="75"/>
      <c r="Q9" s="75"/>
      <c r="R9" s="75"/>
      <c r="S9" s="75"/>
    </row>
    <row r="10" spans="1:19" s="51" customFormat="1" ht="25.5">
      <c r="A10" s="161"/>
      <c r="B10" s="32" t="s">
        <v>227</v>
      </c>
      <c r="C10" s="40"/>
      <c r="D10" s="161"/>
      <c r="E10" s="148"/>
      <c r="F10" s="148"/>
      <c r="G10" s="166"/>
      <c r="H10" s="161"/>
      <c r="I10" s="35" t="s">
        <v>421</v>
      </c>
      <c r="J10" s="35" t="s">
        <v>422</v>
      </c>
      <c r="K10" s="182"/>
      <c r="L10" s="161"/>
      <c r="M10" s="119">
        <v>172351596</v>
      </c>
      <c r="N10" s="75"/>
      <c r="O10" s="75"/>
      <c r="P10" s="75"/>
      <c r="Q10" s="75"/>
      <c r="R10" s="75"/>
      <c r="S10" s="75"/>
    </row>
    <row r="11" spans="1:19" s="51" customFormat="1" ht="89.25">
      <c r="A11" s="35" t="s">
        <v>86</v>
      </c>
      <c r="B11" s="35" t="s">
        <v>227</v>
      </c>
      <c r="C11" s="35" t="s">
        <v>289</v>
      </c>
      <c r="D11" s="35" t="s">
        <v>150</v>
      </c>
      <c r="E11" s="132" t="s">
        <v>151</v>
      </c>
      <c r="F11" s="132" t="s">
        <v>423</v>
      </c>
      <c r="G11" s="226">
        <v>0.25</v>
      </c>
      <c r="H11" s="141" t="s">
        <v>425</v>
      </c>
      <c r="I11" s="35" t="s">
        <v>216</v>
      </c>
      <c r="J11" s="47" t="s">
        <v>422</v>
      </c>
      <c r="K11" s="42">
        <v>1</v>
      </c>
      <c r="L11" s="35" t="s">
        <v>146</v>
      </c>
      <c r="M11" s="120">
        <f>1308191113</f>
        <v>1308191113</v>
      </c>
      <c r="N11" s="75"/>
      <c r="O11" s="75"/>
      <c r="P11" s="75"/>
      <c r="Q11" s="75"/>
      <c r="R11" s="75"/>
      <c r="S11" s="75"/>
    </row>
    <row r="12" spans="1:19" s="51" customFormat="1" ht="12.75">
      <c r="A12" s="148" t="s">
        <v>86</v>
      </c>
      <c r="B12" s="148" t="s">
        <v>266</v>
      </c>
      <c r="C12" s="148" t="s">
        <v>295</v>
      </c>
      <c r="D12" s="148" t="s">
        <v>267</v>
      </c>
      <c r="E12" s="133"/>
      <c r="F12" s="133"/>
      <c r="G12" s="227"/>
      <c r="H12" s="142"/>
      <c r="I12" s="156" t="s">
        <v>467</v>
      </c>
      <c r="J12" s="132" t="s">
        <v>422</v>
      </c>
      <c r="K12" s="233">
        <v>1</v>
      </c>
      <c r="L12" s="236" t="s">
        <v>265</v>
      </c>
      <c r="M12" s="221">
        <v>1226508240</v>
      </c>
      <c r="N12" s="75"/>
      <c r="O12" s="75"/>
      <c r="P12" s="75"/>
      <c r="Q12" s="75"/>
      <c r="R12" s="75"/>
      <c r="S12" s="75"/>
    </row>
    <row r="13" spans="1:19" s="51" customFormat="1" ht="12.75">
      <c r="A13" s="148"/>
      <c r="B13" s="148"/>
      <c r="C13" s="148"/>
      <c r="D13" s="148"/>
      <c r="E13" s="133"/>
      <c r="F13" s="133"/>
      <c r="G13" s="227"/>
      <c r="H13" s="142"/>
      <c r="I13" s="157"/>
      <c r="J13" s="133"/>
      <c r="K13" s="234"/>
      <c r="L13" s="236"/>
      <c r="M13" s="221"/>
      <c r="N13" s="75"/>
      <c r="O13" s="75"/>
      <c r="P13" s="75"/>
      <c r="Q13" s="75"/>
      <c r="R13" s="75"/>
      <c r="S13" s="75"/>
    </row>
    <row r="14" spans="1:19" s="51" customFormat="1" ht="12.75">
      <c r="A14" s="148"/>
      <c r="B14" s="148"/>
      <c r="C14" s="148"/>
      <c r="D14" s="148"/>
      <c r="E14" s="133"/>
      <c r="F14" s="133"/>
      <c r="G14" s="227"/>
      <c r="H14" s="142"/>
      <c r="I14" s="157"/>
      <c r="J14" s="133"/>
      <c r="K14" s="234"/>
      <c r="L14" s="236"/>
      <c r="M14" s="221"/>
      <c r="N14" s="75"/>
      <c r="O14" s="75"/>
      <c r="P14" s="75"/>
      <c r="Q14" s="75"/>
      <c r="R14" s="75"/>
      <c r="S14" s="75"/>
    </row>
    <row r="15" spans="1:19" s="51" customFormat="1" ht="12.75">
      <c r="A15" s="148"/>
      <c r="B15" s="148"/>
      <c r="C15" s="148"/>
      <c r="D15" s="148"/>
      <c r="E15" s="133"/>
      <c r="F15" s="133"/>
      <c r="G15" s="227"/>
      <c r="H15" s="142"/>
      <c r="I15" s="157"/>
      <c r="J15" s="133"/>
      <c r="K15" s="234"/>
      <c r="L15" s="236"/>
      <c r="M15" s="221"/>
      <c r="N15" s="75"/>
      <c r="O15" s="75"/>
      <c r="P15" s="75"/>
      <c r="Q15" s="75"/>
      <c r="R15" s="75"/>
      <c r="S15" s="75"/>
    </row>
    <row r="16" spans="1:19" s="51" customFormat="1" ht="12.75">
      <c r="A16" s="148"/>
      <c r="B16" s="148"/>
      <c r="C16" s="148"/>
      <c r="D16" s="148"/>
      <c r="E16" s="133"/>
      <c r="F16" s="133"/>
      <c r="G16" s="227"/>
      <c r="H16" s="142"/>
      <c r="I16" s="157"/>
      <c r="J16" s="133"/>
      <c r="K16" s="234"/>
      <c r="L16" s="236"/>
      <c r="M16" s="221"/>
      <c r="N16" s="75"/>
      <c r="O16" s="75"/>
      <c r="P16" s="75"/>
      <c r="Q16" s="75"/>
      <c r="R16" s="75"/>
      <c r="S16" s="75"/>
    </row>
    <row r="17" spans="1:19" s="51" customFormat="1" ht="12.75">
      <c r="A17" s="148"/>
      <c r="B17" s="148"/>
      <c r="C17" s="148"/>
      <c r="D17" s="148"/>
      <c r="E17" s="133"/>
      <c r="F17" s="133"/>
      <c r="G17" s="227"/>
      <c r="H17" s="142"/>
      <c r="I17" s="157"/>
      <c r="J17" s="133"/>
      <c r="K17" s="234"/>
      <c r="L17" s="236"/>
      <c r="M17" s="221"/>
      <c r="N17" s="75"/>
      <c r="O17" s="75"/>
      <c r="P17" s="75"/>
      <c r="Q17" s="75"/>
      <c r="R17" s="75"/>
      <c r="S17" s="75"/>
    </row>
    <row r="18" spans="1:19" s="51" customFormat="1" ht="12.75">
      <c r="A18" s="148"/>
      <c r="B18" s="148"/>
      <c r="C18" s="148"/>
      <c r="D18" s="148"/>
      <c r="E18" s="133"/>
      <c r="F18" s="133"/>
      <c r="G18" s="227"/>
      <c r="H18" s="142"/>
      <c r="I18" s="157"/>
      <c r="J18" s="133"/>
      <c r="K18" s="234"/>
      <c r="L18" s="236"/>
      <c r="M18" s="221"/>
      <c r="N18" s="75"/>
      <c r="O18" s="75"/>
      <c r="P18" s="75"/>
      <c r="Q18" s="75"/>
      <c r="R18" s="75"/>
      <c r="S18" s="75"/>
    </row>
    <row r="19" spans="1:19" s="51" customFormat="1" ht="12.75">
      <c r="A19" s="148"/>
      <c r="B19" s="148"/>
      <c r="C19" s="148"/>
      <c r="D19" s="148"/>
      <c r="E19" s="133"/>
      <c r="F19" s="133"/>
      <c r="G19" s="227"/>
      <c r="H19" s="142"/>
      <c r="I19" s="157"/>
      <c r="J19" s="133"/>
      <c r="K19" s="234"/>
      <c r="L19" s="236"/>
      <c r="M19" s="221"/>
      <c r="N19" s="75"/>
      <c r="O19" s="75"/>
      <c r="P19" s="75"/>
      <c r="Q19" s="75"/>
      <c r="R19" s="75"/>
      <c r="S19" s="75"/>
    </row>
    <row r="20" spans="1:19" s="51" customFormat="1" ht="12.75">
      <c r="A20" s="148"/>
      <c r="B20" s="148"/>
      <c r="C20" s="148"/>
      <c r="D20" s="148"/>
      <c r="E20" s="133"/>
      <c r="F20" s="133"/>
      <c r="G20" s="227"/>
      <c r="H20" s="142"/>
      <c r="I20" s="157"/>
      <c r="J20" s="133"/>
      <c r="K20" s="234"/>
      <c r="L20" s="236"/>
      <c r="M20" s="221"/>
      <c r="N20" s="75"/>
      <c r="O20" s="75"/>
      <c r="P20" s="75"/>
      <c r="Q20" s="75"/>
      <c r="R20" s="75"/>
      <c r="S20" s="75"/>
    </row>
    <row r="21" spans="1:19" s="51" customFormat="1" ht="12.75">
      <c r="A21" s="148"/>
      <c r="B21" s="148"/>
      <c r="C21" s="148"/>
      <c r="D21" s="148"/>
      <c r="E21" s="133"/>
      <c r="F21" s="133"/>
      <c r="G21" s="227"/>
      <c r="H21" s="142"/>
      <c r="I21" s="157"/>
      <c r="J21" s="133"/>
      <c r="K21" s="234"/>
      <c r="L21" s="236"/>
      <c r="M21" s="221"/>
      <c r="N21" s="75"/>
      <c r="O21" s="75"/>
      <c r="P21" s="75"/>
      <c r="Q21" s="75"/>
      <c r="R21" s="75"/>
      <c r="S21" s="75"/>
    </row>
    <row r="22" spans="1:19" s="51" customFormat="1" ht="12.75">
      <c r="A22" s="148"/>
      <c r="B22" s="148"/>
      <c r="C22" s="148"/>
      <c r="D22" s="148"/>
      <c r="E22" s="133"/>
      <c r="F22" s="133"/>
      <c r="G22" s="227"/>
      <c r="H22" s="142"/>
      <c r="I22" s="157"/>
      <c r="J22" s="133"/>
      <c r="K22" s="234"/>
      <c r="L22" s="236"/>
      <c r="M22" s="221"/>
      <c r="N22" s="75"/>
      <c r="O22" s="75"/>
      <c r="P22" s="75"/>
      <c r="Q22" s="75"/>
      <c r="R22" s="75"/>
      <c r="S22" s="75"/>
    </row>
    <row r="23" spans="1:19" s="51" customFormat="1" ht="12.75">
      <c r="A23" s="148"/>
      <c r="B23" s="148"/>
      <c r="C23" s="148"/>
      <c r="D23" s="148"/>
      <c r="E23" s="133"/>
      <c r="F23" s="133"/>
      <c r="G23" s="227"/>
      <c r="H23" s="142"/>
      <c r="I23" s="157"/>
      <c r="J23" s="133"/>
      <c r="K23" s="234"/>
      <c r="L23" s="236"/>
      <c r="M23" s="221"/>
      <c r="N23" s="75"/>
      <c r="O23" s="75"/>
      <c r="P23" s="75"/>
      <c r="Q23" s="75"/>
      <c r="R23" s="75"/>
      <c r="S23" s="75"/>
    </row>
    <row r="24" spans="1:19" s="51" customFormat="1" ht="12.75">
      <c r="A24" s="148"/>
      <c r="B24" s="148"/>
      <c r="C24" s="148"/>
      <c r="D24" s="148"/>
      <c r="E24" s="133"/>
      <c r="F24" s="133"/>
      <c r="G24" s="227"/>
      <c r="H24" s="142"/>
      <c r="I24" s="157"/>
      <c r="J24" s="133"/>
      <c r="K24" s="234"/>
      <c r="L24" s="236"/>
      <c r="M24" s="221"/>
      <c r="N24" s="75"/>
      <c r="O24" s="75"/>
      <c r="P24" s="75"/>
      <c r="Q24" s="75"/>
      <c r="R24" s="75"/>
      <c r="S24" s="75"/>
    </row>
    <row r="25" spans="1:19" s="51" customFormat="1" ht="12.75">
      <c r="A25" s="148"/>
      <c r="B25" s="148"/>
      <c r="C25" s="148"/>
      <c r="D25" s="148"/>
      <c r="E25" s="133"/>
      <c r="F25" s="133"/>
      <c r="G25" s="227"/>
      <c r="H25" s="142"/>
      <c r="I25" s="157"/>
      <c r="J25" s="133"/>
      <c r="K25" s="234"/>
      <c r="L25" s="236"/>
      <c r="M25" s="221"/>
      <c r="N25" s="75"/>
      <c r="O25" s="75"/>
      <c r="P25" s="75"/>
      <c r="Q25" s="75"/>
      <c r="R25" s="75"/>
      <c r="S25" s="75"/>
    </row>
    <row r="26" spans="1:19" s="51" customFormat="1" ht="12.75">
      <c r="A26" s="148"/>
      <c r="B26" s="148"/>
      <c r="C26" s="148"/>
      <c r="D26" s="148"/>
      <c r="E26" s="133"/>
      <c r="F26" s="133"/>
      <c r="G26" s="227"/>
      <c r="H26" s="142"/>
      <c r="I26" s="158"/>
      <c r="J26" s="134"/>
      <c r="K26" s="235"/>
      <c r="L26" s="236"/>
      <c r="M26" s="221"/>
      <c r="N26" s="75"/>
      <c r="O26" s="75"/>
      <c r="P26" s="75"/>
      <c r="Q26" s="75"/>
      <c r="R26" s="75"/>
      <c r="S26" s="75"/>
    </row>
    <row r="27" spans="1:19" s="51" customFormat="1" ht="51">
      <c r="A27" s="38" t="s">
        <v>86</v>
      </c>
      <c r="B27" s="38" t="s">
        <v>227</v>
      </c>
      <c r="C27" s="38" t="s">
        <v>294</v>
      </c>
      <c r="D27" s="41" t="s">
        <v>282</v>
      </c>
      <c r="E27" s="133"/>
      <c r="F27" s="133"/>
      <c r="G27" s="227"/>
      <c r="H27" s="142"/>
      <c r="I27" s="47" t="s">
        <v>424</v>
      </c>
      <c r="J27" s="47" t="s">
        <v>422</v>
      </c>
      <c r="K27" s="25">
        <v>1</v>
      </c>
      <c r="L27" s="47" t="s">
        <v>84</v>
      </c>
      <c r="M27" s="121">
        <v>542445248</v>
      </c>
      <c r="N27" s="75"/>
      <c r="O27" s="75"/>
      <c r="P27" s="75"/>
      <c r="Q27" s="75"/>
      <c r="R27" s="75"/>
      <c r="S27" s="75"/>
    </row>
    <row r="28" spans="1:19" s="51" customFormat="1" ht="76.5">
      <c r="A28" s="35" t="s">
        <v>86</v>
      </c>
      <c r="B28" s="35" t="s">
        <v>227</v>
      </c>
      <c r="C28" s="35" t="s">
        <v>290</v>
      </c>
      <c r="D28" s="35" t="s">
        <v>217</v>
      </c>
      <c r="E28" s="133"/>
      <c r="F28" s="133"/>
      <c r="G28" s="227"/>
      <c r="H28" s="142"/>
      <c r="I28" s="35" t="s">
        <v>468</v>
      </c>
      <c r="J28" s="35" t="s">
        <v>213</v>
      </c>
      <c r="K28" s="25">
        <v>0</v>
      </c>
      <c r="L28" s="35" t="s">
        <v>291</v>
      </c>
      <c r="M28" s="122">
        <v>0</v>
      </c>
      <c r="N28" s="75"/>
      <c r="O28" s="75"/>
      <c r="P28" s="75"/>
      <c r="Q28" s="75"/>
      <c r="R28" s="75"/>
      <c r="S28" s="75"/>
    </row>
    <row r="29" spans="1:19" s="51" customFormat="1" ht="51">
      <c r="A29" s="52" t="s">
        <v>86</v>
      </c>
      <c r="B29" s="53" t="s">
        <v>231</v>
      </c>
      <c r="C29" s="40"/>
      <c r="D29" s="52" t="s">
        <v>148</v>
      </c>
      <c r="E29" s="133"/>
      <c r="F29" s="133"/>
      <c r="G29" s="227"/>
      <c r="H29" s="142"/>
      <c r="I29" s="52" t="s">
        <v>426</v>
      </c>
      <c r="J29" s="35" t="s">
        <v>213</v>
      </c>
      <c r="K29" s="26">
        <v>1</v>
      </c>
      <c r="L29" s="35" t="s">
        <v>149</v>
      </c>
      <c r="M29" s="123">
        <v>653880268</v>
      </c>
      <c r="N29" s="75"/>
      <c r="O29" s="75"/>
      <c r="P29" s="75"/>
      <c r="Q29" s="75"/>
      <c r="R29" s="75"/>
      <c r="S29" s="75"/>
    </row>
    <row r="30" spans="1:19" s="51" customFormat="1" ht="76.5">
      <c r="A30" s="35" t="s">
        <v>86</v>
      </c>
      <c r="B30" s="35" t="s">
        <v>228</v>
      </c>
      <c r="C30" s="35" t="s">
        <v>322</v>
      </c>
      <c r="D30" s="35" t="s">
        <v>29</v>
      </c>
      <c r="E30" s="134"/>
      <c r="F30" s="134"/>
      <c r="G30" s="228"/>
      <c r="H30" s="149"/>
      <c r="I30" s="41" t="s">
        <v>214</v>
      </c>
      <c r="J30" s="41" t="s">
        <v>215</v>
      </c>
      <c r="K30" s="44">
        <v>1</v>
      </c>
      <c r="L30" s="35" t="s">
        <v>152</v>
      </c>
      <c r="M30" s="124">
        <v>0</v>
      </c>
      <c r="N30" s="75"/>
      <c r="O30" s="75"/>
      <c r="P30" s="75"/>
      <c r="Q30" s="75"/>
      <c r="R30" s="75"/>
      <c r="S30" s="75"/>
    </row>
    <row r="31" spans="1:19" s="51" customFormat="1" ht="12.75">
      <c r="A31" s="225" t="s">
        <v>155</v>
      </c>
      <c r="B31" s="225"/>
      <c r="C31" s="225"/>
      <c r="D31" s="225"/>
      <c r="E31" s="225"/>
      <c r="F31" s="225"/>
      <c r="G31" s="225"/>
      <c r="H31" s="225"/>
      <c r="I31" s="225"/>
      <c r="J31" s="225"/>
      <c r="K31" s="225"/>
      <c r="L31" s="225"/>
      <c r="M31" s="54">
        <f>SUM(M8:M30)</f>
        <v>4638879049</v>
      </c>
      <c r="N31" s="75"/>
      <c r="O31" s="75"/>
      <c r="P31" s="75"/>
      <c r="Q31" s="75"/>
      <c r="R31" s="75"/>
      <c r="S31" s="75"/>
    </row>
    <row r="32" spans="1:19" ht="12.75">
      <c r="A32" s="162" t="s">
        <v>90</v>
      </c>
      <c r="B32" s="162"/>
      <c r="C32" s="162"/>
      <c r="D32" s="162"/>
      <c r="E32" s="162"/>
      <c r="F32" s="162"/>
      <c r="G32" s="162"/>
      <c r="H32" s="162"/>
      <c r="I32" s="162"/>
      <c r="J32" s="162"/>
      <c r="K32" s="162"/>
      <c r="L32" s="162"/>
      <c r="M32" s="162"/>
    </row>
    <row r="33" spans="1:21" ht="12.75">
      <c r="A33" s="155" t="s">
        <v>16</v>
      </c>
      <c r="B33" s="178" t="s">
        <v>222</v>
      </c>
      <c r="C33" s="178"/>
      <c r="D33" s="155" t="s">
        <v>0</v>
      </c>
      <c r="E33" s="155" t="s">
        <v>1</v>
      </c>
      <c r="F33" s="155" t="s">
        <v>2</v>
      </c>
      <c r="G33" s="155" t="s">
        <v>3</v>
      </c>
      <c r="H33" s="155" t="s">
        <v>4</v>
      </c>
      <c r="I33" s="155" t="s">
        <v>5</v>
      </c>
      <c r="J33" s="155" t="s">
        <v>6</v>
      </c>
      <c r="K33" s="155"/>
      <c r="L33" s="155" t="s">
        <v>7</v>
      </c>
      <c r="M33" s="155" t="s">
        <v>8</v>
      </c>
    </row>
    <row r="34" spans="1:21" ht="12.75">
      <c r="A34" s="155"/>
      <c r="B34" s="33" t="s">
        <v>223</v>
      </c>
      <c r="C34" s="33" t="s">
        <v>224</v>
      </c>
      <c r="D34" s="155"/>
      <c r="E34" s="155"/>
      <c r="F34" s="155"/>
      <c r="G34" s="155"/>
      <c r="H34" s="155"/>
      <c r="I34" s="155"/>
      <c r="J34" s="34" t="s">
        <v>17</v>
      </c>
      <c r="K34" s="34" t="s">
        <v>18</v>
      </c>
      <c r="L34" s="155"/>
      <c r="M34" s="155"/>
    </row>
    <row r="35" spans="1:21" ht="31.5" customHeight="1">
      <c r="A35" s="148" t="s">
        <v>86</v>
      </c>
      <c r="B35" s="148" t="s">
        <v>227</v>
      </c>
      <c r="C35" s="148" t="s">
        <v>229</v>
      </c>
      <c r="D35" s="148" t="s">
        <v>138</v>
      </c>
      <c r="E35" s="148" t="s">
        <v>118</v>
      </c>
      <c r="F35" s="148" t="s">
        <v>119</v>
      </c>
      <c r="G35" s="166">
        <v>1</v>
      </c>
      <c r="H35" s="148" t="s">
        <v>120</v>
      </c>
      <c r="I35" s="35" t="s">
        <v>141</v>
      </c>
      <c r="J35" s="148" t="s">
        <v>203</v>
      </c>
      <c r="K35" s="188">
        <v>1</v>
      </c>
      <c r="L35" s="148" t="s">
        <v>144</v>
      </c>
      <c r="M35" s="220">
        <v>856096034</v>
      </c>
      <c r="N35" s="80"/>
      <c r="O35" s="80"/>
      <c r="P35" s="80"/>
      <c r="Q35" s="80"/>
      <c r="R35" s="83"/>
      <c r="S35" s="80"/>
      <c r="T35" s="81"/>
      <c r="U35" s="81"/>
    </row>
    <row r="36" spans="1:21" ht="12.75">
      <c r="A36" s="148"/>
      <c r="B36" s="148"/>
      <c r="C36" s="148"/>
      <c r="D36" s="148"/>
      <c r="E36" s="148"/>
      <c r="F36" s="148"/>
      <c r="G36" s="166"/>
      <c r="H36" s="148"/>
      <c r="I36" s="35" t="s">
        <v>142</v>
      </c>
      <c r="J36" s="148"/>
      <c r="K36" s="188"/>
      <c r="L36" s="148"/>
      <c r="M36" s="220"/>
    </row>
    <row r="37" spans="1:21" ht="42" customHeight="1">
      <c r="A37" s="148"/>
      <c r="B37" s="148"/>
      <c r="C37" s="148"/>
      <c r="D37" s="148"/>
      <c r="E37" s="148"/>
      <c r="F37" s="148"/>
      <c r="G37" s="166"/>
      <c r="H37" s="148"/>
      <c r="I37" s="35" t="s">
        <v>143</v>
      </c>
      <c r="J37" s="148"/>
      <c r="K37" s="188"/>
      <c r="L37" s="148"/>
      <c r="M37" s="220"/>
      <c r="R37" s="80"/>
    </row>
    <row r="38" spans="1:21" ht="25.5">
      <c r="A38" s="148"/>
      <c r="B38" s="148"/>
      <c r="C38" s="148" t="s">
        <v>288</v>
      </c>
      <c r="D38" s="148"/>
      <c r="E38" s="148" t="s">
        <v>121</v>
      </c>
      <c r="F38" s="132" t="s">
        <v>122</v>
      </c>
      <c r="G38" s="170">
        <v>1</v>
      </c>
      <c r="H38" s="132" t="s">
        <v>139</v>
      </c>
      <c r="I38" s="35" t="s">
        <v>123</v>
      </c>
      <c r="J38" s="35" t="s">
        <v>203</v>
      </c>
      <c r="K38" s="222">
        <v>1</v>
      </c>
      <c r="L38" s="148"/>
      <c r="M38" s="220">
        <f>437082497</f>
        <v>437082497</v>
      </c>
      <c r="T38" s="81"/>
    </row>
    <row r="39" spans="1:21" ht="25.5">
      <c r="A39" s="148"/>
      <c r="B39" s="148"/>
      <c r="C39" s="148"/>
      <c r="D39" s="148"/>
      <c r="E39" s="148"/>
      <c r="F39" s="133"/>
      <c r="G39" s="171"/>
      <c r="H39" s="133"/>
      <c r="I39" s="35" t="s">
        <v>124</v>
      </c>
      <c r="J39" s="35" t="s">
        <v>206</v>
      </c>
      <c r="K39" s="223"/>
      <c r="L39" s="148"/>
      <c r="M39" s="220"/>
      <c r="N39" s="80"/>
      <c r="O39" s="80"/>
      <c r="P39" s="80"/>
      <c r="Q39" s="80"/>
      <c r="R39" s="80"/>
    </row>
    <row r="40" spans="1:21" ht="12.75">
      <c r="A40" s="148"/>
      <c r="B40" s="148"/>
      <c r="C40" s="148"/>
      <c r="D40" s="148"/>
      <c r="E40" s="148"/>
      <c r="F40" s="133"/>
      <c r="G40" s="171"/>
      <c r="H40" s="133"/>
      <c r="I40" s="35" t="s">
        <v>125</v>
      </c>
      <c r="J40" s="35" t="s">
        <v>207</v>
      </c>
      <c r="K40" s="223"/>
      <c r="L40" s="148"/>
      <c r="M40" s="220"/>
    </row>
    <row r="41" spans="1:21" ht="25.5">
      <c r="A41" s="148"/>
      <c r="B41" s="148"/>
      <c r="C41" s="148"/>
      <c r="D41" s="148"/>
      <c r="E41" s="148"/>
      <c r="F41" s="134"/>
      <c r="G41" s="172"/>
      <c r="H41" s="134"/>
      <c r="I41" s="35" t="s">
        <v>126</v>
      </c>
      <c r="J41" s="55" t="s">
        <v>356</v>
      </c>
      <c r="K41" s="224"/>
      <c r="L41" s="148"/>
      <c r="M41" s="220"/>
    </row>
    <row r="42" spans="1:21" ht="51">
      <c r="A42" s="148"/>
      <c r="B42" s="148"/>
      <c r="C42" s="148"/>
      <c r="D42" s="148"/>
      <c r="E42" s="148"/>
      <c r="F42" s="86" t="s">
        <v>355</v>
      </c>
      <c r="G42" s="25">
        <v>1</v>
      </c>
      <c r="H42" s="86" t="s">
        <v>358</v>
      </c>
      <c r="I42" s="86" t="s">
        <v>359</v>
      </c>
      <c r="J42" s="35" t="s">
        <v>356</v>
      </c>
      <c r="K42" s="42">
        <v>1</v>
      </c>
      <c r="L42" s="148"/>
      <c r="M42" s="220"/>
      <c r="S42" s="82"/>
    </row>
    <row r="43" spans="1:21" ht="25.5">
      <c r="A43" s="148"/>
      <c r="B43" s="148"/>
      <c r="C43" s="148"/>
      <c r="D43" s="148"/>
      <c r="E43" s="148" t="s">
        <v>127</v>
      </c>
      <c r="F43" s="148" t="s">
        <v>128</v>
      </c>
      <c r="G43" s="164">
        <v>1</v>
      </c>
      <c r="H43" s="148" t="s">
        <v>140</v>
      </c>
      <c r="I43" s="35" t="s">
        <v>129</v>
      </c>
      <c r="J43" s="35" t="s">
        <v>208</v>
      </c>
      <c r="K43" s="180">
        <v>1</v>
      </c>
      <c r="L43" s="148"/>
      <c r="M43" s="220">
        <v>1186748879</v>
      </c>
    </row>
    <row r="44" spans="1:21" ht="18" customHeight="1">
      <c r="A44" s="148"/>
      <c r="B44" s="148"/>
      <c r="C44" s="148"/>
      <c r="D44" s="148"/>
      <c r="E44" s="148"/>
      <c r="F44" s="148"/>
      <c r="G44" s="164"/>
      <c r="H44" s="148"/>
      <c r="I44" s="35" t="s">
        <v>130</v>
      </c>
      <c r="J44" s="35" t="s">
        <v>205</v>
      </c>
      <c r="K44" s="180"/>
      <c r="L44" s="148"/>
      <c r="M44" s="220"/>
    </row>
    <row r="45" spans="1:21" ht="12.75">
      <c r="A45" s="148"/>
      <c r="B45" s="148"/>
      <c r="C45" s="148"/>
      <c r="D45" s="148"/>
      <c r="E45" s="148"/>
      <c r="F45" s="148"/>
      <c r="G45" s="164"/>
      <c r="H45" s="148"/>
      <c r="I45" s="35" t="s">
        <v>131</v>
      </c>
      <c r="J45" s="35" t="s">
        <v>207</v>
      </c>
      <c r="K45" s="180"/>
      <c r="L45" s="148"/>
      <c r="M45" s="220"/>
      <c r="N45" s="80"/>
      <c r="O45" s="80"/>
      <c r="P45" s="80"/>
      <c r="Q45" s="80"/>
      <c r="R45" s="80"/>
      <c r="S45" s="80"/>
    </row>
    <row r="46" spans="1:21" ht="25.5">
      <c r="A46" s="148"/>
      <c r="B46" s="148"/>
      <c r="C46" s="148"/>
      <c r="D46" s="148"/>
      <c r="E46" s="148"/>
      <c r="F46" s="148"/>
      <c r="G46" s="164"/>
      <c r="H46" s="148"/>
      <c r="I46" s="35" t="s">
        <v>132</v>
      </c>
      <c r="J46" s="35" t="s">
        <v>147</v>
      </c>
      <c r="K46" s="180"/>
      <c r="L46" s="148"/>
      <c r="M46" s="220"/>
    </row>
    <row r="47" spans="1:21" ht="31.5" customHeight="1">
      <c r="A47" s="148"/>
      <c r="B47" s="148"/>
      <c r="C47" s="148" t="s">
        <v>230</v>
      </c>
      <c r="D47" s="148"/>
      <c r="E47" s="148" t="s">
        <v>133</v>
      </c>
      <c r="F47" s="148" t="s">
        <v>134</v>
      </c>
      <c r="G47" s="250">
        <v>0.5</v>
      </c>
      <c r="H47" s="136" t="s">
        <v>135</v>
      </c>
      <c r="I47" s="35" t="s">
        <v>136</v>
      </c>
      <c r="J47" s="35" t="s">
        <v>213</v>
      </c>
      <c r="K47" s="229">
        <v>0.5</v>
      </c>
      <c r="L47" s="148"/>
      <c r="M47" s="220">
        <v>2429828090</v>
      </c>
      <c r="N47" s="80"/>
      <c r="O47" s="80"/>
      <c r="P47" s="80"/>
    </row>
    <row r="48" spans="1:21" ht="25.5">
      <c r="A48" s="148"/>
      <c r="B48" s="148"/>
      <c r="C48" s="148"/>
      <c r="D48" s="148"/>
      <c r="E48" s="148"/>
      <c r="F48" s="148"/>
      <c r="G48" s="250"/>
      <c r="H48" s="136"/>
      <c r="I48" s="35" t="s">
        <v>137</v>
      </c>
      <c r="J48" s="35" t="s">
        <v>213</v>
      </c>
      <c r="K48" s="229"/>
      <c r="L48" s="148"/>
      <c r="M48" s="220"/>
    </row>
    <row r="49" spans="1:17" ht="12.75">
      <c r="A49" s="248" t="s">
        <v>155</v>
      </c>
      <c r="B49" s="248"/>
      <c r="C49" s="248"/>
      <c r="D49" s="248"/>
      <c r="E49" s="248"/>
      <c r="F49" s="248"/>
      <c r="G49" s="248"/>
      <c r="H49" s="248"/>
      <c r="I49" s="248"/>
      <c r="J49" s="248"/>
      <c r="K49" s="248"/>
      <c r="L49" s="248"/>
      <c r="M49" s="54">
        <f>SUM(M35:M48)</f>
        <v>4909755500</v>
      </c>
    </row>
    <row r="50" spans="1:17" ht="12.75">
      <c r="A50" s="155" t="s">
        <v>16</v>
      </c>
      <c r="B50" s="178" t="s">
        <v>222</v>
      </c>
      <c r="C50" s="178"/>
      <c r="D50" s="155" t="s">
        <v>0</v>
      </c>
      <c r="E50" s="155" t="s">
        <v>1</v>
      </c>
      <c r="F50" s="155" t="s">
        <v>2</v>
      </c>
      <c r="G50" s="155" t="s">
        <v>3</v>
      </c>
      <c r="H50" s="155" t="s">
        <v>4</v>
      </c>
      <c r="I50" s="155" t="s">
        <v>5</v>
      </c>
      <c r="J50" s="155" t="s">
        <v>6</v>
      </c>
      <c r="K50" s="155"/>
      <c r="L50" s="155" t="s">
        <v>7</v>
      </c>
      <c r="M50" s="155" t="s">
        <v>8</v>
      </c>
    </row>
    <row r="51" spans="1:17" ht="12.75">
      <c r="A51" s="155"/>
      <c r="B51" s="33" t="s">
        <v>223</v>
      </c>
      <c r="C51" s="33" t="s">
        <v>224</v>
      </c>
      <c r="D51" s="155"/>
      <c r="E51" s="155"/>
      <c r="F51" s="155"/>
      <c r="G51" s="155"/>
      <c r="H51" s="155"/>
      <c r="I51" s="155"/>
      <c r="J51" s="34" t="s">
        <v>17</v>
      </c>
      <c r="K51" s="34" t="s">
        <v>18</v>
      </c>
      <c r="L51" s="155"/>
      <c r="M51" s="155"/>
    </row>
    <row r="52" spans="1:17" ht="88.5" customHeight="1">
      <c r="A52" s="148" t="s">
        <v>86</v>
      </c>
      <c r="B52" s="148" t="s">
        <v>227</v>
      </c>
      <c r="C52" s="249" t="s">
        <v>292</v>
      </c>
      <c r="D52" s="148" t="s">
        <v>93</v>
      </c>
      <c r="E52" s="148" t="s">
        <v>94</v>
      </c>
      <c r="F52" s="35" t="s">
        <v>91</v>
      </c>
      <c r="G52" s="101">
        <v>10</v>
      </c>
      <c r="H52" s="94" t="s">
        <v>464</v>
      </c>
      <c r="I52" s="35" t="s">
        <v>92</v>
      </c>
      <c r="J52" s="208" t="s">
        <v>204</v>
      </c>
      <c r="K52" s="46">
        <v>10</v>
      </c>
      <c r="L52" s="148" t="s">
        <v>84</v>
      </c>
      <c r="M52" s="37">
        <v>808491328</v>
      </c>
      <c r="N52" s="80"/>
      <c r="O52" s="80"/>
      <c r="P52" s="80"/>
      <c r="Q52" s="80"/>
    </row>
    <row r="53" spans="1:17" ht="25.5">
      <c r="A53" s="148"/>
      <c r="B53" s="148"/>
      <c r="C53" s="249"/>
      <c r="D53" s="148"/>
      <c r="E53" s="148"/>
      <c r="F53" s="35" t="s">
        <v>95</v>
      </c>
      <c r="G53" s="100">
        <v>14</v>
      </c>
      <c r="H53" s="94" t="s">
        <v>417</v>
      </c>
      <c r="I53" s="35" t="s">
        <v>96</v>
      </c>
      <c r="J53" s="208"/>
      <c r="K53" s="43">
        <v>14</v>
      </c>
      <c r="L53" s="148"/>
      <c r="M53" s="37">
        <v>1048830451</v>
      </c>
    </row>
    <row r="54" spans="1:17" ht="25.5">
      <c r="A54" s="148"/>
      <c r="B54" s="148"/>
      <c r="C54" s="249"/>
      <c r="D54" s="148"/>
      <c r="E54" s="148"/>
      <c r="F54" s="148" t="s">
        <v>99</v>
      </c>
      <c r="G54" s="164">
        <v>14</v>
      </c>
      <c r="H54" s="136" t="s">
        <v>418</v>
      </c>
      <c r="I54" s="35" t="s">
        <v>97</v>
      </c>
      <c r="J54" s="208"/>
      <c r="K54" s="180">
        <v>14</v>
      </c>
      <c r="L54" s="148"/>
      <c r="M54" s="220">
        <v>426289463</v>
      </c>
    </row>
    <row r="55" spans="1:17" ht="25.5">
      <c r="A55" s="148"/>
      <c r="B55" s="148"/>
      <c r="C55" s="249"/>
      <c r="D55" s="148"/>
      <c r="E55" s="148"/>
      <c r="F55" s="148"/>
      <c r="G55" s="164"/>
      <c r="H55" s="136"/>
      <c r="I55" s="35" t="s">
        <v>98</v>
      </c>
      <c r="J55" s="208"/>
      <c r="K55" s="180"/>
      <c r="L55" s="148"/>
      <c r="M55" s="220"/>
    </row>
    <row r="56" spans="1:17" ht="12.75">
      <c r="A56" s="151" t="s">
        <v>155</v>
      </c>
      <c r="B56" s="151"/>
      <c r="C56" s="151"/>
      <c r="D56" s="151"/>
      <c r="E56" s="151"/>
      <c r="F56" s="151"/>
      <c r="G56" s="151"/>
      <c r="H56" s="151"/>
      <c r="I56" s="151"/>
      <c r="J56" s="151"/>
      <c r="K56" s="151"/>
      <c r="L56" s="151"/>
      <c r="M56" s="56">
        <f>SUM(M52:M55)</f>
        <v>2283611242</v>
      </c>
    </row>
    <row r="57" spans="1:17" ht="12.75">
      <c r="A57" s="162" t="s">
        <v>90</v>
      </c>
      <c r="B57" s="162"/>
      <c r="C57" s="162"/>
      <c r="D57" s="162"/>
      <c r="E57" s="162"/>
      <c r="F57" s="162"/>
      <c r="G57" s="162"/>
      <c r="H57" s="162"/>
      <c r="I57" s="162"/>
      <c r="J57" s="162"/>
      <c r="K57" s="162"/>
      <c r="L57" s="162"/>
      <c r="M57" s="162"/>
    </row>
    <row r="58" spans="1:17" ht="12.75">
      <c r="A58" s="155" t="s">
        <v>16</v>
      </c>
      <c r="B58" s="178" t="s">
        <v>222</v>
      </c>
      <c r="C58" s="178"/>
      <c r="D58" s="155" t="s">
        <v>0</v>
      </c>
      <c r="E58" s="155" t="s">
        <v>1</v>
      </c>
      <c r="F58" s="155" t="s">
        <v>2</v>
      </c>
      <c r="G58" s="155" t="s">
        <v>3</v>
      </c>
      <c r="H58" s="155" t="s">
        <v>4</v>
      </c>
      <c r="I58" s="155" t="s">
        <v>5</v>
      </c>
      <c r="J58" s="155" t="s">
        <v>6</v>
      </c>
      <c r="K58" s="155"/>
      <c r="L58" s="155" t="s">
        <v>7</v>
      </c>
      <c r="M58" s="155" t="s">
        <v>8</v>
      </c>
    </row>
    <row r="59" spans="1:17" ht="12.75">
      <c r="A59" s="155"/>
      <c r="B59" s="33" t="s">
        <v>223</v>
      </c>
      <c r="C59" s="33" t="s">
        <v>224</v>
      </c>
      <c r="D59" s="155"/>
      <c r="E59" s="155"/>
      <c r="F59" s="155"/>
      <c r="G59" s="155"/>
      <c r="H59" s="155"/>
      <c r="I59" s="155"/>
      <c r="J59" s="34" t="s">
        <v>17</v>
      </c>
      <c r="K59" s="34" t="s">
        <v>18</v>
      </c>
      <c r="L59" s="155"/>
      <c r="M59" s="155"/>
    </row>
    <row r="60" spans="1:17" ht="38.25">
      <c r="A60" s="148" t="s">
        <v>86</v>
      </c>
      <c r="B60" s="148" t="s">
        <v>228</v>
      </c>
      <c r="C60" s="148" t="s">
        <v>232</v>
      </c>
      <c r="D60" s="148" t="s">
        <v>85</v>
      </c>
      <c r="E60" s="148" t="s">
        <v>220</v>
      </c>
      <c r="F60" s="35" t="s">
        <v>87</v>
      </c>
      <c r="G60" s="99">
        <v>150</v>
      </c>
      <c r="H60" s="27" t="s">
        <v>83</v>
      </c>
      <c r="I60" s="148" t="s">
        <v>293</v>
      </c>
      <c r="J60" s="251" t="s">
        <v>147</v>
      </c>
      <c r="K60" s="36">
        <v>150</v>
      </c>
      <c r="L60" s="251" t="s">
        <v>84</v>
      </c>
      <c r="M60" s="220">
        <f>223727892+535920000+23970020+1261018810+497080749+394040186</f>
        <v>2935757657</v>
      </c>
    </row>
    <row r="61" spans="1:17" ht="38.25">
      <c r="A61" s="148"/>
      <c r="B61" s="148"/>
      <c r="C61" s="148"/>
      <c r="D61" s="148"/>
      <c r="E61" s="148"/>
      <c r="F61" s="35" t="s">
        <v>319</v>
      </c>
      <c r="G61" s="99">
        <v>1624</v>
      </c>
      <c r="H61" s="27" t="s">
        <v>320</v>
      </c>
      <c r="I61" s="148"/>
      <c r="J61" s="251"/>
      <c r="K61" s="36">
        <v>1624</v>
      </c>
      <c r="L61" s="251"/>
      <c r="M61" s="220"/>
    </row>
    <row r="62" spans="1:17" ht="38.25">
      <c r="A62" s="148"/>
      <c r="B62" s="148"/>
      <c r="C62" s="148"/>
      <c r="D62" s="148"/>
      <c r="E62" s="148"/>
      <c r="F62" s="35" t="s">
        <v>218</v>
      </c>
      <c r="G62" s="99">
        <v>100</v>
      </c>
      <c r="H62" s="27" t="s">
        <v>321</v>
      </c>
      <c r="I62" s="35" t="s">
        <v>219</v>
      </c>
      <c r="J62" s="57" t="s">
        <v>147</v>
      </c>
      <c r="K62" s="36">
        <v>100</v>
      </c>
      <c r="L62" s="251"/>
      <c r="M62" s="220"/>
    </row>
    <row r="63" spans="1:17" ht="51">
      <c r="A63" s="148"/>
      <c r="B63" s="148"/>
      <c r="C63" s="148"/>
      <c r="D63" s="148"/>
      <c r="E63" s="148"/>
      <c r="F63" s="35" t="s">
        <v>331</v>
      </c>
      <c r="G63" s="99">
        <v>6</v>
      </c>
      <c r="H63" s="27" t="s">
        <v>332</v>
      </c>
      <c r="I63" s="35" t="s">
        <v>89</v>
      </c>
      <c r="J63" s="57" t="s">
        <v>147</v>
      </c>
      <c r="K63" s="36">
        <v>6</v>
      </c>
      <c r="L63" s="251"/>
      <c r="M63" s="220"/>
    </row>
    <row r="64" spans="1:17" ht="44.25" customHeight="1">
      <c r="A64" s="148"/>
      <c r="B64" s="148"/>
      <c r="C64" s="148"/>
      <c r="D64" s="148"/>
      <c r="E64" s="35" t="s">
        <v>221</v>
      </c>
      <c r="F64" s="35" t="s">
        <v>330</v>
      </c>
      <c r="G64" s="99">
        <v>6</v>
      </c>
      <c r="H64" s="27" t="s">
        <v>333</v>
      </c>
      <c r="I64" s="35" t="s">
        <v>88</v>
      </c>
      <c r="J64" s="57" t="s">
        <v>147</v>
      </c>
      <c r="K64" s="36">
        <v>6</v>
      </c>
      <c r="L64" s="251"/>
      <c r="M64" s="220"/>
    </row>
    <row r="65" spans="1:13" ht="12.75">
      <c r="A65" s="151" t="s">
        <v>155</v>
      </c>
      <c r="B65" s="151"/>
      <c r="C65" s="151"/>
      <c r="D65" s="151"/>
      <c r="E65" s="151"/>
      <c r="F65" s="151"/>
      <c r="G65" s="151"/>
      <c r="H65" s="151"/>
      <c r="I65" s="151"/>
      <c r="J65" s="151"/>
      <c r="K65" s="151"/>
      <c r="L65" s="151"/>
      <c r="M65" s="56">
        <f>SUM(M60)</f>
        <v>2935757657</v>
      </c>
    </row>
    <row r="66" spans="1:13" ht="12.75">
      <c r="A66" s="162" t="s">
        <v>90</v>
      </c>
      <c r="B66" s="162"/>
      <c r="C66" s="162"/>
      <c r="D66" s="162"/>
      <c r="E66" s="162"/>
      <c r="F66" s="162"/>
      <c r="G66" s="162"/>
      <c r="H66" s="162"/>
      <c r="I66" s="162"/>
      <c r="J66" s="162"/>
      <c r="K66" s="162"/>
      <c r="L66" s="162"/>
      <c r="M66" s="162"/>
    </row>
    <row r="67" spans="1:13" ht="12.75">
      <c r="A67" s="155" t="s">
        <v>16</v>
      </c>
      <c r="B67" s="178" t="s">
        <v>222</v>
      </c>
      <c r="C67" s="178"/>
      <c r="D67" s="155" t="s">
        <v>0</v>
      </c>
      <c r="E67" s="155" t="s">
        <v>1</v>
      </c>
      <c r="F67" s="155" t="s">
        <v>2</v>
      </c>
      <c r="G67" s="155" t="s">
        <v>3</v>
      </c>
      <c r="H67" s="155" t="s">
        <v>4</v>
      </c>
      <c r="I67" s="155" t="s">
        <v>5</v>
      </c>
      <c r="J67" s="155" t="s">
        <v>6</v>
      </c>
      <c r="K67" s="155"/>
      <c r="L67" s="155" t="s">
        <v>7</v>
      </c>
      <c r="M67" s="155" t="s">
        <v>8</v>
      </c>
    </row>
    <row r="68" spans="1:13" ht="12.75">
      <c r="A68" s="155"/>
      <c r="B68" s="33" t="s">
        <v>223</v>
      </c>
      <c r="C68" s="33" t="s">
        <v>224</v>
      </c>
      <c r="D68" s="155"/>
      <c r="E68" s="155"/>
      <c r="F68" s="155"/>
      <c r="G68" s="155"/>
      <c r="H68" s="155"/>
      <c r="I68" s="155"/>
      <c r="J68" s="34" t="s">
        <v>18</v>
      </c>
      <c r="K68" s="34" t="s">
        <v>17</v>
      </c>
      <c r="L68" s="155"/>
      <c r="M68" s="155"/>
    </row>
    <row r="69" spans="1:13" ht="63.75">
      <c r="A69" s="35" t="s">
        <v>86</v>
      </c>
      <c r="B69" s="35" t="s">
        <v>231</v>
      </c>
      <c r="C69" s="35"/>
      <c r="D69" s="35" t="s">
        <v>269</v>
      </c>
      <c r="E69" s="35" t="s">
        <v>270</v>
      </c>
      <c r="F69" s="35" t="s">
        <v>273</v>
      </c>
      <c r="G69" s="42">
        <v>1</v>
      </c>
      <c r="H69" s="27" t="s">
        <v>296</v>
      </c>
      <c r="I69" s="35" t="s">
        <v>271</v>
      </c>
      <c r="J69" s="58" t="s">
        <v>147</v>
      </c>
      <c r="K69" s="46">
        <v>12</v>
      </c>
      <c r="L69" s="91" t="s">
        <v>272</v>
      </c>
      <c r="M69" s="37">
        <v>0</v>
      </c>
    </row>
    <row r="70" spans="1:13" ht="12.75">
      <c r="A70" s="151" t="s">
        <v>155</v>
      </c>
      <c r="B70" s="151"/>
      <c r="C70" s="151"/>
      <c r="D70" s="151"/>
      <c r="E70" s="151"/>
      <c r="F70" s="151"/>
      <c r="G70" s="151"/>
      <c r="H70" s="151"/>
      <c r="I70" s="151"/>
      <c r="J70" s="151"/>
      <c r="K70" s="151"/>
      <c r="L70" s="151"/>
      <c r="M70" s="56">
        <f>SUM(M69)</f>
        <v>0</v>
      </c>
    </row>
    <row r="71" spans="1:13" ht="12.75">
      <c r="A71" s="162" t="s">
        <v>90</v>
      </c>
      <c r="B71" s="162"/>
      <c r="C71" s="162"/>
      <c r="D71" s="162"/>
      <c r="E71" s="162"/>
      <c r="F71" s="162"/>
      <c r="G71" s="162"/>
      <c r="H71" s="162"/>
      <c r="I71" s="162"/>
      <c r="J71" s="162"/>
      <c r="K71" s="162"/>
      <c r="L71" s="162"/>
      <c r="M71" s="162"/>
    </row>
    <row r="72" spans="1:13" ht="12.75">
      <c r="A72" s="155" t="s">
        <v>16</v>
      </c>
      <c r="B72" s="178" t="s">
        <v>222</v>
      </c>
      <c r="C72" s="178"/>
      <c r="D72" s="155" t="s">
        <v>0</v>
      </c>
      <c r="E72" s="155" t="s">
        <v>1</v>
      </c>
      <c r="F72" s="155" t="s">
        <v>2</v>
      </c>
      <c r="G72" s="155" t="s">
        <v>3</v>
      </c>
      <c r="H72" s="155" t="s">
        <v>4</v>
      </c>
      <c r="I72" s="155" t="s">
        <v>5</v>
      </c>
      <c r="J72" s="155" t="s">
        <v>6</v>
      </c>
      <c r="K72" s="155"/>
      <c r="L72" s="155" t="s">
        <v>7</v>
      </c>
      <c r="M72" s="155" t="s">
        <v>8</v>
      </c>
    </row>
    <row r="73" spans="1:13" ht="12.75">
      <c r="A73" s="155"/>
      <c r="B73" s="33" t="s">
        <v>223</v>
      </c>
      <c r="C73" s="33" t="s">
        <v>224</v>
      </c>
      <c r="D73" s="155"/>
      <c r="E73" s="155"/>
      <c r="F73" s="155"/>
      <c r="G73" s="155"/>
      <c r="H73" s="155"/>
      <c r="I73" s="155"/>
      <c r="J73" s="34" t="s">
        <v>17</v>
      </c>
      <c r="K73" s="34" t="s">
        <v>18</v>
      </c>
      <c r="L73" s="155"/>
      <c r="M73" s="155"/>
    </row>
    <row r="74" spans="1:13" ht="66.75" customHeight="1">
      <c r="A74" s="204" t="s">
        <v>86</v>
      </c>
      <c r="B74" s="204" t="s">
        <v>227</v>
      </c>
      <c r="C74" s="204" t="s">
        <v>297</v>
      </c>
      <c r="D74" s="169" t="s">
        <v>298</v>
      </c>
      <c r="E74" s="148" t="s">
        <v>241</v>
      </c>
      <c r="F74" s="148" t="s">
        <v>242</v>
      </c>
      <c r="G74" s="256">
        <v>1</v>
      </c>
      <c r="H74" s="169" t="s">
        <v>243</v>
      </c>
      <c r="I74" s="41" t="s">
        <v>299</v>
      </c>
      <c r="J74" s="169" t="s">
        <v>147</v>
      </c>
      <c r="K74" s="260">
        <v>1</v>
      </c>
      <c r="L74" s="259" t="s">
        <v>245</v>
      </c>
      <c r="M74" s="220">
        <v>0</v>
      </c>
    </row>
    <row r="75" spans="1:13" ht="50.25" customHeight="1">
      <c r="A75" s="204"/>
      <c r="B75" s="204"/>
      <c r="C75" s="204"/>
      <c r="D75" s="169"/>
      <c r="E75" s="148"/>
      <c r="F75" s="148"/>
      <c r="G75" s="256"/>
      <c r="H75" s="169"/>
      <c r="I75" s="41" t="s">
        <v>244</v>
      </c>
      <c r="J75" s="169"/>
      <c r="K75" s="259"/>
      <c r="L75" s="259"/>
      <c r="M75" s="220"/>
    </row>
    <row r="76" spans="1:13" ht="39" customHeight="1">
      <c r="A76" s="204"/>
      <c r="B76" s="204"/>
      <c r="C76" s="204"/>
      <c r="D76" s="169"/>
      <c r="E76" s="148"/>
      <c r="F76" s="148"/>
      <c r="G76" s="256"/>
      <c r="H76" s="169"/>
      <c r="I76" s="41" t="s">
        <v>300</v>
      </c>
      <c r="J76" s="169"/>
      <c r="K76" s="259"/>
      <c r="L76" s="259"/>
      <c r="M76" s="220"/>
    </row>
    <row r="77" spans="1:13" ht="57.75" customHeight="1">
      <c r="A77" s="204"/>
      <c r="B77" s="204"/>
      <c r="C77" s="204"/>
      <c r="D77" s="169"/>
      <c r="E77" s="169" t="s">
        <v>246</v>
      </c>
      <c r="F77" s="40" t="s">
        <v>249</v>
      </c>
      <c r="G77" s="115">
        <v>24</v>
      </c>
      <c r="H77" s="41" t="s">
        <v>234</v>
      </c>
      <c r="I77" s="41" t="s">
        <v>247</v>
      </c>
      <c r="J77" s="55" t="s">
        <v>147</v>
      </c>
      <c r="K77" s="59">
        <v>24</v>
      </c>
      <c r="L77" s="259"/>
      <c r="M77" s="220"/>
    </row>
    <row r="78" spans="1:13" ht="38.25">
      <c r="A78" s="204"/>
      <c r="B78" s="204"/>
      <c r="C78" s="204"/>
      <c r="D78" s="169"/>
      <c r="E78" s="169"/>
      <c r="F78" s="28" t="s">
        <v>248</v>
      </c>
      <c r="G78" s="59">
        <v>1</v>
      </c>
      <c r="H78" s="60" t="s">
        <v>233</v>
      </c>
      <c r="I78" s="60" t="s">
        <v>252</v>
      </c>
      <c r="J78" s="55" t="s">
        <v>147</v>
      </c>
      <c r="K78" s="59">
        <v>1</v>
      </c>
      <c r="L78" s="259"/>
      <c r="M78" s="220"/>
    </row>
    <row r="79" spans="1:13" ht="31.5" customHeight="1">
      <c r="A79" s="204"/>
      <c r="B79" s="204"/>
      <c r="C79" s="204"/>
      <c r="D79" s="169"/>
      <c r="E79" s="40" t="s">
        <v>250</v>
      </c>
      <c r="F79" s="40" t="s">
        <v>251</v>
      </c>
      <c r="G79" s="115">
        <v>100</v>
      </c>
      <c r="H79" s="40" t="s">
        <v>301</v>
      </c>
      <c r="I79" s="40" t="s">
        <v>235</v>
      </c>
      <c r="J79" s="55" t="s">
        <v>147</v>
      </c>
      <c r="K79" s="59">
        <v>100</v>
      </c>
      <c r="L79" s="259"/>
      <c r="M79" s="220"/>
    </row>
    <row r="80" spans="1:13" ht="51">
      <c r="A80" s="204"/>
      <c r="B80" s="204"/>
      <c r="C80" s="204"/>
      <c r="D80" s="169"/>
      <c r="E80" s="40" t="s">
        <v>253</v>
      </c>
      <c r="F80" s="40" t="s">
        <v>236</v>
      </c>
      <c r="G80" s="115">
        <v>100</v>
      </c>
      <c r="H80" s="40" t="s">
        <v>237</v>
      </c>
      <c r="I80" s="40" t="s">
        <v>238</v>
      </c>
      <c r="J80" s="55" t="s">
        <v>147</v>
      </c>
      <c r="K80" s="59">
        <v>100</v>
      </c>
      <c r="L80" s="259"/>
      <c r="M80" s="220"/>
    </row>
    <row r="81" spans="1:13" ht="114.75">
      <c r="A81" s="204"/>
      <c r="B81" s="204"/>
      <c r="C81" s="204"/>
      <c r="D81" s="169"/>
      <c r="E81" s="169" t="s">
        <v>258</v>
      </c>
      <c r="F81" s="41" t="s">
        <v>254</v>
      </c>
      <c r="G81" s="96">
        <v>1</v>
      </c>
      <c r="H81" s="41" t="s">
        <v>240</v>
      </c>
      <c r="I81" s="41" t="s">
        <v>256</v>
      </c>
      <c r="J81" s="55" t="s">
        <v>147</v>
      </c>
      <c r="K81" s="59">
        <v>100</v>
      </c>
      <c r="L81" s="259"/>
      <c r="M81" s="220"/>
    </row>
    <row r="82" spans="1:13" ht="38.25">
      <c r="A82" s="204"/>
      <c r="B82" s="204"/>
      <c r="C82" s="204"/>
      <c r="D82" s="169"/>
      <c r="E82" s="169"/>
      <c r="F82" s="41" t="s">
        <v>259</v>
      </c>
      <c r="G82" s="95">
        <v>4</v>
      </c>
      <c r="H82" s="41" t="s">
        <v>255</v>
      </c>
      <c r="I82" s="41" t="s">
        <v>302</v>
      </c>
      <c r="J82" s="55" t="s">
        <v>147</v>
      </c>
      <c r="K82" s="59">
        <v>4</v>
      </c>
      <c r="L82" s="259"/>
      <c r="M82" s="220"/>
    </row>
    <row r="83" spans="1:13" ht="51">
      <c r="A83" s="204"/>
      <c r="B83" s="204"/>
      <c r="C83" s="204"/>
      <c r="D83" s="169"/>
      <c r="E83" s="41" t="s">
        <v>257</v>
      </c>
      <c r="F83" s="41" t="s">
        <v>239</v>
      </c>
      <c r="G83" s="96">
        <v>1</v>
      </c>
      <c r="H83" s="41" t="s">
        <v>260</v>
      </c>
      <c r="I83" s="41" t="s">
        <v>261</v>
      </c>
      <c r="J83" s="55" t="s">
        <v>147</v>
      </c>
      <c r="K83" s="59">
        <v>100</v>
      </c>
      <c r="L83" s="259"/>
      <c r="M83" s="220"/>
    </row>
    <row r="84" spans="1:13" ht="63.75">
      <c r="A84" s="204"/>
      <c r="B84" s="204"/>
      <c r="C84" s="204"/>
      <c r="D84" s="169"/>
      <c r="E84" s="41" t="s">
        <v>264</v>
      </c>
      <c r="F84" s="41" t="s">
        <v>262</v>
      </c>
      <c r="G84" s="96">
        <v>1</v>
      </c>
      <c r="H84" s="41" t="s">
        <v>263</v>
      </c>
      <c r="I84" s="41" t="s">
        <v>303</v>
      </c>
      <c r="J84" s="55" t="s">
        <v>147</v>
      </c>
      <c r="K84" s="59">
        <v>100</v>
      </c>
      <c r="L84" s="259"/>
      <c r="M84" s="220"/>
    </row>
    <row r="85" spans="1:13" s="17" customFormat="1" ht="12.75">
      <c r="A85" s="151" t="s">
        <v>155</v>
      </c>
      <c r="B85" s="151"/>
      <c r="C85" s="151"/>
      <c r="D85" s="151"/>
      <c r="E85" s="151"/>
      <c r="F85" s="151"/>
      <c r="G85" s="151"/>
      <c r="H85" s="151"/>
      <c r="I85" s="151"/>
      <c r="J85" s="151"/>
      <c r="K85" s="151"/>
      <c r="L85" s="151"/>
      <c r="M85" s="56">
        <f>SUM(M74)</f>
        <v>0</v>
      </c>
    </row>
    <row r="86" spans="1:13" ht="12.75">
      <c r="A86" s="162" t="s">
        <v>90</v>
      </c>
      <c r="B86" s="162"/>
      <c r="C86" s="162"/>
      <c r="D86" s="162"/>
      <c r="E86" s="162"/>
      <c r="F86" s="162"/>
      <c r="G86" s="162"/>
      <c r="H86" s="162"/>
      <c r="I86" s="162"/>
      <c r="J86" s="162"/>
      <c r="K86" s="162"/>
      <c r="L86" s="162"/>
      <c r="M86" s="162"/>
    </row>
    <row r="87" spans="1:13" s="17" customFormat="1" ht="12.75">
      <c r="A87" s="155" t="s">
        <v>16</v>
      </c>
      <c r="B87" s="178" t="s">
        <v>222</v>
      </c>
      <c r="C87" s="178"/>
      <c r="D87" s="155" t="s">
        <v>0</v>
      </c>
      <c r="E87" s="155" t="s">
        <v>1</v>
      </c>
      <c r="F87" s="155" t="s">
        <v>2</v>
      </c>
      <c r="G87" s="155" t="s">
        <v>3</v>
      </c>
      <c r="H87" s="155" t="s">
        <v>4</v>
      </c>
      <c r="I87" s="155" t="s">
        <v>5</v>
      </c>
      <c r="J87" s="155" t="s">
        <v>6</v>
      </c>
      <c r="K87" s="155"/>
      <c r="L87" s="155" t="s">
        <v>7</v>
      </c>
      <c r="M87" s="155" t="s">
        <v>8</v>
      </c>
    </row>
    <row r="88" spans="1:13" s="17" customFormat="1" ht="12.75">
      <c r="A88" s="155"/>
      <c r="B88" s="33" t="s">
        <v>223</v>
      </c>
      <c r="C88" s="33" t="s">
        <v>224</v>
      </c>
      <c r="D88" s="155"/>
      <c r="E88" s="155"/>
      <c r="F88" s="155"/>
      <c r="G88" s="155"/>
      <c r="H88" s="155"/>
      <c r="I88" s="155"/>
      <c r="J88" s="34" t="s">
        <v>17</v>
      </c>
      <c r="K88" s="34" t="s">
        <v>18</v>
      </c>
      <c r="L88" s="155"/>
      <c r="M88" s="155"/>
    </row>
    <row r="89" spans="1:13" ht="51">
      <c r="A89" s="159" t="s">
        <v>86</v>
      </c>
      <c r="B89" s="159" t="s">
        <v>227</v>
      </c>
      <c r="C89" s="159" t="s">
        <v>294</v>
      </c>
      <c r="D89" s="159" t="s">
        <v>342</v>
      </c>
      <c r="E89" s="41" t="s">
        <v>343</v>
      </c>
      <c r="F89" s="38" t="s">
        <v>343</v>
      </c>
      <c r="G89" s="93">
        <v>11</v>
      </c>
      <c r="H89" s="94" t="s">
        <v>345</v>
      </c>
      <c r="I89" s="102" t="s">
        <v>448</v>
      </c>
      <c r="J89" s="78" t="s">
        <v>337</v>
      </c>
      <c r="K89" s="46">
        <v>11</v>
      </c>
      <c r="L89" s="212" t="s">
        <v>338</v>
      </c>
      <c r="M89" s="209">
        <v>0</v>
      </c>
    </row>
    <row r="90" spans="1:13" ht="38.25">
      <c r="A90" s="160"/>
      <c r="B90" s="160"/>
      <c r="C90" s="160"/>
      <c r="D90" s="160"/>
      <c r="E90" s="41" t="s">
        <v>339</v>
      </c>
      <c r="F90" s="38" t="s">
        <v>339</v>
      </c>
      <c r="G90" s="97">
        <v>11</v>
      </c>
      <c r="H90" s="94" t="s">
        <v>346</v>
      </c>
      <c r="I90" s="102" t="s">
        <v>340</v>
      </c>
      <c r="J90" s="78" t="s">
        <v>337</v>
      </c>
      <c r="K90" s="46">
        <v>11</v>
      </c>
      <c r="L90" s="213"/>
      <c r="M90" s="210"/>
    </row>
    <row r="91" spans="1:13" ht="63.75">
      <c r="A91" s="161"/>
      <c r="B91" s="161"/>
      <c r="C91" s="161"/>
      <c r="D91" s="161"/>
      <c r="E91" s="41" t="s">
        <v>344</v>
      </c>
      <c r="F91" s="38" t="s">
        <v>348</v>
      </c>
      <c r="G91" s="42">
        <v>1</v>
      </c>
      <c r="H91" s="94" t="s">
        <v>349</v>
      </c>
      <c r="I91" s="102" t="s">
        <v>341</v>
      </c>
      <c r="J91" s="78" t="s">
        <v>337</v>
      </c>
      <c r="K91" s="46">
        <v>100</v>
      </c>
      <c r="L91" s="214"/>
      <c r="M91" s="211"/>
    </row>
    <row r="92" spans="1:13" ht="12.75">
      <c r="A92" s="151" t="s">
        <v>155</v>
      </c>
      <c r="B92" s="151"/>
      <c r="C92" s="151"/>
      <c r="D92" s="151"/>
      <c r="E92" s="151"/>
      <c r="F92" s="151"/>
      <c r="G92" s="151"/>
      <c r="H92" s="151"/>
      <c r="I92" s="151"/>
      <c r="J92" s="151"/>
      <c r="K92" s="151"/>
      <c r="L92" s="151"/>
      <c r="M92" s="56">
        <f>SUM(M89)</f>
        <v>0</v>
      </c>
    </row>
    <row r="93" spans="1:13" ht="12.75">
      <c r="A93" s="162" t="s">
        <v>449</v>
      </c>
      <c r="B93" s="162"/>
      <c r="C93" s="162"/>
      <c r="D93" s="162"/>
      <c r="E93" s="162"/>
      <c r="F93" s="162"/>
      <c r="G93" s="162"/>
      <c r="H93" s="162"/>
      <c r="I93" s="162"/>
      <c r="J93" s="162"/>
      <c r="K93" s="162"/>
      <c r="L93" s="162"/>
      <c r="M93" s="162"/>
    </row>
    <row r="94" spans="1:13" ht="12.75">
      <c r="A94" s="155" t="s">
        <v>16</v>
      </c>
      <c r="B94" s="178" t="s">
        <v>222</v>
      </c>
      <c r="C94" s="178"/>
      <c r="D94" s="155" t="s">
        <v>0</v>
      </c>
      <c r="E94" s="155" t="s">
        <v>1</v>
      </c>
      <c r="F94" s="155" t="s">
        <v>2</v>
      </c>
      <c r="G94" s="155" t="s">
        <v>3</v>
      </c>
      <c r="H94" s="155" t="s">
        <v>4</v>
      </c>
      <c r="I94" s="155" t="s">
        <v>5</v>
      </c>
      <c r="J94" s="155" t="s">
        <v>6</v>
      </c>
      <c r="K94" s="155"/>
      <c r="L94" s="155" t="s">
        <v>7</v>
      </c>
      <c r="M94" s="155" t="s">
        <v>8</v>
      </c>
    </row>
    <row r="95" spans="1:13" ht="12.75">
      <c r="A95" s="155"/>
      <c r="B95" s="33" t="s">
        <v>223</v>
      </c>
      <c r="C95" s="33" t="s">
        <v>224</v>
      </c>
      <c r="D95" s="155"/>
      <c r="E95" s="155"/>
      <c r="F95" s="155"/>
      <c r="G95" s="155"/>
      <c r="H95" s="155"/>
      <c r="I95" s="155"/>
      <c r="J95" s="34" t="s">
        <v>17</v>
      </c>
      <c r="K95" s="34" t="s">
        <v>18</v>
      </c>
      <c r="L95" s="155"/>
      <c r="M95" s="155"/>
    </row>
    <row r="96" spans="1:13" ht="25.5" customHeight="1">
      <c r="A96" s="148" t="s">
        <v>19</v>
      </c>
      <c r="B96" s="148" t="s">
        <v>283</v>
      </c>
      <c r="C96" s="148" t="s">
        <v>276</v>
      </c>
      <c r="D96" s="148" t="s">
        <v>20</v>
      </c>
      <c r="E96" s="132" t="s">
        <v>21</v>
      </c>
      <c r="F96" s="148" t="s">
        <v>22</v>
      </c>
      <c r="G96" s="164">
        <v>8</v>
      </c>
      <c r="H96" s="148" t="s">
        <v>27</v>
      </c>
      <c r="I96" s="35" t="s">
        <v>23</v>
      </c>
      <c r="J96" s="148" t="s">
        <v>453</v>
      </c>
      <c r="K96" s="180">
        <v>8</v>
      </c>
      <c r="L96" s="148" t="s">
        <v>160</v>
      </c>
      <c r="M96" s="125">
        <f>2576218284</f>
        <v>2576218284</v>
      </c>
    </row>
    <row r="97" spans="1:14" ht="25.5">
      <c r="A97" s="148"/>
      <c r="B97" s="148"/>
      <c r="C97" s="148"/>
      <c r="D97" s="148"/>
      <c r="E97" s="133"/>
      <c r="F97" s="148"/>
      <c r="G97" s="164"/>
      <c r="H97" s="148"/>
      <c r="I97" s="35" t="s">
        <v>24</v>
      </c>
      <c r="J97" s="148"/>
      <c r="K97" s="180"/>
      <c r="L97" s="148"/>
      <c r="M97" s="125">
        <f>591840000</f>
        <v>591840000</v>
      </c>
    </row>
    <row r="98" spans="1:14" ht="25.5">
      <c r="A98" s="148"/>
      <c r="B98" s="148"/>
      <c r="C98" s="148"/>
      <c r="D98" s="148"/>
      <c r="E98" s="133"/>
      <c r="F98" s="148"/>
      <c r="G98" s="164"/>
      <c r="H98" s="148"/>
      <c r="I98" s="35" t="s">
        <v>212</v>
      </c>
      <c r="J98" s="148"/>
      <c r="K98" s="180"/>
      <c r="L98" s="148"/>
      <c r="M98" s="125">
        <v>591840000</v>
      </c>
    </row>
    <row r="99" spans="1:14" ht="51">
      <c r="A99" s="148"/>
      <c r="B99" s="148"/>
      <c r="C99" s="148"/>
      <c r="D99" s="148"/>
      <c r="E99" s="133"/>
      <c r="F99" s="132" t="s">
        <v>163</v>
      </c>
      <c r="G99" s="170">
        <v>3</v>
      </c>
      <c r="H99" s="132" t="s">
        <v>429</v>
      </c>
      <c r="I99" s="35" t="s">
        <v>427</v>
      </c>
      <c r="J99" s="183" t="s">
        <v>453</v>
      </c>
      <c r="K99" s="239">
        <v>3</v>
      </c>
      <c r="L99" s="148"/>
      <c r="M99" s="257">
        <v>0</v>
      </c>
    </row>
    <row r="100" spans="1:14" ht="25.5">
      <c r="A100" s="148"/>
      <c r="B100" s="148"/>
      <c r="C100" s="148"/>
      <c r="D100" s="148"/>
      <c r="E100" s="133"/>
      <c r="F100" s="134"/>
      <c r="G100" s="172"/>
      <c r="H100" s="134"/>
      <c r="I100" s="35" t="s">
        <v>428</v>
      </c>
      <c r="J100" s="183"/>
      <c r="K100" s="240"/>
      <c r="L100" s="148"/>
      <c r="M100" s="258"/>
    </row>
    <row r="101" spans="1:14" ht="51">
      <c r="A101" s="148"/>
      <c r="B101" s="148"/>
      <c r="C101" s="148"/>
      <c r="D101" s="148"/>
      <c r="E101" s="134"/>
      <c r="F101" s="91" t="s">
        <v>161</v>
      </c>
      <c r="G101" s="101">
        <v>11</v>
      </c>
      <c r="H101" s="91" t="s">
        <v>162</v>
      </c>
      <c r="I101" s="35" t="s">
        <v>154</v>
      </c>
      <c r="J101" s="183"/>
      <c r="K101" s="46">
        <v>11</v>
      </c>
      <c r="L101" s="148"/>
      <c r="M101" s="79">
        <v>0</v>
      </c>
    </row>
    <row r="102" spans="1:14" ht="51">
      <c r="A102" s="169" t="s">
        <v>19</v>
      </c>
      <c r="B102" s="180" t="s">
        <v>283</v>
      </c>
      <c r="C102" s="180" t="s">
        <v>276</v>
      </c>
      <c r="D102" s="148" t="s">
        <v>28</v>
      </c>
      <c r="E102" s="159" t="s">
        <v>156</v>
      </c>
      <c r="F102" s="132" t="s">
        <v>41</v>
      </c>
      <c r="G102" s="170">
        <v>91</v>
      </c>
      <c r="H102" s="132" t="s">
        <v>42</v>
      </c>
      <c r="I102" s="35" t="s">
        <v>430</v>
      </c>
      <c r="J102" s="237" t="s">
        <v>435</v>
      </c>
      <c r="K102" s="239"/>
      <c r="L102" s="159" t="s">
        <v>25</v>
      </c>
      <c r="M102" s="125">
        <v>168028761.60000002</v>
      </c>
    </row>
    <row r="103" spans="1:14" ht="25.5">
      <c r="A103" s="169"/>
      <c r="B103" s="180"/>
      <c r="C103" s="180"/>
      <c r="D103" s="148"/>
      <c r="E103" s="160"/>
      <c r="F103" s="133"/>
      <c r="G103" s="171"/>
      <c r="H103" s="133"/>
      <c r="I103" s="35" t="s">
        <v>431</v>
      </c>
      <c r="J103" s="238"/>
      <c r="K103" s="240"/>
      <c r="L103" s="161"/>
      <c r="M103" s="79">
        <v>0</v>
      </c>
    </row>
    <row r="104" spans="1:14" ht="38.25">
      <c r="A104" s="169"/>
      <c r="B104" s="180"/>
      <c r="C104" s="180"/>
      <c r="D104" s="148"/>
      <c r="E104" s="160"/>
      <c r="F104" s="133"/>
      <c r="G104" s="171"/>
      <c r="H104" s="133"/>
      <c r="I104" s="35" t="s">
        <v>432</v>
      </c>
      <c r="J104" s="181" t="s">
        <v>436</v>
      </c>
      <c r="K104" s="181">
        <v>91</v>
      </c>
      <c r="L104" s="159" t="s">
        <v>164</v>
      </c>
      <c r="M104" s="79">
        <v>0</v>
      </c>
    </row>
    <row r="105" spans="1:14" ht="38.25">
      <c r="A105" s="169"/>
      <c r="B105" s="180"/>
      <c r="C105" s="180"/>
      <c r="D105" s="148"/>
      <c r="E105" s="160"/>
      <c r="F105" s="133"/>
      <c r="G105" s="171"/>
      <c r="H105" s="133"/>
      <c r="I105" s="35" t="s">
        <v>26</v>
      </c>
      <c r="J105" s="232"/>
      <c r="K105" s="232"/>
      <c r="L105" s="160"/>
      <c r="M105" s="125">
        <v>1257290960.7528801</v>
      </c>
    </row>
    <row r="106" spans="1:14" ht="38.25">
      <c r="A106" s="169"/>
      <c r="B106" s="180"/>
      <c r="C106" s="180"/>
      <c r="D106" s="148"/>
      <c r="E106" s="160"/>
      <c r="F106" s="133"/>
      <c r="G106" s="171"/>
      <c r="H106" s="133"/>
      <c r="I106" s="35" t="s">
        <v>469</v>
      </c>
      <c r="J106" s="232"/>
      <c r="K106" s="232"/>
      <c r="L106" s="160"/>
      <c r="M106" s="125">
        <v>2011665537.2046003</v>
      </c>
    </row>
    <row r="107" spans="1:14" ht="38.25">
      <c r="A107" s="169"/>
      <c r="B107" s="180"/>
      <c r="C107" s="180"/>
      <c r="D107" s="148"/>
      <c r="E107" s="160"/>
      <c r="F107" s="133"/>
      <c r="G107" s="171"/>
      <c r="H107" s="133"/>
      <c r="I107" s="35" t="s">
        <v>470</v>
      </c>
      <c r="J107" s="232"/>
      <c r="K107" s="232"/>
      <c r="L107" s="160"/>
      <c r="M107" s="125">
        <v>1005832768.6023002</v>
      </c>
    </row>
    <row r="108" spans="1:14" ht="38.25">
      <c r="A108" s="169"/>
      <c r="B108" s="180"/>
      <c r="C108" s="180"/>
      <c r="D108" s="148"/>
      <c r="E108" s="160"/>
      <c r="F108" s="133"/>
      <c r="G108" s="171"/>
      <c r="H108" s="133"/>
      <c r="I108" s="35" t="s">
        <v>471</v>
      </c>
      <c r="J108" s="232"/>
      <c r="K108" s="232"/>
      <c r="L108" s="160"/>
      <c r="M108" s="125">
        <v>1005832768.6023002</v>
      </c>
    </row>
    <row r="109" spans="1:14" ht="38.25">
      <c r="A109" s="169"/>
      <c r="B109" s="180"/>
      <c r="C109" s="180"/>
      <c r="D109" s="148"/>
      <c r="E109" s="160"/>
      <c r="F109" s="133"/>
      <c r="G109" s="171"/>
      <c r="H109" s="133"/>
      <c r="I109" s="35" t="s">
        <v>472</v>
      </c>
      <c r="J109" s="232"/>
      <c r="K109" s="232"/>
      <c r="L109" s="160"/>
      <c r="M109" s="125">
        <v>1005832768.6023002</v>
      </c>
    </row>
    <row r="110" spans="1:14" ht="25.5">
      <c r="A110" s="169"/>
      <c r="B110" s="180"/>
      <c r="C110" s="180"/>
      <c r="D110" s="148"/>
      <c r="E110" s="160"/>
      <c r="F110" s="133"/>
      <c r="G110" s="171"/>
      <c r="H110" s="133"/>
      <c r="I110" s="35" t="s">
        <v>433</v>
      </c>
      <c r="J110" s="232"/>
      <c r="K110" s="232"/>
      <c r="L110" s="160"/>
      <c r="M110" s="79">
        <v>0</v>
      </c>
    </row>
    <row r="111" spans="1:14" ht="38.25">
      <c r="A111" s="169"/>
      <c r="B111" s="180"/>
      <c r="C111" s="180"/>
      <c r="D111" s="148"/>
      <c r="E111" s="161"/>
      <c r="F111" s="134"/>
      <c r="G111" s="172"/>
      <c r="H111" s="134"/>
      <c r="I111" s="35" t="s">
        <v>434</v>
      </c>
      <c r="J111" s="182"/>
      <c r="K111" s="182"/>
      <c r="L111" s="161"/>
      <c r="M111" s="125">
        <v>9137710970.1693764</v>
      </c>
      <c r="N111" s="72"/>
    </row>
    <row r="112" spans="1:14" ht="25.5">
      <c r="A112" s="169"/>
      <c r="B112" s="180"/>
      <c r="C112" s="180"/>
      <c r="D112" s="148"/>
      <c r="E112" s="156" t="s">
        <v>61</v>
      </c>
      <c r="F112" s="156" t="s">
        <v>304</v>
      </c>
      <c r="G112" s="145">
        <v>1430</v>
      </c>
      <c r="H112" s="184" t="s">
        <v>305</v>
      </c>
      <c r="I112" s="86" t="s">
        <v>379</v>
      </c>
      <c r="J112" s="173" t="s">
        <v>436</v>
      </c>
      <c r="K112" s="145">
        <v>1430</v>
      </c>
      <c r="L112" s="184" t="s">
        <v>25</v>
      </c>
      <c r="M112" s="79">
        <v>0</v>
      </c>
      <c r="N112" s="76"/>
    </row>
    <row r="113" spans="1:19" ht="25.5">
      <c r="A113" s="169"/>
      <c r="B113" s="180"/>
      <c r="C113" s="180"/>
      <c r="D113" s="148"/>
      <c r="E113" s="157"/>
      <c r="F113" s="157"/>
      <c r="G113" s="146"/>
      <c r="H113" s="185"/>
      <c r="I113" s="47" t="s">
        <v>165</v>
      </c>
      <c r="J113" s="241"/>
      <c r="K113" s="146"/>
      <c r="L113" s="185"/>
      <c r="M113" s="79">
        <v>0</v>
      </c>
    </row>
    <row r="114" spans="1:19" ht="38.25">
      <c r="A114" s="169"/>
      <c r="B114" s="180"/>
      <c r="C114" s="180"/>
      <c r="D114" s="148"/>
      <c r="E114" s="157"/>
      <c r="F114" s="157"/>
      <c r="G114" s="146"/>
      <c r="H114" s="185"/>
      <c r="I114" s="67" t="s">
        <v>166</v>
      </c>
      <c r="J114" s="241"/>
      <c r="K114" s="146"/>
      <c r="L114" s="185"/>
      <c r="M114" s="79">
        <v>0</v>
      </c>
    </row>
    <row r="115" spans="1:19" ht="25.5">
      <c r="A115" s="169"/>
      <c r="B115" s="180"/>
      <c r="C115" s="180"/>
      <c r="D115" s="148"/>
      <c r="E115" s="158"/>
      <c r="F115" s="158"/>
      <c r="G115" s="147"/>
      <c r="H115" s="186"/>
      <c r="I115" s="67" t="s">
        <v>167</v>
      </c>
      <c r="J115" s="174"/>
      <c r="K115" s="147"/>
      <c r="L115" s="185"/>
      <c r="M115" s="79">
        <v>0</v>
      </c>
    </row>
    <row r="116" spans="1:19" ht="45" customHeight="1">
      <c r="A116" s="169"/>
      <c r="B116" s="180"/>
      <c r="C116" s="180"/>
      <c r="D116" s="148"/>
      <c r="E116" s="159" t="s">
        <v>438</v>
      </c>
      <c r="F116" s="159" t="s">
        <v>439</v>
      </c>
      <c r="G116" s="173">
        <v>1</v>
      </c>
      <c r="H116" s="159" t="s">
        <v>440</v>
      </c>
      <c r="I116" s="48" t="s">
        <v>441</v>
      </c>
      <c r="J116" s="45" t="s">
        <v>473</v>
      </c>
      <c r="K116" s="181">
        <v>1</v>
      </c>
      <c r="L116" s="159" t="s">
        <v>437</v>
      </c>
      <c r="M116" s="125">
        <v>397108848</v>
      </c>
    </row>
    <row r="117" spans="1:19" ht="38.25">
      <c r="A117" s="169"/>
      <c r="B117" s="180"/>
      <c r="C117" s="180"/>
      <c r="D117" s="148"/>
      <c r="E117" s="161"/>
      <c r="F117" s="161"/>
      <c r="G117" s="174"/>
      <c r="H117" s="161"/>
      <c r="I117" s="48" t="s">
        <v>442</v>
      </c>
      <c r="J117" s="45" t="s">
        <v>436</v>
      </c>
      <c r="K117" s="182"/>
      <c r="L117" s="160"/>
      <c r="M117" s="125">
        <v>409850921.48000002</v>
      </c>
    </row>
    <row r="118" spans="1:19" ht="63.75">
      <c r="A118" s="169"/>
      <c r="B118" s="180"/>
      <c r="C118" s="180"/>
      <c r="D118" s="148"/>
      <c r="E118" s="35" t="s">
        <v>309</v>
      </c>
      <c r="F118" s="91" t="s">
        <v>310</v>
      </c>
      <c r="G118" s="22">
        <v>1</v>
      </c>
      <c r="H118" s="91" t="s">
        <v>312</v>
      </c>
      <c r="I118" s="27" t="s">
        <v>311</v>
      </c>
      <c r="J118" s="45" t="s">
        <v>435</v>
      </c>
      <c r="K118" s="45">
        <v>1</v>
      </c>
      <c r="L118" s="161"/>
      <c r="M118" s="125">
        <v>167665825</v>
      </c>
      <c r="N118" s="76"/>
    </row>
    <row r="119" spans="1:19" ht="12.75">
      <c r="A119" s="175" t="s">
        <v>155</v>
      </c>
      <c r="B119" s="176"/>
      <c r="C119" s="176"/>
      <c r="D119" s="176"/>
      <c r="E119" s="176"/>
      <c r="F119" s="176"/>
      <c r="G119" s="176"/>
      <c r="H119" s="177"/>
      <c r="I119" s="175"/>
      <c r="J119" s="176"/>
      <c r="K119" s="176"/>
      <c r="L119" s="176"/>
      <c r="M119" s="56">
        <f>SUM(M96:M118)</f>
        <v>20326718414.01376</v>
      </c>
      <c r="N119" s="72"/>
    </row>
    <row r="120" spans="1:19" ht="60" customHeight="1">
      <c r="A120" s="162" t="s">
        <v>449</v>
      </c>
      <c r="B120" s="162"/>
      <c r="C120" s="162"/>
      <c r="D120" s="162"/>
      <c r="E120" s="162"/>
      <c r="F120" s="162"/>
      <c r="G120" s="162"/>
      <c r="H120" s="162"/>
      <c r="I120" s="162"/>
      <c r="J120" s="162"/>
      <c r="K120" s="162"/>
      <c r="L120" s="162"/>
      <c r="M120" s="162"/>
    </row>
    <row r="121" spans="1:19" ht="12.75">
      <c r="A121" s="155" t="s">
        <v>16</v>
      </c>
      <c r="B121" s="178" t="s">
        <v>222</v>
      </c>
      <c r="C121" s="178"/>
      <c r="D121" s="155" t="s">
        <v>0</v>
      </c>
      <c r="E121" s="155" t="s">
        <v>1</v>
      </c>
      <c r="F121" s="155" t="s">
        <v>2</v>
      </c>
      <c r="G121" s="155" t="s">
        <v>3</v>
      </c>
      <c r="H121" s="155" t="s">
        <v>4</v>
      </c>
      <c r="I121" s="155" t="s">
        <v>5</v>
      </c>
      <c r="J121" s="155" t="s">
        <v>6</v>
      </c>
      <c r="K121" s="155"/>
      <c r="L121" s="155" t="s">
        <v>7</v>
      </c>
      <c r="M121" s="155" t="s">
        <v>8</v>
      </c>
    </row>
    <row r="122" spans="1:19" ht="12.75">
      <c r="A122" s="155"/>
      <c r="B122" s="33" t="s">
        <v>223</v>
      </c>
      <c r="C122" s="33" t="s">
        <v>224</v>
      </c>
      <c r="D122" s="155"/>
      <c r="E122" s="155"/>
      <c r="F122" s="155"/>
      <c r="G122" s="155"/>
      <c r="H122" s="155"/>
      <c r="I122" s="155"/>
      <c r="J122" s="108" t="s">
        <v>17</v>
      </c>
      <c r="K122" s="108" t="s">
        <v>18</v>
      </c>
      <c r="L122" s="155"/>
      <c r="M122" s="155"/>
    </row>
    <row r="123" spans="1:19" ht="51" customHeight="1">
      <c r="A123" s="148" t="s">
        <v>19</v>
      </c>
      <c r="B123" s="148" t="s">
        <v>283</v>
      </c>
      <c r="C123" s="148" t="s">
        <v>276</v>
      </c>
      <c r="D123" s="148" t="s">
        <v>31</v>
      </c>
      <c r="E123" s="148" t="s">
        <v>156</v>
      </c>
      <c r="F123" s="163" t="s">
        <v>279</v>
      </c>
      <c r="G123" s="164">
        <v>120</v>
      </c>
      <c r="H123" s="163" t="s">
        <v>279</v>
      </c>
      <c r="I123" s="39" t="s">
        <v>357</v>
      </c>
      <c r="J123" s="165" t="s">
        <v>147</v>
      </c>
      <c r="K123" s="166">
        <v>120</v>
      </c>
      <c r="L123" s="207" t="s">
        <v>73</v>
      </c>
      <c r="M123" s="125">
        <v>1521751116</v>
      </c>
      <c r="N123" s="82"/>
    </row>
    <row r="124" spans="1:19" ht="25.5">
      <c r="A124" s="148"/>
      <c r="B124" s="148"/>
      <c r="C124" s="148"/>
      <c r="D124" s="148"/>
      <c r="E124" s="148"/>
      <c r="F124" s="163"/>
      <c r="G124" s="164"/>
      <c r="H124" s="163"/>
      <c r="I124" s="39" t="s">
        <v>463</v>
      </c>
      <c r="J124" s="165"/>
      <c r="K124" s="166"/>
      <c r="L124" s="207"/>
      <c r="M124" s="125">
        <v>453284520</v>
      </c>
    </row>
    <row r="125" spans="1:19" ht="38.25">
      <c r="A125" s="148"/>
      <c r="B125" s="148"/>
      <c r="C125" s="148"/>
      <c r="D125" s="148"/>
      <c r="E125" s="148"/>
      <c r="F125" s="87" t="s">
        <v>482</v>
      </c>
      <c r="G125" s="127">
        <v>1</v>
      </c>
      <c r="H125" s="87" t="s">
        <v>481</v>
      </c>
      <c r="I125" s="87" t="s">
        <v>480</v>
      </c>
      <c r="J125" s="131" t="s">
        <v>147</v>
      </c>
      <c r="K125" s="128">
        <v>1</v>
      </c>
      <c r="L125" s="207"/>
      <c r="M125" s="79">
        <v>0</v>
      </c>
    </row>
    <row r="126" spans="1:19" ht="63.75">
      <c r="A126" s="148"/>
      <c r="B126" s="148"/>
      <c r="C126" s="148"/>
      <c r="D126" s="148"/>
      <c r="E126" s="148"/>
      <c r="F126" s="39" t="s">
        <v>36</v>
      </c>
      <c r="G126" s="109">
        <v>56</v>
      </c>
      <c r="H126" s="39" t="s">
        <v>36</v>
      </c>
      <c r="I126" s="39" t="s">
        <v>30</v>
      </c>
      <c r="J126" s="112" t="s">
        <v>147</v>
      </c>
      <c r="K126" s="109">
        <v>56</v>
      </c>
      <c r="L126" s="207"/>
      <c r="M126" s="125">
        <v>51034212955</v>
      </c>
      <c r="N126" s="83"/>
    </row>
    <row r="127" spans="1:19" ht="63.75">
      <c r="A127" s="148"/>
      <c r="B127" s="148"/>
      <c r="C127" s="148"/>
      <c r="D127" s="148"/>
      <c r="E127" s="148"/>
      <c r="F127" s="39" t="s">
        <v>37</v>
      </c>
      <c r="G127" s="117">
        <v>3038</v>
      </c>
      <c r="H127" s="39" t="s">
        <v>37</v>
      </c>
      <c r="I127" s="87" t="s">
        <v>157</v>
      </c>
      <c r="J127" s="112" t="s">
        <v>147</v>
      </c>
      <c r="K127" s="117">
        <v>3038</v>
      </c>
      <c r="L127" s="207"/>
      <c r="M127" s="79">
        <v>0</v>
      </c>
      <c r="N127" s="90"/>
    </row>
    <row r="128" spans="1:19" ht="51">
      <c r="A128" s="148"/>
      <c r="B128" s="148"/>
      <c r="C128" s="148"/>
      <c r="D128" s="148"/>
      <c r="E128" s="105" t="s">
        <v>450</v>
      </c>
      <c r="F128" s="114" t="s">
        <v>350</v>
      </c>
      <c r="G128" s="117">
        <v>300</v>
      </c>
      <c r="H128" s="114" t="s">
        <v>350</v>
      </c>
      <c r="I128" s="39" t="s">
        <v>153</v>
      </c>
      <c r="J128" s="112" t="s">
        <v>147</v>
      </c>
      <c r="K128" s="117">
        <v>300</v>
      </c>
      <c r="L128" s="207"/>
      <c r="M128" s="125">
        <v>216313808</v>
      </c>
      <c r="N128" s="80"/>
      <c r="O128" s="80"/>
      <c r="P128" s="80"/>
      <c r="Q128" s="80"/>
      <c r="R128" s="80"/>
      <c r="S128" s="80"/>
    </row>
    <row r="129" spans="1:14" ht="51">
      <c r="A129" s="148"/>
      <c r="B129" s="148"/>
      <c r="C129" s="148"/>
      <c r="D129" s="148"/>
      <c r="E129" s="129" t="s">
        <v>38</v>
      </c>
      <c r="F129" s="39" t="s">
        <v>280</v>
      </c>
      <c r="G129" s="113">
        <v>1</v>
      </c>
      <c r="H129" s="39" t="s">
        <v>280</v>
      </c>
      <c r="I129" s="87" t="s">
        <v>281</v>
      </c>
      <c r="J129" s="112" t="s">
        <v>210</v>
      </c>
      <c r="K129" s="117">
        <v>1</v>
      </c>
      <c r="L129" s="207"/>
      <c r="M129" s="79">
        <v>0</v>
      </c>
    </row>
    <row r="130" spans="1:14" ht="51">
      <c r="A130" s="132" t="s">
        <v>19</v>
      </c>
      <c r="B130" s="167" t="s">
        <v>283</v>
      </c>
      <c r="C130" s="167" t="s">
        <v>274</v>
      </c>
      <c r="D130" s="180" t="s">
        <v>32</v>
      </c>
      <c r="E130" s="106" t="s">
        <v>39</v>
      </c>
      <c r="F130" s="106" t="s">
        <v>40</v>
      </c>
      <c r="G130" s="109">
        <v>280</v>
      </c>
      <c r="H130" s="107" t="s">
        <v>158</v>
      </c>
      <c r="I130" s="111" t="s">
        <v>328</v>
      </c>
      <c r="J130" s="112" t="s">
        <v>147</v>
      </c>
      <c r="K130" s="109">
        <v>280</v>
      </c>
      <c r="L130" s="111" t="s">
        <v>72</v>
      </c>
      <c r="M130" s="125">
        <f>17975037224</f>
        <v>17975037224</v>
      </c>
    </row>
    <row r="131" spans="1:14" ht="51">
      <c r="A131" s="134"/>
      <c r="B131" s="168"/>
      <c r="C131" s="168"/>
      <c r="D131" s="180"/>
      <c r="E131" s="111" t="s">
        <v>363</v>
      </c>
      <c r="F131" s="111" t="s">
        <v>364</v>
      </c>
      <c r="G131" s="109">
        <v>1</v>
      </c>
      <c r="H131" s="107" t="s">
        <v>365</v>
      </c>
      <c r="I131" s="107" t="s">
        <v>362</v>
      </c>
      <c r="J131" s="112" t="s">
        <v>147</v>
      </c>
      <c r="K131" s="110">
        <v>1</v>
      </c>
      <c r="L131" s="111" t="s">
        <v>72</v>
      </c>
      <c r="M131" s="79">
        <v>0</v>
      </c>
    </row>
    <row r="132" spans="1:14" ht="12.75">
      <c r="A132" s="175" t="s">
        <v>155</v>
      </c>
      <c r="B132" s="176"/>
      <c r="C132" s="176"/>
      <c r="D132" s="176"/>
      <c r="E132" s="176"/>
      <c r="F132" s="176"/>
      <c r="G132" s="176"/>
      <c r="H132" s="177"/>
      <c r="I132" s="130"/>
      <c r="J132" s="130"/>
      <c r="K132" s="130"/>
      <c r="L132" s="130"/>
      <c r="M132" s="130">
        <f>SUM(M123:M131)</f>
        <v>71200599623</v>
      </c>
      <c r="N132" s="72"/>
    </row>
    <row r="133" spans="1:14" ht="12.75">
      <c r="A133" s="162" t="s">
        <v>449</v>
      </c>
      <c r="B133" s="162"/>
      <c r="C133" s="162"/>
      <c r="D133" s="162"/>
      <c r="E133" s="162"/>
      <c r="F133" s="162"/>
      <c r="G133" s="162"/>
      <c r="H133" s="162"/>
      <c r="I133" s="162"/>
      <c r="J133" s="162"/>
      <c r="K133" s="162"/>
      <c r="L133" s="162"/>
      <c r="M133" s="162"/>
    </row>
    <row r="134" spans="1:14" ht="12.75">
      <c r="A134" s="179" t="s">
        <v>16</v>
      </c>
      <c r="B134" s="178" t="s">
        <v>222</v>
      </c>
      <c r="C134" s="178"/>
      <c r="D134" s="155" t="s">
        <v>0</v>
      </c>
      <c r="E134" s="155" t="s">
        <v>1</v>
      </c>
      <c r="F134" s="155" t="s">
        <v>2</v>
      </c>
      <c r="G134" s="155" t="s">
        <v>3</v>
      </c>
      <c r="H134" s="155" t="s">
        <v>4</v>
      </c>
      <c r="I134" s="155" t="s">
        <v>5</v>
      </c>
      <c r="J134" s="155" t="s">
        <v>6</v>
      </c>
      <c r="K134" s="155"/>
      <c r="L134" s="155" t="s">
        <v>7</v>
      </c>
      <c r="M134" s="155" t="s">
        <v>8</v>
      </c>
    </row>
    <row r="135" spans="1:14" ht="12.75">
      <c r="A135" s="179"/>
      <c r="B135" s="33" t="s">
        <v>223</v>
      </c>
      <c r="C135" s="33" t="s">
        <v>224</v>
      </c>
      <c r="D135" s="155"/>
      <c r="E135" s="155"/>
      <c r="F135" s="155"/>
      <c r="G135" s="155"/>
      <c r="H135" s="155"/>
      <c r="I135" s="155"/>
      <c r="J135" s="34" t="s">
        <v>17</v>
      </c>
      <c r="K135" s="34" t="s">
        <v>18</v>
      </c>
      <c r="L135" s="155"/>
      <c r="M135" s="155"/>
    </row>
    <row r="136" spans="1:14" ht="51">
      <c r="A136" s="148" t="s">
        <v>19</v>
      </c>
      <c r="B136" s="148" t="s">
        <v>283</v>
      </c>
      <c r="C136" s="148" t="s">
        <v>276</v>
      </c>
      <c r="D136" s="148" t="s">
        <v>112</v>
      </c>
      <c r="E136" s="148" t="s">
        <v>101</v>
      </c>
      <c r="F136" s="35" t="s">
        <v>102</v>
      </c>
      <c r="G136" s="101">
        <v>100</v>
      </c>
      <c r="H136" s="35" t="s">
        <v>103</v>
      </c>
      <c r="I136" s="35" t="s">
        <v>168</v>
      </c>
      <c r="J136" s="58" t="s">
        <v>208</v>
      </c>
      <c r="K136" s="46">
        <v>100</v>
      </c>
      <c r="L136" s="148" t="s">
        <v>329</v>
      </c>
      <c r="M136" s="62">
        <f>416078508</f>
        <v>416078508</v>
      </c>
    </row>
    <row r="137" spans="1:14" ht="127.5">
      <c r="A137" s="148"/>
      <c r="B137" s="148"/>
      <c r="C137" s="148"/>
      <c r="D137" s="148"/>
      <c r="E137" s="148"/>
      <c r="F137" s="35" t="s">
        <v>169</v>
      </c>
      <c r="G137" s="116">
        <v>0.8</v>
      </c>
      <c r="H137" s="35" t="s">
        <v>170</v>
      </c>
      <c r="I137" s="35" t="s">
        <v>100</v>
      </c>
      <c r="J137" s="58" t="s">
        <v>209</v>
      </c>
      <c r="K137" s="21">
        <v>0.8</v>
      </c>
      <c r="L137" s="148"/>
      <c r="M137" s="62">
        <v>2490127584</v>
      </c>
    </row>
    <row r="138" spans="1:14" ht="51">
      <c r="A138" s="148"/>
      <c r="B138" s="148"/>
      <c r="C138" s="148"/>
      <c r="D138" s="148"/>
      <c r="E138" s="148"/>
      <c r="F138" s="35" t="s">
        <v>171</v>
      </c>
      <c r="G138" s="101">
        <v>39</v>
      </c>
      <c r="H138" s="35" t="s">
        <v>465</v>
      </c>
      <c r="I138" s="35" t="s">
        <v>172</v>
      </c>
      <c r="J138" s="58" t="s">
        <v>209</v>
      </c>
      <c r="K138" s="68">
        <v>39</v>
      </c>
      <c r="L138" s="148"/>
      <c r="M138" s="220">
        <v>632745550</v>
      </c>
    </row>
    <row r="139" spans="1:14" ht="31.5" customHeight="1">
      <c r="A139" s="148"/>
      <c r="B139" s="148"/>
      <c r="C139" s="148"/>
      <c r="D139" s="148"/>
      <c r="E139" s="148"/>
      <c r="F139" s="207" t="s">
        <v>454</v>
      </c>
      <c r="G139" s="166">
        <v>47</v>
      </c>
      <c r="H139" s="207" t="s">
        <v>455</v>
      </c>
      <c r="I139" s="86" t="s">
        <v>456</v>
      </c>
      <c r="J139" s="89" t="s">
        <v>209</v>
      </c>
      <c r="K139" s="218">
        <v>47</v>
      </c>
      <c r="L139" s="148"/>
      <c r="M139" s="220"/>
    </row>
    <row r="140" spans="1:14" ht="32.25" customHeight="1">
      <c r="A140" s="148"/>
      <c r="B140" s="148"/>
      <c r="C140" s="148"/>
      <c r="D140" s="148"/>
      <c r="E140" s="148"/>
      <c r="F140" s="207"/>
      <c r="G140" s="166"/>
      <c r="H140" s="207"/>
      <c r="I140" s="86" t="s">
        <v>457</v>
      </c>
      <c r="J140" s="89" t="s">
        <v>209</v>
      </c>
      <c r="K140" s="219"/>
      <c r="L140" s="148"/>
      <c r="M140" s="220"/>
    </row>
    <row r="141" spans="1:14" ht="41.25" customHeight="1">
      <c r="A141" s="148"/>
      <c r="B141" s="148"/>
      <c r="C141" s="148"/>
      <c r="D141" s="148"/>
      <c r="E141" s="148"/>
      <c r="F141" s="148" t="s">
        <v>173</v>
      </c>
      <c r="G141" s="188">
        <v>600</v>
      </c>
      <c r="H141" s="148" t="s">
        <v>174</v>
      </c>
      <c r="I141" s="35" t="s">
        <v>175</v>
      </c>
      <c r="J141" s="58" t="s">
        <v>209</v>
      </c>
      <c r="K141" s="188">
        <v>600</v>
      </c>
      <c r="L141" s="148"/>
      <c r="M141" s="220"/>
    </row>
    <row r="142" spans="1:14" ht="25.5">
      <c r="A142" s="148"/>
      <c r="B142" s="148"/>
      <c r="C142" s="148"/>
      <c r="D142" s="148"/>
      <c r="E142" s="148"/>
      <c r="F142" s="148"/>
      <c r="G142" s="188"/>
      <c r="H142" s="148"/>
      <c r="I142" s="35" t="s">
        <v>306</v>
      </c>
      <c r="J142" s="58" t="s">
        <v>209</v>
      </c>
      <c r="K142" s="188"/>
      <c r="L142" s="148"/>
      <c r="M142" s="220"/>
    </row>
    <row r="143" spans="1:14" ht="38.25">
      <c r="A143" s="148"/>
      <c r="B143" s="148"/>
      <c r="C143" s="148"/>
      <c r="D143" s="148"/>
      <c r="E143" s="148"/>
      <c r="F143" s="148" t="s">
        <v>176</v>
      </c>
      <c r="G143" s="188">
        <v>55</v>
      </c>
      <c r="H143" s="148" t="s">
        <v>177</v>
      </c>
      <c r="I143" s="35" t="s">
        <v>178</v>
      </c>
      <c r="J143" s="58" t="s">
        <v>209</v>
      </c>
      <c r="K143" s="188">
        <v>55</v>
      </c>
      <c r="L143" s="148"/>
      <c r="M143" s="220"/>
    </row>
    <row r="144" spans="1:14" ht="38.25">
      <c r="A144" s="148"/>
      <c r="B144" s="148"/>
      <c r="C144" s="148"/>
      <c r="D144" s="148"/>
      <c r="E144" s="148"/>
      <c r="F144" s="148"/>
      <c r="G144" s="188"/>
      <c r="H144" s="148"/>
      <c r="I144" s="35" t="s">
        <v>179</v>
      </c>
      <c r="J144" s="58" t="s">
        <v>209</v>
      </c>
      <c r="K144" s="188"/>
      <c r="L144" s="148"/>
      <c r="M144" s="220"/>
    </row>
    <row r="145" spans="1:13" ht="51">
      <c r="A145" s="148"/>
      <c r="B145" s="148"/>
      <c r="C145" s="148"/>
      <c r="D145" s="148"/>
      <c r="E145" s="148"/>
      <c r="F145" s="35" t="s">
        <v>180</v>
      </c>
      <c r="G145" s="99">
        <v>2750</v>
      </c>
      <c r="H145" s="35" t="s">
        <v>181</v>
      </c>
      <c r="I145" s="35" t="s">
        <v>182</v>
      </c>
      <c r="J145" s="58" t="s">
        <v>207</v>
      </c>
      <c r="K145" s="36">
        <v>2750</v>
      </c>
      <c r="L145" s="148"/>
      <c r="M145" s="220"/>
    </row>
    <row r="146" spans="1:13" ht="25.5">
      <c r="A146" s="148"/>
      <c r="B146" s="148"/>
      <c r="C146" s="148"/>
      <c r="D146" s="148"/>
      <c r="E146" s="148"/>
      <c r="F146" s="148" t="s">
        <v>183</v>
      </c>
      <c r="G146" s="188">
        <v>12</v>
      </c>
      <c r="H146" s="148" t="s">
        <v>184</v>
      </c>
      <c r="I146" s="35" t="s">
        <v>185</v>
      </c>
      <c r="J146" s="58" t="s">
        <v>210</v>
      </c>
      <c r="K146" s="188">
        <v>12</v>
      </c>
      <c r="L146" s="148"/>
      <c r="M146" s="220"/>
    </row>
    <row r="147" spans="1:13" ht="25.5">
      <c r="A147" s="148"/>
      <c r="B147" s="148"/>
      <c r="C147" s="148"/>
      <c r="D147" s="148"/>
      <c r="E147" s="148"/>
      <c r="F147" s="148"/>
      <c r="G147" s="188"/>
      <c r="H147" s="148"/>
      <c r="I147" s="35" t="s">
        <v>186</v>
      </c>
      <c r="J147" s="58" t="s">
        <v>209</v>
      </c>
      <c r="K147" s="188"/>
      <c r="L147" s="148"/>
      <c r="M147" s="220"/>
    </row>
    <row r="148" spans="1:13" ht="63.75">
      <c r="A148" s="148"/>
      <c r="B148" s="148"/>
      <c r="C148" s="148"/>
      <c r="D148" s="148"/>
      <c r="E148" s="148" t="s">
        <v>104</v>
      </c>
      <c r="F148" s="148" t="s">
        <v>187</v>
      </c>
      <c r="G148" s="166">
        <v>29</v>
      </c>
      <c r="H148" s="136" t="s">
        <v>188</v>
      </c>
      <c r="I148" s="35" t="s">
        <v>307</v>
      </c>
      <c r="J148" s="58" t="s">
        <v>209</v>
      </c>
      <c r="K148" s="46">
        <v>16</v>
      </c>
      <c r="L148" s="148"/>
      <c r="M148" s="37">
        <v>254687563</v>
      </c>
    </row>
    <row r="149" spans="1:13" ht="69.75" customHeight="1">
      <c r="A149" s="148"/>
      <c r="B149" s="148"/>
      <c r="C149" s="148"/>
      <c r="D149" s="148"/>
      <c r="E149" s="148"/>
      <c r="F149" s="148"/>
      <c r="G149" s="166"/>
      <c r="H149" s="136"/>
      <c r="I149" s="35" t="s">
        <v>105</v>
      </c>
      <c r="J149" s="58" t="s">
        <v>209</v>
      </c>
      <c r="K149" s="46">
        <v>13</v>
      </c>
      <c r="L149" s="148"/>
      <c r="M149" s="37">
        <v>156230974</v>
      </c>
    </row>
    <row r="150" spans="1:13" ht="25.5">
      <c r="A150" s="148"/>
      <c r="B150" s="148"/>
      <c r="C150" s="148"/>
      <c r="D150" s="148"/>
      <c r="E150" s="148" t="s">
        <v>111</v>
      </c>
      <c r="F150" s="148" t="s">
        <v>109</v>
      </c>
      <c r="G150" s="164">
        <v>390</v>
      </c>
      <c r="H150" s="136" t="s">
        <v>110</v>
      </c>
      <c r="I150" s="35" t="s">
        <v>106</v>
      </c>
      <c r="J150" s="58" t="s">
        <v>209</v>
      </c>
      <c r="K150" s="43">
        <v>13</v>
      </c>
      <c r="L150" s="148"/>
      <c r="M150" s="37">
        <v>197442704</v>
      </c>
    </row>
    <row r="151" spans="1:13" ht="25.5">
      <c r="A151" s="148"/>
      <c r="B151" s="148"/>
      <c r="C151" s="148"/>
      <c r="D151" s="148"/>
      <c r="E151" s="148"/>
      <c r="F151" s="148"/>
      <c r="G151" s="164"/>
      <c r="H151" s="136"/>
      <c r="I151" s="35" t="s">
        <v>107</v>
      </c>
      <c r="J151" s="58" t="s">
        <v>209</v>
      </c>
      <c r="K151" s="43">
        <v>13</v>
      </c>
      <c r="L151" s="148"/>
      <c r="M151" s="37">
        <v>121156462</v>
      </c>
    </row>
    <row r="152" spans="1:13" ht="38.25">
      <c r="A152" s="148"/>
      <c r="B152" s="148"/>
      <c r="C152" s="148"/>
      <c r="D152" s="148"/>
      <c r="E152" s="148"/>
      <c r="F152" s="148"/>
      <c r="G152" s="164"/>
      <c r="H152" s="136"/>
      <c r="I152" s="35" t="s">
        <v>108</v>
      </c>
      <c r="J152" s="58" t="s">
        <v>209</v>
      </c>
      <c r="K152" s="43">
        <v>390</v>
      </c>
      <c r="L152" s="148"/>
      <c r="M152" s="37">
        <v>170624712</v>
      </c>
    </row>
    <row r="153" spans="1:13" ht="12.75">
      <c r="A153" s="151" t="s">
        <v>155</v>
      </c>
      <c r="B153" s="151"/>
      <c r="C153" s="151"/>
      <c r="D153" s="151"/>
      <c r="E153" s="151"/>
      <c r="F153" s="151"/>
      <c r="G153" s="151"/>
      <c r="H153" s="151"/>
      <c r="I153" s="151"/>
      <c r="J153" s="151"/>
      <c r="K153" s="151"/>
      <c r="L153" s="151"/>
      <c r="M153" s="56">
        <f>SUM(M136:M152)</f>
        <v>4439094057</v>
      </c>
    </row>
    <row r="154" spans="1:13" ht="12.75">
      <c r="A154" s="162" t="s">
        <v>451</v>
      </c>
      <c r="B154" s="162"/>
      <c r="C154" s="162"/>
      <c r="D154" s="162"/>
      <c r="E154" s="162"/>
      <c r="F154" s="162"/>
      <c r="G154" s="162"/>
      <c r="H154" s="162"/>
      <c r="I154" s="162"/>
      <c r="J154" s="162"/>
      <c r="K154" s="162"/>
      <c r="L154" s="162"/>
      <c r="M154" s="162"/>
    </row>
    <row r="155" spans="1:13" ht="12.75">
      <c r="A155" s="155" t="s">
        <v>16</v>
      </c>
      <c r="B155" s="178" t="s">
        <v>222</v>
      </c>
      <c r="C155" s="178"/>
      <c r="D155" s="155" t="s">
        <v>0</v>
      </c>
      <c r="E155" s="155" t="s">
        <v>1</v>
      </c>
      <c r="F155" s="155" t="s">
        <v>2</v>
      </c>
      <c r="G155" s="155" t="s">
        <v>3</v>
      </c>
      <c r="H155" s="155" t="s">
        <v>4</v>
      </c>
      <c r="I155" s="155" t="s">
        <v>5</v>
      </c>
      <c r="J155" s="155" t="s">
        <v>6</v>
      </c>
      <c r="K155" s="155"/>
      <c r="L155" s="155" t="s">
        <v>7</v>
      </c>
      <c r="M155" s="155" t="s">
        <v>8</v>
      </c>
    </row>
    <row r="156" spans="1:13" ht="12.75">
      <c r="A156" s="155"/>
      <c r="B156" s="33" t="s">
        <v>223</v>
      </c>
      <c r="C156" s="33" t="s">
        <v>224</v>
      </c>
      <c r="D156" s="155"/>
      <c r="E156" s="155"/>
      <c r="F156" s="155"/>
      <c r="G156" s="155"/>
      <c r="H156" s="155"/>
      <c r="I156" s="155"/>
      <c r="J156" s="34" t="s">
        <v>17</v>
      </c>
      <c r="K156" s="34" t="s">
        <v>18</v>
      </c>
      <c r="L156" s="155"/>
      <c r="M156" s="155"/>
    </row>
    <row r="157" spans="1:13" ht="12.75">
      <c r="A157" s="148" t="s">
        <v>35</v>
      </c>
      <c r="B157" s="148" t="s">
        <v>283</v>
      </c>
      <c r="C157" s="148" t="s">
        <v>276</v>
      </c>
      <c r="D157" s="148" t="s">
        <v>34</v>
      </c>
      <c r="E157" s="148" t="s">
        <v>33</v>
      </c>
      <c r="F157" s="148" t="s">
        <v>366</v>
      </c>
      <c r="G157" s="135">
        <v>666</v>
      </c>
      <c r="H157" s="141" t="s">
        <v>367</v>
      </c>
      <c r="I157" s="35" t="s">
        <v>381</v>
      </c>
      <c r="J157" s="63" t="s">
        <v>443</v>
      </c>
      <c r="K157" s="143">
        <v>666</v>
      </c>
      <c r="L157" s="140" t="s">
        <v>159</v>
      </c>
      <c r="M157" s="92">
        <v>1599170562</v>
      </c>
    </row>
    <row r="158" spans="1:13" ht="12.75">
      <c r="A158" s="148"/>
      <c r="B158" s="148"/>
      <c r="C158" s="148"/>
      <c r="D158" s="148"/>
      <c r="E158" s="148"/>
      <c r="F158" s="148"/>
      <c r="G158" s="135"/>
      <c r="H158" s="149"/>
      <c r="I158" s="35" t="s">
        <v>382</v>
      </c>
      <c r="J158" s="63" t="s">
        <v>443</v>
      </c>
      <c r="K158" s="144"/>
      <c r="L158" s="140"/>
      <c r="M158" s="92">
        <v>778918968</v>
      </c>
    </row>
    <row r="159" spans="1:13" ht="54" customHeight="1">
      <c r="A159" s="148"/>
      <c r="B159" s="148"/>
      <c r="C159" s="148"/>
      <c r="D159" s="148"/>
      <c r="E159" s="148"/>
      <c r="F159" s="148" t="s">
        <v>43</v>
      </c>
      <c r="G159" s="150">
        <v>4423</v>
      </c>
      <c r="H159" s="141" t="s">
        <v>44</v>
      </c>
      <c r="I159" s="35" t="s">
        <v>380</v>
      </c>
      <c r="J159" s="63" t="s">
        <v>215</v>
      </c>
      <c r="K159" s="143">
        <v>4423</v>
      </c>
      <c r="L159" s="140"/>
      <c r="M159" s="92">
        <v>283585572</v>
      </c>
    </row>
    <row r="160" spans="1:13" ht="12.75">
      <c r="A160" s="148"/>
      <c r="B160" s="148"/>
      <c r="C160" s="148"/>
      <c r="D160" s="148"/>
      <c r="E160" s="148"/>
      <c r="F160" s="148"/>
      <c r="G160" s="150"/>
      <c r="H160" s="142"/>
      <c r="I160" s="35" t="s">
        <v>383</v>
      </c>
      <c r="J160" s="63" t="s">
        <v>215</v>
      </c>
      <c r="K160" s="144"/>
      <c r="L160" s="140"/>
      <c r="M160" s="92">
        <v>387501324</v>
      </c>
    </row>
    <row r="161" spans="1:13" ht="33" customHeight="1">
      <c r="A161" s="148"/>
      <c r="B161" s="148"/>
      <c r="C161" s="148"/>
      <c r="D161" s="148"/>
      <c r="E161" s="148"/>
      <c r="F161" s="148"/>
      <c r="G161" s="150"/>
      <c r="H161" s="142"/>
      <c r="I161" s="86" t="s">
        <v>375</v>
      </c>
      <c r="J161" s="63" t="s">
        <v>207</v>
      </c>
      <c r="K161" s="77" t="s">
        <v>486</v>
      </c>
      <c r="L161" s="140"/>
      <c r="M161" s="92">
        <v>0</v>
      </c>
    </row>
    <row r="162" spans="1:13" ht="38.25">
      <c r="A162" s="148"/>
      <c r="B162" s="148"/>
      <c r="C162" s="148"/>
      <c r="D162" s="148"/>
      <c r="E162" s="148"/>
      <c r="F162" s="148"/>
      <c r="G162" s="150"/>
      <c r="H162" s="142"/>
      <c r="I162" s="86" t="s">
        <v>376</v>
      </c>
      <c r="J162" s="63" t="s">
        <v>209</v>
      </c>
      <c r="K162" s="77">
        <v>1</v>
      </c>
      <c r="L162" s="140"/>
      <c r="M162" s="92">
        <v>0</v>
      </c>
    </row>
    <row r="163" spans="1:13" ht="25.5">
      <c r="A163" s="148"/>
      <c r="B163" s="148"/>
      <c r="C163" s="148"/>
      <c r="D163" s="148"/>
      <c r="E163" s="148"/>
      <c r="F163" s="148"/>
      <c r="G163" s="150"/>
      <c r="H163" s="142"/>
      <c r="I163" s="86" t="s">
        <v>377</v>
      </c>
      <c r="J163" s="63" t="s">
        <v>147</v>
      </c>
      <c r="K163" s="77" t="s">
        <v>486</v>
      </c>
      <c r="L163" s="140"/>
      <c r="M163" s="92">
        <v>0</v>
      </c>
    </row>
    <row r="164" spans="1:13" ht="38.25">
      <c r="A164" s="148"/>
      <c r="B164" s="148"/>
      <c r="C164" s="148"/>
      <c r="D164" s="148"/>
      <c r="E164" s="148"/>
      <c r="F164" s="148"/>
      <c r="G164" s="150"/>
      <c r="H164" s="142"/>
      <c r="I164" s="86" t="s">
        <v>378</v>
      </c>
      <c r="J164" s="63" t="s">
        <v>147</v>
      </c>
      <c r="K164" s="77" t="s">
        <v>486</v>
      </c>
      <c r="L164" s="140"/>
      <c r="M164" s="92">
        <v>0</v>
      </c>
    </row>
    <row r="165" spans="1:13" ht="25.5">
      <c r="A165" s="148"/>
      <c r="B165" s="148"/>
      <c r="C165" s="148"/>
      <c r="D165" s="148"/>
      <c r="E165" s="148" t="s">
        <v>49</v>
      </c>
      <c r="F165" s="148" t="s">
        <v>45</v>
      </c>
      <c r="G165" s="150">
        <v>15</v>
      </c>
      <c r="H165" s="136" t="s">
        <v>368</v>
      </c>
      <c r="I165" s="35" t="s">
        <v>46</v>
      </c>
      <c r="J165" s="63" t="s">
        <v>215</v>
      </c>
      <c r="K165" s="143">
        <v>15</v>
      </c>
      <c r="L165" s="140"/>
      <c r="M165" s="92">
        <v>397342716</v>
      </c>
    </row>
    <row r="166" spans="1:13" ht="25.5">
      <c r="A166" s="148"/>
      <c r="B166" s="148"/>
      <c r="C166" s="148"/>
      <c r="D166" s="148"/>
      <c r="E166" s="148"/>
      <c r="F166" s="148"/>
      <c r="G166" s="150"/>
      <c r="H166" s="136"/>
      <c r="I166" s="35" t="s">
        <v>47</v>
      </c>
      <c r="J166" s="63" t="s">
        <v>215</v>
      </c>
      <c r="K166" s="144"/>
      <c r="L166" s="140"/>
      <c r="M166" s="92">
        <v>308205276</v>
      </c>
    </row>
    <row r="167" spans="1:13" ht="25.5">
      <c r="A167" s="148"/>
      <c r="B167" s="148"/>
      <c r="C167" s="148"/>
      <c r="D167" s="148"/>
      <c r="E167" s="148" t="s">
        <v>48</v>
      </c>
      <c r="F167" s="148" t="s">
        <v>369</v>
      </c>
      <c r="G167" s="135">
        <v>100</v>
      </c>
      <c r="H167" s="136" t="s">
        <v>477</v>
      </c>
      <c r="I167" s="35" t="s">
        <v>384</v>
      </c>
      <c r="J167" s="63" t="s">
        <v>211</v>
      </c>
      <c r="K167" s="143">
        <v>100</v>
      </c>
      <c r="L167" s="140"/>
      <c r="M167" s="92">
        <v>2597907600</v>
      </c>
    </row>
    <row r="168" spans="1:13" ht="12.75">
      <c r="A168" s="148"/>
      <c r="B168" s="148"/>
      <c r="C168" s="148"/>
      <c r="D168" s="148"/>
      <c r="E168" s="148"/>
      <c r="F168" s="148"/>
      <c r="G168" s="135"/>
      <c r="H168" s="136"/>
      <c r="I168" s="35" t="s">
        <v>385</v>
      </c>
      <c r="J168" s="63" t="s">
        <v>211</v>
      </c>
      <c r="K168" s="192"/>
      <c r="L168" s="140"/>
      <c r="M168" s="92">
        <v>1179774356</v>
      </c>
    </row>
    <row r="169" spans="1:13" ht="25.5">
      <c r="A169" s="148"/>
      <c r="B169" s="148"/>
      <c r="C169" s="148"/>
      <c r="D169" s="148"/>
      <c r="E169" s="148"/>
      <c r="F169" s="148"/>
      <c r="G169" s="135"/>
      <c r="H169" s="136"/>
      <c r="I169" s="35" t="s">
        <v>386</v>
      </c>
      <c r="J169" s="63" t="s">
        <v>211</v>
      </c>
      <c r="K169" s="192"/>
      <c r="L169" s="140"/>
      <c r="M169" s="92">
        <v>1847278268</v>
      </c>
    </row>
    <row r="170" spans="1:13" ht="25.5">
      <c r="A170" s="148"/>
      <c r="B170" s="148"/>
      <c r="C170" s="148"/>
      <c r="D170" s="148"/>
      <c r="E170" s="148"/>
      <c r="F170" s="148"/>
      <c r="G170" s="135"/>
      <c r="H170" s="136"/>
      <c r="I170" s="35" t="s">
        <v>387</v>
      </c>
      <c r="J170" s="63" t="s">
        <v>211</v>
      </c>
      <c r="K170" s="192"/>
      <c r="L170" s="140"/>
      <c r="M170" s="92">
        <v>3601416456</v>
      </c>
    </row>
    <row r="171" spans="1:13" ht="12.75">
      <c r="A171" s="148"/>
      <c r="B171" s="148"/>
      <c r="C171" s="148"/>
      <c r="D171" s="148"/>
      <c r="E171" s="148"/>
      <c r="F171" s="148"/>
      <c r="G171" s="135"/>
      <c r="H171" s="136"/>
      <c r="I171" s="35" t="s">
        <v>388</v>
      </c>
      <c r="J171" s="63" t="s">
        <v>211</v>
      </c>
      <c r="K171" s="192"/>
      <c r="L171" s="140"/>
      <c r="M171" s="92">
        <v>1133204316</v>
      </c>
    </row>
    <row r="172" spans="1:13" ht="25.5">
      <c r="A172" s="148"/>
      <c r="B172" s="148"/>
      <c r="C172" s="148"/>
      <c r="D172" s="148"/>
      <c r="E172" s="148"/>
      <c r="F172" s="148"/>
      <c r="G172" s="135"/>
      <c r="H172" s="136"/>
      <c r="I172" s="98" t="s">
        <v>389</v>
      </c>
      <c r="J172" s="63" t="s">
        <v>211</v>
      </c>
      <c r="K172" s="144"/>
      <c r="L172" s="140"/>
      <c r="M172" s="92">
        <v>794679768</v>
      </c>
    </row>
    <row r="173" spans="1:13" ht="51">
      <c r="A173" s="148"/>
      <c r="B173" s="148"/>
      <c r="C173" s="148"/>
      <c r="D173" s="148"/>
      <c r="E173" s="148"/>
      <c r="F173" s="98" t="s">
        <v>370</v>
      </c>
      <c r="G173" s="118">
        <v>2606</v>
      </c>
      <c r="H173" s="104" t="s">
        <v>371</v>
      </c>
      <c r="I173" s="98" t="s">
        <v>389</v>
      </c>
      <c r="J173" s="63" t="s">
        <v>147</v>
      </c>
      <c r="K173" s="64" t="s">
        <v>488</v>
      </c>
      <c r="L173" s="140"/>
      <c r="M173" s="92">
        <v>0</v>
      </c>
    </row>
    <row r="174" spans="1:13" ht="25.5">
      <c r="A174" s="148"/>
      <c r="B174" s="148"/>
      <c r="C174" s="148"/>
      <c r="D174" s="148"/>
      <c r="E174" s="148"/>
      <c r="F174" s="132" t="s">
        <v>475</v>
      </c>
      <c r="G174" s="135">
        <v>24591</v>
      </c>
      <c r="H174" s="136" t="s">
        <v>372</v>
      </c>
      <c r="I174" s="35" t="s">
        <v>390</v>
      </c>
      <c r="J174" s="63" t="s">
        <v>205</v>
      </c>
      <c r="K174" s="137">
        <v>24591</v>
      </c>
      <c r="L174" s="140"/>
      <c r="M174" s="92">
        <v>3659583438</v>
      </c>
    </row>
    <row r="175" spans="1:13" ht="12.75">
      <c r="A175" s="148"/>
      <c r="B175" s="148"/>
      <c r="C175" s="148"/>
      <c r="D175" s="148"/>
      <c r="E175" s="148"/>
      <c r="F175" s="133"/>
      <c r="G175" s="135"/>
      <c r="H175" s="136"/>
      <c r="I175" s="35" t="s">
        <v>391</v>
      </c>
      <c r="J175" s="63" t="s">
        <v>205</v>
      </c>
      <c r="K175" s="138"/>
      <c r="L175" s="140"/>
      <c r="M175" s="92">
        <v>2121293433</v>
      </c>
    </row>
    <row r="176" spans="1:13" ht="12.75">
      <c r="A176" s="148"/>
      <c r="B176" s="148"/>
      <c r="C176" s="148"/>
      <c r="D176" s="148"/>
      <c r="E176" s="148"/>
      <c r="F176" s="133"/>
      <c r="G176" s="135"/>
      <c r="H176" s="136"/>
      <c r="I176" s="35" t="s">
        <v>392</v>
      </c>
      <c r="J176" s="63" t="s">
        <v>205</v>
      </c>
      <c r="K176" s="138"/>
      <c r="L176" s="140"/>
      <c r="M176" s="92">
        <v>4056555951</v>
      </c>
    </row>
    <row r="177" spans="1:13" ht="12.75">
      <c r="A177" s="148"/>
      <c r="B177" s="148"/>
      <c r="C177" s="148"/>
      <c r="D177" s="148"/>
      <c r="E177" s="148"/>
      <c r="F177" s="133"/>
      <c r="G177" s="135"/>
      <c r="H177" s="136"/>
      <c r="I177" s="35" t="s">
        <v>393</v>
      </c>
      <c r="J177" s="63" t="s">
        <v>205</v>
      </c>
      <c r="K177" s="138"/>
      <c r="L177" s="140"/>
      <c r="M177" s="92">
        <v>1166105220</v>
      </c>
    </row>
    <row r="178" spans="1:13" ht="12.75">
      <c r="A178" s="148"/>
      <c r="B178" s="148"/>
      <c r="C178" s="148"/>
      <c r="D178" s="148"/>
      <c r="E178" s="148"/>
      <c r="F178" s="133"/>
      <c r="G178" s="135"/>
      <c r="H178" s="136"/>
      <c r="I178" s="35" t="s">
        <v>394</v>
      </c>
      <c r="J178" s="63" t="s">
        <v>205</v>
      </c>
      <c r="K178" s="138"/>
      <c r="L178" s="140"/>
      <c r="M178" s="92">
        <v>620258793</v>
      </c>
    </row>
    <row r="179" spans="1:13" ht="25.5">
      <c r="A179" s="148"/>
      <c r="B179" s="148"/>
      <c r="C179" s="148"/>
      <c r="D179" s="148"/>
      <c r="E179" s="148"/>
      <c r="F179" s="134"/>
      <c r="G179" s="135"/>
      <c r="H179" s="136"/>
      <c r="I179" s="35" t="s">
        <v>395</v>
      </c>
      <c r="J179" s="63" t="s">
        <v>205</v>
      </c>
      <c r="K179" s="139"/>
      <c r="L179" s="140"/>
      <c r="M179" s="92">
        <v>781526571</v>
      </c>
    </row>
    <row r="180" spans="1:13" ht="76.5">
      <c r="A180" s="148"/>
      <c r="B180" s="148"/>
      <c r="C180" s="148"/>
      <c r="D180" s="148"/>
      <c r="E180" s="148"/>
      <c r="F180" s="91" t="s">
        <v>189</v>
      </c>
      <c r="G180" s="22">
        <v>23207</v>
      </c>
      <c r="H180" s="94" t="s">
        <v>373</v>
      </c>
      <c r="I180" s="35" t="s">
        <v>396</v>
      </c>
      <c r="J180" s="63" t="s">
        <v>215</v>
      </c>
      <c r="K180" s="64">
        <v>23207</v>
      </c>
      <c r="L180" s="140"/>
      <c r="M180" s="92">
        <v>1221519972</v>
      </c>
    </row>
    <row r="181" spans="1:13" ht="38.25">
      <c r="A181" s="148"/>
      <c r="B181" s="148"/>
      <c r="C181" s="148"/>
      <c r="D181" s="148"/>
      <c r="E181" s="148" t="s">
        <v>50</v>
      </c>
      <c r="F181" s="91" t="s">
        <v>54</v>
      </c>
      <c r="G181" s="20">
        <v>671080556</v>
      </c>
      <c r="H181" s="48" t="s">
        <v>374</v>
      </c>
      <c r="I181" s="35" t="s">
        <v>401</v>
      </c>
      <c r="J181" s="63" t="s">
        <v>147</v>
      </c>
      <c r="K181" s="20">
        <v>671080556</v>
      </c>
      <c r="L181" s="140"/>
      <c r="M181" s="92">
        <v>544564752</v>
      </c>
    </row>
    <row r="182" spans="1:13" ht="25.5" customHeight="1">
      <c r="A182" s="148"/>
      <c r="B182" s="148"/>
      <c r="C182" s="148"/>
      <c r="D182" s="148"/>
      <c r="E182" s="148"/>
      <c r="F182" s="132" t="s">
        <v>444</v>
      </c>
      <c r="G182" s="145">
        <v>15</v>
      </c>
      <c r="H182" s="189" t="s">
        <v>445</v>
      </c>
      <c r="I182" s="35" t="s">
        <v>398</v>
      </c>
      <c r="J182" s="63" t="s">
        <v>147</v>
      </c>
      <c r="K182" s="143">
        <v>15</v>
      </c>
      <c r="L182" s="140"/>
      <c r="M182" s="92">
        <v>6306123840</v>
      </c>
    </row>
    <row r="183" spans="1:13" ht="25.5">
      <c r="A183" s="148"/>
      <c r="B183" s="148"/>
      <c r="C183" s="148"/>
      <c r="D183" s="148"/>
      <c r="E183" s="148"/>
      <c r="F183" s="133"/>
      <c r="G183" s="146"/>
      <c r="H183" s="190"/>
      <c r="I183" s="35" t="s">
        <v>399</v>
      </c>
      <c r="J183" s="63" t="s">
        <v>147</v>
      </c>
      <c r="K183" s="192"/>
      <c r="L183" s="140"/>
      <c r="M183" s="92">
        <v>4016178408</v>
      </c>
    </row>
    <row r="184" spans="1:13" ht="25.5">
      <c r="A184" s="148"/>
      <c r="B184" s="148"/>
      <c r="C184" s="148"/>
      <c r="D184" s="148"/>
      <c r="E184" s="148"/>
      <c r="F184" s="134"/>
      <c r="G184" s="147"/>
      <c r="H184" s="191"/>
      <c r="I184" s="35" t="s">
        <v>400</v>
      </c>
      <c r="J184" s="63" t="s">
        <v>147</v>
      </c>
      <c r="K184" s="144"/>
      <c r="L184" s="140"/>
      <c r="M184" s="92">
        <v>5702891917</v>
      </c>
    </row>
    <row r="185" spans="1:13" ht="51">
      <c r="A185" s="148"/>
      <c r="B185" s="148"/>
      <c r="C185" s="148"/>
      <c r="D185" s="148"/>
      <c r="E185" s="148"/>
      <c r="F185" s="91" t="s">
        <v>190</v>
      </c>
      <c r="G185" s="22">
        <v>12</v>
      </c>
      <c r="H185" s="48" t="s">
        <v>191</v>
      </c>
      <c r="I185" s="35" t="s">
        <v>397</v>
      </c>
      <c r="J185" s="63" t="s">
        <v>147</v>
      </c>
      <c r="K185" s="64">
        <v>12</v>
      </c>
      <c r="L185" s="140"/>
      <c r="M185" s="92">
        <v>1325499132</v>
      </c>
    </row>
    <row r="186" spans="1:13" ht="51">
      <c r="A186" s="148"/>
      <c r="B186" s="148"/>
      <c r="C186" s="148"/>
      <c r="D186" s="148"/>
      <c r="E186" s="148"/>
      <c r="F186" s="91" t="s">
        <v>192</v>
      </c>
      <c r="G186" s="22">
        <v>3</v>
      </c>
      <c r="H186" s="48" t="s">
        <v>193</v>
      </c>
      <c r="I186" s="35" t="s">
        <v>402</v>
      </c>
      <c r="J186" s="63" t="s">
        <v>215</v>
      </c>
      <c r="K186" s="64">
        <v>3</v>
      </c>
      <c r="L186" s="140"/>
      <c r="M186" s="92">
        <v>14814234084</v>
      </c>
    </row>
    <row r="187" spans="1:13" ht="25.5">
      <c r="A187" s="148"/>
      <c r="B187" s="148"/>
      <c r="C187" s="148"/>
      <c r="D187" s="148"/>
      <c r="E187" s="132" t="s">
        <v>58</v>
      </c>
      <c r="F187" s="132" t="s">
        <v>59</v>
      </c>
      <c r="G187" s="145">
        <v>100</v>
      </c>
      <c r="H187" s="141" t="s">
        <v>60</v>
      </c>
      <c r="I187" s="35" t="s">
        <v>405</v>
      </c>
      <c r="J187" s="63" t="s">
        <v>215</v>
      </c>
      <c r="K187" s="143">
        <v>100</v>
      </c>
      <c r="L187" s="140"/>
      <c r="M187" s="92">
        <v>349740144</v>
      </c>
    </row>
    <row r="188" spans="1:13" ht="25.5">
      <c r="A188" s="148"/>
      <c r="B188" s="148"/>
      <c r="C188" s="148"/>
      <c r="D188" s="148"/>
      <c r="E188" s="133"/>
      <c r="F188" s="133"/>
      <c r="G188" s="146"/>
      <c r="H188" s="142"/>
      <c r="I188" s="35" t="s">
        <v>406</v>
      </c>
      <c r="J188" s="63" t="s">
        <v>215</v>
      </c>
      <c r="K188" s="192"/>
      <c r="L188" s="140"/>
      <c r="M188" s="92">
        <v>75892032</v>
      </c>
    </row>
    <row r="189" spans="1:13" ht="38.25">
      <c r="A189" s="148"/>
      <c r="B189" s="148"/>
      <c r="C189" s="148"/>
      <c r="D189" s="148"/>
      <c r="E189" s="133"/>
      <c r="F189" s="133"/>
      <c r="G189" s="146"/>
      <c r="H189" s="142"/>
      <c r="I189" s="35" t="s">
        <v>407</v>
      </c>
      <c r="J189" s="63" t="s">
        <v>215</v>
      </c>
      <c r="K189" s="192"/>
      <c r="L189" s="140"/>
      <c r="M189" s="92">
        <v>102991536</v>
      </c>
    </row>
    <row r="190" spans="1:13" ht="25.5">
      <c r="A190" s="148"/>
      <c r="B190" s="148"/>
      <c r="C190" s="148"/>
      <c r="D190" s="148"/>
      <c r="E190" s="133"/>
      <c r="F190" s="133"/>
      <c r="G190" s="146"/>
      <c r="H190" s="142"/>
      <c r="I190" s="35" t="s">
        <v>408</v>
      </c>
      <c r="J190" s="63" t="s">
        <v>215</v>
      </c>
      <c r="K190" s="192"/>
      <c r="L190" s="140"/>
      <c r="M190" s="92">
        <v>102991536</v>
      </c>
    </row>
    <row r="191" spans="1:13" ht="25.5">
      <c r="A191" s="148"/>
      <c r="B191" s="148"/>
      <c r="C191" s="148"/>
      <c r="D191" s="148"/>
      <c r="E191" s="133"/>
      <c r="F191" s="133"/>
      <c r="G191" s="146"/>
      <c r="H191" s="142"/>
      <c r="I191" s="35" t="s">
        <v>409</v>
      </c>
      <c r="J191" s="63" t="s">
        <v>215</v>
      </c>
      <c r="K191" s="192"/>
      <c r="L191" s="140"/>
      <c r="M191" s="92">
        <v>187377228</v>
      </c>
    </row>
    <row r="192" spans="1:13" ht="38.25">
      <c r="A192" s="148"/>
      <c r="B192" s="148"/>
      <c r="C192" s="148"/>
      <c r="D192" s="148"/>
      <c r="E192" s="134"/>
      <c r="F192" s="134"/>
      <c r="G192" s="147"/>
      <c r="H192" s="149"/>
      <c r="I192" s="35" t="s">
        <v>410</v>
      </c>
      <c r="J192" s="63" t="s">
        <v>215</v>
      </c>
      <c r="K192" s="144"/>
      <c r="L192" s="140"/>
      <c r="M192" s="92">
        <v>63741348</v>
      </c>
    </row>
    <row r="193" spans="1:17" ht="38.25">
      <c r="A193" s="148"/>
      <c r="B193" s="148"/>
      <c r="C193" s="148"/>
      <c r="D193" s="148"/>
      <c r="E193" s="132" t="s">
        <v>55</v>
      </c>
      <c r="F193" s="132" t="s">
        <v>51</v>
      </c>
      <c r="G193" s="145">
        <v>100</v>
      </c>
      <c r="H193" s="141" t="s">
        <v>52</v>
      </c>
      <c r="I193" s="35" t="s">
        <v>53</v>
      </c>
      <c r="J193" s="63" t="s">
        <v>215</v>
      </c>
      <c r="K193" s="143">
        <v>100</v>
      </c>
      <c r="L193" s="140"/>
      <c r="M193" s="92">
        <v>203551788</v>
      </c>
    </row>
    <row r="194" spans="1:17" ht="38.25">
      <c r="A194" s="148"/>
      <c r="B194" s="148"/>
      <c r="C194" s="148"/>
      <c r="D194" s="148"/>
      <c r="E194" s="133"/>
      <c r="F194" s="133"/>
      <c r="G194" s="146"/>
      <c r="H194" s="142"/>
      <c r="I194" s="35" t="s">
        <v>403</v>
      </c>
      <c r="J194" s="63" t="s">
        <v>207</v>
      </c>
      <c r="K194" s="192"/>
      <c r="L194" s="140"/>
      <c r="M194" s="92">
        <v>235657428</v>
      </c>
    </row>
    <row r="195" spans="1:17" ht="38.25">
      <c r="A195" s="148"/>
      <c r="B195" s="148"/>
      <c r="C195" s="148"/>
      <c r="D195" s="148"/>
      <c r="E195" s="134"/>
      <c r="F195" s="134"/>
      <c r="G195" s="147"/>
      <c r="H195" s="149"/>
      <c r="I195" s="35" t="s">
        <v>404</v>
      </c>
      <c r="J195" s="63" t="s">
        <v>268</v>
      </c>
      <c r="K195" s="144"/>
      <c r="L195" s="140"/>
      <c r="M195" s="92">
        <v>152985408</v>
      </c>
    </row>
    <row r="196" spans="1:17" ht="25.5">
      <c r="A196" s="148"/>
      <c r="B196" s="148"/>
      <c r="C196" s="148"/>
      <c r="D196" s="148"/>
      <c r="E196" s="132" t="s">
        <v>56</v>
      </c>
      <c r="F196" s="132" t="s">
        <v>57</v>
      </c>
      <c r="G196" s="145">
        <v>250</v>
      </c>
      <c r="H196" s="141" t="s">
        <v>446</v>
      </c>
      <c r="I196" s="35" t="s">
        <v>411</v>
      </c>
      <c r="J196" s="63" t="s">
        <v>215</v>
      </c>
      <c r="K196" s="143">
        <v>250</v>
      </c>
      <c r="L196" s="140"/>
      <c r="M196" s="92">
        <v>226292892</v>
      </c>
    </row>
    <row r="197" spans="1:17" ht="38.25">
      <c r="A197" s="148"/>
      <c r="B197" s="148"/>
      <c r="C197" s="148"/>
      <c r="D197" s="148"/>
      <c r="E197" s="133"/>
      <c r="F197" s="133"/>
      <c r="G197" s="146"/>
      <c r="H197" s="142"/>
      <c r="I197" s="35" t="s">
        <v>412</v>
      </c>
      <c r="J197" s="63" t="s">
        <v>215</v>
      </c>
      <c r="K197" s="192"/>
      <c r="L197" s="140"/>
      <c r="M197" s="92">
        <v>555577320</v>
      </c>
    </row>
    <row r="198" spans="1:17" ht="25.5">
      <c r="A198" s="148"/>
      <c r="B198" s="148"/>
      <c r="C198" s="148"/>
      <c r="D198" s="148"/>
      <c r="E198" s="134"/>
      <c r="F198" s="134"/>
      <c r="G198" s="147"/>
      <c r="H198" s="149"/>
      <c r="I198" s="35" t="s">
        <v>413</v>
      </c>
      <c r="J198" s="63" t="s">
        <v>215</v>
      </c>
      <c r="K198" s="144"/>
      <c r="L198" s="140"/>
      <c r="M198" s="92">
        <v>102991536</v>
      </c>
    </row>
    <row r="199" spans="1:17" ht="25.5">
      <c r="A199" s="148"/>
      <c r="B199" s="148"/>
      <c r="C199" s="148"/>
      <c r="D199" s="148"/>
      <c r="E199" s="132" t="s">
        <v>64</v>
      </c>
      <c r="F199" s="132" t="s">
        <v>63</v>
      </c>
      <c r="G199" s="145">
        <v>2</v>
      </c>
      <c r="H199" s="141" t="s">
        <v>62</v>
      </c>
      <c r="I199" s="35" t="s">
        <v>414</v>
      </c>
      <c r="J199" s="63" t="s">
        <v>215</v>
      </c>
      <c r="K199" s="143">
        <v>2</v>
      </c>
      <c r="L199" s="140"/>
      <c r="M199" s="92">
        <v>63741348</v>
      </c>
    </row>
    <row r="200" spans="1:17" ht="25.5">
      <c r="A200" s="148"/>
      <c r="B200" s="148"/>
      <c r="C200" s="148"/>
      <c r="D200" s="148"/>
      <c r="E200" s="133"/>
      <c r="F200" s="133"/>
      <c r="G200" s="146"/>
      <c r="H200" s="142"/>
      <c r="I200" s="35" t="s">
        <v>415</v>
      </c>
      <c r="J200" s="63" t="s">
        <v>215</v>
      </c>
      <c r="K200" s="192"/>
      <c r="L200" s="140"/>
      <c r="M200" s="92">
        <v>63741348</v>
      </c>
    </row>
    <row r="201" spans="1:17" ht="25.5">
      <c r="A201" s="148"/>
      <c r="B201" s="148"/>
      <c r="C201" s="148"/>
      <c r="D201" s="148"/>
      <c r="E201" s="134"/>
      <c r="F201" s="134"/>
      <c r="G201" s="147"/>
      <c r="H201" s="149"/>
      <c r="I201" s="35" t="s">
        <v>416</v>
      </c>
      <c r="J201" s="63" t="s">
        <v>215</v>
      </c>
      <c r="K201" s="144"/>
      <c r="L201" s="140"/>
      <c r="M201" s="92">
        <v>63741348</v>
      </c>
    </row>
    <row r="202" spans="1:17" ht="12.75">
      <c r="A202" s="151" t="s">
        <v>155</v>
      </c>
      <c r="B202" s="151"/>
      <c r="C202" s="151"/>
      <c r="D202" s="151"/>
      <c r="E202" s="151"/>
      <c r="F202" s="151"/>
      <c r="G202" s="151"/>
      <c r="H202" s="151"/>
      <c r="I202" s="151"/>
      <c r="J202" s="151"/>
      <c r="K202" s="151"/>
      <c r="L202" s="151"/>
      <c r="M202" s="56">
        <f>SUM(M157:M201)</f>
        <v>63796334933</v>
      </c>
    </row>
    <row r="203" spans="1:17" ht="12.75">
      <c r="A203" s="162" t="s">
        <v>449</v>
      </c>
      <c r="B203" s="162"/>
      <c r="C203" s="162"/>
      <c r="D203" s="162"/>
      <c r="E203" s="162"/>
      <c r="F203" s="162"/>
      <c r="G203" s="162"/>
      <c r="H203" s="162"/>
      <c r="I203" s="162"/>
      <c r="J203" s="162"/>
      <c r="K203" s="162"/>
      <c r="L203" s="162"/>
      <c r="M203" s="162"/>
    </row>
    <row r="204" spans="1:17" ht="12.75">
      <c r="A204" s="254" t="s">
        <v>16</v>
      </c>
      <c r="B204" s="178" t="s">
        <v>222</v>
      </c>
      <c r="C204" s="178"/>
      <c r="D204" s="155" t="s">
        <v>0</v>
      </c>
      <c r="E204" s="155" t="s">
        <v>1</v>
      </c>
      <c r="F204" s="155" t="s">
        <v>2</v>
      </c>
      <c r="G204" s="155" t="s">
        <v>3</v>
      </c>
      <c r="H204" s="155" t="s">
        <v>4</v>
      </c>
      <c r="I204" s="155" t="s">
        <v>5</v>
      </c>
      <c r="J204" s="155" t="s">
        <v>6</v>
      </c>
      <c r="K204" s="155"/>
      <c r="L204" s="155" t="s">
        <v>7</v>
      </c>
      <c r="M204" s="155" t="s">
        <v>8</v>
      </c>
    </row>
    <row r="205" spans="1:17" ht="12.75">
      <c r="A205" s="255"/>
      <c r="B205" s="33" t="s">
        <v>223</v>
      </c>
      <c r="C205" s="33" t="s">
        <v>224</v>
      </c>
      <c r="D205" s="155"/>
      <c r="E205" s="155"/>
      <c r="F205" s="155"/>
      <c r="G205" s="155"/>
      <c r="H205" s="155"/>
      <c r="I205" s="155"/>
      <c r="J205" s="34" t="s">
        <v>17</v>
      </c>
      <c r="K205" s="34" t="s">
        <v>18</v>
      </c>
      <c r="L205" s="155"/>
      <c r="M205" s="155"/>
    </row>
    <row r="206" spans="1:17" ht="63" customHeight="1">
      <c r="A206" s="148" t="s">
        <v>113</v>
      </c>
      <c r="B206" s="132" t="s">
        <v>227</v>
      </c>
      <c r="C206" s="132" t="s">
        <v>274</v>
      </c>
      <c r="D206" s="148" t="s">
        <v>194</v>
      </c>
      <c r="E206" s="148" t="s">
        <v>115</v>
      </c>
      <c r="F206" s="35" t="s">
        <v>195</v>
      </c>
      <c r="G206" s="97">
        <v>33</v>
      </c>
      <c r="H206" s="35" t="s">
        <v>360</v>
      </c>
      <c r="I206" s="35" t="s">
        <v>353</v>
      </c>
      <c r="J206" s="65" t="s">
        <v>147</v>
      </c>
      <c r="K206" s="43">
        <v>33</v>
      </c>
      <c r="L206" s="148" t="s">
        <v>116</v>
      </c>
      <c r="M206" s="92">
        <f>762296717</f>
        <v>762296717</v>
      </c>
    </row>
    <row r="207" spans="1:17" ht="63.75">
      <c r="A207" s="148"/>
      <c r="B207" s="134"/>
      <c r="C207" s="134"/>
      <c r="D207" s="148"/>
      <c r="E207" s="148"/>
      <c r="F207" s="35" t="s">
        <v>351</v>
      </c>
      <c r="G207" s="22">
        <v>19417</v>
      </c>
      <c r="H207" s="27" t="s">
        <v>352</v>
      </c>
      <c r="I207" s="35" t="s">
        <v>196</v>
      </c>
      <c r="J207" s="65" t="s">
        <v>147</v>
      </c>
      <c r="K207" s="36">
        <f>M207/772500</f>
        <v>19417.475728155339</v>
      </c>
      <c r="L207" s="148"/>
      <c r="M207" s="92">
        <v>15000000000</v>
      </c>
    </row>
    <row r="208" spans="1:17" ht="51">
      <c r="A208" s="148"/>
      <c r="B208" s="35" t="s">
        <v>419</v>
      </c>
      <c r="C208" s="35" t="s">
        <v>277</v>
      </c>
      <c r="D208" s="148"/>
      <c r="E208" s="35" t="s">
        <v>114</v>
      </c>
      <c r="F208" s="35" t="s">
        <v>284</v>
      </c>
      <c r="G208" s="88">
        <v>33</v>
      </c>
      <c r="H208" s="27" t="s">
        <v>197</v>
      </c>
      <c r="I208" s="35" t="s">
        <v>313</v>
      </c>
      <c r="J208" s="65" t="s">
        <v>211</v>
      </c>
      <c r="K208" s="43">
        <v>33</v>
      </c>
      <c r="L208" s="148"/>
      <c r="M208" s="92">
        <f>1000000000</f>
        <v>1000000000</v>
      </c>
      <c r="O208" s="80"/>
      <c r="P208" s="80"/>
      <c r="Q208" s="80"/>
    </row>
    <row r="209" spans="1:13" ht="63.75">
      <c r="A209" s="148"/>
      <c r="B209" s="132" t="s">
        <v>286</v>
      </c>
      <c r="C209" s="132" t="s">
        <v>278</v>
      </c>
      <c r="D209" s="148"/>
      <c r="E209" s="148" t="s">
        <v>198</v>
      </c>
      <c r="F209" s="148" t="s">
        <v>285</v>
      </c>
      <c r="G209" s="88">
        <v>60</v>
      </c>
      <c r="H209" s="48" t="s">
        <v>199</v>
      </c>
      <c r="I209" s="35" t="s">
        <v>200</v>
      </c>
      <c r="J209" s="65" t="s">
        <v>147</v>
      </c>
      <c r="K209" s="46">
        <v>60</v>
      </c>
      <c r="L209" s="148"/>
      <c r="M209" s="92">
        <v>0</v>
      </c>
    </row>
    <row r="210" spans="1:13" ht="38.25">
      <c r="A210" s="148"/>
      <c r="B210" s="134"/>
      <c r="C210" s="134"/>
      <c r="D210" s="148"/>
      <c r="E210" s="148"/>
      <c r="F210" s="148"/>
      <c r="G210" s="24">
        <v>36</v>
      </c>
      <c r="H210" s="48" t="s">
        <v>201</v>
      </c>
      <c r="I210" s="40" t="s">
        <v>202</v>
      </c>
      <c r="J210" s="65" t="s">
        <v>147</v>
      </c>
      <c r="K210" s="46">
        <v>36</v>
      </c>
      <c r="L210" s="148"/>
      <c r="M210" s="92">
        <v>0</v>
      </c>
    </row>
    <row r="211" spans="1:13" ht="12.75">
      <c r="A211" s="206" t="s">
        <v>155</v>
      </c>
      <c r="B211" s="206"/>
      <c r="C211" s="206"/>
      <c r="D211" s="206"/>
      <c r="E211" s="206"/>
      <c r="F211" s="206"/>
      <c r="G211" s="206"/>
      <c r="H211" s="206"/>
      <c r="I211" s="206"/>
      <c r="J211" s="206"/>
      <c r="K211" s="206"/>
      <c r="L211" s="206"/>
      <c r="M211" s="56">
        <f>SUM(M206:M210)</f>
        <v>16762296717</v>
      </c>
    </row>
    <row r="212" spans="1:13" s="66" customFormat="1" ht="12.75">
      <c r="A212" s="162" t="s">
        <v>449</v>
      </c>
      <c r="B212" s="162"/>
      <c r="C212" s="162"/>
      <c r="D212" s="162"/>
      <c r="E212" s="162"/>
      <c r="F212" s="162"/>
      <c r="G212" s="162"/>
      <c r="H212" s="162"/>
      <c r="I212" s="162"/>
      <c r="J212" s="162"/>
      <c r="K212" s="162"/>
      <c r="L212" s="162"/>
      <c r="M212" s="162"/>
    </row>
    <row r="213" spans="1:13" ht="12.75">
      <c r="A213" s="178" t="s">
        <v>16</v>
      </c>
      <c r="B213" s="178" t="s">
        <v>222</v>
      </c>
      <c r="C213" s="178"/>
      <c r="D213" s="155" t="s">
        <v>0</v>
      </c>
      <c r="E213" s="155" t="s">
        <v>1</v>
      </c>
      <c r="F213" s="155" t="s">
        <v>2</v>
      </c>
      <c r="G213" s="155" t="s">
        <v>3</v>
      </c>
      <c r="H213" s="155" t="s">
        <v>4</v>
      </c>
      <c r="I213" s="155" t="s">
        <v>5</v>
      </c>
      <c r="J213" s="155" t="s">
        <v>6</v>
      </c>
      <c r="K213" s="155"/>
      <c r="L213" s="155" t="s">
        <v>7</v>
      </c>
      <c r="M213" s="155" t="s">
        <v>8</v>
      </c>
    </row>
    <row r="214" spans="1:13" ht="12.75">
      <c r="A214" s="178"/>
      <c r="B214" s="33" t="s">
        <v>223</v>
      </c>
      <c r="C214" s="33" t="s">
        <v>224</v>
      </c>
      <c r="D214" s="155"/>
      <c r="E214" s="155"/>
      <c r="F214" s="155"/>
      <c r="G214" s="155"/>
      <c r="H214" s="155"/>
      <c r="I214" s="155"/>
      <c r="J214" s="34" t="s">
        <v>17</v>
      </c>
      <c r="K214" s="34" t="s">
        <v>18</v>
      </c>
      <c r="L214" s="155"/>
      <c r="M214" s="155"/>
    </row>
    <row r="215" spans="1:13" ht="25.5" customHeight="1">
      <c r="A215" s="132" t="s">
        <v>19</v>
      </c>
      <c r="B215" s="132" t="s">
        <v>283</v>
      </c>
      <c r="C215" s="132" t="s">
        <v>275</v>
      </c>
      <c r="D215" s="132" t="s">
        <v>65</v>
      </c>
      <c r="E215" s="152" t="s">
        <v>66</v>
      </c>
      <c r="F215" s="84" t="s">
        <v>354</v>
      </c>
      <c r="G215" s="88">
        <v>500</v>
      </c>
      <c r="H215" s="84" t="s">
        <v>452</v>
      </c>
      <c r="I215" s="86" t="s">
        <v>69</v>
      </c>
      <c r="J215" s="88" t="s">
        <v>147</v>
      </c>
      <c r="K215" s="24">
        <v>500</v>
      </c>
      <c r="L215" s="156" t="s">
        <v>82</v>
      </c>
      <c r="M215" s="215">
        <f>336473633+752197652</f>
        <v>1088671285</v>
      </c>
    </row>
    <row r="216" spans="1:13" ht="12.75" customHeight="1">
      <c r="A216" s="133"/>
      <c r="B216" s="133"/>
      <c r="C216" s="133"/>
      <c r="D216" s="133"/>
      <c r="E216" s="153"/>
      <c r="F216" s="207" t="s">
        <v>79</v>
      </c>
      <c r="G216" s="166">
        <v>8</v>
      </c>
      <c r="H216" s="200" t="s">
        <v>323</v>
      </c>
      <c r="I216" s="156" t="s">
        <v>69</v>
      </c>
      <c r="J216" s="208" t="s">
        <v>147</v>
      </c>
      <c r="K216" s="166">
        <v>8</v>
      </c>
      <c r="L216" s="157"/>
      <c r="M216" s="216"/>
    </row>
    <row r="217" spans="1:13" ht="12.75">
      <c r="A217" s="133"/>
      <c r="B217" s="133"/>
      <c r="C217" s="133"/>
      <c r="D217" s="133"/>
      <c r="E217" s="153"/>
      <c r="F217" s="207"/>
      <c r="G217" s="166"/>
      <c r="H217" s="200"/>
      <c r="I217" s="158"/>
      <c r="J217" s="208"/>
      <c r="K217" s="166"/>
      <c r="L217" s="157"/>
      <c r="M217" s="216"/>
    </row>
    <row r="218" spans="1:13" ht="38.25">
      <c r="A218" s="133"/>
      <c r="B218" s="133"/>
      <c r="C218" s="133"/>
      <c r="D218" s="133"/>
      <c r="E218" s="153"/>
      <c r="F218" s="196" t="s">
        <v>78</v>
      </c>
      <c r="G218" s="166">
        <v>5</v>
      </c>
      <c r="H218" s="200" t="s">
        <v>324</v>
      </c>
      <c r="I218" s="47" t="s">
        <v>70</v>
      </c>
      <c r="J218" s="208" t="s">
        <v>147</v>
      </c>
      <c r="K218" s="166">
        <v>5</v>
      </c>
      <c r="L218" s="157"/>
      <c r="M218" s="216"/>
    </row>
    <row r="219" spans="1:13" ht="25.5">
      <c r="A219" s="133"/>
      <c r="B219" s="133"/>
      <c r="C219" s="133"/>
      <c r="D219" s="133"/>
      <c r="E219" s="154"/>
      <c r="F219" s="196"/>
      <c r="G219" s="166"/>
      <c r="H219" s="200"/>
      <c r="I219" s="47" t="s">
        <v>71</v>
      </c>
      <c r="J219" s="208"/>
      <c r="K219" s="166"/>
      <c r="L219" s="157"/>
      <c r="M219" s="217"/>
    </row>
    <row r="220" spans="1:13" ht="38.25">
      <c r="A220" s="133"/>
      <c r="B220" s="133"/>
      <c r="C220" s="133"/>
      <c r="D220" s="133"/>
      <c r="E220" s="196" t="s">
        <v>67</v>
      </c>
      <c r="F220" s="196" t="s">
        <v>74</v>
      </c>
      <c r="G220" s="166">
        <v>50</v>
      </c>
      <c r="H220" s="200" t="s">
        <v>325</v>
      </c>
      <c r="I220" s="47" t="s">
        <v>75</v>
      </c>
      <c r="J220" s="197" t="s">
        <v>147</v>
      </c>
      <c r="K220" s="166">
        <v>50</v>
      </c>
      <c r="L220" s="157"/>
      <c r="M220" s="205">
        <f>320999158+165956282</f>
        <v>486955440</v>
      </c>
    </row>
    <row r="221" spans="1:13" ht="38.25">
      <c r="A221" s="133"/>
      <c r="B221" s="133"/>
      <c r="C221" s="133"/>
      <c r="D221" s="133"/>
      <c r="E221" s="196"/>
      <c r="F221" s="196"/>
      <c r="G221" s="166"/>
      <c r="H221" s="200"/>
      <c r="I221" s="47" t="s">
        <v>347</v>
      </c>
      <c r="J221" s="198"/>
      <c r="K221" s="166"/>
      <c r="L221" s="157"/>
      <c r="M221" s="205"/>
    </row>
    <row r="222" spans="1:13" ht="38.25">
      <c r="A222" s="133"/>
      <c r="B222" s="133"/>
      <c r="C222" s="133"/>
      <c r="D222" s="133"/>
      <c r="E222" s="196" t="s">
        <v>68</v>
      </c>
      <c r="F222" s="38" t="s">
        <v>77</v>
      </c>
      <c r="G222" s="101">
        <v>65</v>
      </c>
      <c r="H222" s="61" t="s">
        <v>326</v>
      </c>
      <c r="I222" s="47" t="s">
        <v>81</v>
      </c>
      <c r="J222" s="58" t="s">
        <v>147</v>
      </c>
      <c r="K222" s="23">
        <v>65</v>
      </c>
      <c r="L222" s="157"/>
      <c r="M222" s="205">
        <f>670008824+1361654898</f>
        <v>2031663722</v>
      </c>
    </row>
    <row r="223" spans="1:13" s="17" customFormat="1" ht="51">
      <c r="A223" s="134"/>
      <c r="B223" s="134"/>
      <c r="C223" s="134"/>
      <c r="D223" s="134"/>
      <c r="E223" s="196"/>
      <c r="F223" s="38" t="s">
        <v>76</v>
      </c>
      <c r="G223" s="101">
        <v>5</v>
      </c>
      <c r="H223" s="61" t="s">
        <v>327</v>
      </c>
      <c r="I223" s="47" t="s">
        <v>80</v>
      </c>
      <c r="J223" s="58" t="s">
        <v>147</v>
      </c>
      <c r="K223" s="23">
        <v>5</v>
      </c>
      <c r="L223" s="158"/>
      <c r="M223" s="205"/>
    </row>
    <row r="224" spans="1:13" ht="12.75">
      <c r="A224" s="202" t="s">
        <v>155</v>
      </c>
      <c r="B224" s="202"/>
      <c r="C224" s="202"/>
      <c r="D224" s="202"/>
      <c r="E224" s="202"/>
      <c r="F224" s="202"/>
      <c r="G224" s="202"/>
      <c r="H224" s="202"/>
      <c r="I224" s="202"/>
      <c r="J224" s="202"/>
      <c r="K224" s="202"/>
      <c r="L224" s="202"/>
      <c r="M224" s="56">
        <f>SUM(M215:M223)</f>
        <v>3607290447</v>
      </c>
    </row>
    <row r="225" spans="1:13" ht="12.75">
      <c r="A225" s="195" t="s">
        <v>479</v>
      </c>
      <c r="B225" s="195"/>
      <c r="C225" s="195"/>
      <c r="D225" s="195"/>
      <c r="E225" s="195"/>
      <c r="F225" s="195"/>
      <c r="G225" s="195"/>
      <c r="H225" s="195"/>
      <c r="I225" s="195"/>
      <c r="J225" s="195"/>
      <c r="K225" s="195"/>
      <c r="L225" s="195"/>
      <c r="M225" s="69">
        <f>M31+M49+M56+M65+M70+M85+M92+M119+M132+M153+M202+M211+M224</f>
        <v>194900337639.01376</v>
      </c>
    </row>
    <row r="226" spans="1:13" ht="12.75">
      <c r="A226" s="194" t="s">
        <v>484</v>
      </c>
      <c r="B226" s="194"/>
      <c r="C226" s="194"/>
      <c r="D226" s="194"/>
      <c r="E226" s="194"/>
      <c r="F226" s="70"/>
      <c r="G226" s="70"/>
      <c r="H226" s="70"/>
      <c r="I226" s="70"/>
      <c r="J226" s="70"/>
      <c r="K226" s="70"/>
      <c r="L226" s="70"/>
      <c r="M226" s="71"/>
    </row>
    <row r="227" spans="1:13" ht="12.75">
      <c r="A227" s="199" t="s">
        <v>478</v>
      </c>
      <c r="B227" s="199"/>
      <c r="C227" s="199"/>
      <c r="D227" s="17"/>
      <c r="E227" s="17"/>
      <c r="F227" s="17"/>
      <c r="G227" s="17"/>
      <c r="H227" s="17"/>
      <c r="I227" s="17"/>
      <c r="J227" s="17"/>
      <c r="K227" s="17"/>
      <c r="L227" s="17"/>
      <c r="M227" s="17"/>
    </row>
    <row r="228" spans="1:13" ht="73.5" customHeight="1">
      <c r="A228" s="203" t="s">
        <v>487</v>
      </c>
      <c r="B228" s="203"/>
      <c r="C228" s="203"/>
      <c r="D228" s="17"/>
      <c r="E228" s="17"/>
      <c r="F228" s="17"/>
      <c r="G228" s="17"/>
      <c r="H228" s="17"/>
      <c r="I228" s="17"/>
      <c r="J228" s="17"/>
      <c r="K228" s="17"/>
      <c r="L228" s="17"/>
      <c r="M228" s="17"/>
    </row>
    <row r="229" spans="1:13" ht="12.75">
      <c r="A229" s="103" t="s">
        <v>489</v>
      </c>
      <c r="B229" s="17"/>
      <c r="C229" s="17"/>
      <c r="D229" s="126"/>
      <c r="E229" s="17"/>
      <c r="F229" s="17"/>
      <c r="G229" s="17"/>
      <c r="H229" s="17"/>
      <c r="I229" s="17"/>
      <c r="J229" s="17"/>
      <c r="K229" s="17"/>
      <c r="L229" s="17"/>
      <c r="M229" s="72"/>
    </row>
    <row r="230" spans="1:13" ht="12.75">
      <c r="A230" s="199" t="s">
        <v>336</v>
      </c>
      <c r="B230" s="199"/>
      <c r="C230" s="199"/>
      <c r="D230" s="199"/>
      <c r="E230" s="17"/>
      <c r="F230" s="17"/>
      <c r="G230" s="17"/>
      <c r="H230" s="17"/>
      <c r="I230" s="17"/>
      <c r="J230" s="17"/>
      <c r="K230" s="17"/>
      <c r="L230" s="17"/>
      <c r="M230" s="72"/>
    </row>
    <row r="231" spans="1:13" ht="12.75">
      <c r="A231" s="85" t="s">
        <v>318</v>
      </c>
      <c r="B231" s="31">
        <f>B234+B235</f>
        <v>230836497250</v>
      </c>
      <c r="C231" s="17"/>
      <c r="D231" s="17"/>
      <c r="E231" s="17"/>
      <c r="F231" s="17"/>
      <c r="G231" s="17"/>
      <c r="H231" s="17"/>
      <c r="I231" s="17"/>
      <c r="J231" s="17"/>
      <c r="K231" s="17"/>
      <c r="L231" s="17"/>
      <c r="M231" s="72"/>
    </row>
    <row r="232" spans="1:13" ht="12.75">
      <c r="A232" s="29" t="s">
        <v>314</v>
      </c>
      <c r="B232" s="18">
        <v>189924931215</v>
      </c>
      <c r="C232" s="17"/>
      <c r="D232" s="17"/>
      <c r="E232" s="17"/>
      <c r="F232" s="17"/>
      <c r="G232" s="17"/>
      <c r="H232" s="17"/>
      <c r="I232" s="17"/>
      <c r="J232" s="17"/>
      <c r="K232" s="17"/>
      <c r="L232" s="17"/>
      <c r="M232" s="17"/>
    </row>
    <row r="233" spans="1:13" ht="12.75">
      <c r="A233" s="29" t="s">
        <v>315</v>
      </c>
      <c r="B233" s="18">
        <v>4975406424</v>
      </c>
      <c r="C233" s="17"/>
      <c r="D233" s="17"/>
      <c r="E233" s="17"/>
      <c r="F233" s="17"/>
      <c r="G233" s="17"/>
      <c r="H233" s="17"/>
      <c r="I233" s="17"/>
      <c r="J233" s="17"/>
      <c r="K233" s="17"/>
      <c r="L233" s="17"/>
      <c r="M233" s="17"/>
    </row>
    <row r="234" spans="1:13" ht="12.75">
      <c r="A234" s="17" t="s">
        <v>316</v>
      </c>
      <c r="B234" s="19">
        <f>SUM(B232:B233)</f>
        <v>194900337639</v>
      </c>
      <c r="C234" s="17"/>
      <c r="D234" s="17"/>
      <c r="E234" s="17"/>
      <c r="F234" s="17"/>
      <c r="G234" s="17"/>
      <c r="H234" s="17"/>
      <c r="I234" s="17"/>
      <c r="J234" s="17"/>
      <c r="K234" s="17"/>
      <c r="L234" s="17"/>
      <c r="M234" s="17"/>
    </row>
    <row r="235" spans="1:13" ht="12.75">
      <c r="A235" s="17" t="s">
        <v>317</v>
      </c>
      <c r="B235" s="18">
        <v>35936159611</v>
      </c>
      <c r="C235" s="17"/>
      <c r="D235" s="17"/>
      <c r="E235" s="17"/>
      <c r="F235" s="17"/>
      <c r="G235" s="17"/>
      <c r="H235" s="17"/>
      <c r="I235" s="17"/>
      <c r="J235" s="17"/>
      <c r="K235" s="17"/>
      <c r="L235" s="17"/>
      <c r="M235" s="17"/>
    </row>
    <row r="236" spans="1:13" ht="30" customHeight="1">
      <c r="A236" s="85" t="s">
        <v>334</v>
      </c>
      <c r="B236" s="30">
        <v>78</v>
      </c>
      <c r="C236" s="17"/>
      <c r="D236" s="17"/>
      <c r="E236" s="17"/>
      <c r="F236" s="17"/>
      <c r="G236" s="17"/>
      <c r="H236" s="17"/>
      <c r="I236" s="17"/>
      <c r="J236" s="17"/>
      <c r="K236" s="17"/>
      <c r="L236" s="17"/>
      <c r="M236" s="17"/>
    </row>
    <row r="237" spans="1:13" ht="12.75">
      <c r="A237" s="29" t="s">
        <v>361</v>
      </c>
      <c r="B237" s="17">
        <v>28</v>
      </c>
      <c r="C237" s="17"/>
      <c r="D237" s="17"/>
      <c r="E237" s="17"/>
      <c r="F237" s="17"/>
      <c r="G237" s="17"/>
      <c r="H237" s="17"/>
      <c r="I237" s="17"/>
      <c r="J237" s="17"/>
      <c r="K237" s="17"/>
      <c r="L237" s="17"/>
      <c r="M237" s="17"/>
    </row>
    <row r="238" spans="1:13" ht="12.75">
      <c r="A238" s="29" t="s">
        <v>335</v>
      </c>
      <c r="B238" s="17">
        <v>50</v>
      </c>
      <c r="C238" s="17"/>
      <c r="D238" s="17"/>
      <c r="E238" s="17"/>
      <c r="F238" s="17"/>
      <c r="G238" s="17"/>
      <c r="H238" s="17"/>
      <c r="I238" s="17"/>
      <c r="J238" s="17"/>
      <c r="K238" s="17"/>
      <c r="L238" s="17"/>
      <c r="M238" s="17"/>
    </row>
    <row r="239" spans="1:13" ht="87.75" customHeight="1">
      <c r="A239" s="252" t="s">
        <v>483</v>
      </c>
      <c r="B239" s="252"/>
      <c r="C239" s="17"/>
      <c r="D239" s="17"/>
      <c r="E239" s="17"/>
      <c r="F239" s="17"/>
      <c r="G239" s="17"/>
      <c r="H239" s="17"/>
      <c r="I239" s="17"/>
      <c r="J239" s="17"/>
      <c r="K239" s="17"/>
      <c r="L239" s="17"/>
      <c r="M239" s="17"/>
    </row>
    <row r="240" spans="1:13" ht="12.75">
      <c r="A240" s="201" t="s">
        <v>476</v>
      </c>
      <c r="B240" s="201"/>
      <c r="C240" s="17"/>
      <c r="D240" s="17"/>
      <c r="E240" s="17"/>
      <c r="F240" s="17"/>
      <c r="G240" s="17"/>
      <c r="H240" s="17"/>
      <c r="I240" s="17"/>
      <c r="J240" s="17"/>
      <c r="K240" s="17"/>
      <c r="L240" s="17"/>
      <c r="M240" s="17"/>
    </row>
    <row r="241" spans="1:13" ht="56.25" customHeight="1">
      <c r="A241" s="253" t="s">
        <v>474</v>
      </c>
      <c r="B241" s="253"/>
      <c r="C241" s="17"/>
      <c r="D241" s="17"/>
      <c r="E241" s="17"/>
      <c r="F241" s="17"/>
      <c r="G241" s="17"/>
      <c r="H241" s="17"/>
      <c r="I241" s="17"/>
      <c r="J241" s="17"/>
      <c r="K241" s="17"/>
      <c r="L241" s="17"/>
      <c r="M241" s="17"/>
    </row>
    <row r="242" spans="1:13" ht="79.5" customHeight="1">
      <c r="A242" s="201" t="s">
        <v>458</v>
      </c>
      <c r="B242" s="201"/>
      <c r="C242" s="17"/>
      <c r="D242" s="17"/>
      <c r="E242" s="17"/>
      <c r="F242" s="17"/>
      <c r="G242" s="17"/>
      <c r="H242" s="17"/>
      <c r="I242" s="17"/>
      <c r="J242" s="17"/>
      <c r="K242" s="17"/>
      <c r="L242" s="17"/>
      <c r="M242" s="17"/>
    </row>
    <row r="243" spans="1:13" ht="12.75">
      <c r="A243" s="193" t="s">
        <v>459</v>
      </c>
      <c r="B243" s="193"/>
      <c r="C243" s="17"/>
      <c r="D243" s="17"/>
      <c r="E243" s="17"/>
      <c r="F243" s="17"/>
      <c r="G243" s="17"/>
      <c r="H243" s="17"/>
      <c r="I243" s="17"/>
      <c r="J243" s="17"/>
      <c r="K243" s="17"/>
      <c r="L243" s="17"/>
      <c r="M243" s="17"/>
    </row>
    <row r="244" spans="1:13" ht="12.75">
      <c r="A244" s="201" t="s">
        <v>460</v>
      </c>
      <c r="B244" s="201"/>
      <c r="C244" s="17"/>
      <c r="D244" s="17"/>
      <c r="E244" s="17"/>
      <c r="F244" s="17"/>
      <c r="G244" s="17"/>
      <c r="H244" s="17"/>
      <c r="I244" s="17"/>
      <c r="J244" s="17"/>
      <c r="K244" s="17"/>
      <c r="L244" s="17"/>
      <c r="M244" s="17"/>
    </row>
    <row r="245" spans="1:13" ht="32.25" customHeight="1">
      <c r="A245" s="187" t="s">
        <v>485</v>
      </c>
      <c r="B245" s="187"/>
      <c r="C245" s="17"/>
      <c r="D245" s="17"/>
      <c r="E245" s="17"/>
      <c r="F245" s="17"/>
      <c r="G245" s="17"/>
      <c r="H245" s="17"/>
      <c r="I245" s="17"/>
      <c r="J245" s="17"/>
      <c r="K245" s="17"/>
      <c r="L245" s="17"/>
      <c r="M245" s="17"/>
    </row>
    <row r="246" spans="1:13" ht="30" customHeight="1">
      <c r="A246" s="17"/>
      <c r="B246" s="17"/>
      <c r="C246" s="17"/>
      <c r="D246" s="17"/>
      <c r="E246" s="17"/>
      <c r="F246" s="17"/>
      <c r="G246" s="17"/>
      <c r="H246" s="17"/>
      <c r="I246" s="17"/>
      <c r="J246" s="17"/>
      <c r="K246" s="17"/>
      <c r="L246" s="17"/>
      <c r="M246" s="17"/>
    </row>
    <row r="247" spans="1:13" ht="30" customHeight="1">
      <c r="A247" s="17"/>
      <c r="B247" s="17"/>
      <c r="C247" s="17"/>
      <c r="D247" s="17"/>
      <c r="E247" s="17"/>
      <c r="F247" s="17"/>
      <c r="G247" s="17"/>
      <c r="H247" s="17"/>
      <c r="I247" s="17"/>
      <c r="J247" s="17"/>
      <c r="K247" s="17"/>
      <c r="L247" s="17"/>
      <c r="M247" s="17"/>
    </row>
    <row r="248" spans="1:13" ht="30" customHeight="1">
      <c r="A248" s="17"/>
      <c r="B248" s="17"/>
      <c r="C248" s="17"/>
      <c r="D248" s="17"/>
      <c r="E248" s="17"/>
      <c r="F248" s="17"/>
      <c r="G248" s="17"/>
      <c r="H248" s="17"/>
      <c r="I248" s="17"/>
      <c r="J248" s="17"/>
      <c r="K248" s="17"/>
      <c r="L248" s="17"/>
      <c r="M248" s="17"/>
    </row>
    <row r="249" spans="1:13" ht="30" customHeight="1">
      <c r="A249" s="17"/>
      <c r="B249" s="17"/>
      <c r="C249" s="17"/>
      <c r="D249" s="17"/>
      <c r="E249" s="17"/>
      <c r="F249" s="17"/>
      <c r="G249" s="17"/>
      <c r="H249" s="17"/>
      <c r="I249" s="17"/>
      <c r="J249" s="17"/>
      <c r="K249" s="17"/>
      <c r="L249" s="17"/>
      <c r="M249" s="17"/>
    </row>
    <row r="250" spans="1:13" ht="30" customHeight="1">
      <c r="A250" s="17"/>
      <c r="B250" s="17"/>
      <c r="C250" s="17"/>
      <c r="D250" s="17"/>
      <c r="E250" s="17"/>
      <c r="F250" s="17"/>
      <c r="G250" s="17"/>
      <c r="H250" s="17"/>
      <c r="I250" s="17"/>
      <c r="J250" s="17"/>
      <c r="K250" s="17"/>
      <c r="L250" s="17"/>
      <c r="M250" s="17"/>
    </row>
    <row r="251" spans="1:13" ht="30" customHeight="1">
      <c r="A251" s="17"/>
      <c r="B251" s="17"/>
      <c r="C251" s="17"/>
      <c r="D251" s="17"/>
      <c r="E251" s="17"/>
      <c r="F251" s="17"/>
      <c r="G251" s="17"/>
      <c r="H251" s="17"/>
      <c r="I251" s="17"/>
      <c r="J251" s="17"/>
      <c r="K251" s="17"/>
      <c r="L251" s="17"/>
      <c r="M251" s="17"/>
    </row>
    <row r="252" spans="1:13" ht="30" customHeight="1">
      <c r="A252" s="17"/>
      <c r="B252" s="17"/>
      <c r="C252" s="17"/>
      <c r="D252" s="17"/>
      <c r="E252" s="17"/>
      <c r="F252" s="17"/>
      <c r="G252" s="17"/>
      <c r="H252" s="17"/>
      <c r="I252" s="17"/>
      <c r="J252" s="17"/>
      <c r="K252" s="17"/>
      <c r="L252" s="17"/>
      <c r="M252" s="17"/>
    </row>
    <row r="253" spans="1:13" ht="30" customHeight="1">
      <c r="A253" s="17"/>
      <c r="B253" s="17"/>
      <c r="C253" s="17"/>
      <c r="D253" s="17"/>
      <c r="E253" s="17"/>
      <c r="F253" s="17"/>
      <c r="G253" s="17"/>
      <c r="H253" s="17"/>
      <c r="I253" s="17"/>
      <c r="J253" s="17"/>
      <c r="K253" s="17"/>
      <c r="L253" s="17"/>
      <c r="M253" s="17"/>
    </row>
    <row r="254" spans="1:13" ht="30" customHeight="1">
      <c r="A254" s="17"/>
      <c r="B254" s="17"/>
      <c r="C254" s="17"/>
      <c r="D254" s="17"/>
      <c r="E254" s="17"/>
      <c r="F254" s="17"/>
      <c r="G254" s="17"/>
      <c r="H254" s="17"/>
      <c r="I254" s="17"/>
      <c r="J254" s="17"/>
      <c r="K254" s="17"/>
      <c r="L254" s="17"/>
      <c r="M254" s="17"/>
    </row>
    <row r="255" spans="1:13" ht="30" customHeight="1">
      <c r="A255" s="17"/>
      <c r="B255" s="17"/>
      <c r="C255" s="17"/>
      <c r="D255" s="17"/>
      <c r="E255" s="17"/>
      <c r="F255" s="17"/>
      <c r="G255" s="17"/>
      <c r="H255" s="17"/>
      <c r="I255" s="17"/>
      <c r="J255" s="17"/>
      <c r="K255" s="17"/>
      <c r="L255" s="17"/>
      <c r="M255" s="17"/>
    </row>
    <row r="256" spans="1:13" ht="30" customHeight="1">
      <c r="A256" s="17"/>
      <c r="B256" s="17"/>
      <c r="C256" s="17"/>
      <c r="D256" s="17"/>
      <c r="E256" s="17"/>
      <c r="F256" s="17"/>
      <c r="G256" s="17"/>
      <c r="H256" s="17"/>
      <c r="I256" s="17"/>
      <c r="J256" s="17"/>
      <c r="K256" s="17"/>
      <c r="L256" s="17"/>
      <c r="M256" s="17"/>
    </row>
    <row r="257" spans="1:13" ht="30" customHeight="1">
      <c r="A257" s="17"/>
      <c r="B257" s="17"/>
      <c r="C257" s="17"/>
      <c r="D257" s="17"/>
      <c r="E257" s="17"/>
      <c r="F257" s="17"/>
      <c r="G257" s="17"/>
      <c r="H257" s="17"/>
      <c r="I257" s="17"/>
      <c r="J257" s="17"/>
      <c r="K257" s="17"/>
      <c r="L257" s="17"/>
      <c r="M257" s="17"/>
    </row>
    <row r="258" spans="1:13" ht="30" customHeight="1">
      <c r="A258" s="17"/>
      <c r="B258" s="17"/>
      <c r="C258" s="17"/>
      <c r="D258" s="17"/>
      <c r="E258" s="17"/>
      <c r="F258" s="17"/>
      <c r="G258" s="17"/>
      <c r="H258" s="17"/>
      <c r="I258" s="17"/>
      <c r="J258" s="17"/>
      <c r="K258" s="17"/>
      <c r="L258" s="17"/>
      <c r="M258" s="17"/>
    </row>
    <row r="259" spans="1:13" ht="30" customHeight="1">
      <c r="A259" s="17"/>
      <c r="B259" s="17"/>
      <c r="C259" s="17"/>
      <c r="D259" s="17"/>
      <c r="E259" s="17"/>
      <c r="F259" s="17"/>
      <c r="G259" s="17"/>
      <c r="H259" s="17"/>
      <c r="I259" s="17"/>
      <c r="J259" s="17"/>
      <c r="K259" s="17"/>
      <c r="L259" s="17"/>
      <c r="M259" s="17"/>
    </row>
    <row r="260" spans="1:13" ht="30" customHeight="1">
      <c r="A260" s="17"/>
      <c r="B260" s="17"/>
      <c r="C260" s="17"/>
      <c r="D260" s="17"/>
      <c r="E260" s="17"/>
      <c r="F260" s="17"/>
      <c r="G260" s="17"/>
      <c r="H260" s="17"/>
      <c r="I260" s="17"/>
      <c r="J260" s="17"/>
      <c r="K260" s="17"/>
      <c r="L260" s="17"/>
      <c r="M260" s="17"/>
    </row>
    <row r="261" spans="1:13" ht="30" customHeight="1">
      <c r="A261" s="17"/>
      <c r="B261" s="17"/>
      <c r="C261" s="17"/>
      <c r="D261" s="17"/>
      <c r="E261" s="17"/>
      <c r="F261" s="17"/>
      <c r="G261" s="17"/>
      <c r="H261" s="17"/>
      <c r="I261" s="17"/>
      <c r="J261" s="17"/>
      <c r="K261" s="17"/>
      <c r="L261" s="17"/>
      <c r="M261" s="17"/>
    </row>
    <row r="262" spans="1:13" ht="30" customHeight="1">
      <c r="A262" s="17"/>
      <c r="B262" s="17"/>
      <c r="C262" s="17"/>
      <c r="D262" s="17"/>
      <c r="E262" s="17"/>
      <c r="F262" s="17"/>
      <c r="G262" s="17"/>
      <c r="H262" s="17"/>
      <c r="I262" s="17"/>
      <c r="J262" s="17"/>
      <c r="K262" s="17"/>
      <c r="L262" s="17"/>
      <c r="M262" s="17"/>
    </row>
    <row r="263" spans="1:13" ht="30" customHeight="1">
      <c r="A263" s="17"/>
      <c r="B263" s="17"/>
      <c r="C263" s="17"/>
      <c r="D263" s="17"/>
      <c r="E263" s="17"/>
      <c r="F263" s="17"/>
      <c r="G263" s="17"/>
      <c r="H263" s="17"/>
      <c r="I263" s="17"/>
      <c r="J263" s="17"/>
      <c r="K263" s="17"/>
      <c r="L263" s="17"/>
      <c r="M263" s="17"/>
    </row>
    <row r="264" spans="1:13" ht="30" customHeight="1">
      <c r="A264" s="17"/>
      <c r="B264" s="17"/>
      <c r="C264" s="17"/>
      <c r="D264" s="17"/>
      <c r="E264" s="17"/>
      <c r="F264" s="17"/>
      <c r="G264" s="17"/>
      <c r="H264" s="17"/>
      <c r="I264" s="17"/>
      <c r="J264" s="17"/>
      <c r="K264" s="17"/>
      <c r="L264" s="17"/>
      <c r="M264" s="17"/>
    </row>
    <row r="265" spans="1:13" ht="30" customHeight="1">
      <c r="A265" s="17"/>
      <c r="B265" s="17"/>
      <c r="C265" s="17"/>
      <c r="D265" s="17"/>
      <c r="E265" s="17"/>
      <c r="F265" s="17"/>
      <c r="G265" s="17"/>
      <c r="H265" s="17"/>
      <c r="I265" s="17"/>
      <c r="J265" s="17"/>
      <c r="K265" s="17"/>
      <c r="L265" s="17"/>
      <c r="M265" s="17"/>
    </row>
    <row r="266" spans="1:13" ht="30" customHeight="1">
      <c r="A266" s="17"/>
      <c r="B266" s="17"/>
      <c r="C266" s="17"/>
      <c r="D266" s="17"/>
      <c r="E266" s="17"/>
      <c r="F266" s="17"/>
      <c r="G266" s="17"/>
      <c r="H266" s="17"/>
      <c r="I266" s="17"/>
      <c r="J266" s="17"/>
      <c r="K266" s="17"/>
      <c r="L266" s="17"/>
      <c r="M266" s="17"/>
    </row>
    <row r="267" spans="1:13" ht="30" customHeight="1">
      <c r="A267" s="17"/>
      <c r="B267" s="17"/>
      <c r="C267" s="17"/>
      <c r="D267" s="17"/>
      <c r="E267" s="17"/>
      <c r="F267" s="17"/>
      <c r="G267" s="17"/>
      <c r="H267" s="17"/>
      <c r="I267" s="17"/>
      <c r="J267" s="17"/>
      <c r="K267" s="17"/>
      <c r="L267" s="17"/>
      <c r="M267" s="17"/>
    </row>
    <row r="268" spans="1:13" ht="30" customHeight="1">
      <c r="A268" s="17"/>
      <c r="B268" s="17"/>
      <c r="C268" s="17"/>
      <c r="D268" s="17"/>
      <c r="E268" s="17"/>
      <c r="F268" s="17"/>
      <c r="G268" s="17"/>
      <c r="H268" s="17"/>
      <c r="I268" s="17"/>
      <c r="J268" s="17"/>
      <c r="K268" s="17"/>
      <c r="L268" s="17"/>
      <c r="M268" s="17"/>
    </row>
    <row r="269" spans="1:13" ht="30" customHeight="1">
      <c r="A269" s="17"/>
      <c r="B269" s="17"/>
      <c r="C269" s="17"/>
      <c r="D269" s="17"/>
      <c r="E269" s="17"/>
      <c r="F269" s="17"/>
      <c r="G269" s="17"/>
      <c r="H269" s="17"/>
      <c r="I269" s="17"/>
      <c r="J269" s="17"/>
      <c r="K269" s="17"/>
      <c r="L269" s="17"/>
      <c r="M269" s="17"/>
    </row>
    <row r="270" spans="1:13" ht="30" customHeight="1">
      <c r="A270" s="17"/>
    </row>
    <row r="271" spans="1:13" ht="30" customHeight="1">
      <c r="A271" s="17"/>
    </row>
    <row r="272" spans="1:13" ht="30" customHeight="1">
      <c r="A272" s="17"/>
    </row>
    <row r="273" spans="1:1" ht="30" customHeight="1">
      <c r="A273" s="17"/>
    </row>
    <row r="274" spans="1:1" ht="30" customHeight="1">
      <c r="A274" s="17"/>
    </row>
    <row r="275" spans="1:1" ht="30" customHeight="1">
      <c r="A275" s="17"/>
    </row>
    <row r="276" spans="1:1" ht="30" customHeight="1">
      <c r="A276" s="17"/>
    </row>
    <row r="277" spans="1:1" ht="30" customHeight="1">
      <c r="A277" s="17"/>
    </row>
    <row r="278" spans="1:1" ht="30" customHeight="1">
      <c r="A278" s="17"/>
    </row>
    <row r="279" spans="1:1" ht="30" customHeight="1">
      <c r="A279" s="17"/>
    </row>
    <row r="280" spans="1:1" ht="30" customHeight="1">
      <c r="A280" s="17"/>
    </row>
    <row r="281" spans="1:1" ht="30" customHeight="1">
      <c r="A281" s="17"/>
    </row>
    <row r="282" spans="1:1" ht="30" customHeight="1">
      <c r="A282" s="17"/>
    </row>
    <row r="283" spans="1:1" ht="30" customHeight="1">
      <c r="A283" s="17"/>
    </row>
    <row r="284" spans="1:1" ht="30" customHeight="1">
      <c r="A284" s="17"/>
    </row>
    <row r="285" spans="1:1" ht="30" customHeight="1">
      <c r="A285" s="17"/>
    </row>
    <row r="286" spans="1:1" ht="30" customHeight="1">
      <c r="A286" s="17"/>
    </row>
    <row r="287" spans="1:1" ht="30" customHeight="1">
      <c r="A287" s="17"/>
    </row>
    <row r="288" spans="1:1" ht="30" customHeight="1">
      <c r="A288" s="17"/>
    </row>
    <row r="289" spans="1:1" ht="30" customHeight="1">
      <c r="A289" s="17"/>
    </row>
    <row r="290" spans="1:1" ht="30" customHeight="1">
      <c r="A290" s="17"/>
    </row>
    <row r="291" spans="1:1" ht="30" customHeight="1">
      <c r="A291" s="17"/>
    </row>
    <row r="292" spans="1:1" ht="30" customHeight="1">
      <c r="A292" s="17"/>
    </row>
    <row r="293" spans="1:1" ht="30" customHeight="1">
      <c r="A293" s="17"/>
    </row>
    <row r="294" spans="1:1" ht="30" customHeight="1">
      <c r="A294" s="17"/>
    </row>
    <row r="295" spans="1:1" ht="30" customHeight="1">
      <c r="A295" s="17"/>
    </row>
    <row r="296" spans="1:1" ht="30" customHeight="1">
      <c r="A296" s="17"/>
    </row>
    <row r="297" spans="1:1" ht="30" customHeight="1">
      <c r="A297" s="17"/>
    </row>
    <row r="298" spans="1:1" ht="30" customHeight="1">
      <c r="A298" s="17"/>
    </row>
    <row r="299" spans="1:1" ht="30" customHeight="1">
      <c r="A299" s="17"/>
    </row>
    <row r="300" spans="1:1" ht="30" customHeight="1">
      <c r="A300" s="17"/>
    </row>
    <row r="301" spans="1:1" ht="30" customHeight="1">
      <c r="A301" s="17"/>
    </row>
    <row r="302" spans="1:1" ht="30" customHeight="1">
      <c r="A302" s="17"/>
    </row>
    <row r="303" spans="1:1" ht="30" customHeight="1">
      <c r="A303" s="17"/>
    </row>
    <row r="304" spans="1:1" ht="30" customHeight="1">
      <c r="A304" s="17"/>
    </row>
    <row r="305" spans="1:1" ht="30" customHeight="1">
      <c r="A305" s="17"/>
    </row>
    <row r="306" spans="1:1" ht="30" customHeight="1">
      <c r="A306" s="17"/>
    </row>
    <row r="307" spans="1:1" ht="30" customHeight="1">
      <c r="A307" s="17"/>
    </row>
    <row r="308" spans="1:1" ht="30" customHeight="1">
      <c r="A308" s="17"/>
    </row>
    <row r="309" spans="1:1" ht="30" customHeight="1">
      <c r="A309" s="17"/>
    </row>
    <row r="310" spans="1:1" ht="30" customHeight="1">
      <c r="A310" s="17"/>
    </row>
    <row r="311" spans="1:1" ht="30" customHeight="1">
      <c r="A311" s="17"/>
    </row>
    <row r="312" spans="1:1" ht="30" customHeight="1">
      <c r="A312" s="17"/>
    </row>
    <row r="313" spans="1:1" ht="30" customHeight="1">
      <c r="A313" s="17"/>
    </row>
    <row r="314" spans="1:1" ht="30" customHeight="1">
      <c r="A314" s="17"/>
    </row>
    <row r="315" spans="1:1" ht="30" customHeight="1">
      <c r="A315" s="17"/>
    </row>
    <row r="316" spans="1:1" ht="30" customHeight="1">
      <c r="A316" s="17"/>
    </row>
    <row r="317" spans="1:1" ht="30" customHeight="1">
      <c r="A317" s="17"/>
    </row>
    <row r="318" spans="1:1" ht="30" customHeight="1">
      <c r="A318" s="17"/>
    </row>
    <row r="319" spans="1:1" ht="30" customHeight="1">
      <c r="A319" s="17"/>
    </row>
    <row r="320" spans="1:1" ht="30" customHeight="1">
      <c r="A320" s="17"/>
    </row>
    <row r="321" spans="1:1" ht="30" customHeight="1">
      <c r="A321" s="17"/>
    </row>
    <row r="322" spans="1:1" ht="30" customHeight="1">
      <c r="A322" s="17"/>
    </row>
    <row r="323" spans="1:1" ht="30" customHeight="1">
      <c r="A323" s="17"/>
    </row>
    <row r="324" spans="1:1" ht="30" customHeight="1">
      <c r="A324" s="17"/>
    </row>
    <row r="325" spans="1:1" ht="30" customHeight="1">
      <c r="A325" s="17"/>
    </row>
    <row r="326" spans="1:1" ht="30" customHeight="1">
      <c r="A326" s="17"/>
    </row>
    <row r="327" spans="1:1" ht="30" customHeight="1">
      <c r="A327" s="17"/>
    </row>
    <row r="328" spans="1:1" ht="30" customHeight="1">
      <c r="A328" s="17"/>
    </row>
    <row r="329" spans="1:1" ht="30" customHeight="1">
      <c r="A329" s="17"/>
    </row>
    <row r="330" spans="1:1" ht="30" customHeight="1">
      <c r="A330" s="17"/>
    </row>
    <row r="331" spans="1:1" ht="30" customHeight="1">
      <c r="A331" s="17"/>
    </row>
    <row r="332" spans="1:1" ht="30" customHeight="1">
      <c r="A332" s="17"/>
    </row>
    <row r="333" spans="1:1" ht="30" customHeight="1">
      <c r="A333" s="17"/>
    </row>
    <row r="334" spans="1:1" ht="30" customHeight="1">
      <c r="A334" s="17"/>
    </row>
    <row r="335" spans="1:1" ht="30" customHeight="1">
      <c r="A335" s="17"/>
    </row>
    <row r="336" spans="1:1" ht="30" customHeight="1">
      <c r="A336" s="17"/>
    </row>
    <row r="337" spans="1:1" ht="30" customHeight="1">
      <c r="A337" s="17"/>
    </row>
    <row r="338" spans="1:1" ht="30" customHeight="1">
      <c r="A338" s="17"/>
    </row>
    <row r="339" spans="1:1" ht="30" customHeight="1">
      <c r="A339" s="17"/>
    </row>
    <row r="340" spans="1:1" ht="30" customHeight="1">
      <c r="A340" s="17"/>
    </row>
    <row r="341" spans="1:1" ht="30" customHeight="1">
      <c r="A341" s="17"/>
    </row>
    <row r="342" spans="1:1" ht="30" customHeight="1">
      <c r="A342" s="17"/>
    </row>
    <row r="343" spans="1:1" ht="30" customHeight="1">
      <c r="A343" s="17"/>
    </row>
    <row r="344" spans="1:1" ht="30" customHeight="1">
      <c r="A344" s="17"/>
    </row>
    <row r="345" spans="1:1" ht="30" customHeight="1">
      <c r="A345" s="17"/>
    </row>
    <row r="346" spans="1:1" ht="30" customHeight="1">
      <c r="A346" s="17"/>
    </row>
    <row r="347" spans="1:1" ht="30" customHeight="1">
      <c r="A347" s="17"/>
    </row>
    <row r="348" spans="1:1" ht="30" customHeight="1">
      <c r="A348" s="17"/>
    </row>
    <row r="349" spans="1:1" ht="30" customHeight="1">
      <c r="A349" s="17"/>
    </row>
    <row r="350" spans="1:1" ht="30" customHeight="1">
      <c r="A350" s="17"/>
    </row>
    <row r="351" spans="1:1" ht="30" customHeight="1">
      <c r="A351" s="17"/>
    </row>
    <row r="352" spans="1:1" ht="30" customHeight="1">
      <c r="A352" s="17"/>
    </row>
    <row r="353" spans="1:1" ht="30" customHeight="1">
      <c r="A353" s="17"/>
    </row>
    <row r="354" spans="1:1" ht="30" customHeight="1">
      <c r="A354" s="17"/>
    </row>
    <row r="355" spans="1:1" ht="30" customHeight="1">
      <c r="A355" s="17"/>
    </row>
    <row r="356" spans="1:1" ht="30" customHeight="1">
      <c r="A356" s="17"/>
    </row>
    <row r="357" spans="1:1" ht="30" customHeight="1">
      <c r="A357" s="17"/>
    </row>
    <row r="358" spans="1:1" ht="30" customHeight="1">
      <c r="A358" s="17"/>
    </row>
    <row r="359" spans="1:1" ht="30" customHeight="1">
      <c r="A359" s="17"/>
    </row>
    <row r="360" spans="1:1" ht="30" customHeight="1">
      <c r="A360" s="17"/>
    </row>
    <row r="361" spans="1:1" ht="30" customHeight="1">
      <c r="A361" s="17"/>
    </row>
    <row r="362" spans="1:1" ht="30" customHeight="1">
      <c r="A362" s="17"/>
    </row>
    <row r="363" spans="1:1" ht="30" customHeight="1">
      <c r="A363" s="17"/>
    </row>
    <row r="364" spans="1:1" ht="30" customHeight="1">
      <c r="A364" s="17"/>
    </row>
    <row r="365" spans="1:1" ht="30" customHeight="1">
      <c r="A365" s="17"/>
    </row>
    <row r="366" spans="1:1" ht="30" customHeight="1">
      <c r="A366" s="17"/>
    </row>
    <row r="367" spans="1:1" ht="30" customHeight="1">
      <c r="A367" s="17"/>
    </row>
    <row r="368" spans="1:1" ht="30" customHeight="1">
      <c r="A368" s="17"/>
    </row>
    <row r="369" spans="1:1" ht="30" customHeight="1">
      <c r="A369" s="17"/>
    </row>
    <row r="370" spans="1:1" ht="30" customHeight="1">
      <c r="A370" s="17"/>
    </row>
    <row r="371" spans="1:1" ht="30" customHeight="1">
      <c r="A371" s="17"/>
    </row>
    <row r="372" spans="1:1" ht="30" customHeight="1">
      <c r="A372" s="17"/>
    </row>
    <row r="373" spans="1:1" ht="30" customHeight="1">
      <c r="A373" s="17"/>
    </row>
    <row r="374" spans="1:1" ht="30" customHeight="1">
      <c r="A374" s="17"/>
    </row>
    <row r="375" spans="1:1" ht="30" customHeight="1">
      <c r="A375" s="17"/>
    </row>
    <row r="376" spans="1:1" ht="30" customHeight="1">
      <c r="A376" s="17"/>
    </row>
    <row r="377" spans="1:1" ht="30" customHeight="1">
      <c r="A377" s="17"/>
    </row>
    <row r="378" spans="1:1" ht="30" customHeight="1">
      <c r="A378" s="17"/>
    </row>
    <row r="379" spans="1:1" ht="30" customHeight="1">
      <c r="A379" s="17"/>
    </row>
    <row r="380" spans="1:1" ht="30" customHeight="1">
      <c r="A380" s="17"/>
    </row>
    <row r="381" spans="1:1" ht="30" customHeight="1">
      <c r="A381" s="17"/>
    </row>
    <row r="382" spans="1:1" ht="30" customHeight="1">
      <c r="A382" s="17"/>
    </row>
    <row r="383" spans="1:1" ht="30" customHeight="1">
      <c r="A383" s="17"/>
    </row>
    <row r="384" spans="1:1" ht="30" customHeight="1">
      <c r="A384" s="17"/>
    </row>
    <row r="385" spans="1:1" ht="30" customHeight="1">
      <c r="A385" s="17"/>
    </row>
    <row r="386" spans="1:1" ht="30" customHeight="1">
      <c r="A386" s="17"/>
    </row>
    <row r="387" spans="1:1" ht="30" customHeight="1">
      <c r="A387" s="17"/>
    </row>
    <row r="388" spans="1:1" ht="30" customHeight="1">
      <c r="A388" s="17"/>
    </row>
    <row r="389" spans="1:1" ht="30" customHeight="1">
      <c r="A389" s="17"/>
    </row>
    <row r="390" spans="1:1" ht="30" customHeight="1">
      <c r="A390" s="17"/>
    </row>
    <row r="391" spans="1:1" ht="30" customHeight="1">
      <c r="A391" s="17"/>
    </row>
    <row r="392" spans="1:1" ht="30" customHeight="1">
      <c r="A392" s="17"/>
    </row>
    <row r="393" spans="1:1" ht="30" customHeight="1">
      <c r="A393" s="17"/>
    </row>
    <row r="394" spans="1:1" ht="30" customHeight="1">
      <c r="A394" s="17"/>
    </row>
    <row r="395" spans="1:1" ht="30" customHeight="1">
      <c r="A395" s="17"/>
    </row>
    <row r="396" spans="1:1" ht="30" customHeight="1">
      <c r="A396" s="17"/>
    </row>
    <row r="397" spans="1:1" ht="30" customHeight="1">
      <c r="A397" s="17"/>
    </row>
    <row r="398" spans="1:1" ht="30" customHeight="1">
      <c r="A398" s="17"/>
    </row>
    <row r="399" spans="1:1" ht="30" customHeight="1">
      <c r="A399" s="17"/>
    </row>
    <row r="400" spans="1:1" ht="30" customHeight="1">
      <c r="A400" s="17"/>
    </row>
    <row r="401" spans="1:1" ht="30" customHeight="1">
      <c r="A401" s="17"/>
    </row>
    <row r="402" spans="1:1" ht="30" customHeight="1">
      <c r="A402" s="17"/>
    </row>
    <row r="403" spans="1:1" ht="30" customHeight="1">
      <c r="A403" s="17"/>
    </row>
    <row r="404" spans="1:1" ht="30" customHeight="1">
      <c r="A404" s="17"/>
    </row>
    <row r="405" spans="1:1" ht="30" customHeight="1">
      <c r="A405" s="17"/>
    </row>
    <row r="406" spans="1:1" ht="30" customHeight="1">
      <c r="A406" s="17"/>
    </row>
    <row r="407" spans="1:1" ht="30" customHeight="1">
      <c r="A407" s="17"/>
    </row>
    <row r="408" spans="1:1" ht="30" customHeight="1">
      <c r="A408" s="17"/>
    </row>
    <row r="409" spans="1:1" ht="30" customHeight="1">
      <c r="A409" s="17"/>
    </row>
    <row r="410" spans="1:1" ht="30" customHeight="1">
      <c r="A410" s="17"/>
    </row>
    <row r="411" spans="1:1" ht="30" customHeight="1">
      <c r="A411" s="17"/>
    </row>
    <row r="412" spans="1:1" ht="30" customHeight="1">
      <c r="A412" s="17"/>
    </row>
    <row r="413" spans="1:1" ht="30" customHeight="1">
      <c r="A413" s="17"/>
    </row>
    <row r="414" spans="1:1" ht="30" customHeight="1">
      <c r="A414" s="17"/>
    </row>
    <row r="415" spans="1:1" ht="30" customHeight="1">
      <c r="A415" s="17"/>
    </row>
    <row r="416" spans="1:1" ht="30" customHeight="1">
      <c r="A416" s="17"/>
    </row>
    <row r="417" spans="1:1" ht="30" customHeight="1">
      <c r="A417" s="17"/>
    </row>
    <row r="418" spans="1:1" ht="30" customHeight="1">
      <c r="A418" s="17"/>
    </row>
    <row r="419" spans="1:1" ht="30" customHeight="1">
      <c r="A419" s="17"/>
    </row>
    <row r="420" spans="1:1" ht="30" customHeight="1">
      <c r="A420" s="17"/>
    </row>
    <row r="421" spans="1:1" ht="30" customHeight="1">
      <c r="A421" s="17"/>
    </row>
    <row r="422" spans="1:1" ht="30" customHeight="1">
      <c r="A422" s="17"/>
    </row>
    <row r="423" spans="1:1" ht="30" customHeight="1">
      <c r="A423" s="17"/>
    </row>
    <row r="424" spans="1:1" ht="30" customHeight="1">
      <c r="A424" s="17"/>
    </row>
    <row r="425" spans="1:1" ht="30" customHeight="1">
      <c r="A425" s="17"/>
    </row>
    <row r="426" spans="1:1" ht="30" customHeight="1">
      <c r="A426" s="17"/>
    </row>
    <row r="427" spans="1:1" ht="30" customHeight="1">
      <c r="A427" s="17"/>
    </row>
    <row r="428" spans="1:1" ht="30" customHeight="1">
      <c r="A428" s="17"/>
    </row>
    <row r="429" spans="1:1" ht="30" customHeight="1">
      <c r="A429" s="17"/>
    </row>
    <row r="430" spans="1:1" ht="30" customHeight="1">
      <c r="A430" s="17"/>
    </row>
    <row r="431" spans="1:1" ht="30" customHeight="1">
      <c r="A431" s="17"/>
    </row>
    <row r="432" spans="1:1" ht="30" customHeight="1">
      <c r="A432" s="17"/>
    </row>
    <row r="433" spans="1:1" ht="30" customHeight="1">
      <c r="A433" s="17"/>
    </row>
    <row r="434" spans="1:1" ht="30" customHeight="1">
      <c r="A434" s="17"/>
    </row>
    <row r="435" spans="1:1" ht="30" customHeight="1">
      <c r="A435" s="17"/>
    </row>
    <row r="436" spans="1:1" ht="30" customHeight="1">
      <c r="A436" s="17"/>
    </row>
    <row r="437" spans="1:1" ht="30" customHeight="1">
      <c r="A437" s="17"/>
    </row>
    <row r="438" spans="1:1" ht="30" customHeight="1">
      <c r="A438" s="17"/>
    </row>
    <row r="439" spans="1:1" ht="30" customHeight="1">
      <c r="A439" s="17"/>
    </row>
    <row r="440" spans="1:1" ht="30" customHeight="1">
      <c r="A440" s="17"/>
    </row>
    <row r="441" spans="1:1" ht="30" customHeight="1">
      <c r="A441" s="17"/>
    </row>
    <row r="442" spans="1:1" ht="30" customHeight="1">
      <c r="A442" s="17"/>
    </row>
    <row r="443" spans="1:1" ht="30" customHeight="1">
      <c r="A443" s="17"/>
    </row>
    <row r="444" spans="1:1" ht="30" customHeight="1">
      <c r="A444" s="17"/>
    </row>
    <row r="445" spans="1:1" ht="30" customHeight="1">
      <c r="A445" s="17"/>
    </row>
    <row r="446" spans="1:1" ht="30" customHeight="1">
      <c r="A446" s="17"/>
    </row>
    <row r="447" spans="1:1" ht="30" customHeight="1">
      <c r="A447" s="17"/>
    </row>
    <row r="448" spans="1:1" ht="30" customHeight="1">
      <c r="A448" s="17"/>
    </row>
    <row r="449" spans="1:1" ht="30" customHeight="1">
      <c r="A449" s="17"/>
    </row>
    <row r="450" spans="1:1" ht="30" customHeight="1">
      <c r="A450" s="17"/>
    </row>
    <row r="451" spans="1:1" ht="30" customHeight="1">
      <c r="A451" s="17"/>
    </row>
    <row r="452" spans="1:1" ht="30" customHeight="1">
      <c r="A452" s="17"/>
    </row>
    <row r="453" spans="1:1" ht="30" customHeight="1">
      <c r="A453" s="17"/>
    </row>
    <row r="454" spans="1:1" ht="30" customHeight="1">
      <c r="A454" s="17"/>
    </row>
    <row r="455" spans="1:1" ht="30" customHeight="1">
      <c r="A455" s="17"/>
    </row>
    <row r="456" spans="1:1" ht="30" customHeight="1">
      <c r="A456" s="17"/>
    </row>
    <row r="457" spans="1:1" ht="30" customHeight="1">
      <c r="A457" s="17"/>
    </row>
    <row r="458" spans="1:1" ht="30" customHeight="1">
      <c r="A458" s="17"/>
    </row>
    <row r="459" spans="1:1" ht="30" customHeight="1">
      <c r="A459" s="17"/>
    </row>
    <row r="460" spans="1:1" ht="30" customHeight="1">
      <c r="A460" s="17"/>
    </row>
    <row r="461" spans="1:1" ht="30" customHeight="1">
      <c r="A461" s="17"/>
    </row>
    <row r="462" spans="1:1" ht="30" customHeight="1">
      <c r="A462" s="17"/>
    </row>
    <row r="463" spans="1:1" ht="30" customHeight="1">
      <c r="A463" s="17"/>
    </row>
    <row r="464" spans="1:1" ht="30" customHeight="1">
      <c r="A464" s="17"/>
    </row>
    <row r="465" spans="1:1" ht="30" customHeight="1">
      <c r="A465" s="17"/>
    </row>
    <row r="466" spans="1:1" ht="30" customHeight="1">
      <c r="A466" s="17"/>
    </row>
    <row r="467" spans="1:1" ht="30" customHeight="1">
      <c r="A467" s="17"/>
    </row>
    <row r="468" spans="1:1" ht="30" customHeight="1">
      <c r="A468" s="17"/>
    </row>
    <row r="469" spans="1:1" ht="30" customHeight="1">
      <c r="A469" s="17"/>
    </row>
    <row r="470" spans="1:1" ht="30" customHeight="1">
      <c r="A470" s="17"/>
    </row>
    <row r="471" spans="1:1" ht="30" customHeight="1">
      <c r="A471" s="17"/>
    </row>
    <row r="472" spans="1:1" ht="30" customHeight="1">
      <c r="A472" s="17"/>
    </row>
    <row r="473" spans="1:1" ht="30" customHeight="1">
      <c r="A473" s="17"/>
    </row>
    <row r="474" spans="1:1" ht="30" customHeight="1">
      <c r="A474" s="17"/>
    </row>
    <row r="475" spans="1:1" ht="30" customHeight="1">
      <c r="A475" s="17"/>
    </row>
    <row r="476" spans="1:1" ht="30" customHeight="1">
      <c r="A476" s="17"/>
    </row>
    <row r="477" spans="1:1" ht="30" customHeight="1">
      <c r="A477" s="17"/>
    </row>
    <row r="478" spans="1:1" ht="30" customHeight="1">
      <c r="A478" s="17"/>
    </row>
    <row r="479" spans="1:1" ht="30" customHeight="1">
      <c r="A479" s="17"/>
    </row>
    <row r="480" spans="1:1" ht="30" customHeight="1">
      <c r="A480" s="17"/>
    </row>
    <row r="481" spans="1:1" ht="30" customHeight="1">
      <c r="A481" s="17"/>
    </row>
    <row r="482" spans="1:1" ht="30" customHeight="1">
      <c r="A482" s="17"/>
    </row>
    <row r="483" spans="1:1" ht="30" customHeight="1">
      <c r="A483" s="17"/>
    </row>
    <row r="484" spans="1:1" ht="30" customHeight="1">
      <c r="A484" s="17"/>
    </row>
    <row r="485" spans="1:1" ht="30" customHeight="1">
      <c r="A485" s="17"/>
    </row>
    <row r="486" spans="1:1" ht="30" customHeight="1">
      <c r="A486" s="17"/>
    </row>
    <row r="487" spans="1:1" ht="30" customHeight="1">
      <c r="A487" s="17"/>
    </row>
    <row r="488" spans="1:1" ht="30" customHeight="1">
      <c r="A488" s="17"/>
    </row>
    <row r="489" spans="1:1" ht="30" customHeight="1">
      <c r="A489" s="17"/>
    </row>
    <row r="490" spans="1:1" ht="30" customHeight="1">
      <c r="A490" s="17"/>
    </row>
    <row r="491" spans="1:1" ht="30" customHeight="1">
      <c r="A491" s="17"/>
    </row>
    <row r="492" spans="1:1" ht="30" customHeight="1">
      <c r="A492" s="17"/>
    </row>
    <row r="493" spans="1:1" ht="30" customHeight="1">
      <c r="A493" s="17"/>
    </row>
    <row r="494" spans="1:1" ht="30" customHeight="1">
      <c r="A494" s="17"/>
    </row>
    <row r="495" spans="1:1" ht="30" customHeight="1">
      <c r="A495" s="17"/>
    </row>
    <row r="496" spans="1:1" ht="30" customHeight="1">
      <c r="A496" s="17"/>
    </row>
    <row r="497" spans="1:1" ht="30" customHeight="1">
      <c r="A497" s="17"/>
    </row>
    <row r="498" spans="1:1" ht="30" customHeight="1">
      <c r="A498" s="17"/>
    </row>
    <row r="499" spans="1:1" ht="30" customHeight="1">
      <c r="A499" s="17"/>
    </row>
    <row r="500" spans="1:1" ht="30" customHeight="1">
      <c r="A500" s="17"/>
    </row>
    <row r="501" spans="1:1" ht="30" customHeight="1">
      <c r="A501" s="17"/>
    </row>
    <row r="502" spans="1:1" ht="30" customHeight="1">
      <c r="A502" s="17"/>
    </row>
    <row r="503" spans="1:1" ht="30" customHeight="1">
      <c r="A503" s="17"/>
    </row>
    <row r="504" spans="1:1" ht="30" customHeight="1">
      <c r="A504" s="17"/>
    </row>
    <row r="505" spans="1:1" ht="30" customHeight="1">
      <c r="A505" s="17"/>
    </row>
    <row r="506" spans="1:1" ht="30" customHeight="1">
      <c r="A506" s="17"/>
    </row>
    <row r="507" spans="1:1" ht="30" customHeight="1">
      <c r="A507" s="17"/>
    </row>
    <row r="508" spans="1:1" ht="30" customHeight="1">
      <c r="A508" s="17"/>
    </row>
    <row r="509" spans="1:1" ht="30" customHeight="1">
      <c r="A509" s="17"/>
    </row>
    <row r="510" spans="1:1" ht="30" customHeight="1">
      <c r="A510" s="17"/>
    </row>
    <row r="511" spans="1:1" ht="30" customHeight="1">
      <c r="A511" s="17"/>
    </row>
    <row r="512" spans="1:1" ht="30" customHeight="1">
      <c r="A512" s="17"/>
    </row>
    <row r="513" spans="1:1" ht="30" customHeight="1">
      <c r="A513" s="17"/>
    </row>
    <row r="514" spans="1:1" ht="30" customHeight="1">
      <c r="A514" s="17"/>
    </row>
    <row r="515" spans="1:1" ht="30" customHeight="1">
      <c r="A515" s="17"/>
    </row>
    <row r="516" spans="1:1" ht="30" customHeight="1">
      <c r="A516" s="17"/>
    </row>
    <row r="517" spans="1:1" ht="30" customHeight="1">
      <c r="A517" s="17"/>
    </row>
    <row r="518" spans="1:1" ht="30" customHeight="1">
      <c r="A518" s="17"/>
    </row>
    <row r="519" spans="1:1" ht="30" customHeight="1">
      <c r="A519" s="17"/>
    </row>
    <row r="520" spans="1:1" ht="30" customHeight="1">
      <c r="A520" s="17"/>
    </row>
    <row r="521" spans="1:1" ht="30" customHeight="1">
      <c r="A521" s="17"/>
    </row>
    <row r="522" spans="1:1" ht="30" customHeight="1">
      <c r="A522" s="17"/>
    </row>
    <row r="523" spans="1:1" ht="30" customHeight="1">
      <c r="A523" s="17"/>
    </row>
    <row r="524" spans="1:1" ht="30" customHeight="1">
      <c r="A524" s="17"/>
    </row>
    <row r="525" spans="1:1" ht="30" customHeight="1">
      <c r="A525" s="17"/>
    </row>
    <row r="526" spans="1:1" ht="30" customHeight="1">
      <c r="A526" s="17"/>
    </row>
    <row r="527" spans="1:1" ht="30" customHeight="1">
      <c r="A527" s="17"/>
    </row>
    <row r="528" spans="1:1" ht="30" customHeight="1">
      <c r="A528" s="17"/>
    </row>
    <row r="529" spans="1:1" ht="30" customHeight="1">
      <c r="A529" s="17"/>
    </row>
    <row r="530" spans="1:1" ht="30" customHeight="1">
      <c r="A530" s="17"/>
    </row>
    <row r="531" spans="1:1" ht="30" customHeight="1">
      <c r="A531" s="17"/>
    </row>
    <row r="532" spans="1:1" ht="30" customHeight="1">
      <c r="A532" s="17"/>
    </row>
    <row r="533" spans="1:1" ht="30" customHeight="1">
      <c r="A533" s="17"/>
    </row>
    <row r="534" spans="1:1" ht="30" customHeight="1">
      <c r="A534" s="17"/>
    </row>
    <row r="535" spans="1:1" ht="30" customHeight="1">
      <c r="A535" s="17"/>
    </row>
    <row r="536" spans="1:1" ht="30" customHeight="1">
      <c r="A536" s="17"/>
    </row>
    <row r="537" spans="1:1" ht="30" customHeight="1">
      <c r="A537" s="17"/>
    </row>
    <row r="538" spans="1:1" ht="30" customHeight="1">
      <c r="A538" s="17"/>
    </row>
    <row r="539" spans="1:1" ht="30" customHeight="1">
      <c r="A539" s="17"/>
    </row>
    <row r="540" spans="1:1" ht="30" customHeight="1">
      <c r="A540" s="17"/>
    </row>
    <row r="541" spans="1:1" ht="30" customHeight="1">
      <c r="A541" s="17"/>
    </row>
    <row r="542" spans="1:1" ht="30" customHeight="1">
      <c r="A542" s="17"/>
    </row>
    <row r="543" spans="1:1" ht="30" customHeight="1">
      <c r="A543" s="17"/>
    </row>
    <row r="544" spans="1:1" ht="30" customHeight="1">
      <c r="A544" s="17"/>
    </row>
    <row r="545" spans="1:1" ht="30" customHeight="1">
      <c r="A545" s="17"/>
    </row>
    <row r="546" spans="1:1" ht="30" customHeight="1">
      <c r="A546" s="17"/>
    </row>
    <row r="547" spans="1:1" ht="30" customHeight="1">
      <c r="A547" s="17"/>
    </row>
    <row r="548" spans="1:1" ht="30" customHeight="1">
      <c r="A548" s="17"/>
    </row>
    <row r="549" spans="1:1" ht="30" customHeight="1">
      <c r="A549" s="17"/>
    </row>
    <row r="550" spans="1:1" ht="30" customHeight="1">
      <c r="A550" s="17"/>
    </row>
    <row r="551" spans="1:1" ht="30" customHeight="1">
      <c r="A551" s="17"/>
    </row>
    <row r="552" spans="1:1" ht="30" customHeight="1">
      <c r="A552" s="17"/>
    </row>
    <row r="553" spans="1:1" ht="30" customHeight="1">
      <c r="A553" s="17"/>
    </row>
    <row r="554" spans="1:1" ht="30" customHeight="1">
      <c r="A554" s="17"/>
    </row>
    <row r="555" spans="1:1" ht="30" customHeight="1">
      <c r="A555" s="17"/>
    </row>
    <row r="556" spans="1:1" ht="30" customHeight="1">
      <c r="A556" s="17"/>
    </row>
    <row r="557" spans="1:1" ht="30" customHeight="1">
      <c r="A557" s="17"/>
    </row>
    <row r="558" spans="1:1" ht="30" customHeight="1">
      <c r="A558" s="17"/>
    </row>
    <row r="559" spans="1:1" ht="30" customHeight="1">
      <c r="A559" s="17"/>
    </row>
    <row r="560" spans="1:1" ht="30" customHeight="1">
      <c r="A560" s="17"/>
    </row>
    <row r="561" spans="1:1" ht="30" customHeight="1">
      <c r="A561" s="17"/>
    </row>
    <row r="562" spans="1:1" ht="30" customHeight="1">
      <c r="A562" s="17"/>
    </row>
    <row r="563" spans="1:1" ht="30" customHeight="1">
      <c r="A563" s="17"/>
    </row>
    <row r="564" spans="1:1" ht="30" customHeight="1">
      <c r="A564" s="17"/>
    </row>
    <row r="565" spans="1:1" ht="30" customHeight="1">
      <c r="A565" s="17"/>
    </row>
    <row r="566" spans="1:1" ht="30" customHeight="1">
      <c r="A566" s="17"/>
    </row>
    <row r="567" spans="1:1" ht="30" customHeight="1">
      <c r="A567" s="17"/>
    </row>
    <row r="568" spans="1:1" ht="30" customHeight="1">
      <c r="A568" s="17"/>
    </row>
    <row r="569" spans="1:1" ht="30" customHeight="1">
      <c r="A569" s="17"/>
    </row>
    <row r="570" spans="1:1" ht="30" customHeight="1">
      <c r="A570" s="17"/>
    </row>
    <row r="571" spans="1:1" ht="30" customHeight="1">
      <c r="A571" s="17"/>
    </row>
    <row r="572" spans="1:1" ht="30" customHeight="1">
      <c r="A572" s="17"/>
    </row>
    <row r="573" spans="1:1" ht="30" customHeight="1">
      <c r="A573" s="17"/>
    </row>
    <row r="574" spans="1:1" ht="30" customHeight="1">
      <c r="A574" s="17"/>
    </row>
    <row r="575" spans="1:1" ht="30" customHeight="1">
      <c r="A575" s="17"/>
    </row>
    <row r="576" spans="1:1" ht="30" customHeight="1">
      <c r="A576" s="17"/>
    </row>
    <row r="577" spans="1:1" ht="30" customHeight="1">
      <c r="A577" s="17"/>
    </row>
    <row r="578" spans="1:1" ht="30" customHeight="1">
      <c r="A578" s="17"/>
    </row>
    <row r="579" spans="1:1" ht="30" customHeight="1">
      <c r="A579" s="17"/>
    </row>
    <row r="580" spans="1:1" ht="30" customHeight="1">
      <c r="A580" s="17"/>
    </row>
    <row r="581" spans="1:1" ht="30" customHeight="1">
      <c r="A581" s="17"/>
    </row>
    <row r="582" spans="1:1" ht="30" customHeight="1">
      <c r="A582" s="17"/>
    </row>
    <row r="583" spans="1:1" ht="30" customHeight="1">
      <c r="A583" s="17"/>
    </row>
    <row r="584" spans="1:1" ht="30" customHeight="1">
      <c r="A584" s="17"/>
    </row>
    <row r="585" spans="1:1" ht="30" customHeight="1">
      <c r="A585" s="17"/>
    </row>
    <row r="586" spans="1:1" ht="30" customHeight="1">
      <c r="A586" s="17"/>
    </row>
    <row r="587" spans="1:1" ht="30" customHeight="1">
      <c r="A587" s="17"/>
    </row>
    <row r="588" spans="1:1" ht="30" customHeight="1">
      <c r="A588" s="17"/>
    </row>
    <row r="589" spans="1:1" ht="30" customHeight="1">
      <c r="A589" s="17"/>
    </row>
    <row r="590" spans="1:1" ht="30" customHeight="1">
      <c r="A590" s="17"/>
    </row>
    <row r="591" spans="1:1" ht="30" customHeight="1">
      <c r="A591" s="17"/>
    </row>
    <row r="592" spans="1:1" ht="30" customHeight="1">
      <c r="A592" s="17"/>
    </row>
    <row r="593" spans="1:1" ht="30" customHeight="1">
      <c r="A593" s="17"/>
    </row>
    <row r="594" spans="1:1" ht="30" customHeight="1">
      <c r="A594" s="17"/>
    </row>
    <row r="595" spans="1:1" ht="30" customHeight="1">
      <c r="A595" s="17"/>
    </row>
    <row r="596" spans="1:1" ht="30" customHeight="1">
      <c r="A596" s="17"/>
    </row>
    <row r="597" spans="1:1" ht="30" customHeight="1">
      <c r="A597" s="17"/>
    </row>
    <row r="598" spans="1:1" ht="30" customHeight="1">
      <c r="A598" s="17"/>
    </row>
    <row r="599" spans="1:1" ht="30" customHeight="1">
      <c r="A599" s="17"/>
    </row>
    <row r="600" spans="1:1" ht="30" customHeight="1">
      <c r="A600" s="17"/>
    </row>
    <row r="601" spans="1:1" ht="30" customHeight="1">
      <c r="A601" s="17"/>
    </row>
    <row r="602" spans="1:1" ht="30" customHeight="1">
      <c r="A602" s="17"/>
    </row>
    <row r="603" spans="1:1" ht="30" customHeight="1">
      <c r="A603" s="17"/>
    </row>
    <row r="604" spans="1:1" ht="30" customHeight="1">
      <c r="A604" s="17"/>
    </row>
    <row r="605" spans="1:1" ht="30" customHeight="1">
      <c r="A605" s="17"/>
    </row>
    <row r="606" spans="1:1" ht="30" customHeight="1">
      <c r="A606" s="17"/>
    </row>
    <row r="607" spans="1:1" ht="30" customHeight="1">
      <c r="A607" s="17"/>
    </row>
    <row r="608" spans="1:1" ht="30" customHeight="1">
      <c r="A608" s="17"/>
    </row>
    <row r="609" spans="1:1" ht="30" customHeight="1">
      <c r="A609" s="17"/>
    </row>
    <row r="610" spans="1:1" ht="30" customHeight="1">
      <c r="A610" s="17"/>
    </row>
    <row r="611" spans="1:1" ht="30" customHeight="1">
      <c r="A611" s="17"/>
    </row>
    <row r="612" spans="1:1" ht="30" customHeight="1">
      <c r="A612" s="17"/>
    </row>
    <row r="613" spans="1:1" ht="30" customHeight="1">
      <c r="A613" s="17"/>
    </row>
    <row r="614" spans="1:1" ht="30" customHeight="1">
      <c r="A614" s="17"/>
    </row>
    <row r="615" spans="1:1" ht="30" customHeight="1">
      <c r="A615" s="17"/>
    </row>
    <row r="616" spans="1:1" ht="30" customHeight="1">
      <c r="A616" s="17"/>
    </row>
    <row r="617" spans="1:1" ht="30" customHeight="1">
      <c r="A617" s="17"/>
    </row>
    <row r="618" spans="1:1" ht="30" customHeight="1">
      <c r="A618" s="17"/>
    </row>
    <row r="619" spans="1:1" ht="30" customHeight="1">
      <c r="A619" s="17"/>
    </row>
    <row r="620" spans="1:1" ht="30" customHeight="1">
      <c r="A620" s="17"/>
    </row>
    <row r="621" spans="1:1" ht="30" customHeight="1">
      <c r="A621" s="17"/>
    </row>
    <row r="622" spans="1:1" ht="30" customHeight="1">
      <c r="A622" s="17"/>
    </row>
    <row r="623" spans="1:1" ht="30" customHeight="1">
      <c r="A623" s="17"/>
    </row>
    <row r="624" spans="1:1" ht="30" customHeight="1">
      <c r="A624" s="17"/>
    </row>
    <row r="625" spans="1:1" ht="30" customHeight="1">
      <c r="A625" s="17"/>
    </row>
    <row r="626" spans="1:1" ht="30" customHeight="1">
      <c r="A626" s="17"/>
    </row>
    <row r="627" spans="1:1" ht="30" customHeight="1">
      <c r="A627" s="17"/>
    </row>
    <row r="628" spans="1:1" ht="30" customHeight="1">
      <c r="A628" s="17"/>
    </row>
    <row r="629" spans="1:1" ht="30" customHeight="1">
      <c r="A629" s="17"/>
    </row>
    <row r="630" spans="1:1" ht="30" customHeight="1">
      <c r="A630" s="17"/>
    </row>
    <row r="631" spans="1:1" ht="30" customHeight="1">
      <c r="A631" s="17"/>
    </row>
    <row r="632" spans="1:1" ht="30" customHeight="1">
      <c r="A632" s="17"/>
    </row>
    <row r="633" spans="1:1" ht="30" customHeight="1">
      <c r="A633" s="17"/>
    </row>
    <row r="634" spans="1:1" ht="30" customHeight="1">
      <c r="A634" s="17"/>
    </row>
    <row r="635" spans="1:1" ht="30" customHeight="1">
      <c r="A635" s="17"/>
    </row>
    <row r="636" spans="1:1" ht="30" customHeight="1">
      <c r="A636" s="17"/>
    </row>
    <row r="637" spans="1:1" ht="30" customHeight="1">
      <c r="A637" s="17"/>
    </row>
    <row r="638" spans="1:1" ht="30" customHeight="1">
      <c r="A638" s="17"/>
    </row>
    <row r="639" spans="1:1" ht="30" customHeight="1">
      <c r="A639" s="17"/>
    </row>
    <row r="640" spans="1:1" ht="30" customHeight="1">
      <c r="A640" s="17"/>
    </row>
    <row r="641" spans="1:1" ht="30" customHeight="1">
      <c r="A641" s="17"/>
    </row>
    <row r="642" spans="1:1" ht="30" customHeight="1">
      <c r="A642" s="17"/>
    </row>
    <row r="643" spans="1:1" ht="30" customHeight="1">
      <c r="A643" s="17"/>
    </row>
    <row r="644" spans="1:1" ht="30" customHeight="1">
      <c r="A644" s="17"/>
    </row>
    <row r="645" spans="1:1" ht="30" customHeight="1">
      <c r="A645" s="17"/>
    </row>
    <row r="646" spans="1:1" ht="30" customHeight="1">
      <c r="A646" s="17"/>
    </row>
    <row r="647" spans="1:1" ht="30" customHeight="1">
      <c r="A647" s="17"/>
    </row>
    <row r="648" spans="1:1" ht="30" customHeight="1">
      <c r="A648" s="17"/>
    </row>
    <row r="649" spans="1:1" ht="30" customHeight="1">
      <c r="A649" s="17"/>
    </row>
    <row r="650" spans="1:1" ht="30" customHeight="1">
      <c r="A650" s="17"/>
    </row>
    <row r="651" spans="1:1" ht="30" customHeight="1">
      <c r="A651" s="17"/>
    </row>
    <row r="652" spans="1:1" ht="30" customHeight="1">
      <c r="A652" s="17"/>
    </row>
    <row r="653" spans="1:1" ht="30" customHeight="1">
      <c r="A653" s="17"/>
    </row>
    <row r="654" spans="1:1" ht="30" customHeight="1">
      <c r="A654" s="17"/>
    </row>
    <row r="655" spans="1:1" ht="30" customHeight="1">
      <c r="A655" s="17"/>
    </row>
    <row r="656" spans="1:1" ht="30" customHeight="1">
      <c r="A656" s="17"/>
    </row>
    <row r="657" spans="1:1" ht="30" customHeight="1">
      <c r="A657" s="17"/>
    </row>
    <row r="658" spans="1:1" ht="30" customHeight="1">
      <c r="A658" s="17"/>
    </row>
    <row r="659" spans="1:1" ht="30" customHeight="1">
      <c r="A659" s="17"/>
    </row>
    <row r="660" spans="1:1" ht="30" customHeight="1">
      <c r="A660" s="17"/>
    </row>
    <row r="661" spans="1:1" ht="30" customHeight="1">
      <c r="A661" s="17"/>
    </row>
    <row r="662" spans="1:1" ht="30" customHeight="1">
      <c r="A662" s="17"/>
    </row>
    <row r="663" spans="1:1" ht="30" customHeight="1">
      <c r="A663" s="17"/>
    </row>
    <row r="664" spans="1:1" ht="30" customHeight="1">
      <c r="A664" s="17"/>
    </row>
    <row r="665" spans="1:1" ht="30" customHeight="1">
      <c r="A665" s="17"/>
    </row>
    <row r="666" spans="1:1" ht="30" customHeight="1">
      <c r="A666" s="17"/>
    </row>
    <row r="667" spans="1:1" ht="30" customHeight="1">
      <c r="A667" s="17"/>
    </row>
    <row r="668" spans="1:1" ht="30" customHeight="1">
      <c r="A668" s="17"/>
    </row>
    <row r="669" spans="1:1" ht="30" customHeight="1">
      <c r="A669" s="17"/>
    </row>
    <row r="670" spans="1:1" ht="30" customHeight="1">
      <c r="A670" s="17"/>
    </row>
    <row r="671" spans="1:1" ht="30" customHeight="1">
      <c r="A671" s="17"/>
    </row>
    <row r="672" spans="1:1" ht="30" customHeight="1">
      <c r="A672" s="17"/>
    </row>
    <row r="673" spans="1:1" ht="30" customHeight="1">
      <c r="A673" s="17"/>
    </row>
    <row r="674" spans="1:1" ht="30" customHeight="1">
      <c r="A674" s="17"/>
    </row>
    <row r="675" spans="1:1" ht="30" customHeight="1">
      <c r="A675" s="17"/>
    </row>
    <row r="676" spans="1:1" ht="30" customHeight="1">
      <c r="A676" s="17"/>
    </row>
    <row r="677" spans="1:1" ht="30" customHeight="1">
      <c r="A677" s="17"/>
    </row>
    <row r="678" spans="1:1" ht="30" customHeight="1">
      <c r="A678" s="17"/>
    </row>
    <row r="679" spans="1:1" ht="30" customHeight="1">
      <c r="A679" s="17"/>
    </row>
    <row r="680" spans="1:1" ht="30" customHeight="1">
      <c r="A680" s="17"/>
    </row>
    <row r="681" spans="1:1" ht="30" customHeight="1">
      <c r="A681" s="17"/>
    </row>
    <row r="682" spans="1:1" ht="30" customHeight="1">
      <c r="A682" s="17"/>
    </row>
    <row r="683" spans="1:1" ht="30" customHeight="1">
      <c r="A683" s="17"/>
    </row>
    <row r="684" spans="1:1" ht="30" customHeight="1">
      <c r="A684" s="17"/>
    </row>
    <row r="685" spans="1:1" ht="30" customHeight="1">
      <c r="A685" s="17"/>
    </row>
    <row r="686" spans="1:1" ht="30" customHeight="1">
      <c r="A686" s="17"/>
    </row>
    <row r="687" spans="1:1" ht="30" customHeight="1">
      <c r="A687" s="17"/>
    </row>
    <row r="688" spans="1:1" ht="30" customHeight="1">
      <c r="A688" s="17"/>
    </row>
    <row r="689" spans="1:1" ht="30" customHeight="1">
      <c r="A689" s="17"/>
    </row>
    <row r="690" spans="1:1" ht="30" customHeight="1">
      <c r="A690" s="17"/>
    </row>
    <row r="691" spans="1:1" ht="30" customHeight="1">
      <c r="A691" s="17"/>
    </row>
    <row r="692" spans="1:1" ht="30" customHeight="1">
      <c r="A692" s="17"/>
    </row>
    <row r="693" spans="1:1" ht="30" customHeight="1">
      <c r="A693" s="17"/>
    </row>
    <row r="694" spans="1:1" ht="30" customHeight="1">
      <c r="A694" s="17"/>
    </row>
    <row r="695" spans="1:1" ht="30" customHeight="1">
      <c r="A695" s="17"/>
    </row>
    <row r="696" spans="1:1" ht="30" customHeight="1">
      <c r="A696" s="17"/>
    </row>
    <row r="697" spans="1:1" ht="30" customHeight="1">
      <c r="A697" s="17"/>
    </row>
    <row r="698" spans="1:1" ht="30" customHeight="1">
      <c r="A698" s="17"/>
    </row>
    <row r="699" spans="1:1" ht="30" customHeight="1">
      <c r="A699" s="17"/>
    </row>
    <row r="700" spans="1:1" ht="30" customHeight="1">
      <c r="A700" s="17"/>
    </row>
    <row r="701" spans="1:1" ht="30" customHeight="1">
      <c r="A701" s="17"/>
    </row>
    <row r="702" spans="1:1" ht="30" customHeight="1">
      <c r="A702" s="17"/>
    </row>
    <row r="703" spans="1:1" ht="30" customHeight="1">
      <c r="A703" s="17"/>
    </row>
    <row r="704" spans="1:1" ht="30" customHeight="1">
      <c r="A704" s="17"/>
    </row>
    <row r="705" spans="1:1" ht="30" customHeight="1">
      <c r="A705" s="17"/>
    </row>
    <row r="706" spans="1:1" ht="30" customHeight="1">
      <c r="A706" s="17"/>
    </row>
    <row r="707" spans="1:1" ht="30" customHeight="1">
      <c r="A707" s="17"/>
    </row>
    <row r="708" spans="1:1" ht="30" customHeight="1">
      <c r="A708" s="17"/>
    </row>
    <row r="709" spans="1:1" ht="30" customHeight="1">
      <c r="A709" s="17"/>
    </row>
    <row r="710" spans="1:1" ht="30" customHeight="1">
      <c r="A710" s="17"/>
    </row>
    <row r="711" spans="1:1" ht="30" customHeight="1">
      <c r="A711" s="17"/>
    </row>
    <row r="712" spans="1:1" ht="30" customHeight="1">
      <c r="A712" s="17"/>
    </row>
    <row r="713" spans="1:1" ht="30" customHeight="1">
      <c r="A713" s="17"/>
    </row>
    <row r="714" spans="1:1" ht="30" customHeight="1">
      <c r="A714" s="17"/>
    </row>
    <row r="715" spans="1:1" ht="30" customHeight="1">
      <c r="A715" s="17"/>
    </row>
    <row r="716" spans="1:1" ht="30" customHeight="1">
      <c r="A716" s="17"/>
    </row>
    <row r="717" spans="1:1" ht="30" customHeight="1">
      <c r="A717" s="17"/>
    </row>
    <row r="718" spans="1:1" ht="30" customHeight="1">
      <c r="A718" s="17"/>
    </row>
    <row r="719" spans="1:1" ht="30" customHeight="1">
      <c r="A719" s="17"/>
    </row>
    <row r="720" spans="1:1" ht="30" customHeight="1">
      <c r="A720" s="17"/>
    </row>
    <row r="721" spans="1:1" ht="30" customHeight="1">
      <c r="A721" s="17"/>
    </row>
    <row r="722" spans="1:1" ht="30" customHeight="1">
      <c r="A722" s="17"/>
    </row>
    <row r="723" spans="1:1" ht="30" customHeight="1">
      <c r="A723" s="17"/>
    </row>
    <row r="724" spans="1:1" ht="30" customHeight="1">
      <c r="A724" s="17"/>
    </row>
    <row r="725" spans="1:1" ht="30" customHeight="1">
      <c r="A725" s="17"/>
    </row>
    <row r="726" spans="1:1" ht="30" customHeight="1">
      <c r="A726" s="17"/>
    </row>
    <row r="727" spans="1:1" ht="30" customHeight="1">
      <c r="A727" s="17"/>
    </row>
    <row r="728" spans="1:1" ht="30" customHeight="1">
      <c r="A728" s="17"/>
    </row>
    <row r="729" spans="1:1" ht="30" customHeight="1">
      <c r="A729" s="17"/>
    </row>
    <row r="730" spans="1:1" ht="30" customHeight="1">
      <c r="A730" s="17"/>
    </row>
    <row r="731" spans="1:1" ht="30" customHeight="1">
      <c r="A731" s="17"/>
    </row>
    <row r="732" spans="1:1" ht="30" customHeight="1">
      <c r="A732" s="17"/>
    </row>
    <row r="733" spans="1:1" ht="30" customHeight="1">
      <c r="A733" s="17"/>
    </row>
    <row r="734" spans="1:1" ht="30" customHeight="1">
      <c r="A734" s="17"/>
    </row>
    <row r="735" spans="1:1" ht="30" customHeight="1">
      <c r="A735" s="17"/>
    </row>
    <row r="736" spans="1:1" ht="30" customHeight="1">
      <c r="A736" s="17"/>
    </row>
    <row r="737" spans="1:1" ht="30" customHeight="1">
      <c r="A737" s="17"/>
    </row>
    <row r="738" spans="1:1" ht="30" customHeight="1">
      <c r="A738" s="17"/>
    </row>
    <row r="739" spans="1:1" ht="30" customHeight="1">
      <c r="A739" s="17"/>
    </row>
    <row r="740" spans="1:1" ht="30" customHeight="1">
      <c r="A740" s="17"/>
    </row>
    <row r="741" spans="1:1" ht="30" customHeight="1">
      <c r="A741" s="17"/>
    </row>
    <row r="742" spans="1:1" ht="30" customHeight="1">
      <c r="A742" s="17"/>
    </row>
    <row r="743" spans="1:1" ht="30" customHeight="1">
      <c r="A743" s="17"/>
    </row>
    <row r="744" spans="1:1" ht="30" customHeight="1">
      <c r="A744" s="17"/>
    </row>
    <row r="745" spans="1:1" ht="30" customHeight="1">
      <c r="A745" s="17"/>
    </row>
    <row r="746" spans="1:1" ht="30" customHeight="1">
      <c r="A746" s="17"/>
    </row>
    <row r="747" spans="1:1" ht="30" customHeight="1">
      <c r="A747" s="17"/>
    </row>
    <row r="748" spans="1:1" ht="30" customHeight="1">
      <c r="A748" s="17"/>
    </row>
    <row r="749" spans="1:1" ht="30" customHeight="1">
      <c r="A749" s="17"/>
    </row>
    <row r="750" spans="1:1" ht="30" customHeight="1">
      <c r="A750" s="17"/>
    </row>
    <row r="751" spans="1:1" ht="30" customHeight="1">
      <c r="A751" s="17"/>
    </row>
    <row r="752" spans="1:1" ht="30" customHeight="1">
      <c r="A752" s="17"/>
    </row>
    <row r="753" spans="1:1" ht="30" customHeight="1">
      <c r="A753" s="17"/>
    </row>
    <row r="754" spans="1:1" ht="30" customHeight="1">
      <c r="A754" s="17"/>
    </row>
    <row r="755" spans="1:1" ht="30" customHeight="1">
      <c r="A755" s="17"/>
    </row>
    <row r="756" spans="1:1" ht="30" customHeight="1">
      <c r="A756" s="17"/>
    </row>
    <row r="757" spans="1:1" ht="30" customHeight="1">
      <c r="A757" s="17"/>
    </row>
    <row r="758" spans="1:1" ht="30" customHeight="1">
      <c r="A758" s="17"/>
    </row>
    <row r="759" spans="1:1" ht="30" customHeight="1">
      <c r="A759" s="17"/>
    </row>
    <row r="760" spans="1:1" ht="30" customHeight="1">
      <c r="A760" s="17"/>
    </row>
    <row r="761" spans="1:1" ht="30" customHeight="1">
      <c r="A761" s="17"/>
    </row>
    <row r="762" spans="1:1" ht="30" customHeight="1">
      <c r="A762" s="17"/>
    </row>
    <row r="763" spans="1:1" ht="30" customHeight="1">
      <c r="A763" s="17"/>
    </row>
    <row r="764" spans="1:1" ht="30" customHeight="1">
      <c r="A764" s="17"/>
    </row>
    <row r="765" spans="1:1" ht="30" customHeight="1">
      <c r="A765" s="17"/>
    </row>
    <row r="766" spans="1:1" ht="30" customHeight="1">
      <c r="A766" s="17"/>
    </row>
    <row r="767" spans="1:1" ht="30" customHeight="1">
      <c r="A767" s="17"/>
    </row>
    <row r="768" spans="1:1" ht="30" customHeight="1">
      <c r="A768" s="17"/>
    </row>
    <row r="769" spans="1:1" ht="30" customHeight="1">
      <c r="A769" s="17"/>
    </row>
    <row r="770" spans="1:1" ht="30" customHeight="1">
      <c r="A770" s="17"/>
    </row>
    <row r="771" spans="1:1" ht="30" customHeight="1">
      <c r="A771" s="17"/>
    </row>
    <row r="772" spans="1:1" ht="30" customHeight="1">
      <c r="A772" s="17"/>
    </row>
    <row r="773" spans="1:1" ht="30" customHeight="1">
      <c r="A773" s="17"/>
    </row>
    <row r="774" spans="1:1" ht="30" customHeight="1">
      <c r="A774" s="17"/>
    </row>
    <row r="775" spans="1:1" ht="30" customHeight="1">
      <c r="A775" s="17"/>
    </row>
    <row r="776" spans="1:1" ht="30" customHeight="1">
      <c r="A776" s="17"/>
    </row>
    <row r="777" spans="1:1" ht="30" customHeight="1">
      <c r="A777" s="17"/>
    </row>
    <row r="778" spans="1:1" ht="30" customHeight="1">
      <c r="A778" s="17"/>
    </row>
    <row r="779" spans="1:1" ht="30" customHeight="1">
      <c r="A779" s="17"/>
    </row>
    <row r="780" spans="1:1" ht="30" customHeight="1">
      <c r="A780" s="17"/>
    </row>
    <row r="781" spans="1:1" ht="30" customHeight="1">
      <c r="A781" s="17"/>
    </row>
    <row r="782" spans="1:1" ht="30" customHeight="1">
      <c r="A782" s="17"/>
    </row>
    <row r="783" spans="1:1" ht="30" customHeight="1">
      <c r="A783" s="17"/>
    </row>
    <row r="784" spans="1:1" ht="30" customHeight="1">
      <c r="A784" s="17"/>
    </row>
    <row r="785" spans="1:1" ht="30" customHeight="1">
      <c r="A785" s="17"/>
    </row>
    <row r="786" spans="1:1" ht="30" customHeight="1">
      <c r="A786" s="17"/>
    </row>
    <row r="787" spans="1:1" ht="30" customHeight="1">
      <c r="A787" s="17"/>
    </row>
    <row r="788" spans="1:1" ht="30" customHeight="1">
      <c r="A788" s="17"/>
    </row>
    <row r="789" spans="1:1" ht="30" customHeight="1">
      <c r="A789" s="17"/>
    </row>
    <row r="790" spans="1:1" ht="30" customHeight="1">
      <c r="A790" s="17"/>
    </row>
    <row r="791" spans="1:1" ht="30" customHeight="1">
      <c r="A791" s="17"/>
    </row>
    <row r="792" spans="1:1" ht="30" customHeight="1">
      <c r="A792" s="17"/>
    </row>
    <row r="793" spans="1:1" ht="30" customHeight="1">
      <c r="A793" s="17"/>
    </row>
    <row r="794" spans="1:1" ht="30" customHeight="1">
      <c r="A794" s="17"/>
    </row>
    <row r="795" spans="1:1" ht="30" customHeight="1">
      <c r="A795" s="17"/>
    </row>
    <row r="796" spans="1:1" ht="30" customHeight="1">
      <c r="A796" s="17"/>
    </row>
    <row r="797" spans="1:1" ht="30" customHeight="1">
      <c r="A797" s="17"/>
    </row>
    <row r="798" spans="1:1" ht="30" customHeight="1">
      <c r="A798" s="17"/>
    </row>
    <row r="799" spans="1:1" ht="30" customHeight="1">
      <c r="A799" s="17"/>
    </row>
    <row r="800" spans="1:1" ht="30" customHeight="1">
      <c r="A800" s="17"/>
    </row>
    <row r="801" spans="1:1" ht="30" customHeight="1">
      <c r="A801" s="17"/>
    </row>
    <row r="802" spans="1:1" ht="30" customHeight="1">
      <c r="A802" s="17"/>
    </row>
    <row r="803" spans="1:1" ht="30" customHeight="1">
      <c r="A803" s="17"/>
    </row>
    <row r="804" spans="1:1" ht="30" customHeight="1">
      <c r="A804" s="17"/>
    </row>
    <row r="805" spans="1:1" ht="30" customHeight="1">
      <c r="A805" s="17"/>
    </row>
    <row r="806" spans="1:1" ht="30" customHeight="1">
      <c r="A806" s="17"/>
    </row>
    <row r="807" spans="1:1" ht="30" customHeight="1">
      <c r="A807" s="17"/>
    </row>
    <row r="808" spans="1:1" ht="30" customHeight="1">
      <c r="A808" s="17"/>
    </row>
    <row r="809" spans="1:1" ht="30" customHeight="1">
      <c r="A809" s="17"/>
    </row>
    <row r="810" spans="1:1" ht="30" customHeight="1">
      <c r="A810" s="17"/>
    </row>
    <row r="811" spans="1:1" ht="30" customHeight="1">
      <c r="A811" s="17"/>
    </row>
    <row r="812" spans="1:1" ht="30" customHeight="1">
      <c r="A812" s="17"/>
    </row>
    <row r="813" spans="1:1" ht="30" customHeight="1">
      <c r="A813" s="17"/>
    </row>
    <row r="814" spans="1:1" ht="30" customHeight="1">
      <c r="A814" s="17"/>
    </row>
    <row r="815" spans="1:1" ht="30" customHeight="1">
      <c r="A815" s="17"/>
    </row>
    <row r="816" spans="1:1" ht="30" customHeight="1">
      <c r="A816" s="17"/>
    </row>
    <row r="817" spans="1:1" ht="30" customHeight="1">
      <c r="A817" s="17"/>
    </row>
    <row r="818" spans="1:1" ht="30" customHeight="1">
      <c r="A818" s="17"/>
    </row>
    <row r="819" spans="1:1" ht="30" customHeight="1">
      <c r="A819" s="17"/>
    </row>
    <row r="820" spans="1:1" ht="30" customHeight="1">
      <c r="A820" s="17"/>
    </row>
    <row r="821" spans="1:1" ht="30" customHeight="1">
      <c r="A821" s="17"/>
    </row>
    <row r="822" spans="1:1" ht="30" customHeight="1">
      <c r="A822" s="17"/>
    </row>
    <row r="823" spans="1:1" ht="30" customHeight="1">
      <c r="A823" s="17"/>
    </row>
    <row r="824" spans="1:1" ht="30" customHeight="1">
      <c r="A824" s="17"/>
    </row>
    <row r="825" spans="1:1" ht="30" customHeight="1">
      <c r="A825" s="17"/>
    </row>
    <row r="826" spans="1:1" ht="30" customHeight="1">
      <c r="A826" s="17"/>
    </row>
    <row r="827" spans="1:1" ht="30" customHeight="1">
      <c r="A827" s="17"/>
    </row>
    <row r="828" spans="1:1" ht="30" customHeight="1">
      <c r="A828" s="17"/>
    </row>
    <row r="829" spans="1:1" ht="30" customHeight="1">
      <c r="A829" s="17"/>
    </row>
    <row r="830" spans="1:1" ht="30" customHeight="1">
      <c r="A830" s="17"/>
    </row>
    <row r="831" spans="1:1" ht="30" customHeight="1">
      <c r="A831" s="17"/>
    </row>
    <row r="832" spans="1:1" ht="30" customHeight="1">
      <c r="A832" s="17"/>
    </row>
    <row r="833" spans="1:1" ht="30" customHeight="1">
      <c r="A833" s="17"/>
    </row>
    <row r="834" spans="1:1" ht="30" customHeight="1">
      <c r="A834" s="17"/>
    </row>
    <row r="835" spans="1:1" ht="30" customHeight="1">
      <c r="A835" s="17"/>
    </row>
    <row r="836" spans="1:1" ht="30" customHeight="1">
      <c r="A836" s="17"/>
    </row>
    <row r="837" spans="1:1" ht="30" customHeight="1">
      <c r="A837" s="17"/>
    </row>
    <row r="838" spans="1:1" ht="30" customHeight="1">
      <c r="A838" s="17"/>
    </row>
    <row r="839" spans="1:1" ht="30" customHeight="1">
      <c r="A839" s="17"/>
    </row>
    <row r="840" spans="1:1" ht="30" customHeight="1">
      <c r="A840" s="17"/>
    </row>
    <row r="841" spans="1:1" ht="30" customHeight="1">
      <c r="A841" s="17"/>
    </row>
    <row r="842" spans="1:1" ht="30" customHeight="1">
      <c r="A842" s="17"/>
    </row>
    <row r="843" spans="1:1" ht="30" customHeight="1">
      <c r="A843" s="17"/>
    </row>
    <row r="844" spans="1:1" ht="30" customHeight="1">
      <c r="A844" s="17"/>
    </row>
    <row r="845" spans="1:1" ht="30" customHeight="1">
      <c r="A845" s="17"/>
    </row>
    <row r="846" spans="1:1" ht="30" customHeight="1">
      <c r="A846" s="17"/>
    </row>
    <row r="847" spans="1:1" ht="30" customHeight="1">
      <c r="A847" s="17"/>
    </row>
    <row r="848" spans="1:1" ht="30" customHeight="1">
      <c r="A848" s="17"/>
    </row>
    <row r="849" spans="1:1" ht="30" customHeight="1">
      <c r="A849" s="17"/>
    </row>
    <row r="850" spans="1:1" ht="30" customHeight="1">
      <c r="A850" s="17"/>
    </row>
    <row r="851" spans="1:1" ht="30" customHeight="1">
      <c r="A851" s="17"/>
    </row>
    <row r="852" spans="1:1" ht="30" customHeight="1">
      <c r="A852" s="17"/>
    </row>
    <row r="853" spans="1:1" ht="30" customHeight="1">
      <c r="A853" s="17"/>
    </row>
    <row r="854" spans="1:1" ht="30" customHeight="1">
      <c r="A854" s="17"/>
    </row>
    <row r="855" spans="1:1" ht="30" customHeight="1">
      <c r="A855" s="17"/>
    </row>
    <row r="856" spans="1:1" ht="30" customHeight="1">
      <c r="A856" s="17"/>
    </row>
    <row r="857" spans="1:1" ht="30" customHeight="1">
      <c r="A857" s="17"/>
    </row>
    <row r="858" spans="1:1" ht="30" customHeight="1">
      <c r="A858" s="17"/>
    </row>
    <row r="859" spans="1:1" ht="30" customHeight="1">
      <c r="A859" s="17"/>
    </row>
    <row r="860" spans="1:1" ht="30" customHeight="1">
      <c r="A860" s="17"/>
    </row>
    <row r="861" spans="1:1" ht="30" customHeight="1">
      <c r="A861" s="17"/>
    </row>
    <row r="862" spans="1:1" ht="30" customHeight="1">
      <c r="A862" s="17"/>
    </row>
    <row r="863" spans="1:1" ht="30" customHeight="1">
      <c r="A863" s="17"/>
    </row>
    <row r="864" spans="1:1" ht="30" customHeight="1">
      <c r="A864" s="17"/>
    </row>
    <row r="865" spans="1:1" ht="30" customHeight="1">
      <c r="A865" s="17"/>
    </row>
    <row r="866" spans="1:1" ht="30" customHeight="1">
      <c r="A866" s="17"/>
    </row>
    <row r="867" spans="1:1" ht="30" customHeight="1">
      <c r="A867" s="17"/>
    </row>
    <row r="868" spans="1:1" ht="30" customHeight="1">
      <c r="A868" s="17"/>
    </row>
    <row r="869" spans="1:1" ht="30" customHeight="1">
      <c r="A869" s="17"/>
    </row>
    <row r="870" spans="1:1" ht="30" customHeight="1">
      <c r="A870" s="17"/>
    </row>
    <row r="871" spans="1:1" ht="30" customHeight="1">
      <c r="A871" s="17"/>
    </row>
    <row r="872" spans="1:1" ht="30" customHeight="1">
      <c r="A872" s="17"/>
    </row>
    <row r="873" spans="1:1" ht="30" customHeight="1">
      <c r="A873" s="17"/>
    </row>
    <row r="874" spans="1:1" ht="30" customHeight="1">
      <c r="A874" s="17"/>
    </row>
    <row r="875" spans="1:1" ht="30" customHeight="1">
      <c r="A875" s="17"/>
    </row>
    <row r="876" spans="1:1" ht="30" customHeight="1">
      <c r="A876" s="17"/>
    </row>
    <row r="877" spans="1:1" ht="30" customHeight="1">
      <c r="A877" s="17"/>
    </row>
    <row r="878" spans="1:1" ht="30" customHeight="1">
      <c r="A878" s="17"/>
    </row>
    <row r="879" spans="1:1" ht="30" customHeight="1">
      <c r="A879" s="17"/>
    </row>
    <row r="880" spans="1:1" ht="30" customHeight="1">
      <c r="A880" s="17"/>
    </row>
    <row r="881" spans="1:1" ht="30" customHeight="1">
      <c r="A881" s="17"/>
    </row>
    <row r="882" spans="1:1" ht="30" customHeight="1">
      <c r="A882" s="17"/>
    </row>
    <row r="883" spans="1:1" ht="30" customHeight="1">
      <c r="A883" s="17"/>
    </row>
    <row r="884" spans="1:1" ht="30" customHeight="1">
      <c r="A884" s="17"/>
    </row>
    <row r="885" spans="1:1" ht="30" customHeight="1">
      <c r="A885" s="17"/>
    </row>
    <row r="886" spans="1:1" ht="30" customHeight="1">
      <c r="A886" s="17"/>
    </row>
    <row r="887" spans="1:1" ht="30" customHeight="1">
      <c r="A887" s="17"/>
    </row>
    <row r="888" spans="1:1" ht="30" customHeight="1">
      <c r="A888" s="17"/>
    </row>
    <row r="889" spans="1:1" ht="30" customHeight="1">
      <c r="A889" s="17"/>
    </row>
    <row r="890" spans="1:1" ht="30" customHeight="1">
      <c r="A890" s="17"/>
    </row>
    <row r="891" spans="1:1" ht="30" customHeight="1">
      <c r="A891" s="17"/>
    </row>
    <row r="892" spans="1:1" ht="30" customHeight="1">
      <c r="A892" s="17"/>
    </row>
    <row r="893" spans="1:1" ht="30" customHeight="1">
      <c r="A893" s="17"/>
    </row>
    <row r="894" spans="1:1" ht="30" customHeight="1">
      <c r="A894" s="17"/>
    </row>
    <row r="895" spans="1:1" ht="30" customHeight="1">
      <c r="A895" s="17"/>
    </row>
    <row r="896" spans="1:1" ht="30" customHeight="1">
      <c r="A896" s="17"/>
    </row>
    <row r="897" spans="1:1" ht="30" customHeight="1">
      <c r="A897" s="17"/>
    </row>
    <row r="898" spans="1:1" ht="30" customHeight="1">
      <c r="A898" s="17"/>
    </row>
    <row r="899" spans="1:1" ht="30" customHeight="1">
      <c r="A899" s="17"/>
    </row>
    <row r="900" spans="1:1" ht="30" customHeight="1">
      <c r="A900" s="17"/>
    </row>
    <row r="901" spans="1:1" ht="30" customHeight="1">
      <c r="A901" s="17"/>
    </row>
    <row r="902" spans="1:1" ht="30" customHeight="1">
      <c r="A902" s="17"/>
    </row>
    <row r="903" spans="1:1" ht="30" customHeight="1">
      <c r="A903" s="17"/>
    </row>
    <row r="904" spans="1:1" ht="30" customHeight="1">
      <c r="A904" s="17"/>
    </row>
    <row r="905" spans="1:1" ht="30" customHeight="1">
      <c r="A905" s="17"/>
    </row>
    <row r="906" spans="1:1" ht="30" customHeight="1">
      <c r="A906" s="17"/>
    </row>
    <row r="907" spans="1:1" ht="30" customHeight="1">
      <c r="A907" s="17"/>
    </row>
    <row r="908" spans="1:1" ht="30" customHeight="1">
      <c r="A908" s="17"/>
    </row>
    <row r="909" spans="1:1" ht="30" customHeight="1">
      <c r="A909" s="17"/>
    </row>
    <row r="910" spans="1:1" ht="30" customHeight="1">
      <c r="A910" s="17"/>
    </row>
    <row r="911" spans="1:1" ht="30" customHeight="1">
      <c r="A911" s="17"/>
    </row>
    <row r="912" spans="1:1" ht="30" customHeight="1">
      <c r="A912" s="17"/>
    </row>
    <row r="913" spans="1:1" ht="30" customHeight="1">
      <c r="A913" s="17"/>
    </row>
    <row r="914" spans="1:1" ht="30" customHeight="1">
      <c r="A914" s="17"/>
    </row>
    <row r="915" spans="1:1" ht="30" customHeight="1">
      <c r="A915" s="17"/>
    </row>
    <row r="916" spans="1:1" ht="30" customHeight="1">
      <c r="A916" s="17"/>
    </row>
    <row r="917" spans="1:1" ht="30" customHeight="1">
      <c r="A917" s="17"/>
    </row>
    <row r="918" spans="1:1" ht="30" customHeight="1">
      <c r="A918" s="17"/>
    </row>
    <row r="919" spans="1:1" ht="30" customHeight="1">
      <c r="A919" s="17"/>
    </row>
    <row r="920" spans="1:1" ht="30" customHeight="1">
      <c r="A920" s="17"/>
    </row>
    <row r="921" spans="1:1" ht="30" customHeight="1">
      <c r="A921" s="17"/>
    </row>
    <row r="922" spans="1:1" ht="30" customHeight="1">
      <c r="A922" s="17"/>
    </row>
    <row r="923" spans="1:1" ht="30" customHeight="1">
      <c r="A923" s="17"/>
    </row>
    <row r="924" spans="1:1" ht="30" customHeight="1">
      <c r="A924" s="17"/>
    </row>
    <row r="925" spans="1:1" ht="30" customHeight="1">
      <c r="A925" s="17"/>
    </row>
    <row r="926" spans="1:1" ht="30" customHeight="1">
      <c r="A926" s="17"/>
    </row>
    <row r="927" spans="1:1" ht="30" customHeight="1">
      <c r="A927" s="17"/>
    </row>
    <row r="928" spans="1:1" ht="30" customHeight="1">
      <c r="A928" s="17"/>
    </row>
    <row r="929" spans="1:1" ht="30" customHeight="1">
      <c r="A929" s="17"/>
    </row>
    <row r="930" spans="1:1" ht="30" customHeight="1">
      <c r="A930" s="17"/>
    </row>
    <row r="931" spans="1:1" ht="30" customHeight="1">
      <c r="A931" s="17"/>
    </row>
    <row r="932" spans="1:1" ht="30" customHeight="1">
      <c r="A932" s="17"/>
    </row>
    <row r="933" spans="1:1" ht="30" customHeight="1">
      <c r="A933" s="17"/>
    </row>
    <row r="934" spans="1:1" ht="30" customHeight="1">
      <c r="A934" s="17"/>
    </row>
    <row r="935" spans="1:1" ht="30" customHeight="1">
      <c r="A935" s="17"/>
    </row>
    <row r="936" spans="1:1" ht="30" customHeight="1">
      <c r="A936" s="17"/>
    </row>
    <row r="937" spans="1:1" ht="30" customHeight="1">
      <c r="A937" s="17"/>
    </row>
    <row r="938" spans="1:1" ht="30" customHeight="1">
      <c r="A938" s="17"/>
    </row>
    <row r="939" spans="1:1" ht="30" customHeight="1">
      <c r="A939" s="17"/>
    </row>
    <row r="940" spans="1:1" ht="30" customHeight="1">
      <c r="A940" s="17"/>
    </row>
    <row r="941" spans="1:1" ht="30" customHeight="1">
      <c r="A941" s="17"/>
    </row>
    <row r="942" spans="1:1" ht="30" customHeight="1">
      <c r="A942" s="17"/>
    </row>
    <row r="943" spans="1:1" ht="30" customHeight="1">
      <c r="A943" s="17"/>
    </row>
    <row r="944" spans="1:1" ht="30" customHeight="1">
      <c r="A944" s="17"/>
    </row>
    <row r="945" spans="1:1" ht="30" customHeight="1">
      <c r="A945" s="17"/>
    </row>
    <row r="946" spans="1:1" ht="30" customHeight="1">
      <c r="A946" s="17"/>
    </row>
    <row r="947" spans="1:1" ht="30" customHeight="1">
      <c r="A947" s="17"/>
    </row>
    <row r="948" spans="1:1" ht="30" customHeight="1">
      <c r="A948" s="17"/>
    </row>
    <row r="949" spans="1:1" ht="30" customHeight="1">
      <c r="A949" s="17"/>
    </row>
    <row r="950" spans="1:1" ht="30" customHeight="1">
      <c r="A950" s="17"/>
    </row>
    <row r="951" spans="1:1" ht="30" customHeight="1">
      <c r="A951" s="17"/>
    </row>
    <row r="952" spans="1:1" ht="30" customHeight="1">
      <c r="A952" s="17"/>
    </row>
    <row r="953" spans="1:1" ht="30" customHeight="1">
      <c r="A953" s="17"/>
    </row>
    <row r="954" spans="1:1" ht="30" customHeight="1">
      <c r="A954" s="17"/>
    </row>
    <row r="955" spans="1:1" ht="30" customHeight="1">
      <c r="A955" s="17"/>
    </row>
    <row r="956" spans="1:1" ht="30" customHeight="1">
      <c r="A956" s="17"/>
    </row>
    <row r="957" spans="1:1" ht="30" customHeight="1">
      <c r="A957" s="17"/>
    </row>
  </sheetData>
  <mergeCells count="462">
    <mergeCell ref="M99:M100"/>
    <mergeCell ref="E72:E73"/>
    <mergeCell ref="G72:G73"/>
    <mergeCell ref="D96:D101"/>
    <mergeCell ref="M155:M156"/>
    <mergeCell ref="F150:F152"/>
    <mergeCell ref="M138:M147"/>
    <mergeCell ref="F141:F142"/>
    <mergeCell ref="K146:K147"/>
    <mergeCell ref="F148:F149"/>
    <mergeCell ref="G150:G152"/>
    <mergeCell ref="H150:H152"/>
    <mergeCell ref="A133:M133"/>
    <mergeCell ref="G143:G144"/>
    <mergeCell ref="H143:H144"/>
    <mergeCell ref="K143:K144"/>
    <mergeCell ref="E77:E78"/>
    <mergeCell ref="E81:E82"/>
    <mergeCell ref="D74:D84"/>
    <mergeCell ref="C74:C84"/>
    <mergeCell ref="L74:L84"/>
    <mergeCell ref="J74:J76"/>
    <mergeCell ref="K74:K76"/>
    <mergeCell ref="L116:L118"/>
    <mergeCell ref="A244:B244"/>
    <mergeCell ref="M74:M84"/>
    <mergeCell ref="A71:M71"/>
    <mergeCell ref="A72:A73"/>
    <mergeCell ref="D72:D73"/>
    <mergeCell ref="A239:B239"/>
    <mergeCell ref="A240:B240"/>
    <mergeCell ref="A241:B241"/>
    <mergeCell ref="A213:A214"/>
    <mergeCell ref="A203:M203"/>
    <mergeCell ref="A204:A205"/>
    <mergeCell ref="D204:D205"/>
    <mergeCell ref="E204:E205"/>
    <mergeCell ref="F204:F205"/>
    <mergeCell ref="G204:G205"/>
    <mergeCell ref="H204:H205"/>
    <mergeCell ref="E206:E207"/>
    <mergeCell ref="L206:L210"/>
    <mergeCell ref="E74:E76"/>
    <mergeCell ref="F74:F76"/>
    <mergeCell ref="G74:G76"/>
    <mergeCell ref="H74:H76"/>
    <mergeCell ref="J72:K72"/>
    <mergeCell ref="L72:L73"/>
    <mergeCell ref="M54:M55"/>
    <mergeCell ref="E52:E55"/>
    <mergeCell ref="L52:L55"/>
    <mergeCell ref="I60:I61"/>
    <mergeCell ref="J60:J61"/>
    <mergeCell ref="L60:L64"/>
    <mergeCell ref="C60:C64"/>
    <mergeCell ref="M72:M73"/>
    <mergeCell ref="F72:F73"/>
    <mergeCell ref="I33:I34"/>
    <mergeCell ref="J33:K33"/>
    <mergeCell ref="M43:M46"/>
    <mergeCell ref="E47:E48"/>
    <mergeCell ref="F47:F48"/>
    <mergeCell ref="G47:G48"/>
    <mergeCell ref="M47:M48"/>
    <mergeCell ref="L35:L48"/>
    <mergeCell ref="M35:M37"/>
    <mergeCell ref="E38:E42"/>
    <mergeCell ref="L33:L34"/>
    <mergeCell ref="M33:M34"/>
    <mergeCell ref="E33:E34"/>
    <mergeCell ref="F33:F34"/>
    <mergeCell ref="G33:G34"/>
    <mergeCell ref="E43:E46"/>
    <mergeCell ref="M38:M42"/>
    <mergeCell ref="K43:K46"/>
    <mergeCell ref="F43:F46"/>
    <mergeCell ref="H33:H34"/>
    <mergeCell ref="A49:L49"/>
    <mergeCell ref="J50:K50"/>
    <mergeCell ref="A52:A55"/>
    <mergeCell ref="D52:D55"/>
    <mergeCell ref="K54:K55"/>
    <mergeCell ref="J58:K58"/>
    <mergeCell ref="L58:L59"/>
    <mergeCell ref="E58:E59"/>
    <mergeCell ref="F58:F59"/>
    <mergeCell ref="B52:B55"/>
    <mergeCell ref="C52:C55"/>
    <mergeCell ref="G58:G59"/>
    <mergeCell ref="I50:I51"/>
    <mergeCell ref="H50:H51"/>
    <mergeCell ref="I58:I59"/>
    <mergeCell ref="B58:C58"/>
    <mergeCell ref="L50:L51"/>
    <mergeCell ref="D58:D59"/>
    <mergeCell ref="J52:J55"/>
    <mergeCell ref="A50:A51"/>
    <mergeCell ref="D50:D51"/>
    <mergeCell ref="E50:E51"/>
    <mergeCell ref="F50:F51"/>
    <mergeCell ref="G50:G51"/>
    <mergeCell ref="A1:E3"/>
    <mergeCell ref="F1:J3"/>
    <mergeCell ref="K1:M3"/>
    <mergeCell ref="A4:E4"/>
    <mergeCell ref="F4:J4"/>
    <mergeCell ref="K4:M4"/>
    <mergeCell ref="A5:M5"/>
    <mergeCell ref="A6:A7"/>
    <mergeCell ref="D6:D7"/>
    <mergeCell ref="E6:E7"/>
    <mergeCell ref="F6:F7"/>
    <mergeCell ref="G6:G7"/>
    <mergeCell ref="H6:H7"/>
    <mergeCell ref="I6:I7"/>
    <mergeCell ref="J6:K6"/>
    <mergeCell ref="L6:L7"/>
    <mergeCell ref="M6:M7"/>
    <mergeCell ref="B6:C6"/>
    <mergeCell ref="J102:J103"/>
    <mergeCell ref="K102:K103"/>
    <mergeCell ref="J104:J111"/>
    <mergeCell ref="K104:K111"/>
    <mergeCell ref="J112:J115"/>
    <mergeCell ref="K112:K115"/>
    <mergeCell ref="L112:L115"/>
    <mergeCell ref="E96:E101"/>
    <mergeCell ref="L102:L103"/>
    <mergeCell ref="K99:K100"/>
    <mergeCell ref="D33:D34"/>
    <mergeCell ref="F11:F30"/>
    <mergeCell ref="G11:G30"/>
    <mergeCell ref="K47:K48"/>
    <mergeCell ref="F38:F41"/>
    <mergeCell ref="G38:G41"/>
    <mergeCell ref="A32:M32"/>
    <mergeCell ref="A33:A34"/>
    <mergeCell ref="A8:A10"/>
    <mergeCell ref="B8:B9"/>
    <mergeCell ref="E11:E30"/>
    <mergeCell ref="D8:D10"/>
    <mergeCell ref="E8:E10"/>
    <mergeCell ref="F8:F10"/>
    <mergeCell ref="G8:G10"/>
    <mergeCell ref="H8:H10"/>
    <mergeCell ref="L8:L10"/>
    <mergeCell ref="K8:K10"/>
    <mergeCell ref="I12:I26"/>
    <mergeCell ref="J12:J26"/>
    <mergeCell ref="K12:K26"/>
    <mergeCell ref="H11:H30"/>
    <mergeCell ref="L12:L26"/>
    <mergeCell ref="D12:D26"/>
    <mergeCell ref="M204:M205"/>
    <mergeCell ref="B204:C204"/>
    <mergeCell ref="B213:C213"/>
    <mergeCell ref="A206:A210"/>
    <mergeCell ref="D206:D210"/>
    <mergeCell ref="E213:E214"/>
    <mergeCell ref="D213:D214"/>
    <mergeCell ref="B209:B210"/>
    <mergeCell ref="M12:M26"/>
    <mergeCell ref="A35:A48"/>
    <mergeCell ref="D35:D48"/>
    <mergeCell ref="H43:H46"/>
    <mergeCell ref="B33:C33"/>
    <mergeCell ref="C47:C48"/>
    <mergeCell ref="H47:H48"/>
    <mergeCell ref="K38:K41"/>
    <mergeCell ref="J35:J37"/>
    <mergeCell ref="E35:E37"/>
    <mergeCell ref="F35:F37"/>
    <mergeCell ref="G35:G37"/>
    <mergeCell ref="H35:H37"/>
    <mergeCell ref="K35:K37"/>
    <mergeCell ref="G43:G46"/>
    <mergeCell ref="A31:L31"/>
    <mergeCell ref="M50:M51"/>
    <mergeCell ref="M67:M68"/>
    <mergeCell ref="H58:H59"/>
    <mergeCell ref="A56:L56"/>
    <mergeCell ref="M58:M59"/>
    <mergeCell ref="A60:A64"/>
    <mergeCell ref="F134:F135"/>
    <mergeCell ref="E150:E152"/>
    <mergeCell ref="K139:K140"/>
    <mergeCell ref="G146:G147"/>
    <mergeCell ref="H146:H147"/>
    <mergeCell ref="G141:G142"/>
    <mergeCell ref="G134:G135"/>
    <mergeCell ref="H148:H149"/>
    <mergeCell ref="E148:E149"/>
    <mergeCell ref="F139:F140"/>
    <mergeCell ref="G139:G140"/>
    <mergeCell ref="H139:H140"/>
    <mergeCell ref="H141:H142"/>
    <mergeCell ref="M60:M64"/>
    <mergeCell ref="E60:E63"/>
    <mergeCell ref="D60:D64"/>
    <mergeCell ref="A57:M57"/>
    <mergeCell ref="A58:A59"/>
    <mergeCell ref="B60:B64"/>
    <mergeCell ref="M215:M219"/>
    <mergeCell ref="L215:L223"/>
    <mergeCell ref="A12:A26"/>
    <mergeCell ref="B12:B26"/>
    <mergeCell ref="C12:C26"/>
    <mergeCell ref="H87:H88"/>
    <mergeCell ref="I87:I88"/>
    <mergeCell ref="C35:C37"/>
    <mergeCell ref="B35:B48"/>
    <mergeCell ref="C38:C46"/>
    <mergeCell ref="H38:H41"/>
    <mergeCell ref="F87:F88"/>
    <mergeCell ref="G87:G88"/>
    <mergeCell ref="B50:C50"/>
    <mergeCell ref="F54:F55"/>
    <mergeCell ref="G54:G55"/>
    <mergeCell ref="H54:H55"/>
    <mergeCell ref="H72:H73"/>
    <mergeCell ref="I72:I73"/>
    <mergeCell ref="D67:D68"/>
    <mergeCell ref="F67:F68"/>
    <mergeCell ref="G67:G68"/>
    <mergeCell ref="A67:A68"/>
    <mergeCell ref="A86:M86"/>
    <mergeCell ref="A65:L65"/>
    <mergeCell ref="E67:E68"/>
    <mergeCell ref="A89:A91"/>
    <mergeCell ref="M89:M91"/>
    <mergeCell ref="L89:L91"/>
    <mergeCell ref="A123:A129"/>
    <mergeCell ref="D123:D129"/>
    <mergeCell ref="E123:E127"/>
    <mergeCell ref="L123:L129"/>
    <mergeCell ref="A92:L92"/>
    <mergeCell ref="B94:C94"/>
    <mergeCell ref="L94:L95"/>
    <mergeCell ref="A93:M93"/>
    <mergeCell ref="A94:A95"/>
    <mergeCell ref="D94:D95"/>
    <mergeCell ref="E94:E95"/>
    <mergeCell ref="A87:A88"/>
    <mergeCell ref="B87:C87"/>
    <mergeCell ref="A66:M66"/>
    <mergeCell ref="J67:K67"/>
    <mergeCell ref="L67:L68"/>
    <mergeCell ref="A70:L70"/>
    <mergeCell ref="B74:B84"/>
    <mergeCell ref="A74:A84"/>
    <mergeCell ref="M220:M221"/>
    <mergeCell ref="A157:A201"/>
    <mergeCell ref="B157:B201"/>
    <mergeCell ref="C157:C201"/>
    <mergeCell ref="K216:K217"/>
    <mergeCell ref="K220:K221"/>
    <mergeCell ref="A211:L211"/>
    <mergeCell ref="F213:F214"/>
    <mergeCell ref="G213:G214"/>
    <mergeCell ref="H213:H214"/>
    <mergeCell ref="I213:I214"/>
    <mergeCell ref="J213:K213"/>
    <mergeCell ref="L213:L214"/>
    <mergeCell ref="I216:I217"/>
    <mergeCell ref="A215:A223"/>
    <mergeCell ref="F216:F217"/>
    <mergeCell ref="G216:G217"/>
    <mergeCell ref="E220:E221"/>
    <mergeCell ref="E187:E192"/>
    <mergeCell ref="F187:F192"/>
    <mergeCell ref="M222:M223"/>
    <mergeCell ref="J216:J217"/>
    <mergeCell ref="J218:J219"/>
    <mergeCell ref="M213:M214"/>
    <mergeCell ref="A243:B243"/>
    <mergeCell ref="A226:E226"/>
    <mergeCell ref="A225:L225"/>
    <mergeCell ref="E222:E223"/>
    <mergeCell ref="J220:J221"/>
    <mergeCell ref="A227:C227"/>
    <mergeCell ref="H216:H217"/>
    <mergeCell ref="A230:D230"/>
    <mergeCell ref="A242:B242"/>
    <mergeCell ref="A224:L224"/>
    <mergeCell ref="F220:F221"/>
    <mergeCell ref="G220:G221"/>
    <mergeCell ref="H220:H221"/>
    <mergeCell ref="F218:F219"/>
    <mergeCell ref="G218:G219"/>
    <mergeCell ref="H218:H219"/>
    <mergeCell ref="A228:C228"/>
    <mergeCell ref="I155:I156"/>
    <mergeCell ref="K187:K192"/>
    <mergeCell ref="E193:E195"/>
    <mergeCell ref="F193:F195"/>
    <mergeCell ref="G193:G195"/>
    <mergeCell ref="H193:H195"/>
    <mergeCell ref="K193:K195"/>
    <mergeCell ref="K196:K198"/>
    <mergeCell ref="H196:H198"/>
    <mergeCell ref="E196:E198"/>
    <mergeCell ref="F196:F198"/>
    <mergeCell ref="G196:G198"/>
    <mergeCell ref="E181:E186"/>
    <mergeCell ref="E165:E166"/>
    <mergeCell ref="F165:F166"/>
    <mergeCell ref="G165:G166"/>
    <mergeCell ref="H165:H166"/>
    <mergeCell ref="K165:K166"/>
    <mergeCell ref="E167:E180"/>
    <mergeCell ref="F167:F172"/>
    <mergeCell ref="G167:G172"/>
    <mergeCell ref="H167:H172"/>
    <mergeCell ref="F159:F164"/>
    <mergeCell ref="K167:K172"/>
    <mergeCell ref="M121:M122"/>
    <mergeCell ref="C89:C91"/>
    <mergeCell ref="G94:G95"/>
    <mergeCell ref="K141:K142"/>
    <mergeCell ref="F143:F144"/>
    <mergeCell ref="B206:B207"/>
    <mergeCell ref="C206:C207"/>
    <mergeCell ref="H155:H156"/>
    <mergeCell ref="E199:E201"/>
    <mergeCell ref="F199:F201"/>
    <mergeCell ref="G199:G201"/>
    <mergeCell ref="E155:E156"/>
    <mergeCell ref="H182:H184"/>
    <mergeCell ref="K182:K184"/>
    <mergeCell ref="H199:H201"/>
    <mergeCell ref="K199:K201"/>
    <mergeCell ref="D157:D201"/>
    <mergeCell ref="E157:E164"/>
    <mergeCell ref="E112:E115"/>
    <mergeCell ref="G148:G149"/>
    <mergeCell ref="A154:M154"/>
    <mergeCell ref="A155:A156"/>
    <mergeCell ref="E136:E147"/>
    <mergeCell ref="B134:C134"/>
    <mergeCell ref="B155:C155"/>
    <mergeCell ref="A245:B245"/>
    <mergeCell ref="A96:A101"/>
    <mergeCell ref="B67:C67"/>
    <mergeCell ref="A85:L85"/>
    <mergeCell ref="H67:H68"/>
    <mergeCell ref="I67:I68"/>
    <mergeCell ref="B89:B91"/>
    <mergeCell ref="D89:D91"/>
    <mergeCell ref="B72:C72"/>
    <mergeCell ref="D121:D122"/>
    <mergeCell ref="E121:E122"/>
    <mergeCell ref="F121:F122"/>
    <mergeCell ref="G121:G122"/>
    <mergeCell ref="H121:H122"/>
    <mergeCell ref="I121:I122"/>
    <mergeCell ref="J121:K121"/>
    <mergeCell ref="L121:L122"/>
    <mergeCell ref="A212:M212"/>
    <mergeCell ref="K218:K219"/>
    <mergeCell ref="G155:G156"/>
    <mergeCell ref="I94:I95"/>
    <mergeCell ref="J94:K94"/>
    <mergeCell ref="F94:F95"/>
    <mergeCell ref="D130:D131"/>
    <mergeCell ref="H134:H135"/>
    <mergeCell ref="D87:D88"/>
    <mergeCell ref="H99:H100"/>
    <mergeCell ref="G99:G100"/>
    <mergeCell ref="F99:F100"/>
    <mergeCell ref="E87:E88"/>
    <mergeCell ref="H94:H95"/>
    <mergeCell ref="A153:L153"/>
    <mergeCell ref="L136:L152"/>
    <mergeCell ref="K116:K117"/>
    <mergeCell ref="D102:D118"/>
    <mergeCell ref="C102:C118"/>
    <mergeCell ref="B102:B118"/>
    <mergeCell ref="K96:K98"/>
    <mergeCell ref="L96:L101"/>
    <mergeCell ref="F96:F98"/>
    <mergeCell ref="G96:G98"/>
    <mergeCell ref="H96:H98"/>
    <mergeCell ref="J96:J98"/>
    <mergeCell ref="J99:J101"/>
    <mergeCell ref="B96:B101"/>
    <mergeCell ref="C96:C101"/>
    <mergeCell ref="H112:H115"/>
    <mergeCell ref="J87:K87"/>
    <mergeCell ref="L87:L88"/>
    <mergeCell ref="A136:A152"/>
    <mergeCell ref="A130:A131"/>
    <mergeCell ref="B130:B131"/>
    <mergeCell ref="B136:B152"/>
    <mergeCell ref="A102:A118"/>
    <mergeCell ref="G102:G111"/>
    <mergeCell ref="H102:H111"/>
    <mergeCell ref="G116:G117"/>
    <mergeCell ref="H116:H117"/>
    <mergeCell ref="F116:F117"/>
    <mergeCell ref="E116:E117"/>
    <mergeCell ref="A132:H132"/>
    <mergeCell ref="A119:H119"/>
    <mergeCell ref="I119:L119"/>
    <mergeCell ref="B121:C121"/>
    <mergeCell ref="C136:C152"/>
    <mergeCell ref="D136:D152"/>
    <mergeCell ref="C123:C129"/>
    <mergeCell ref="B123:B129"/>
    <mergeCell ref="A134:A135"/>
    <mergeCell ref="D134:D135"/>
    <mergeCell ref="C130:C131"/>
    <mergeCell ref="M87:M88"/>
    <mergeCell ref="M94:M95"/>
    <mergeCell ref="I134:I135"/>
    <mergeCell ref="J134:K134"/>
    <mergeCell ref="L134:L135"/>
    <mergeCell ref="M134:M135"/>
    <mergeCell ref="F112:F115"/>
    <mergeCell ref="F155:F156"/>
    <mergeCell ref="D155:D156"/>
    <mergeCell ref="J155:K155"/>
    <mergeCell ref="L155:L156"/>
    <mergeCell ref="G112:G115"/>
    <mergeCell ref="F146:F147"/>
    <mergeCell ref="E134:E135"/>
    <mergeCell ref="L104:L111"/>
    <mergeCell ref="A120:M120"/>
    <mergeCell ref="A121:A122"/>
    <mergeCell ref="F123:F124"/>
    <mergeCell ref="G123:G124"/>
    <mergeCell ref="H123:H124"/>
    <mergeCell ref="J123:J124"/>
    <mergeCell ref="K123:K124"/>
    <mergeCell ref="E102:E111"/>
    <mergeCell ref="F102:F111"/>
    <mergeCell ref="A202:L202"/>
    <mergeCell ref="G187:G192"/>
    <mergeCell ref="H187:H192"/>
    <mergeCell ref="E215:E219"/>
    <mergeCell ref="D215:D223"/>
    <mergeCell ref="C215:C223"/>
    <mergeCell ref="B215:B223"/>
    <mergeCell ref="I204:I205"/>
    <mergeCell ref="J204:K204"/>
    <mergeCell ref="L204:L205"/>
    <mergeCell ref="E209:E210"/>
    <mergeCell ref="F209:F210"/>
    <mergeCell ref="C209:C210"/>
    <mergeCell ref="F174:F179"/>
    <mergeCell ref="G174:G179"/>
    <mergeCell ref="H174:H179"/>
    <mergeCell ref="K174:K179"/>
    <mergeCell ref="L157:L201"/>
    <mergeCell ref="H159:H164"/>
    <mergeCell ref="K159:K160"/>
    <mergeCell ref="F182:F184"/>
    <mergeCell ref="G182:G184"/>
    <mergeCell ref="F157:F158"/>
    <mergeCell ref="G157:G158"/>
    <mergeCell ref="H157:H158"/>
    <mergeCell ref="K157:K158"/>
    <mergeCell ref="G159:G164"/>
  </mergeCells>
  <printOptions horizontalCentered="1"/>
  <pageMargins left="0.59055118110236227" right="0.39370078740157483" top="0.98425196850393704" bottom="0.78740157480314965" header="0.70866141732283472" footer="0.51181102362204722"/>
  <pageSetup scale="35" orientation="landscape" horizontalDpi="1200" verticalDpi="1200" r:id="rId1"/>
  <headerFooter>
    <oddHeader>&amp;RDependencia</oddHeader>
    <oddFooter>&amp;CPágina 1/1</oddFooter>
  </headerFooter>
  <rowBreaks count="6" manualBreakCount="6">
    <brk id="49" max="16383" man="1"/>
    <brk id="85" max="16383" man="1"/>
    <brk id="119" max="16383" man="1"/>
    <brk id="153" max="16383" man="1"/>
    <brk id="202" max="16383" man="1"/>
    <brk id="225" max="16383" man="1"/>
  </rowBreaks>
  <colBreaks count="1" manualBreakCount="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D8" sqref="D8"/>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ustomHeight="1">
      <c r="A5" s="267" t="s">
        <v>90</v>
      </c>
      <c r="B5" s="267"/>
      <c r="C5" s="267"/>
      <c r="D5" s="267"/>
      <c r="E5" s="267"/>
      <c r="F5" s="267"/>
      <c r="G5" s="267"/>
      <c r="H5" s="267"/>
      <c r="I5" s="267"/>
      <c r="J5" s="267"/>
      <c r="K5" s="267"/>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73.25">
      <c r="A8" s="4" t="s">
        <v>86</v>
      </c>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J6:J7"/>
    <mergeCell ref="K6:K7"/>
    <mergeCell ref="A12:J12"/>
    <mergeCell ref="A5:K5"/>
    <mergeCell ref="H6:I6"/>
    <mergeCell ref="A6:A7"/>
    <mergeCell ref="B6:B7"/>
    <mergeCell ref="C6:C7"/>
    <mergeCell ref="D6:D7"/>
    <mergeCell ref="E6:E7"/>
    <mergeCell ref="F6:F7"/>
    <mergeCell ref="G6:G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A5" sqref="A5:K5"/>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1.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ustomHeight="1">
      <c r="A5" s="267" t="s">
        <v>90</v>
      </c>
      <c r="B5" s="267"/>
      <c r="C5" s="267"/>
      <c r="D5" s="267"/>
      <c r="E5" s="267"/>
      <c r="F5" s="267"/>
      <c r="G5" s="267"/>
      <c r="H5" s="267"/>
      <c r="I5" s="267"/>
      <c r="J5" s="267"/>
      <c r="K5" s="267"/>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J6:J7"/>
    <mergeCell ref="K6:K7"/>
    <mergeCell ref="A5:K5"/>
    <mergeCell ref="H6:I6"/>
    <mergeCell ref="A12:J12"/>
    <mergeCell ref="A6:A7"/>
    <mergeCell ref="B6:B7"/>
    <mergeCell ref="C6:C7"/>
    <mergeCell ref="D6:D7"/>
    <mergeCell ref="E6:E7"/>
    <mergeCell ref="F6:F7"/>
    <mergeCell ref="G6:G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H22" sqref="H22"/>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 r="A5" s="273" t="s">
        <v>10</v>
      </c>
      <c r="B5" s="273"/>
      <c r="C5" s="273"/>
      <c r="D5" s="273"/>
      <c r="E5" s="273"/>
      <c r="F5" s="273"/>
      <c r="G5" s="273"/>
      <c r="H5" s="273"/>
      <c r="I5" s="273"/>
      <c r="J5" s="273"/>
      <c r="K5" s="273"/>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K6:K7"/>
    <mergeCell ref="A12:J12"/>
    <mergeCell ref="A5:K5"/>
    <mergeCell ref="A6:A7"/>
    <mergeCell ref="B6:B7"/>
    <mergeCell ref="C6:C7"/>
    <mergeCell ref="D6:D7"/>
    <mergeCell ref="E6:E7"/>
    <mergeCell ref="F6:F7"/>
    <mergeCell ref="G6:G7"/>
    <mergeCell ref="H6:I6"/>
    <mergeCell ref="J6:J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H22" sqref="H22"/>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 r="A5" s="273" t="s">
        <v>10</v>
      </c>
      <c r="B5" s="273"/>
      <c r="C5" s="273"/>
      <c r="D5" s="273"/>
      <c r="E5" s="273"/>
      <c r="F5" s="273"/>
      <c r="G5" s="273"/>
      <c r="H5" s="273"/>
      <c r="I5" s="273"/>
      <c r="J5" s="273"/>
      <c r="K5" s="273"/>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K6:K7"/>
    <mergeCell ref="A12:J12"/>
    <mergeCell ref="A5:K5"/>
    <mergeCell ref="A6:A7"/>
    <mergeCell ref="B6:B7"/>
    <mergeCell ref="C6:C7"/>
    <mergeCell ref="D6:D7"/>
    <mergeCell ref="E6:E7"/>
    <mergeCell ref="F6:F7"/>
    <mergeCell ref="G6:G7"/>
    <mergeCell ref="H6:I6"/>
    <mergeCell ref="J6:J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zoomScale="90" zoomScaleNormal="90" zoomScalePageLayoutView="60" workbookViewId="0">
      <selection activeCell="G20" sqref="G20"/>
    </sheetView>
  </sheetViews>
  <sheetFormatPr baseColWidth="10" defaultColWidth="10.875" defaultRowHeight="30" customHeight="1"/>
  <cols>
    <col min="1" max="1" width="15.5" style="3" customWidth="1"/>
    <col min="2" max="2" width="14" style="3" customWidth="1"/>
    <col min="3" max="3" width="14.75" style="3" customWidth="1"/>
    <col min="4" max="4" width="22.125" style="3" customWidth="1"/>
    <col min="5" max="5" width="9" style="3" customWidth="1"/>
    <col min="6" max="6" width="21" style="3" customWidth="1"/>
    <col min="7" max="7" width="50" style="3" customWidth="1"/>
    <col min="8" max="8" width="10.75" style="3" customWidth="1"/>
    <col min="9" max="9" width="16.25" style="3" customWidth="1"/>
    <col min="10" max="10" width="18.75" style="3" customWidth="1"/>
    <col min="11" max="11" width="16.125" style="3" customWidth="1"/>
    <col min="12" max="16384" width="10.875" style="3"/>
  </cols>
  <sheetData>
    <row r="1" spans="1:11" ht="18">
      <c r="A1" s="261" t="s">
        <v>14</v>
      </c>
      <c r="B1" s="261"/>
      <c r="C1" s="261"/>
      <c r="D1" s="261" t="s">
        <v>11</v>
      </c>
      <c r="E1" s="261"/>
      <c r="F1" s="261"/>
      <c r="G1" s="261"/>
      <c r="H1" s="261"/>
      <c r="I1" s="261"/>
      <c r="J1" s="261"/>
      <c r="K1" s="261"/>
    </row>
    <row r="2" spans="1:11" ht="18">
      <c r="A2" s="261"/>
      <c r="B2" s="261"/>
      <c r="C2" s="261"/>
      <c r="D2" s="261"/>
      <c r="E2" s="261"/>
      <c r="F2" s="261"/>
      <c r="G2" s="261"/>
      <c r="H2" s="261"/>
      <c r="I2" s="261"/>
      <c r="J2" s="261"/>
      <c r="K2" s="261"/>
    </row>
    <row r="3" spans="1:11" s="8" customFormat="1" ht="15.75">
      <c r="A3" s="261"/>
      <c r="B3" s="261"/>
      <c r="C3" s="261"/>
      <c r="D3" s="261"/>
      <c r="E3" s="261"/>
      <c r="F3" s="261"/>
      <c r="G3" s="261"/>
      <c r="H3" s="261"/>
      <c r="I3" s="261"/>
      <c r="J3" s="261"/>
      <c r="K3" s="261"/>
    </row>
    <row r="4" spans="1:11" s="1" customFormat="1" ht="16.5" customHeight="1">
      <c r="A4" s="262" t="s">
        <v>13</v>
      </c>
      <c r="B4" s="262"/>
      <c r="C4" s="262"/>
      <c r="D4" s="262" t="s">
        <v>15</v>
      </c>
      <c r="E4" s="262"/>
      <c r="F4" s="262"/>
      <c r="G4" s="262"/>
      <c r="H4" s="262"/>
      <c r="I4" s="263" t="s">
        <v>12</v>
      </c>
      <c r="J4" s="263"/>
      <c r="K4" s="263"/>
    </row>
    <row r="5" spans="1:11" s="1" customFormat="1" ht="18.75">
      <c r="A5" s="273" t="s">
        <v>10</v>
      </c>
      <c r="B5" s="273"/>
      <c r="C5" s="273"/>
      <c r="D5" s="273"/>
      <c r="E5" s="273"/>
      <c r="F5" s="273"/>
      <c r="G5" s="273"/>
      <c r="H5" s="273"/>
      <c r="I5" s="273"/>
      <c r="J5" s="273"/>
      <c r="K5" s="273"/>
    </row>
    <row r="6" spans="1:11" s="1" customFormat="1" ht="47.25" customHeight="1">
      <c r="A6" s="269" t="s">
        <v>16</v>
      </c>
      <c r="B6" s="264" t="s">
        <v>0</v>
      </c>
      <c r="C6" s="264" t="s">
        <v>1</v>
      </c>
      <c r="D6" s="264" t="s">
        <v>2</v>
      </c>
      <c r="E6" s="264" t="s">
        <v>3</v>
      </c>
      <c r="F6" s="271" t="s">
        <v>4</v>
      </c>
      <c r="G6" s="264" t="s">
        <v>5</v>
      </c>
      <c r="H6" s="268" t="s">
        <v>6</v>
      </c>
      <c r="I6" s="268"/>
      <c r="J6" s="264" t="s">
        <v>7</v>
      </c>
      <c r="K6" s="264" t="s">
        <v>8</v>
      </c>
    </row>
    <row r="7" spans="1:11" s="1" customFormat="1" ht="15.75">
      <c r="A7" s="270"/>
      <c r="B7" s="265"/>
      <c r="C7" s="265"/>
      <c r="D7" s="265"/>
      <c r="E7" s="265"/>
      <c r="F7" s="272"/>
      <c r="G7" s="265"/>
      <c r="H7" s="16" t="s">
        <v>18</v>
      </c>
      <c r="I7" s="16" t="s">
        <v>17</v>
      </c>
      <c r="J7" s="265"/>
      <c r="K7" s="265"/>
    </row>
    <row r="8" spans="1:11" s="1" customFormat="1" ht="15.75">
      <c r="A8" s="4"/>
      <c r="B8" s="4"/>
      <c r="C8" s="4"/>
      <c r="D8" s="4"/>
      <c r="E8" s="9"/>
      <c r="F8" s="9"/>
      <c r="G8" s="10"/>
      <c r="H8" s="11"/>
      <c r="I8" s="12"/>
      <c r="J8" s="13"/>
      <c r="K8" s="5"/>
    </row>
    <row r="9" spans="1:11" ht="18">
      <c r="A9" s="4"/>
      <c r="B9" s="4"/>
      <c r="C9" s="4"/>
      <c r="D9" s="4"/>
      <c r="E9" s="14"/>
      <c r="F9" s="9"/>
      <c r="G9" s="10"/>
      <c r="H9" s="11"/>
      <c r="I9" s="15"/>
      <c r="J9" s="13"/>
      <c r="K9" s="6"/>
    </row>
    <row r="10" spans="1:11" ht="18">
      <c r="A10" s="4"/>
      <c r="B10" s="4"/>
      <c r="C10" s="4"/>
      <c r="D10" s="4"/>
      <c r="E10" s="14"/>
      <c r="F10" s="9"/>
      <c r="G10" s="10"/>
      <c r="H10" s="11"/>
      <c r="I10" s="15"/>
      <c r="J10" s="13"/>
      <c r="K10" s="6"/>
    </row>
    <row r="11" spans="1:11" ht="18">
      <c r="A11" s="4"/>
      <c r="B11" s="4"/>
      <c r="C11" s="4"/>
      <c r="D11" s="4"/>
      <c r="E11" s="14"/>
      <c r="F11" s="9"/>
      <c r="G11" s="10"/>
      <c r="H11" s="11"/>
      <c r="I11" s="15"/>
      <c r="J11" s="13"/>
      <c r="K11" s="7"/>
    </row>
    <row r="12" spans="1:11" ht="18">
      <c r="A12" s="266" t="s">
        <v>9</v>
      </c>
      <c r="B12" s="266"/>
      <c r="C12" s="266"/>
      <c r="D12" s="266"/>
      <c r="E12" s="266"/>
      <c r="F12" s="266"/>
      <c r="G12" s="266"/>
      <c r="H12" s="266"/>
      <c r="I12" s="266"/>
      <c r="J12" s="266"/>
      <c r="K12" s="2">
        <f>SUM(K8)</f>
        <v>0</v>
      </c>
    </row>
  </sheetData>
  <mergeCells count="18">
    <mergeCell ref="K6:K7"/>
    <mergeCell ref="A12:J12"/>
    <mergeCell ref="A5:K5"/>
    <mergeCell ref="A6:A7"/>
    <mergeCell ref="B6:B7"/>
    <mergeCell ref="C6:C7"/>
    <mergeCell ref="D6:D7"/>
    <mergeCell ref="E6:E7"/>
    <mergeCell ref="F6:F7"/>
    <mergeCell ref="G6:G7"/>
    <mergeCell ref="H6:I6"/>
    <mergeCell ref="J6:J7"/>
    <mergeCell ref="A1:C3"/>
    <mergeCell ref="D1:H3"/>
    <mergeCell ref="I1:K3"/>
    <mergeCell ref="A4:C4"/>
    <mergeCell ref="D4:H4"/>
    <mergeCell ref="I4:K4"/>
  </mergeCells>
  <printOptions horizontalCentered="1"/>
  <pageMargins left="0.59055118110236227" right="0.39370078740157483" top="0.98425196850393704" bottom="0.78740157480314965" header="0.70866141732283472" footer="0.51181102362204722"/>
  <pageSetup scale="50" orientation="landscape" horizontalDpi="1200" verticalDpi="1200" r:id="rId1"/>
  <headerFooter>
    <oddHeader>&amp;RDependencia</oddHeader>
    <oddFooter>&amp;CPágina 1/1</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D5A47195981204FBBE073F6A01A4963" ma:contentTypeVersion="0" ma:contentTypeDescription="Crear nuevo documento." ma:contentTypeScope="" ma:versionID="9160f20d9c77bc9c6133a12603b4da5a">
  <xsd:schema xmlns:xsd="http://www.w3.org/2001/XMLSchema" xmlns:xs="http://www.w3.org/2001/XMLSchema" xmlns:p="http://schemas.microsoft.com/office/2006/metadata/properties" targetNamespace="http://schemas.microsoft.com/office/2006/metadata/properties" ma:root="true" ma:fieldsID="e003a7f0c3253a501f94ede70caf17e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E6462C-F4ED-4C0F-8A3C-FC5024EBF859}"/>
</file>

<file path=customXml/itemProps2.xml><?xml version="1.0" encoding="utf-8"?>
<ds:datastoreItem xmlns:ds="http://schemas.openxmlformats.org/officeDocument/2006/customXml" ds:itemID="{4D607944-8DEC-416B-B948-66F1E48E0777}"/>
</file>

<file path=customXml/itemProps3.xml><?xml version="1.0" encoding="utf-8"?>
<ds:datastoreItem xmlns:ds="http://schemas.openxmlformats.org/officeDocument/2006/customXml" ds:itemID="{84ACAB49-1542-4C65-80AB-0909B51983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Consolidado</vt:lpstr>
      <vt:lpstr>Participación</vt:lpstr>
      <vt:lpstr>Contro Disciplinario Interno</vt:lpstr>
      <vt:lpstr>Gestión Contractual</vt:lpstr>
      <vt:lpstr>Gestión Financiera</vt:lpstr>
      <vt:lpstr>Asesoria y Defensa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ACCIÓN INSTITUCIONAL ADR 2020 VD</dc:title>
  <dc:creator>Maria Fernanda Lopez Mesa</dc:creator>
  <cp:lastModifiedBy>Sebastian Villarreal Romero</cp:lastModifiedBy>
  <cp:lastPrinted>2020-02-18T19:07:12Z</cp:lastPrinted>
  <dcterms:created xsi:type="dcterms:W3CDTF">2018-04-27T13:37:08Z</dcterms:created>
  <dcterms:modified xsi:type="dcterms:W3CDTF">2020-03-13T13:40:02Z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0x0101005D5A47195981204FBBE073F6A01A4963</vt:lpwstr>
  </property>
</Properties>
</file>