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showPivotChartFilter="1"/>
  <mc:AlternateContent xmlns:mc="http://schemas.openxmlformats.org/markup-compatibility/2006">
    <mc:Choice Requires="x15">
      <x15ac:absPath xmlns:x15ac="http://schemas.microsoft.com/office/spreadsheetml/2010/11/ac" url="C:\Users\diana.cubides\Desktop\INFORMES 2019\"/>
    </mc:Choice>
  </mc:AlternateContent>
  <xr:revisionPtr revIDLastSave="0" documentId="8_{2BE2DD94-62E6-40F4-B696-17E1C12425D7}" xr6:coauthVersionLast="36" xr6:coauthVersionMax="36" xr10:uidLastSave="{00000000-0000-0000-0000-000000000000}"/>
  <bookViews>
    <workbookView xWindow="0" yWindow="0" windowWidth="20490" windowHeight="7545" tabRatio="774" xr2:uid="{00000000-000D-0000-FFFF-FFFF00000000}"/>
  </bookViews>
  <sheets>
    <sheet name="RESUMEN" sheetId="27" r:id="rId1"/>
    <sheet name="1. GESTIÓN RIESGO CORRUPCIÓN" sheetId="30" r:id="rId2"/>
    <sheet name="2. RACIONALIZACIÓN TRÁMITES." sheetId="31" r:id="rId3"/>
    <sheet name="3. RENDICIÓN DE CUENTAS." sheetId="32" r:id="rId4"/>
    <sheet name="4. ATENCIÓN CIUDADANO" sheetId="34" r:id="rId5"/>
    <sheet name="5. TRANSP Y ACCESO INFORMACIÓN" sheetId="40" r:id="rId6"/>
    <sheet name="6. OTRAS INICIATIVAS." sheetId="41" r:id="rId7"/>
    <sheet name="Calculo H disponibles" sheetId="8" state="hidden" r:id="rId8"/>
    <sheet name="T Cumplimiento" sheetId="18" state="hidden" r:id="rId9"/>
    <sheet name="T Cumplimiento (2)" sheetId="22" state="hidden" r:id="rId10"/>
    <sheet name="T Aseguramiento" sheetId="21" state="hidden" r:id="rId11"/>
  </sheets>
  <definedNames>
    <definedName name="_xlnm._FilterDatabase" localSheetId="1" hidden="1">'1. GESTIÓN RIESGO CORRUPCIÓN'!$A$3:$P$3</definedName>
    <definedName name="_xlnm._FilterDatabase" localSheetId="2" hidden="1">'2. RACIONALIZACIÓN TRÁMITES.'!$A$3:$WVH$7</definedName>
    <definedName name="_xlnm._FilterDatabase" localSheetId="3" hidden="1">'3. RENDICIÓN DE CUENTAS.'!$A$3:$T$17</definedName>
    <definedName name="_xlnm._FilterDatabase" localSheetId="4" hidden="1">'4. ATENCIÓN CIUDADANO'!$A$3:$T$11</definedName>
    <definedName name="_xlnm._FilterDatabase" localSheetId="5" hidden="1">'5. TRANSP Y ACCESO INFORMACIÓN'!$A$3:$T$9</definedName>
    <definedName name="_xlnm._FilterDatabase" localSheetId="6" hidden="1">'6. OTRAS INICIATIVAS.'!$B$3:$T$4</definedName>
    <definedName name="_xlnm.Print_Area" localSheetId="1">'1. GESTIÓN RIESGO CORRUPCIÓN'!$A$1:$P$7</definedName>
    <definedName name="_xlnm.Print_Area" localSheetId="2">'2. RACIONALIZACIÓN TRÁMITES.'!$A$1:$P$5</definedName>
    <definedName name="_xlnm.Print_Area" localSheetId="3">'3. RENDICIÓN DE CUENTAS.'!$A$1:$P$14</definedName>
    <definedName name="_xlnm.Print_Area" localSheetId="4">'4. ATENCIÓN CIUDADANO'!$A$1:$P$10</definedName>
    <definedName name="_xlnm.Print_Area" localSheetId="5">'5. TRANSP Y ACCESO INFORMACIÓN'!$A$1:$P$8</definedName>
    <definedName name="_xlnm.Print_Area" localSheetId="6">'6. OTRAS INICIATIVAS.'!$A$1:$P$4</definedName>
    <definedName name="_xlnm.Print_Area" localSheetId="8">'T Cumplimiento'!$A$1:$F$20</definedName>
    <definedName name="_xlnm.Print_Area" localSheetId="9">'T Cumplimiento (2)'!$A$1:$M$9</definedName>
    <definedName name="_xlnm.Print_Titles" localSheetId="1">'1. GESTIÓN RIESGO CORRUPCIÓN'!$1:$3</definedName>
    <definedName name="_xlnm.Print_Titles" localSheetId="2">'2. RACIONALIZACIÓN TRÁMITES.'!$1:$3</definedName>
    <definedName name="_xlnm.Print_Titles" localSheetId="3">'3. RENDICIÓN DE CUENTAS.'!$1:$3</definedName>
    <definedName name="_xlnm.Print_Titles" localSheetId="4">'4. ATENCIÓN CIUDADANO'!$1:$3</definedName>
    <definedName name="_xlnm.Print_Titles" localSheetId="5">'5. TRANSP Y ACCESO INFORMACIÓN'!$1:$3</definedName>
    <definedName name="_xlnm.Print_Titles" localSheetId="6">'6. OTRAS INICIATIVAS.'!$1:$3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8" i="30" l="1"/>
  <c r="L7" i="31" l="1"/>
  <c r="L5" i="41" l="1"/>
  <c r="L11" i="34"/>
  <c r="B5" i="27" s="1"/>
  <c r="L17" i="32"/>
  <c r="B4" i="27"/>
  <c r="C4" i="27"/>
  <c r="B3" i="27"/>
  <c r="C3" i="27" s="1"/>
  <c r="B2" i="27"/>
  <c r="L9" i="40"/>
  <c r="B6" i="27" s="1"/>
  <c r="C6" i="27" s="1"/>
  <c r="B7" i="27"/>
  <c r="C7" i="27" s="1"/>
  <c r="G6" i="21"/>
  <c r="I6" i="21" s="1"/>
  <c r="J6" i="21" s="1"/>
  <c r="G7" i="21"/>
  <c r="I7" i="21" s="1"/>
  <c r="J7" i="21" s="1"/>
  <c r="G10" i="21"/>
  <c r="I10" i="21" s="1"/>
  <c r="J10" i="21" s="1"/>
  <c r="G4" i="21"/>
  <c r="I4" i="21" s="1"/>
  <c r="J4" i="21" s="1"/>
  <c r="G5" i="21"/>
  <c r="I5" i="21" s="1"/>
  <c r="J5" i="21" s="1"/>
  <c r="G8" i="21"/>
  <c r="I8" i="21" s="1"/>
  <c r="J8" i="21" s="1"/>
  <c r="G9" i="21"/>
  <c r="I9" i="21"/>
  <c r="J9" i="21" s="1"/>
  <c r="G11" i="21"/>
  <c r="I11" i="21" s="1"/>
  <c r="J11" i="21" s="1"/>
  <c r="G3" i="21"/>
  <c r="I3" i="21"/>
  <c r="J3" i="21" s="1"/>
  <c r="J24" i="8"/>
  <c r="C20" i="8"/>
  <c r="C19" i="8"/>
  <c r="B18" i="8"/>
  <c r="B16" i="8"/>
  <c r="B17" i="8"/>
  <c r="B19" i="8"/>
  <c r="B20" i="8"/>
  <c r="H4" i="8"/>
  <c r="F4" i="8"/>
  <c r="G4" i="8"/>
  <c r="H3" i="8"/>
  <c r="H15" i="8" s="1"/>
  <c r="G3" i="8"/>
  <c r="F7" i="8"/>
  <c r="F3" i="8"/>
  <c r="F5" i="8"/>
  <c r="F6" i="8"/>
  <c r="F8" i="8"/>
  <c r="F9" i="8"/>
  <c r="F10" i="8"/>
  <c r="F11" i="8"/>
  <c r="F12" i="8"/>
  <c r="F13" i="8"/>
  <c r="F14" i="8"/>
  <c r="F17" i="8"/>
  <c r="F19" i="8"/>
  <c r="B5" i="8"/>
  <c r="B4" i="8"/>
  <c r="E4" i="8" s="1"/>
  <c r="B3" i="8"/>
  <c r="I3" i="8" s="1"/>
  <c r="I4" i="8"/>
  <c r="I17" i="8"/>
  <c r="I21" i="8" s="1"/>
  <c r="I19" i="8"/>
  <c r="D23" i="8"/>
  <c r="E11" i="21"/>
  <c r="F11" i="21"/>
  <c r="E10" i="21"/>
  <c r="F10" i="21" s="1"/>
  <c r="E9" i="21"/>
  <c r="F9" i="21" s="1"/>
  <c r="E8" i="21"/>
  <c r="F8" i="21" s="1"/>
  <c r="E7" i="21"/>
  <c r="F7" i="21"/>
  <c r="E6" i="21"/>
  <c r="F6" i="21" s="1"/>
  <c r="E5" i="21"/>
  <c r="F5" i="21" s="1"/>
  <c r="E4" i="21"/>
  <c r="F4" i="21"/>
  <c r="E3" i="21"/>
  <c r="F3" i="21" s="1"/>
  <c r="H19" i="8"/>
  <c r="G19" i="8"/>
  <c r="E19" i="8"/>
  <c r="E21" i="8" s="1"/>
  <c r="E17" i="8"/>
  <c r="C5" i="8"/>
  <c r="C15" i="8" s="1"/>
  <c r="C21" i="8"/>
  <c r="H17" i="8"/>
  <c r="H21" i="8" s="1"/>
  <c r="G17" i="8"/>
  <c r="G21" i="8" s="1"/>
  <c r="G15" i="8"/>
  <c r="E6" i="8"/>
  <c r="E7" i="8"/>
  <c r="E8" i="8"/>
  <c r="E9" i="8"/>
  <c r="E10" i="8"/>
  <c r="E11" i="8"/>
  <c r="E12" i="8"/>
  <c r="E13" i="8"/>
  <c r="E14" i="8"/>
  <c r="E3" i="8"/>
  <c r="H23" i="8" l="1"/>
  <c r="E15" i="8"/>
  <c r="E23" i="8" s="1"/>
  <c r="C23" i="8"/>
  <c r="B15" i="8"/>
  <c r="B23" i="8" s="1"/>
  <c r="I15" i="8"/>
  <c r="I23" i="8" s="1"/>
  <c r="F21" i="8"/>
  <c r="F15" i="8"/>
  <c r="G23" i="8"/>
  <c r="B21" i="8"/>
  <c r="C5" i="27"/>
  <c r="B8" i="27"/>
  <c r="C8" i="27" s="1"/>
  <c r="C2" i="27"/>
  <c r="B13" i="27"/>
  <c r="F12" i="21"/>
  <c r="F23" i="8"/>
  <c r="J12" i="21"/>
  <c r="B16" i="21" l="1"/>
  <c r="B17" i="21"/>
  <c r="B18" i="21"/>
  <c r="B20" i="21"/>
  <c r="B19" i="21"/>
  <c r="B27" i="21"/>
  <c r="B26" i="21"/>
  <c r="B24" i="21"/>
  <c r="F24" i="21" s="1"/>
  <c r="B25" i="21"/>
  <c r="B28" i="21"/>
  <c r="J23" i="8"/>
  <c r="J25" i="8" s="1"/>
  <c r="B26" i="8"/>
  <c r="D19" i="21" l="1"/>
  <c r="D27" i="21" s="1"/>
  <c r="C19" i="21"/>
  <c r="C27" i="21" s="1"/>
  <c r="E19" i="21"/>
  <c r="E27" i="21" s="1"/>
  <c r="C18" i="21"/>
  <c r="C26" i="21" s="1"/>
  <c r="E18" i="21"/>
  <c r="E26" i="21" s="1"/>
  <c r="D18" i="21"/>
  <c r="D26" i="21" s="1"/>
  <c r="H26" i="21" s="1"/>
  <c r="E20" i="21"/>
  <c r="E28" i="21" s="1"/>
  <c r="C20" i="21"/>
  <c r="C28" i="21" s="1"/>
  <c r="D20" i="21"/>
  <c r="D28" i="21" s="1"/>
  <c r="D17" i="21"/>
  <c r="D25" i="21" s="1"/>
  <c r="C17" i="21"/>
  <c r="C25" i="21" s="1"/>
  <c r="G25" i="21" s="1"/>
  <c r="E17" i="21"/>
  <c r="E25" i="21" s="1"/>
  <c r="C16" i="21"/>
  <c r="C24" i="21" s="1"/>
  <c r="G24" i="21" s="1"/>
  <c r="E16" i="21"/>
  <c r="E24" i="21" s="1"/>
  <c r="D16" i="21"/>
  <c r="D24"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Angela Johanna Marquez Mora</author>
  </authors>
  <commentList>
    <comment ref="C2" authorId="0" shapeId="0" xr:uid="{00000000-0006-0000-0700-000001000000}">
      <text>
        <r>
          <rPr>
            <b/>
            <sz val="9"/>
            <color indexed="81"/>
            <rFont val="Tahoma"/>
            <family val="2"/>
          </rPr>
          <t>16-Mar (incluido)</t>
        </r>
      </text>
    </comment>
    <comment ref="F2" authorId="0" shapeId="0" xr:uid="{00000000-0006-0000-0700-000002000000}">
      <text>
        <r>
          <rPr>
            <b/>
            <sz val="9"/>
            <color indexed="81"/>
            <rFont val="Tahoma"/>
            <family val="2"/>
          </rPr>
          <t>21-feb (incluido)</t>
        </r>
      </text>
    </comment>
    <comment ref="G2" authorId="0" shapeId="0" xr:uid="{00000000-0006-0000-0700-000003000000}">
      <text>
        <r>
          <rPr>
            <b/>
            <sz val="9"/>
            <color indexed="81"/>
            <rFont val="Tahoma"/>
            <family val="2"/>
          </rPr>
          <t>23-Feb (incluido)</t>
        </r>
      </text>
    </comment>
    <comment ref="H2" authorId="0" shapeId="0" xr:uid="{00000000-0006-0000-0700-000004000000}">
      <text>
        <r>
          <rPr>
            <b/>
            <sz val="9"/>
            <color indexed="81"/>
            <rFont val="Tahoma"/>
            <family val="2"/>
          </rPr>
          <t>19-feb (incluido)</t>
        </r>
      </text>
    </comment>
    <comment ref="I2" authorId="0" shapeId="0" xr:uid="{00000000-0006-0000-0700-000005000000}">
      <text>
        <r>
          <rPr>
            <b/>
            <sz val="9"/>
            <color indexed="81"/>
            <rFont val="Tahoma"/>
            <family val="2"/>
          </rPr>
          <t>15-feb (incluido)</t>
        </r>
      </text>
    </comment>
  </commentList>
</comments>
</file>

<file path=xl/sharedStrings.xml><?xml version="1.0" encoding="utf-8"?>
<sst xmlns="http://schemas.openxmlformats.org/spreadsheetml/2006/main" count="640" uniqueCount="382">
  <si>
    <t>ESTRATEGIA / COMPONENTE</t>
  </si>
  <si>
    <t>% de Avance</t>
  </si>
  <si>
    <t>Nivel de Cumplimiento</t>
  </si>
  <si>
    <t>Componente 1. Gestión del Riesgo de Corrupción</t>
  </si>
  <si>
    <t>Componente 2. Racionalización de Trámites</t>
  </si>
  <si>
    <t>0 a 59%</t>
  </si>
  <si>
    <t>ZONA BAJA</t>
  </si>
  <si>
    <t>Componente 3. Rendición de Cuentas</t>
  </si>
  <si>
    <t>De 60 a 79%</t>
  </si>
  <si>
    <t>ZONA MEDIA</t>
  </si>
  <si>
    <t>Componente 4. Mecanismos para Mejorar la Atención al Ciudadano</t>
  </si>
  <si>
    <t>de 80 a 100%</t>
  </si>
  <si>
    <t>ZONA ALTA</t>
  </si>
  <si>
    <t>Componente 5. Mecanismos para la Transparencia y el Acceso a la Información</t>
  </si>
  <si>
    <r>
      <t>Componente 6: Otras Iniciativas</t>
    </r>
    <r>
      <rPr>
        <sz val="10"/>
        <rFont val="Arial"/>
        <family val="2"/>
      </rPr>
      <t xml:space="preserve"> Adicionales</t>
    </r>
    <r>
      <rPr>
        <sz val="10"/>
        <color rgb="FFFF0000"/>
        <rFont val="Arial"/>
        <family val="2"/>
      </rPr>
      <t xml:space="preserve"> </t>
    </r>
    <r>
      <rPr>
        <sz val="10"/>
        <color theme="1"/>
        <rFont val="Arial"/>
        <family val="2"/>
      </rPr>
      <t>de Lucha Contra la Corrupción</t>
    </r>
  </si>
  <si>
    <t>TOTAL ACTIVIDADES</t>
  </si>
  <si>
    <r>
      <t xml:space="preserve">Nota: </t>
    </r>
    <r>
      <rPr>
        <sz val="11"/>
        <color theme="1"/>
        <rFont val="Calibri"/>
        <family val="2"/>
        <scheme val="minor"/>
      </rPr>
      <t>Ver información detallada en la pestaña correspondiente.</t>
    </r>
  </si>
  <si>
    <t xml:space="preserve">SEGUIMIENTO AL PLAN ANTICORRUPCIÓN Y DE ATENCIÓN AL CIUDADANO (PAAC)
</t>
  </si>
  <si>
    <t>Componente 1. Gestión de Riesgos de Corrupción</t>
  </si>
  <si>
    <t>Subcomponente PAAC</t>
  </si>
  <si>
    <t xml:space="preserve">Actividades PAAC </t>
  </si>
  <si>
    <t>Meta PAAC</t>
  </si>
  <si>
    <t>Indicador PAAC</t>
  </si>
  <si>
    <t>Indicador ISOLUCION - Plan de Acción</t>
  </si>
  <si>
    <t>Entregable y/o soporte</t>
  </si>
  <si>
    <t xml:space="preserve">Responsable - Responsable de apoyo  </t>
  </si>
  <si>
    <t>Responsable - Responsable de Apoyo - ISOLUCION - Plan de Acción</t>
  </si>
  <si>
    <t>Fecha de inicio programada para implementación PAAC</t>
  </si>
  <si>
    <t>Fecha máxima programada de implementación PAAC</t>
  </si>
  <si>
    <t>Fecha máxima programada de implementación ISOLUCION - Plan de Acción</t>
  </si>
  <si>
    <t>Porcentaje de avance cuantitativo 
(Reporte de la OCI)</t>
  </si>
  <si>
    <t xml:space="preserve">Descripción de los avances realizados o las metas cumplidas 
</t>
  </si>
  <si>
    <t>Soporte/Evidencia</t>
  </si>
  <si>
    <t>Observaciones Oficina de Control Interno</t>
  </si>
  <si>
    <t>Concepto Oficina de Control Interno</t>
  </si>
  <si>
    <t>Mapa de Riesgos de Corrupción</t>
  </si>
  <si>
    <t>Aprobar el mapa de riesgos de corrupción 2019</t>
  </si>
  <si>
    <t>Nivel de avance en la gestión del mapa de riesgos de corrupción</t>
  </si>
  <si>
    <t>Mapa de riesgos de corrupción aprobado
Acta de Comité</t>
  </si>
  <si>
    <t>Comité Institucional de Gestión y Desempeño</t>
  </si>
  <si>
    <t>Oficina de
Planeación</t>
  </si>
  <si>
    <t>En el reporte realizado en la plataforma ISOLUCIÓN a 31 de enero de 2019, se registró el avance de la publicación del mapa de riesgos de corrupción 2019 en la pagina web institucional.</t>
  </si>
  <si>
    <t>• Link de ISOLUCIÓN del indicador: "Nivel de avance en la gestión del mapa de riesgos de corrupción 2019", en el cual se evidenció:
Captura de pantalla de la publicación del Mapa de Riesgos de Corrupción 2019 en la página web institucional www.adr.gov.co
• Acta N° 1 del Comité Institucional de Gestión y Desempeño del 21 de enero de 2019.</t>
  </si>
  <si>
    <t>• Se evidenció la elaboración y publicación en la página web de la Entidad del Mapa de Riesgos de Corrupción 2019, de acuerdo con los reportes realizados en ISOLUCIÓN y la evidencia cargada para este indicador a 31 de enero de 2019, no obstante no se observó el soporte de su aprobación cargado en aplicativo ISOLUCIÓN, por lo que se procedió a solicitarlo mediante correo electrónico del  29 de abril de 2019.
En respuesta a dicha solicitud la Oficina de Planeación mediante correo electrónico del 2 de mayo de 2019 remitió el Acta N° 1 del Comité Institucional de Gestión y Desempeño del 21 de enero de 2019.</t>
  </si>
  <si>
    <t>Una vez revisados los reportes realizados en ISOLUCIÓN y la evidencia cargada para este indicador, la Oficina de Control Interno le asignó un avance del 100% a esta actividad.</t>
  </si>
  <si>
    <t>Actualizar el mapa de riesgos de corrupción para la vigencia 2019</t>
  </si>
  <si>
    <t>Mapa de riesgos de corrupción actualizado</t>
  </si>
  <si>
    <t>Oficina de
Planeación
Líderes de procesos</t>
  </si>
  <si>
    <t>El proceso de actualización del Mapa de Riesgos de Corrupción para el 2019 inició en la vigencia 2018 mediante la realización de mesas de trabajo por parte de la Oficina de Planeación con cada uno de los responsables de los veintiún (21) procesos de la Agencia de Desarrollo Rural (ADR) durante el mes de diciembre, cuyo resultado final se reflejó en la elaboración y publicación en la página web de la Entidad del Mapa de Riesgos de Corrupción 2019.</t>
  </si>
  <si>
    <t>Link de ISOLUCIÓN del indicador: "Nivel de avance en la gestión del mapa de riesgos de corrupción 2019", en el cual se evidenció:
Captura de pantalla de la publicación del Mapa de Riesgos de Corrupción 2019 en la página web institucional www.adr.gov.co
Además, la Oficina de Control Interno agregó:
• Captura de pantalla con la ubicación en el sharepoint de las evidencias recolectadas en el segimiento al PAAC realizado por la Oficina de Control Interno con corte al 31 de diciembre de 2018.
• Mapa de Riesgos de Corrupción 2019.
• Captura de pantalla (24-abr-2019) de la publicación del Mapa de riesgos de Corrupción 2019 en la página web de la Entidad.</t>
  </si>
  <si>
    <t>Consulta y Divulgación</t>
  </si>
  <si>
    <t>Socializar al interior de la Entidad los mapas de riesgos de los procesos, incluyendo riesgos de corrupción</t>
  </si>
  <si>
    <t>Mapa de riesgos de corrupción socializado</t>
  </si>
  <si>
    <t>En el reporte realizado en la plataforma ISOLUCIÓN el 7 de marzo de 2019, se registró el avance de la divulgación del Mapa de Riesgos de Corrupción 2019 a través de correo electrónico masivo.</t>
  </si>
  <si>
    <t>Link de ISOLUCIÓN del indicador: "Nivel de avance en la gestión del mapa de riesgos de corrupción 2019", en el cual se evidenció:
Correo electrónico masivo de socialización del Mapa de Riesgos de Corrupción 2019 enviado el 13 de febrero de 2019 desde la Oficina de Comunicaciones.</t>
  </si>
  <si>
    <t>Monitoreo y Revisión</t>
  </si>
  <si>
    <t>Realizar el monitoreo y revisión de los riesgos establecidos por cada uno de los procesos, de acuerdo a los lineamientos metodológicos vigentes</t>
  </si>
  <si>
    <t xml:space="preserve">Matriz  de seguimiento del PAAC y/o informes. </t>
  </si>
  <si>
    <r>
      <t xml:space="preserve">La Oficina de Planeación informó: 
</t>
    </r>
    <r>
      <rPr>
        <i/>
        <sz val="10"/>
        <rFont val="Arial"/>
        <family val="2"/>
      </rPr>
      <t xml:space="preserve">
"Cada proceso esta diligenciando su formato F-SIG-003 correspondiente al seguimiento al mapa de riesgos de corrupción, y serán presentados en el siguiente Comité Institucional de Gestión y Desempeño"</t>
    </r>
    <r>
      <rPr>
        <sz val="10"/>
        <rFont val="Arial"/>
        <family val="2"/>
      </rPr>
      <t>.</t>
    </r>
  </si>
  <si>
    <t>Formatos F-SIG-003 de seguimiento al Mapa de Riesgos diligenciados y firmados, de los siguientes procesos:
• Control Disciplinario Interno
• Gestión Administrativa
• Gestión Documental
• Gestión Financiera
(de fechas 22-abr-2019)
• Defensa Jurídica (26-abr-2019)
• Promoción y Apoyo a la Asociatividad
• Calificación, Evaluación y Cofinanciación
• Seguimiento y Control
(de fechas 22-abr-2019)
• Estrucutración de PIDARET (23-abr-2019)
• Gestión de TI (15-abr-2019)
• Evaluación Independiente (22-abr-2019)
• Direccionamiento Estratégico (29-abr-2019)</t>
  </si>
  <si>
    <t>Se evidenciaron los formatos F-SIG-003 de seguimiento al Mapa de Riesgos diligenciados y firmados, de los siguientes procesos:
• Control Disciplinario Interno
• Gestión Administrativa
• Gestión Documental
• Gestión Financiera
(de fechas 22-abr-2019)
• Defensa Jurídica (26-abr-2019)
• Promoción y Apoyo a la Asociatividad
• Calificación, Evaluación y Cofinanciación
• Seguimiento y Control
(de fechas 22-abr-2019)
• Estrucutración de PIDARET (23-abr-2019)
• Gestión de TI (15-abr-2019)
• Evaluación Independiente (22-abr-2019)
• Direccionamiento Estratégico (29-abr-2019)</t>
  </si>
  <si>
    <t>Una vez revisados los reportes realizados y la evidencia aportada para este indicador, la Oficina de Control Interno le asignó un avance del 13,63% a esta actividad, correspondiente a un (1) primer monitoreo de cinco (5) programados, al cual se le asignó un porcentaje el 20%, no obstante de los 22 procesos registrados en el Mapa de Procesoso de la Entidad, se recibió evidencia del seguimento al Mapa de Riesgos de 15 procesos, para un avance del 13,63%.</t>
  </si>
  <si>
    <t xml:space="preserve">Responsable - Responsable de apoyo - PAAC </t>
  </si>
  <si>
    <t>Identificación de Trámites</t>
  </si>
  <si>
    <t xml:space="preserve">
Presentar la  documentación de los nuevos trámites y OPAs al DAFP</t>
  </si>
  <si>
    <t>Nivel de avance en la actualización e inscripción de los trámites de OPAs en las instancias correspondientes</t>
  </si>
  <si>
    <t>Documento de la presentación de los nuevos trámites y OPAs al DAFP</t>
  </si>
  <si>
    <t>Oficina de Planeación
Todas las dependencias</t>
  </si>
  <si>
    <t>Oficina de Planeación</t>
  </si>
  <si>
    <r>
      <t xml:space="preserve">En los reportes realizados en la plataforma ISOLUCIÓN en los meses de enero, febrero y marzo de 2019 para el indicador: "Nivel de avance en la actualización e inscripción de los trámites de OPAs en las instancias correspondientes 2019", se registró avances en los siguientes aspectos:
•  </t>
    </r>
    <r>
      <rPr>
        <b/>
        <sz val="10"/>
        <rFont val="Arial"/>
        <family val="2"/>
      </rPr>
      <t>Enero:</t>
    </r>
    <r>
      <rPr>
        <sz val="10"/>
        <rFont val="Arial"/>
        <family val="2"/>
      </rPr>
      <t xml:space="preserve"> Inclusión de la estrategia antitrámites en el Plan Anticorrupción y de Atención al Ciudadano del año 2019.
</t>
    </r>
    <r>
      <rPr>
        <b/>
        <sz val="10"/>
        <rFont val="Arial"/>
        <family val="2"/>
      </rPr>
      <t xml:space="preserve">
• Febrero:</t>
    </r>
    <r>
      <rPr>
        <sz val="10"/>
        <rFont val="Arial"/>
        <family val="2"/>
      </rPr>
      <t xml:space="preserve"> Realización del inventario de los servicios existentes y presentación a las direcciones de Comercialización y Asociatividad para definir los que se inscribirán en la página del SUIT.
</t>
    </r>
    <r>
      <rPr>
        <b/>
        <sz val="10"/>
        <rFont val="Arial"/>
        <family val="2"/>
      </rPr>
      <t xml:space="preserve">• Marzo: </t>
    </r>
    <r>
      <rPr>
        <sz val="10"/>
        <rFont val="Arial"/>
        <family val="2"/>
      </rPr>
      <t xml:space="preserve">
-Socialización del estado de los trámites y sus antecedentes en la Oficina de Planeación.
-Reunión para la identificación de los servicios que serán inscritos en el SUIT por parte de la Dirección de Comercialización en referencia de los Trámites y Servicios de la Entidad, en la Oficina de Planeación. 
-Reunión con la Dirección de Comercialización, para la socialización del nuevo formato para registrar los trámites y servicios en el DAFP y la verificación de la Caracterización del Proceso.</t>
    </r>
  </si>
  <si>
    <t>Link de ISOLUCIÓN del indicador: "Nivel de avance en la actualización e inscripción de los trámites de OPAs en las instancias correspondientes 2019", en el cual se evidenció:
• Documento del Plan Anticorrupción y de Atención al Ciudadano (PAAC) versión de diciembre de 2018.
• Correo electrónico del 21-feb-2019 en el cual la Oficina de Planeación solicitó el diligenciamiento de una matriz para determinar los trámites y servicios en cabeza de la Dirección de Comercialización que se inscribirían en el Sistema Único de Información de Tramites - SUIT.
• Correos electrónicos del 19 y 26 de marzo de 2019 de las gestiones realizadas con la Dirección de Asociatividad para definir los que se inscribirían en el SUIT.
• Registro de correo electrónico del 12-mar-2019 en el cual se comparte información entre servidores de la Oficina de Planeación relacionada con los Trámites.
• Listado de asistencia de reunión realizada el 12-mar-2019 entre servidores de la Oficina de Planeación cuyo objetivo fue "Socialización del estado de los trámites y sus antecedentes".
• Listado de asistencia de reunión realizada el 19-mar-2019 entre la Oficina de Planeación y la VIP cuyo objetivo fue "Identificación de servicios a registrar en el SUIT - Comercialización".
• Listado de asistencia de reunión realizada el 27-mar-2019 entre la Oficina de Planeación y la VIP cuyo objetivo fue "Servicio Comercialización".</t>
  </si>
  <si>
    <t>Teniendo en cuenta que la fecha máxima programada de implementación de esta actividad es el 31-ago-2019 se distribuyó en los 8 meses un porcentaje de avance mensual del 12,5%, en ese orden de ideas de acuerdo con los reportes realizados y la evidencia cargada en ISOLUCIÓN en los meses de enero, febrero y marzo de 2019, se asignó un porcentaje de avance mensual de la siguiente manera:
Enero: 0%
Febrero: 6,25%
Marzo: 12,5%
Para un total general del 18,75%.</t>
  </si>
  <si>
    <t>Realizar la inscripción de los nuevos trámites y OPAs en el SUIT</t>
  </si>
  <si>
    <t>Documento(s) del proceso de inscripción de los nuevos trámites y OPAs en el SUIT</t>
  </si>
  <si>
    <t>A la fecha de corte del presente seguimiento no se realizó reporte ni se aportó evidencia de avance para esta actividad.</t>
  </si>
  <si>
    <t>• Esta actividad está programada para iniciar el 1 de septiembre de 2019 con fecha de finalización 31 de diciembre de 2019.
• De acuerdo con la información suministrada por la Oficina de Planeación, a la fecha de corte del presente seguimiento esta actividad no presentó avances.</t>
  </si>
  <si>
    <t>Teniendo en cuenta la información suministrada por la Oficina de Planeación, se asignó un avance del 0%.</t>
  </si>
  <si>
    <t>Racionalización de Trámites</t>
  </si>
  <si>
    <t>Realizar la racionalización de los trámites en el SUIT</t>
  </si>
  <si>
    <t>Registro de las acciones implementadas para la racionalización de los trámites en el SUIT.</t>
  </si>
  <si>
    <t>• Esta actividad está programada para iniciar el 1 de mayo de 2019 con fecha de finalización 31 de diciembre de 2019.
• De acuerdo con la información suministrada por la Oficina de Planeación, a la fecha de corte del presente seguimiento esta actividad no presentó avances.</t>
  </si>
  <si>
    <t>Información de calidad y en lenguaje comprensible</t>
  </si>
  <si>
    <t>Consolidar y preparar insumos para la elaboración del informe de gestión 2018</t>
  </si>
  <si>
    <t>Informe Consolidado</t>
  </si>
  <si>
    <t>Número de Informes requeridos por Ley para la ciudadanía consolidados y presentados</t>
  </si>
  <si>
    <t>Informe de gestión</t>
  </si>
  <si>
    <t xml:space="preserve">
En el reporte de enero de 2019 se registró el avance de la consolidación y publicación del Informe de Gestión correspondiente a la vigencia 2018, en el que se detalló por procesos, la gestión adelantada y los principales resultados obtenidos por la Agencia de Desarrollo Rural en el 2018.</t>
  </si>
  <si>
    <r>
      <t>• Link de acceso al Informe de Gestión vigencia 2018:</t>
    </r>
    <r>
      <rPr>
        <b/>
        <sz val="10"/>
        <rFont val="Arial"/>
        <family val="2"/>
      </rPr>
      <t xml:space="preserve">
</t>
    </r>
    <r>
      <rPr>
        <sz val="10"/>
        <rFont val="Arial"/>
        <family val="2"/>
      </rPr>
      <t>https://www.adr.gov.co/atencion-al-ciudadano/transparencia/Documentosinformesgestion/Informe%20de%20gesti%C3%B3n%20vigencia%202018.pdf
• Informe de Gestión Agencia de Desarrollo Rural - vigencia 2018.
• Además, la Oficina de Control Interno agregó captura de pantalla de la publicación del informe.</t>
    </r>
  </si>
  <si>
    <r>
      <t xml:space="preserve">• Se elaboró y publicó en la página web de la Agencia de Desarrollo Rural el Informe de Gestión de la vigencia 2018.
• Aunque el indicador registrado en el PAAC no coincide con el del Plan de Acción, la Oficina de Planeación presentó la siguiente justificación:
</t>
    </r>
    <r>
      <rPr>
        <i/>
        <sz val="10"/>
        <rFont val="Arial"/>
        <family val="2"/>
      </rPr>
      <t>"Los indicadores no coinciden exactamente entre el plan de acción y el PAAC, ya que este último es una desagregación mas detallada del primero, por lo cua esta actividad del PAAC corresponde a un hito del indicador de gestión Número de Informes requeridos por Ley para la ciudadanía consolidados y presentados, lo que nos esta facilitando en este caso es ISOLUCIÓN es revisar la evidencia de cumplimiento del hito que es actividad del PAAC"</t>
    </r>
    <r>
      <rPr>
        <sz val="10"/>
        <rFont val="Arial"/>
        <family val="2"/>
      </rPr>
      <t>.</t>
    </r>
  </si>
  <si>
    <t>Una vez verificado el avance reportado por el área responsable y las evidencias disponibles,  la Oficina de Control Interno le asignó un avance del 100% a esta actividad.</t>
  </si>
  <si>
    <t xml:space="preserve">
Consolidar los insumos para la elaboración del informe al Congreso y remitir al MADR</t>
  </si>
  <si>
    <t>Informe al Congreso</t>
  </si>
  <si>
    <t>A la fecha de corte del presente seguimiento esta actividad no presentó avances.</t>
  </si>
  <si>
    <t>A la fecha de corte del presente seguimiento no se aportó evidencia de avance para esta actividad.</t>
  </si>
  <si>
    <r>
      <t xml:space="preserve">• A la fecha de corte del presente seguimiento, para esta actividad no se registraron avances.
• Esta actividad presenta fecha de finalización programada el 30 de junio de 2019.
• Aunque el indicador registrado en el PAAC no coincide con el del Plan de Acción, la Oficina de Planeación presentó la siguiente justificación:
</t>
    </r>
    <r>
      <rPr>
        <i/>
        <sz val="10"/>
        <rFont val="Arial"/>
        <family val="2"/>
      </rPr>
      <t>"Los indicadores no coinciden exactamente entre el plan de acción y el PAAC, ya que este último es una desagregación mas detallada del primero, por lo cua esta actividad del PAAC corresponde a un hito del indicador de gestión Número de Informes requeridos por Ley para la ciudadanía consolidados y presentados, lo que nos esta facilitando en este caso es ISOLUCIÓN es revisar la evidencia de cumplimiento del hito que es actividad del PAAC"</t>
    </r>
    <r>
      <rPr>
        <sz val="10"/>
        <rFont val="Arial"/>
        <family val="2"/>
      </rPr>
      <t>.</t>
    </r>
  </si>
  <si>
    <t>Teniendo en cuenta que para esta actividad no se registraron avances, se asignó un porcentaje del 0%.</t>
  </si>
  <si>
    <t>Formular, aprobar y publicar el PAAC</t>
  </si>
  <si>
    <t>Planes institucionales estructurados</t>
  </si>
  <si>
    <t>Número de planes institucionales estructurados</t>
  </si>
  <si>
    <t>Informe de Plan Anticorrupción y de Atención al Ciudadano aprobado y publicado</t>
  </si>
  <si>
    <t>Según los reportes y las evidencias cargadas en ISOLUCIÓN para el indicador "Número de planes institucionales estructurados", se verficó la elaboración y publicación en la página web de la Agencia de Desarrollo Rural del Plan Anticorrupción y de Atención al Ciudadano – PAAC para la vigencia 2019.</t>
  </si>
  <si>
    <t>• Link de ISOLUCIÓN del indicador: "Número de informes de seguimientos realizados al plan anticorrupción y de atención al ciudadano".
• Acta N° 1 del Comité Institucional de Gestión y Desempeño del 21 de enero de 2019.</t>
  </si>
  <si>
    <r>
      <t xml:space="preserve">El link de ISOLUCIÓN remitido por la Oficina de Planeación como evidencia del avance de esta actividad corresponde al indicador: </t>
    </r>
    <r>
      <rPr>
        <i/>
        <sz val="10"/>
        <rFont val="Arial"/>
        <family val="2"/>
      </rPr>
      <t>"Número de informes de seguimientos realizados al plan anticorrupción y de atención al ciudadano"</t>
    </r>
    <r>
      <rPr>
        <sz val="10"/>
        <rFont val="Arial"/>
        <family val="2"/>
      </rPr>
      <t xml:space="preserve"> en el cual no se observaron las evidencias que dieran cuenta del cumplimiento de esta actividad.
Por otra parte, de acuerdo con el Plan de Acción Institucional y el PAAC esta actividad está asociada al indicador: </t>
    </r>
    <r>
      <rPr>
        <i/>
        <sz val="10"/>
        <rFont val="Arial"/>
        <family val="2"/>
      </rPr>
      <t>"Número de planes institucionales estructurados"</t>
    </r>
    <r>
      <rPr>
        <sz val="10"/>
        <rFont val="Arial"/>
        <family val="2"/>
      </rPr>
      <t>, por lo cual la Oficina de Control Interno revisó los reportes y los soportes cargados para este indicador en ISOLUCIÓN evidenciando el Plan Anticorrupción y de Atención al Ciudadano - PAAC para la vigencia 2019, el cual se encontró debidamente publicado en la página web de la Entidad (fecha de publicación 31-ene-2019, se adjunta captura de pantalla de la publicación). No obstante lo anterior, no se observó la evidencia de su aprobación cargada en el aplicativo ISOLUCIÓN, por lo que se procedió a solicitarlo mediante correo electrónico del  29 de abril de 2019.
En respuesta a dicha solicitud la Oficina de Planeación mediante correo electrónico del 2 de mayo de 2019 remitió el Acta N° 1 del Comité Institucional de Gestión y Desempeño del 21 de enero de 2019.</t>
    </r>
  </si>
  <si>
    <t>Una vez verificada la información remitida por el área responsable,  la Oficina de Control Interno le asignó un avance del 100%.</t>
  </si>
  <si>
    <t>Elaborar informe de percepción ciudadana sobre la Satisfacción,  gestión institucional y participación ciudadana</t>
  </si>
  <si>
    <t>Ejecución del Componente de Rendición de cuentas</t>
  </si>
  <si>
    <t>Informe de percepción ciudadana sobre la Satisfacción,  gestión institucional y participación ciudadana</t>
  </si>
  <si>
    <t>Participación y Atención al Ciudadano</t>
  </si>
  <si>
    <t>• Según los reportes realizados en ISOLUCIÓN los meses de enero y febrero de 2019 para el indicador "Ejecución del Componente de Rendición de cuentas", para esta actividad no se registraron avances.
• En marzo de 2019 se registró avance relacionado con la solicitud a las Unidades Técnicas Territoriales de la tabulación de las encuestas aplicadas.</t>
  </si>
  <si>
    <t>Link de ISOLUCIÓN del indicador: "Componente de rendición de cuentas de comunicaciones ejecutado".</t>
  </si>
  <si>
    <r>
      <t xml:space="preserve">El link de ISOLUCIÓN remitido por la Oficina de Planeación como evidencia del avance de esta actividad corresponde al indicador: </t>
    </r>
    <r>
      <rPr>
        <i/>
        <sz val="10"/>
        <rFont val="Arial"/>
        <family val="2"/>
      </rPr>
      <t>"Componente de rendición de cuentas de comunicaciones ejecutado"</t>
    </r>
    <r>
      <rPr>
        <sz val="10"/>
        <rFont val="Arial"/>
        <family val="2"/>
      </rPr>
      <t>,  en el cual no se observaron las evidencias que dieran cuenta del cumplimiento de esta actividad.
Por otra parte, de acuerdo con el Plan de Acción Institucional y el PAAC esta actividad está asociada al indicador:</t>
    </r>
    <r>
      <rPr>
        <i/>
        <sz val="10"/>
        <rFont val="Arial"/>
        <family val="2"/>
      </rPr>
      <t xml:space="preserve"> "Ejecución del Componente de Rendición de cuentas"</t>
    </r>
    <r>
      <rPr>
        <sz val="10"/>
        <rFont val="Arial"/>
        <family val="2"/>
      </rPr>
      <t>, por lo que se procedió a verificar los reportes y las evidencias cargadas para este indicador en ISOLUCIÓN en donde se encontró el correo electrónico de fecha 5-mar-2019 en el reporte de marzo de 2019, en el cual se evidenció la solicitud a las Unidades Técnicas Territoriales de tabulación de las encuestas aplicadas.</t>
    </r>
  </si>
  <si>
    <t>Una vez verificado el avance reportado por el área responsable y las evidencias disponibles,  la Oficina de Control Interno le asignó un avance del 0% a esta actividad, dado que aún no se ha realizado el informe indicado en la actividad, la cual se encuentra a dentro del plazo de ejecución (31-dic-2019).</t>
  </si>
  <si>
    <t>Elaborar el documento con la Estrategia de Rendición de cuentas para la vigencia 2019</t>
  </si>
  <si>
    <t>Nivel de avance en la ejecución del Componente de Rendición de cuentas</t>
  </si>
  <si>
    <t>Componente de rendición de cuentas de comunicaciones ejecutado</t>
  </si>
  <si>
    <t>Documento con la Estrategia de Rendición de cuentas para la vigencia 2019</t>
  </si>
  <si>
    <t>Oficina de Comunicaciones</t>
  </si>
  <si>
    <r>
      <t xml:space="preserve">
Se revisaron los reportes realizados en ISOLUCIÓN de enero a marzo de 2019 para el indicador </t>
    </r>
    <r>
      <rPr>
        <i/>
        <sz val="10"/>
        <rFont val="Arial"/>
        <family val="2"/>
      </rPr>
      <t>"Componente de rendición de cuentas de comunicaciones ejecutado"</t>
    </r>
    <r>
      <rPr>
        <sz val="10"/>
        <rFont val="Arial"/>
        <family val="2"/>
      </rPr>
      <t>, en los cuales se registraron avances y se adjuntaron evidencias de los eventos "Construyendo País" realizados en Yopal (Casanare), Fresno (Tolima), Manizales (Caldas), y Aquitania (Boyacá) los días 12-ene-2019, 19-ene-2019, 2-feb-2019 y 4-mar-2019 respectivamente.</t>
    </r>
  </si>
  <si>
    <t>Link de ISOLUCIÓN del indicador: "Ejecución del Componente de Rendición de cuentas 2019".</t>
  </si>
  <si>
    <t>Realizar audiencia pública de Rendición de cuentas</t>
  </si>
  <si>
    <t>Registros, memorias, listados de asisitencia, etc., de la Audiencia Pública de Rendición de Cuentas vigencia 2019.</t>
  </si>
  <si>
    <t>Una vez verificado el avance reportado por el área responsable y las evidencias disponibles, la Oficina de Control Interno le asignó un avance del 0% .
Es de anotar que esta actividad está programada para iniciar el 1 de octubre de 2019 con fecha de finalización 31 de diciembre de 2019.</t>
  </si>
  <si>
    <t>Participar en ferias de atención al ciudadano seleccionadas</t>
  </si>
  <si>
    <t>Registros, memorias, listados de asisitencia, etc., de la participación en ferias de atención al ciudadano.</t>
  </si>
  <si>
    <r>
      <t xml:space="preserve">Con respecto a esta actividad en los reportes efectuados en ISOLUCIÓN en los meses de enero, febrero y marzo de 2019 para el indicador ""Ejecución del Componente de Rendición de cuentas 2019", se registró: 
</t>
    </r>
    <r>
      <rPr>
        <i/>
        <sz val="10"/>
        <rFont val="Arial"/>
        <family val="2"/>
      </rPr>
      <t>"No se presentaron ferias de atención al ciudadano este mes"</t>
    </r>
  </si>
  <si>
    <t>Se revisaron los reportes efectuados en ISOLUCIÓN en los meses de enero, febrero y marzo de 2019 para el indicador ""Ejecución del Componente de Rendición de cuentas 2019", en los cuales se registró que durante los meses de enero a marzo de 2019 no se presentaron ferias de atención al ciudadano.</t>
  </si>
  <si>
    <t>Una vez verificados los reportes efectuados en ISOLUCIÓN en los meses de enero, febrero y marzo de 2019 con respecto a esta actividad,  la Oficina de Control Interno le asignó un avance del 0%.</t>
  </si>
  <si>
    <t>Organizar y gestionar los espacios de socialización de la gestión de la Agencia definidos en la Estrategia de Rendición de Cuentas</t>
  </si>
  <si>
    <t>Componente de rendición de cuentas ejecutado</t>
  </si>
  <si>
    <t>Registros, memorias, listados de asisitencia, etc., de los espacios de socialización de la gestión de la Agencia definidos en la Estrategia de Rendición de Cuentas</t>
  </si>
  <si>
    <t>Una vez verificado el avance reportado por el área responsable y las evidencias disponibles, la Oficina de Control Interno le asignó un avance del 0% a esta actividad.</t>
  </si>
  <si>
    <t>Incentivos para motivar la cultura de la rendición y petición de cuentas</t>
  </si>
  <si>
    <t>Dar respuesta a las preguntas realizadas por los participantes en los espacios de rendición de cuentas</t>
  </si>
  <si>
    <t>Constancia de respuestas emitidas a las preguntas realizadas por los participantes en los espacios de rendición de cuentas</t>
  </si>
  <si>
    <t>Oficina de Comunicaciones
Todas las Dependencias</t>
  </si>
  <si>
    <r>
      <t xml:space="preserve">
Se evidenciaron los siguientes avances en ISOLUCIÓN de enero a marzo de 2019 para los indicadores </t>
    </r>
    <r>
      <rPr>
        <i/>
        <sz val="10"/>
        <rFont val="Arial"/>
        <family val="2"/>
      </rPr>
      <t>"Componente de rendición de cuentas de comunicaciones ejecutado"</t>
    </r>
    <r>
      <rPr>
        <sz val="10"/>
        <rFont val="Arial"/>
        <family val="2"/>
      </rPr>
      <t>, en los cuales se registraron avances y se adjuntaron evidencias de los eventos "Construyendo País" realizados en Yopal (Casanare), Fresno (Tolima), Manizales (Caldas), y Aquitania (Boyacá) los días 12-ene-2019, 19-ene-2019, 2-feb-2019 y 4-mar-2019 respectivamente.</t>
    </r>
  </si>
  <si>
    <t>• El indicador registrado en el PAAC ("Nivel de avance en la ejecución del Componente de Rendición de cuentas") no coincide con el del Plan de Acción ("Componente de rendición de cuentas de comunicaciones ejecutado").
• Por otra parte, el link remitido por la Oficina de Planeación como evidencia del avance de esta actividad corresponde al indicador: "Ejecución del Componente de Rendición de cuentas 2019",  en el cual no se observaron las evidencias que dieran cuenta del cumplimiento de esta actividad.
• Teniendo en cuenta lo anterior, se revisaron los reportes realizados en ISOLUCIÓN de enero a marzo de 2019 para el indicador "Componente de rendición de cuentas de comunicaciones ejecutado", en los cuales se registraron avances y se adjuntaron evidencias de los eventos "Construyendo País" realizados en Yopal (Casanare), Fresno (Tolima), Manizales (Caldas), y Aquitania (Boyacá) los días 12-ene-2019, 19-ene-2019, 2-feb-2019 y 4-mar-2019 respectivamente, no obstante se observó lo siguiente:
-De los eventos realizados no se aportaron listados de asistencia en los cuales se pudiera verificar la participación de la ciudadanía en los talleres.
-Por otra parte, en el reporte de marzo de 2019 en ISOLUCIÓN, se registró como fecha del evento el 2 de febrero siendo que el encuentro según la evidencia "Evento Contruyendo País Marzo 2019",  se realizó el día 04 de marzo de 2019.
De las situaciones observadas se solicitaron las aclaraciones y/o justificaciones respectivas a la Oficina de Planeación mediante correo del 29-abrl-2019, no obstante no se recibió respuesta al respecto.</t>
  </si>
  <si>
    <t>Una vez verificado el avance reportado por el área responsable y las evidencias disponibles, la Oficina de Control Interno le asignó un avance del 0% , toda vez que no se observó la constancia de las respuestas emitidas a las preguntas realizadas por los participantes en los espacios de rendición de cuentas, además la evidencia aportada del avance registrado, es insuficiente.</t>
  </si>
  <si>
    <t xml:space="preserve">Evaluación y realimentación a la gestión institucional </t>
  </si>
  <si>
    <t>Realizar evaluación en la audiencia de Rendición de cuentas que mida el contenido y la forma en que se desarrolló</t>
  </si>
  <si>
    <t>Registros y/o evidencias de la evaluación en la audiencia de Rendición de cuentas</t>
  </si>
  <si>
    <t>Participación y Atención al Ciudadano
Oficina de Comunicaciones</t>
  </si>
  <si>
    <t xml:space="preserve">
De acuerdo con la información suministrada por la Oficina de Planeación, a la fecha de corte del presente seguimiento para esta actividad no se registraron avances, al respecto se aclara que esta actividad está programada para iniciar el 1 de octubre de 2019 con fecha de finalización 31 de diciembre de 2019.
</t>
  </si>
  <si>
    <r>
      <t xml:space="preserve">La Oficina de Planeación informó:
</t>
    </r>
    <r>
      <rPr>
        <i/>
        <sz val="10"/>
        <rFont val="Arial"/>
        <family val="2"/>
      </rPr>
      <t>"La evidencia se adjuntara en desde octubre hasta diciembre"</t>
    </r>
    <r>
      <rPr>
        <sz val="10"/>
        <rFont val="Arial"/>
        <family val="2"/>
      </rPr>
      <t>.</t>
    </r>
  </si>
  <si>
    <t>Realizar un Informe de evaluación de la audiencia pública de rendición de cuentas</t>
  </si>
  <si>
    <t>Informe de evaluación de la audiencia pública de rendición de cuentas</t>
  </si>
  <si>
    <t xml:space="preserve">Componente 4. Mecanismos Para Mejorar la Atención al Ciudadano </t>
  </si>
  <si>
    <t>Estructura Administrativa y Direccionamiento Estratégico</t>
  </si>
  <si>
    <t>Realizar informe de seguimiento de la ejecución de la Estrategia de Participación y Atención al ciudadano en la sede central y en las Unidades Técnicas Territoriales UTT's</t>
  </si>
  <si>
    <t>Mejoramiento de la Atención al Ciudadano</t>
  </si>
  <si>
    <t>Informe de seguimiento de la ejecución de la Estrategia de Participación y Atención al ciudadano en la sede central y en las Unidades Técnicas Territoriales UTT's</t>
  </si>
  <si>
    <t>No se realizaron reportes ni se cargaron evidencias que dieran cuenta del cumplimiento o avance de esta actividad.</t>
  </si>
  <si>
    <t>No se adjuntó evidencia</t>
  </si>
  <si>
    <t>Al revisar el indicador "Mejoramiento de la Atención al Ciudadano" en el Plan de Acción Institucional esta actividad no se encontró incluida, de igual forma en ISOLUCIÓN no se observaron reportes o evidencias que dieran cuenta de su cumplimiento o avance.</t>
  </si>
  <si>
    <t>Teniendo en cuenta que para esta actividad no se observaron reportes o evidencias que dieran cuenta de su cumplimiento o avance,  la Oficina de Control Interno le asignó un porcentaje del 0%.</t>
  </si>
  <si>
    <t>Elaborar informe de seguimiento del esquema de atención al ciudadano en la  sede central y en las Unidades Técnicas Territoriales UTT's</t>
  </si>
  <si>
    <t xml:space="preserve">Seguimiento al esquema de atención al ciudadano en la sede central y en las Unidades Técnicas Territoriales </t>
  </si>
  <si>
    <t>Seguimiento al esquema de atención al ciudadano en la sede central y en las Unidades Técnicas Territoriales UTT's</t>
  </si>
  <si>
    <t>Informe de seguimiento del esquema de atención al ciudadano en la  sede central y en las Unidades Técnicas Territoriales UTT's</t>
  </si>
  <si>
    <t>De acuerdo con los reportes realizados en ISOLUCIÓN en el indicador "Seguimiento al esquema de atención al ciudadano en la sede central y en las Unidades Técnicas Territoriales UTT's", para esta actividad no se registraron avances en los meses de enero, febrero y marzo de 2019.</t>
  </si>
  <si>
    <t>• Link de ISOLUCIÓN del indicador: "Seguimiento al esquema de atención al ciudadano en la sede central y en las Unidades Técnicas Territoriales UTT's"
• Informe Esquema de Atención al Ciudadano del Primer Trimestre de 2019.</t>
  </si>
  <si>
    <t>De acuerdo con los reportes realizados en ISOLUCIÓN en el indicador "Seguimiento al esquema de atención al ciudadano en la sede central y en las Unidades Técnicas Territoriales UTT's", para esta actividad no se registraron avances en los meses de enero, febrero y marzo de 2019.
En correo electrónico del 2-may-2019 la Oficina de Planeación remitió el Informe Esquema de Atención al Ciudadano del Primer Trimestre de 2019.</t>
  </si>
  <si>
    <t>Una vez verificados los reportes realizados por el área responsable y la evidencia disponible,  la Oficina de Control Interno le asignó un avance del 33,33%, correspondiente a un (1) Informe recibido de los tres (3) programados.</t>
  </si>
  <si>
    <t>Fortalecimiento de canales de atención</t>
  </si>
  <si>
    <t>Ejecutar los mantenimientos y adecuaciones  de las sedes (central, UTT's)</t>
  </si>
  <si>
    <t>Adecuación y mantenimiento de las sedes administrativas, a nivel nacional</t>
  </si>
  <si>
    <t>Sedes administrativas a nivel nacional con mantenimientos y adecuaciones realizadas</t>
  </si>
  <si>
    <t>Registros y/o evidencias de los mantenimientos y adecuaciones realizados en las sedes (central, UTT's)</t>
  </si>
  <si>
    <t>Dirección Administrativa y Financiera</t>
  </si>
  <si>
    <t>Se revisaron los reportes en  ISOLUCIÓN del indicador: "Sedes administrativas a nivel nacional con mantenimientos y adecuaciones realizadas", evidenciando lo siguiente:
• En enero de 2019 se reportaron avances en lo relacionado con las acciones realizadas producto de las observaciones efectuadas por el Instituto Distrital de Gestión de Riesgos y Cambio Climático - IDIGER en visita realizada al inmueble Ubicado en la Avenida el Dorado CAN, Calle 43 No. 57 – 41  con ocasión a los eventos sísmicos presentados los días 26 y 28 de enero de 2019. Como evidencia de dichas acciones se adjuntó:
-Soporte de Visita Técnica Nº A0002253 efectuada el 29-ene-2019 por parte del IDIGER, así como las Recomendaciones Nº 2609 y 2610 de evaluación o restricción parcial de uso por compromiso de estabilidad y habitabilidad del IDIGER, de la misma fecha.
-Evidencia fotográfica de las inspecciones realizadas.
• En febrero de 2019 se adelantó proceso para la Adquisición de Elementos de ferretería y mobiliario necesario para la operación de las sedes Administrativas de la Agencia de Desarrollo Rural (ADR).
• En marzo de 2019 se registraron, entre otras acciones relacionadas con la demarcación de las áreas en el Punto de Atención al Ciudadano y Parqueaderos de la Sede Central de la Agencia de Desarrollo Rural destinadas para las personas con movilidad reducida. Se adjuntó evidencia fotográfica.</t>
  </si>
  <si>
    <t>Link de ISOLUCIÓN del indicador: "Sedes administrativas a nivel nacional con mantenimientos y adecuaciones realizadas"</t>
  </si>
  <si>
    <t>Talento Humano</t>
  </si>
  <si>
    <t>Formular Plan Institucional de Formación y Capacitación PIFC</t>
  </si>
  <si>
    <t>Plan Institucional de Formación y Capacitación PIFC implementado</t>
  </si>
  <si>
    <t>Implementación del Plan de Capacitación</t>
  </si>
  <si>
    <t>Documento del Plan Institucional de Formación y Capacitación PIFC</t>
  </si>
  <si>
    <t>Dirección de Talento Humano</t>
  </si>
  <si>
    <t>De acuerdo con el reporte realizado en ISOLUCIÓN en el mes de enero de 2019 para el indicador "Implementación del Plan de Capacitación 2019", se verificó la ejecución de la actividad "Formular Plan Institucional de Formación y Capacitación PIFC", de acuerdo con lo reportado, evidenciando el Documento del Plan Institucional de Formación y Capacitación, el cual se encontró igualmente publicado en la página web de la Entidad.</t>
  </si>
  <si>
    <t xml:space="preserve">Link de ISOLUCIÓN del indicador: "Implementación del Plan de Capacitación 2019" en el cual se cargaron los siguientes documentos:
• Documento del Plan Institucional de Formación y Capacitación.
• Cronograma de capacitaciones 2019 de la Agencia de Desarrollo Rural.
La Oficina de Control Interno agregó captura de pantalla de la publicación en la página web institucional. </t>
  </si>
  <si>
    <r>
      <t xml:space="preserve">• Aunque el indicador registrado en el PAAC ("Plan Institucional de Formación y Capacitación PIFC implementado") no coincide con el del Plan de Acción ("Implementación del Plan de Capacitación"), la Oficina de Planeación presentó la siguiente justificación:
</t>
    </r>
    <r>
      <rPr>
        <i/>
        <sz val="10"/>
        <rFont val="Arial"/>
        <family val="2"/>
      </rPr>
      <t>"Como se explico, los indicadores no son exactamente los mismos para el Plan de Acción y cada una de las actividades del PAAC ya que en el Plan de Acción es mas general.  De tal forma, que el enlace a ISOLUCIÓN lo que permite es consultar la evidencia de ejecución de la actividad del PAAC.  En este caso,en ISOLUCION se encuentra la evidencia de la Formulación del Plan de Capacitación"</t>
    </r>
    <r>
      <rPr>
        <sz val="10"/>
        <rFont val="Arial"/>
        <family val="2"/>
      </rPr>
      <t>.
• Se verificó la ejecución de la actividad "Formular Plan Institucional de Formación y Capacitación PIFC", de acuerdo a lo reportado en el aplicativo Isolución, observando que el link descrito en el reporte, corresponde efectivamente al documento cargado en la página web de la Agencia de Desarrollo Rural - ADR.
• Se verificaron los documentos cargados en el aplicativo Isolución, encontrando congruencia entre el reporte de los meses correspondientes a enero, febrero y marzo y los anexos cargados como soporte de las actividades que se adelantaron.</t>
    </r>
  </si>
  <si>
    <t>Una vez verificado el avance reportado por el área responsable y las evidencias disponibles,  la Oficina de Control Interno le asignó un avance del 100%.</t>
  </si>
  <si>
    <t>Ejecutar Plan Institucional de Formación y Capacitación PIFC</t>
  </si>
  <si>
    <t>Registros y/o evidencias de la ejecución del Plan Institucional de Formación y Capacitación PIFC</t>
  </si>
  <si>
    <t>De acuerdo con los reportes realizados en ISOLUCIÓN para el indicador "Implementación del Plan de Capacitación 2019", se registraron avances y se adjuntaron las evidencias respectivas de 48 capacitaciones realizadas en los meses de febrero y marzo de 2019.</t>
  </si>
  <si>
    <t>Relacionamiento con el ciudadano</t>
  </si>
  <si>
    <t>Actualizar el portafolio de trámites y servicios de la Agencia</t>
  </si>
  <si>
    <t>Portafolio de trámites y servicios de la Agencia de Desarrollo Rural actualizado</t>
  </si>
  <si>
    <t>Participación y Atención al Ciudadano
Oficina de
Comunicaciones</t>
  </si>
  <si>
    <t>De acuerdo con el reporte de febrero de 2019 para el indicador "Mejoramiento de la Atención al Ciudadano" se elaboró y publicó en la página web de la Agencia de Desarrollo Rural el Portafolio de Trámites y Servicios Versión N° 2 - ADR.</t>
  </si>
  <si>
    <t>Link de ISOLUCIÓN del indicador: "Mejoramiento de la Atención al Ciudadano" en el cual se adjunto el Documento del Portafolio de Trámites y Servicios Versión N° 2 - ADR.</t>
  </si>
  <si>
    <t>Se revisó el reporte de febrero de 2019 para el indicador "Mejoramiento de la Atención al Ciudadano" evidenciando el Documento del Portafolio de Trámites y Servicios Versión N° 2 - ADR publicado en la página web de la Agencia de Desarrollo Rural.</t>
  </si>
  <si>
    <t>Difundir el portafolio de trámites y servicios de la Agencia</t>
  </si>
  <si>
    <t>Registros y/o evidencias de la difusión del Portafolio de Trámites y Servicios de la Agencia de Desarrollo Rural.</t>
  </si>
  <si>
    <t>• Se evidenció el Portafolio de Trámites y Servicios Versión N° 2 de la Agencia de Desarrollo Rural publicado en la página web institucional.
• Además se revisó el reporte de marzo de 2019 para el indicador "Mejoramiento de la Atención al Ciudadano" en donde se evidenció el correo electrónico del 18-mar-2019 en el cual se solicitó la divulgación del Portafolio de Trámites y Servicios a la Oficina de Comunicaciones.</t>
  </si>
  <si>
    <t>• Link de ISOLUCIÓN del indicador: "Mejoramiento de la Atención al Ciudadano".
• Correo electrónico masivo del 16 de abril de 2019.</t>
  </si>
  <si>
    <r>
      <t xml:space="preserve">• Se evidenció el Portafolio de Trámites y Servicios Versión N° 2 de la Agencia de Desarrollo Rural publicado en la página web institucional.
• Además se revisó el reporte de marzo de 2019 para el indicador "Mejoramiento de la Atención al Ciudadano" en el cual se registró:
</t>
    </r>
    <r>
      <rPr>
        <i/>
        <sz val="10"/>
        <rFont val="Arial"/>
        <family val="2"/>
      </rPr>
      <t>"3. Se solicita la divulgación del portafolio de trámites y servicios a la oficina de comunicaciones el 18 de marzo y se comienza a divulgar el 26 de marzo"</t>
    </r>
    <r>
      <rPr>
        <sz val="10"/>
        <rFont val="Arial"/>
        <family val="2"/>
      </rPr>
      <t>.
Como evidencia de lo anterior se adjuntó el correo electrónico del 18-mar-2019 en el cual se solicitó la divulgación del Portafolio de Trámites y Servicios a la Oficina de Comunicaciones, no obstante en el correo masivo enviado por la Oficina de Comunicaciones el 26-mar-2019 no se observó que se haya socializado el Portafolio de Trámites y Servicios de la Entidad. Al consultar en el correo, se evidenció que el Portafolio de Trámites y Servicios prestados por la ADR fue divulgado mediante correo masivo del 16 de abril de 2019.</t>
    </r>
  </si>
  <si>
    <t>5. Mecanismos para la Transparencia y Acceso a la Información</t>
  </si>
  <si>
    <t>Lineamientos de transparencia activa</t>
  </si>
  <si>
    <t>Informe sobre los contratos, convenios y actuaciones o novedades contractuales suscritas (Adición, prorroga, cesión, terminación anticipada, entre otras)</t>
  </si>
  <si>
    <t>Seguimiento al registro de contratos en el SIGEP aleatoriamente</t>
  </si>
  <si>
    <t>Contratos, convenios y actuaciones o novedades contractuales suscritas durante el mes</t>
  </si>
  <si>
    <t>Vicepresidencia de Gestión Contractual</t>
  </si>
  <si>
    <r>
      <t xml:space="preserve">De acuerdo con los reportes realizados en ISOLUCIÓN en los meses de enero a marzo de 2019 para el indicador "Contratos, convenios y actuaciones o novedades contractuales suscritas durante el mes" se registraron los siguientes avances:
</t>
    </r>
    <r>
      <rPr>
        <b/>
        <sz val="10"/>
        <rFont val="Arial"/>
        <family val="2"/>
      </rPr>
      <t>Enero:</t>
    </r>
    <r>
      <rPr>
        <sz val="10"/>
        <rFont val="Arial"/>
        <family val="2"/>
      </rPr>
      <t xml:space="preserve">
• Suscripción de 89 contratos así: contratación directa 87, selección abreviada acuerdo marco de precios 2.
• 1 adición y prórroga
• 6 liquidaciones
• 2 prórrogas
• Se anexó la relación de los procesos a 31-ene-2019.
</t>
    </r>
    <r>
      <rPr>
        <b/>
        <sz val="10"/>
        <rFont val="Arial"/>
        <family val="2"/>
      </rPr>
      <t>Febrero:</t>
    </r>
    <r>
      <rPr>
        <sz val="10"/>
        <rFont val="Arial"/>
        <family val="2"/>
      </rPr>
      <t xml:space="preserve">
• Suscripción de 102 contratos así: contratación directa 97, mínima cuantía 2, selección abreviada acuerdo marco de precios 2, selección abreviada de menor cuantía 1.
• 4 adiciones y prórrogas
• 10 adiciones
• 2 modificaciones
• 3 prórrogas
• 6 terminaciones anticipadas
• Se anexó la relación de los procesos a 28-feb-2019.
</t>
    </r>
    <r>
      <rPr>
        <b/>
        <sz val="10"/>
        <rFont val="Arial"/>
        <family val="2"/>
      </rPr>
      <t>Marzo:</t>
    </r>
    <r>
      <rPr>
        <sz val="10"/>
        <rFont val="Arial"/>
        <family val="2"/>
      </rPr>
      <t xml:space="preserve">
• Suscripción de 43 contratos así: contratación directa 39, concurso de méritos 1, selección abreviada acuerdo marco de precios 2, selección abreviada subasta inversa electrónica 1.
• 2 adiciones y prórrogas
• 3 modificaciones
• 2 suspensiones
• 4 liquidaciones
• 8 prórrogas
• Se anexó la relación de los procesos a 31-mar-2019.</t>
    </r>
  </si>
  <si>
    <t>Link de ISOLUCIÓN del indicador: "Contratos, convenios y actuaciones o novedades contractuales suscritas durante el mes"</t>
  </si>
  <si>
    <t>Realizar actualización de las bases de datos del sistema SIGEP nómina de acuerdo con el cronograma para la implementación  del uso y aplicaciones de las bases de datos del sistema SIGEP nómina.</t>
  </si>
  <si>
    <t>Ejecución del uso y aplicaciones  de las bases de datos del sistema SIGEP nómina</t>
  </si>
  <si>
    <t>Bases de datos del sistema SIGEP nómina actualizada</t>
  </si>
  <si>
    <t>De acuerdo con los reportes realizados en ISOLUCIÓN en los meses de enero a marzo de 2019 para el indicador "Ejecución del uso y aplicaciones de las bases de datos del sistema SIGEP nómina", se registró avance  y se adjuntó la evidencia respectiva de la planeación y elaboración del cronograma para la implementación del uso y aplicaciones de las bases de datos del sistema SIGEP nómina.</t>
  </si>
  <si>
    <t>Link de ISOLUCIÓN del indicador: "Ejecución del uso y aplicaciones de las bases de datos del sistema SIGEP nómina 2019" en el cual se evidenció el cronograma para la implementación del uso y aplicaciones de las bases de datos del sistema SIGEP nómina.</t>
  </si>
  <si>
    <t>Se revisaron los reportes realizados en ISOLUCIÓN en los meses de enero a marzo de 2019 para el indicador "Ejecución del uso y aplicaciones de las bases de datos del sistema SIGEP nómina", en donde se registró avance  y se adjuntó la evidencia respectiva de la planeación y elaboración del cronograma para la implementación del uso y aplicaciones de las bases de datos del sistema SIGEP nómina, en el cual quedaron las actividades programadas para iniciar a partir del mes de abril de 2019.</t>
  </si>
  <si>
    <t>Una vez verificado el avance reportado por el área responsable,  la Oficina de Control Interno le asignó un avance del 0% a esta actividad, toda vez que aún no se cuenta con las Bases de datos del sistema SIGEP nómina actualizadas.</t>
  </si>
  <si>
    <t>Lineamientos de
transparencia pasiva</t>
  </si>
  <si>
    <t>Publicar las estadísticas mensuales de los ciudadanos atendidos a través de los canales de atención a nivel central y en las Unidades Técnicas Territoriales</t>
  </si>
  <si>
    <t>Estadísticas mensuales de los ciudadanos atendidos a través de los canales de atención a nivel central y en las Unidades Técnicas Territoriales, publicadas mensualmente</t>
  </si>
  <si>
    <t>De acuerdo con los reportes realizados en ISOLUCIÓN los meses de enero a marzo de 2019 para el indicador "Seguimiento al esquema de atención al ciudadano en la sede central y en las Unidades Técnicas Territoriales UTT's" se registraron acciones relacionadas con la publicación de las estadísticas mensuales de los ciudadanos atendidos a través de los canales de atención a nivel central y en las Unidades Técnicas Territoriales, como evidencia se observaron las piezas publicadas con las estadísticas de enero, febrero y marzo de 2019, además se verificó su publicación en la página web de la Entidad.</t>
  </si>
  <si>
    <t>Link de ISOLUCIÓN del indicador: "Seguimiento al esquema de atención al ciudadano en la sede central y en las Unidades Técnicas Territoriales UTT's"</t>
  </si>
  <si>
    <t>Se revisaron los reportes realizados en ISOLUCIÓN los meses de enero a marzo de 2019 para el indicador "Seguimiento al esquema de atención al ciudadano en la sede central y en las Unidades Técnicas Territoriales UTT's" en donde se registraron acciones relacionadas con la publicación de las estadísticas mensuales de los ciudadanos atendidos a través de los canales de atención a nivel central y en las Unidades Técnicas Territoriales, como evidencia se observaron las piezas publicadas con las estadísticas de enero, febrero y marzo de 2019, además se verificó su publicación en la página web de la Entidad.</t>
  </si>
  <si>
    <t>Una vez verificado el avance reportado por el área responsable y las evidencias disponibles,  la Oficina de Control Interno le asignó un avance del 25% por cuanto se publicaron las estadísticas de los meses de enero, febrero y marzo de 2019 de las 12 programadas.</t>
  </si>
  <si>
    <t>Elaboración de los instrumentos de la Gestión de la Información</t>
  </si>
  <si>
    <t xml:space="preserve">Ejecutar el Programa de Gestión Documental - PGD en cuanto a la ejecución del Sistema Integrado de Conservación - SIC en el archivo de la sede central, desarrollando los programas de: 
1) Inspección, Mantenimiento y Limpieza de las Instalaciones Físicas y Documentos.
2) Monitoreo y Control de las Condiciones Ambientales.
3) Saneamiento Ambiental.
4) Conservación en la Producción y Manejo Documental.
5) Prevención de Emergencias y Atención de Desastres.
</t>
  </si>
  <si>
    <t>Programa de gestión Documental ejecutado</t>
  </si>
  <si>
    <t>Registros y/o evidencias de la ejecución del Programa de Gestión Documental - PGD en cuanto a la ejecución del Sistema Integrado de Conservación - SIC en el archivo de la sede central</t>
  </si>
  <si>
    <t>De acuerdo con los reportes realizados en ISOLUCIÓN los meses de enero a marzo de 2019 para el indicador "Programa de gestión Documental ejecutado", se registraron los siguientes avances:
• En enero de 2019 se reportó avance en lo relacionado con las mediciones de condiciones ambientales y limpieza a los espacios de archivo, como evidencia se cargaron los formatos de verficación de limpieza areas de archivo de la firma Skaphe de fechas 2, 8, 9, 14, 16, 21, 23, 28 y 30 de enero de 2019. De igual forma se cargaron doce (12) documentos con registros de de datos de temperatura y humedad de fechas 21-ene-2019, 25-ene-2019 y 1-feb-2019.
• En febrero de 2019 se reportó avance en lo relacionado con las mediciones de condiciones ambientales y limpieza a los espacios de archivo, como evidencia se cargaron los formatos de control de limpieza y desinfección de área de archivo ADR central de la firma Eminser de fechas 4, 8, 11, 15, 18 y 22 de febrero de 2019.
• En marzo de 2019 aunque no se registró reporte se adjuntaron como evidencia los Informes de Actividades de los Contratos de Prestación de Servicios Nº 216, 217, 218, 219 del 18 de marzo de 2019, por el periodo comprendido entre el 19 y el 31 de marzo de 2019, en los cuales se evidenció la realización de actividades relacionadas con la organización, depuración, alistamiento y digitalización del archivo.
Además se evidenciaron los Informes de Actividades de los Contratos de Prestación de Servicios Nº 220 y 230 del 21 de marzo de 2019, por el periodo comprendido entre el 22 y el 31 de marzo de 2019, en los cuales se evidenció la realización de actividades relacionadas con la organización, depuración y alistamiento del archivo. De igual forma se cargaron los contratos mencionados.
Por otra parte, se cargaron doce (12) documentos con registros de de datos de temperatura y humedad de fechas 4-mar-2019, 11-mar-2019, 16-mar-2019 y 26-mar-2019 y además los formatos de control de limpieza y desinfección de área de archivo ADR central de la firma Eminser de marzo de 2019.</t>
  </si>
  <si>
    <t>Link de ISOLUCIÓN del indicador: "Programa de gestión Documental ejecutado"</t>
  </si>
  <si>
    <t>Se revisaron los reportes realizados en ISOLUCIÓN los meses de enero a marzo de 2019 para el indicador "Programa de gestión Documental ejecutado", evidenciando lo siguiente:
• En enero de 2019 se reportó avance en lo relacionado con las mediciones de condiciones ambientales y limpieza a los espacios de archivo, como evidencia se cargaron los formatos de verficación de limpieza areas de archivo de la firma Skaphe de fechas 2, 8, 9, 14, 16, 21, 23, 28 y 30 de enero de 2019. De igual forma se cargaron doce (12) documentos con registros de de datos de temperatura y humedad de fechas 21-ene-2019, 25-ene-2019 y 1-feb-2019.
• En febrero de 2019 se reportó avance en lo relacionado con las mediciones de condiciones ambientales y limpieza a los espacios de archivo, como evidencia se cargaron los formatos de control de limpieza y desinfección de área de archivo ADR central de la firma Eminser de fechas 4, 8, 11, 15, 18 y 22 de febrero de 2019.
• En marzo de 2019 aunque no se registró reporte se adjuntaron como evidencia los Informes de Actividades de los Contratos de Prestación de Servicios Nº 216, 217, 218, 219 del 18 de marzo de 2019, por el periodo comprendido entre el 19 y el 31 de marzo de 2019, en los cuales se evidenció la realización de actividades relacionadas con la organización, depuración, alistamiento y digitalización del archivo.
Además se evidenciaron los Informes de Actividades de los Contratos de Prestación de Servicios Nº 220 y 230 del 21 de marzo de 2019, por el periodo comprendido entre el 22 y el 31 de marzo de 2019, en los cuales se evidenció la realización de actividades relacionadas con la organización, depuración y alistamiento del archivo. De igual forma se cargaron los contratos mencionados.
Por otra parte, se cargaron doce (12) documentos con registros de de datos de temperatura y humedad de fechas 4-mar-2019, 11-mar-2019, 16-mar-2019 y 26-mar-2019 y además los formatos de control de limpieza y desinfección de área de archivo ADR central de la firma Eminser de marzo de 2019.</t>
  </si>
  <si>
    <t>Una vez verificado el avance reportado por el área responsable y las evidencias disponibles,  la Oficina de Control Interno le asignó un avance del 80%, toda vez que de los cinco (5) hitos establecidos para cumplir esta actividad, no se observó reporte y/o evidencia de lo relacionado con "Prevención de Emergencias y Atención de Desastres".</t>
  </si>
  <si>
    <t>Monitoreo del acceso a la Información Publica</t>
  </si>
  <si>
    <t>Elaborar informe trimestral de seguimiento de las PQRSD</t>
  </si>
  <si>
    <t>Mejoramiento de la Atención al Ciudadano ejecutado</t>
  </si>
  <si>
    <t>informe trimestral de seguimiento de las PQRSD</t>
  </si>
  <si>
    <r>
      <t>En los reportes realizados en ISOLUCIÓN los meses de enero a marzo de 2019 para el indicador "Mejoramiento de la Atención al Ciudadano" se registró</t>
    </r>
    <r>
      <rPr>
        <i/>
        <sz val="10"/>
        <rFont val="Arial"/>
        <family val="2"/>
      </rPr>
      <t xml:space="preserve"> "El primer informe trimestral se publicará en el mes de abril"</t>
    </r>
    <r>
      <rPr>
        <sz val="10"/>
        <rFont val="Arial"/>
        <family val="2"/>
      </rPr>
      <t>.</t>
    </r>
  </si>
  <si>
    <t>Link de ISOLUCIÓN del indicador: "Mejoramiento de la Atención al Ciudadano"</t>
  </si>
  <si>
    <r>
      <t>Se revisaron los reportes realizados en ISOLUCIÓN los meses de enero a marzo de 2019 para el indicador "Mejoramiento de la Atención al Ciudadano" en los cuales se registró</t>
    </r>
    <r>
      <rPr>
        <i/>
        <sz val="10"/>
        <rFont val="Arial"/>
        <family val="2"/>
      </rPr>
      <t xml:space="preserve"> "El primer informe trimestral se publicará en el mes de abril"</t>
    </r>
    <r>
      <rPr>
        <sz val="10"/>
        <rFont val="Arial"/>
        <family val="2"/>
      </rPr>
      <t>.</t>
    </r>
  </si>
  <si>
    <t>Una vez verificado el avance reportado por el área responsable, la Oficina de Control Interno le asignó un avance del 0%.</t>
  </si>
  <si>
    <t xml:space="preserve">Componente 6. Iniciativas Adicionales </t>
  </si>
  <si>
    <t>Descripción de los avances realizados o las metas cumplidas 
(Reporte de área responsable)</t>
  </si>
  <si>
    <t>No Aplica</t>
  </si>
  <si>
    <t xml:space="preserve">Divulgación del Código de Integridad en cada área por parte del Directivo encargado. </t>
  </si>
  <si>
    <t xml:space="preserve">Código de Integridad divulgado </t>
  </si>
  <si>
    <t xml:space="preserve">Vicepresidentes, Secretaria General y Jefes de Oficina </t>
  </si>
  <si>
    <r>
      <t xml:space="preserve">La Oficina de Planeación informó: </t>
    </r>
    <r>
      <rPr>
        <i/>
        <sz val="10"/>
        <rFont val="Arial"/>
        <family val="2"/>
      </rPr>
      <t>"Plazo hasta Diciembre"</t>
    </r>
    <r>
      <rPr>
        <sz val="10"/>
        <rFont val="Arial"/>
        <family val="2"/>
      </rPr>
      <t>.</t>
    </r>
  </si>
  <si>
    <t>Una vez verificado el avance reportado por el área responsable,  la Oficina de Control Interno le asignó un avance del 0%.</t>
  </si>
  <si>
    <t>MES</t>
  </si>
  <si>
    <t>HORAS DISPONIBLES POR PROFESIONALES UNIVERSITARIOS (2)</t>
  </si>
  <si>
    <t>HORAS DISPONIBLES POR PROFESIONAL ENCARGADO (1)</t>
  </si>
  <si>
    <t>HORAS DISPONIBLES CONTRATISTA ASESOR</t>
  </si>
  <si>
    <t>HORAS DISPONIBLES CONTRATISTA ENTES DE CONTROL</t>
  </si>
  <si>
    <t>HORAS DISPONIBLES CONTRATISTA AUDITOR JUNIOR</t>
  </si>
  <si>
    <t>HORAS DISPONIBLES CONTRATISTA CONTADOR Z</t>
  </si>
  <si>
    <t>HORAS DISPONIBLES CONTRATISTA CONTADOR Y</t>
  </si>
  <si>
    <t>HORAS DISPONIBLES CONTRATISTA ABOGADO</t>
  </si>
  <si>
    <t>ENERO</t>
  </si>
  <si>
    <t>FEBRERO</t>
  </si>
  <si>
    <t>MARZO</t>
  </si>
  <si>
    <t>ABRIL</t>
  </si>
  <si>
    <t>MAYO</t>
  </si>
  <si>
    <t>JUNIO</t>
  </si>
  <si>
    <t>JULIO</t>
  </si>
  <si>
    <t>AGOSTO</t>
  </si>
  <si>
    <t>SEPTIEMBRE</t>
  </si>
  <si>
    <t>OCTUBRE</t>
  </si>
  <si>
    <t>NOVIEMBRE</t>
  </si>
  <si>
    <t>DICIEMBRE</t>
  </si>
  <si>
    <t>TOTAL HORAS HABILES ANUAL x funcionario</t>
  </si>
  <si>
    <t>vacaciones</t>
  </si>
  <si>
    <t>permisos dic</t>
  </si>
  <si>
    <t>Ausentismo (No se cuenta con historico 2014)</t>
  </si>
  <si>
    <t>reuniones (2 horas x 1 reunion mensual) x funcionario</t>
  </si>
  <si>
    <t>capacitaciones (3 horas x 4 dias mensuales) x funcionario</t>
  </si>
  <si>
    <t>TOTAL HORAS NO DISPONIBLES x funcionario</t>
  </si>
  <si>
    <t>TOTAL RECURSO HUMANO</t>
  </si>
  <si>
    <t xml:space="preserve">TOTAL HH DISPONIBLES </t>
  </si>
  <si>
    <t>TOTAL DE HORAS DISPONIBLES</t>
  </si>
  <si>
    <t>MENOS HOLGURA ENTRE TRABAJOS (+o-2 dias)</t>
  </si>
  <si>
    <t>ANGELA</t>
  </si>
  <si>
    <t>MAICOL</t>
  </si>
  <si>
    <t>YURY</t>
  </si>
  <si>
    <t>GIOVANY</t>
  </si>
  <si>
    <t>LADY</t>
  </si>
  <si>
    <t>PAULO</t>
  </si>
  <si>
    <t>LISTADO DE INFORMES DE CUMPLIMIENTO OCI</t>
  </si>
  <si>
    <t>DESCRIPCION DEL TRABAJO</t>
  </si>
  <si>
    <t>NORMATIVIDAD APLICABLE</t>
  </si>
  <si>
    <t>TIPO</t>
  </si>
  <si>
    <t>PERIODICIDAD</t>
  </si>
  <si>
    <t>PLAZO PRESENTACIÓN INFORME</t>
  </si>
  <si>
    <t>OBSERVACIONES</t>
  </si>
  <si>
    <t>Cuenta Mensual Contraloría Distrital.</t>
  </si>
  <si>
    <t>Resolución Reglamentaria 011 de la Contraloría de Bogotá D.C.</t>
  </si>
  <si>
    <t>OTROS</t>
  </si>
  <si>
    <t>N/A</t>
  </si>
  <si>
    <t>7mo dia habil siguiente al mes reportado</t>
  </si>
  <si>
    <t>Cuenta Anual Contraloría Distrital.</t>
  </si>
  <si>
    <t>11vo dia habil siguiente del mes de febrero</t>
  </si>
  <si>
    <t xml:space="preserve">Informe Ejecutivo Anual de Control Interno </t>
  </si>
  <si>
    <t>Dec. 1826 de 1994 art. 2
Directiva Presid. 1027 de 2007
Resolución Reglamentaria 011 de la Contraloría de Bogotá D.C.
Dec. 1083 de 2015 art. 2.2.21.2.2</t>
  </si>
  <si>
    <t>CUMPLIMIENTO</t>
  </si>
  <si>
    <t>ANUAL</t>
  </si>
  <si>
    <t>Se reporta en cuenta anual.</t>
  </si>
  <si>
    <t xml:space="preserve">Informe de Atención PQR's </t>
  </si>
  <si>
    <t>Ley 1474 de 2011 art. 76</t>
  </si>
  <si>
    <t>SEMESTRAL</t>
  </si>
  <si>
    <t>31-ene
31-jul</t>
  </si>
  <si>
    <t>Seguimiento a Planes de Mejoramiento (Contraloría de Bogotá)</t>
  </si>
  <si>
    <t>Res. Reglamentaria 003 de 2014 art. 12</t>
  </si>
  <si>
    <t>Evaluación Institucional por Dependencias</t>
  </si>
  <si>
    <t>Ley 909 de 2004 art. 39</t>
  </si>
  <si>
    <t>Seguimiento Plan Anticorrupción</t>
  </si>
  <si>
    <t>Ley 1474 de 2011 art. 73
Decreto 2641 de 2012 art. 5</t>
  </si>
  <si>
    <t>4 VECES AL AÑO</t>
  </si>
  <si>
    <t>10 primeros dias de 
may
sep
ene</t>
  </si>
  <si>
    <t xml:space="preserve">Informe de Control Interno Contable </t>
  </si>
  <si>
    <t>Res. 148 de 2007 CGN art. 2
Res. 357 de 2008 CGN art. 5</t>
  </si>
  <si>
    <t xml:space="preserve">Informe Alcaldía: Causas que impactan los resultados </t>
  </si>
  <si>
    <t>Decreto  Distrital 370 de 2014</t>
  </si>
  <si>
    <t>3 VECES AL AÑO</t>
  </si>
  <si>
    <t>15-feb
30-abr 
31-jul</t>
  </si>
  <si>
    <t>Enviar por correo electrónico y cargar en el portal.</t>
  </si>
  <si>
    <t>Informe Alcaldía: Avance de implementación del SIG y Relación informes de OCI</t>
  </si>
  <si>
    <t>15-feb
31-jul</t>
  </si>
  <si>
    <t xml:space="preserve">Informe Pormenorizado Control Interno y Seguimiento al Plan de Acción Institucional </t>
  </si>
  <si>
    <t>Ley 1474 de 2011 art. 9</t>
  </si>
  <si>
    <t>CADA 4 MESES</t>
  </si>
  <si>
    <t>10-mar
10-jul
10-nov</t>
  </si>
  <si>
    <t>Verificación Resolucion 387 de 2014 "Proceso de Terminación y liquidación de los contratos de alimentación del Sistema Transmilenio de la Fase II"</t>
  </si>
  <si>
    <t>Resolucion 387 de 2014 TMSA art. 7</t>
  </si>
  <si>
    <t>En cualquier momento y circunstancia</t>
  </si>
  <si>
    <t xml:space="preserve">Seguimiento Der. Autor Software </t>
  </si>
  <si>
    <t>Dir. Pres. N° 02 de 2002 art. 2
Circ. 07 de 2005 del CAGNMCI</t>
  </si>
  <si>
    <t>Tercer viernes de marzo</t>
  </si>
  <si>
    <t xml:space="preserve">Capacitaciones realizadas a la alta dirección y a los líderes de los procesos en la Metodología vigente de Gestión de Riesgo de TRANSMILENIO S.A. </t>
  </si>
  <si>
    <t>MECI 2014</t>
  </si>
  <si>
    <t>2 VECES AL AÑO</t>
  </si>
  <si>
    <t xml:space="preserve">Informe Alcaldía: Mapa de riesgos </t>
  </si>
  <si>
    <t>31-may
30-sep</t>
  </si>
  <si>
    <t xml:space="preserve">Seguimiento a las Funciones del Comité de Conciliación </t>
  </si>
  <si>
    <t>Decreto 1716 de 2009 art. 26</t>
  </si>
  <si>
    <t>Seguimiento Plan de Mejoramiento Archivistico</t>
  </si>
  <si>
    <t>Decreto 106 de 2015 art. 18, 24 y 30</t>
  </si>
  <si>
    <t>TRIMESTRAL/ SEMESTRAL</t>
  </si>
  <si>
    <t>30-ene
30-abril
31-jul
31-oct</t>
  </si>
  <si>
    <t>INFORMES DE CUMPLIMIENTO OCI</t>
  </si>
  <si>
    <t xml:space="preserve">Verificación Resolucion 387 de 2014 </t>
  </si>
  <si>
    <t>HISTORICO DURACION TRABAJOS DE ASEGURAMIENTO 2015</t>
  </si>
  <si>
    <t>PROCESO</t>
  </si>
  <si>
    <t>N° Subprocesos auditados</t>
  </si>
  <si>
    <t>N° dias auditoria</t>
  </si>
  <si>
    <t>N° auditores</t>
  </si>
  <si>
    <t>N° dias x N° auditores</t>
  </si>
  <si>
    <t>N° dias x subproceso</t>
  </si>
  <si>
    <t>N° horas auditoria</t>
  </si>
  <si>
    <t>N° horas x N° auditores</t>
  </si>
  <si>
    <t>Seguimiento a Planes de Mejoramiento (Procesos).</t>
  </si>
  <si>
    <t>Gestion de TICs</t>
  </si>
  <si>
    <t>Gestion de Mercadeo</t>
  </si>
  <si>
    <t>Gestión Jurídica y Contractual</t>
  </si>
  <si>
    <t>Desarrollo Estrategico y Sistema de Administracion de Riesgos</t>
  </si>
  <si>
    <t>Evaluación y Gestión del Modelo de Operación del SITP.</t>
  </si>
  <si>
    <t>Gestión del Talento Humano</t>
  </si>
  <si>
    <t>Gestión de Servicios Logísticos.</t>
  </si>
  <si>
    <t>Misional</t>
  </si>
  <si>
    <t>Promedio dia x subproceso x auditor</t>
  </si>
  <si>
    <t>Promedio hora x subproceso x auditor</t>
  </si>
  <si>
    <t>N° SUBPROCESOS</t>
  </si>
  <si>
    <t>DURACIÓN EN DIAS PROYECTADO</t>
  </si>
  <si>
    <t>DURACIÓN EN DIAS CONSERVADOR (+5 dias)</t>
  </si>
  <si>
    <t>Una vez verificado el avance reportado por el área responsable y las evidencias disponibles, la Oficina de Control Interno le asignó un avance del 0%, toda vez que no se observó el Documento con la Estrategia de Rendición de cuentas para la vigencia 2019, actividad que presenta fecha máxima de cumplimiento el 31-may-2019.
Al respecto, se evidenció el Documento de Estrategia de Rendición de Cuentas del año 2018, el cual fue remitido por la Oficina de Comunicaciones mediante correo electrónico del 7-may-2019 previa solicitud telefónica de la OCI, ya que éste no estaba publicado en la página web institucional.</t>
  </si>
  <si>
    <t>En el correo electrónico masivo enviado el 13 de febrero de 2019, se incluyó el link el cual permite el acceso al Mapa de Riesgos de Corrupción 2019 publicado en la página web insitucional, de igual manera en dicho correo se informó que el Mapa de Riesgos de Corrupción también podía ser consultado en ISOLUCIÓN a través del Listado Maestro de Registros, lo cual fue constatado por la Oficina de Control Interno, como evidencia de la verificación se adjunta captura de pantalla del acceso al Mapa de Riesgos de Corrupción 2019 a través del enlace mencionado de ISOLUCIÓN.
• La fecha máxima programada de implementación registrada en el PAAC no coincide con la del Plan de Acción.</t>
  </si>
  <si>
    <r>
      <t xml:space="preserve">• No se adjuntó la evidencia del avance reportado en enero de 2019.
• En febrero de 2019 se reportó: 
</t>
    </r>
    <r>
      <rPr>
        <i/>
        <sz val="10"/>
        <rFont val="Arial"/>
        <family val="2"/>
      </rPr>
      <t>"Se realizó el inventario de los servicios existentes y se presento a las direcciones de Comercialización y de Asociatividad para definir cuales se van a inscribir en la pagina del SUIT"</t>
    </r>
    <r>
      <rPr>
        <sz val="10"/>
        <rFont val="Arial"/>
        <family val="2"/>
      </rPr>
      <t xml:space="preserve">
No obstante lo anterior, no se aportó la evidencia y/o registro de la realización del inventario de los servicios existentes.
• Con respecto al reporte de marzo de 2019, la evidencia cargada es consistente con el avance registrado.</t>
    </r>
  </si>
  <si>
    <r>
      <t xml:space="preserve">• El indicador registrado en el PAAC </t>
    </r>
    <r>
      <rPr>
        <i/>
        <sz val="10"/>
        <rFont val="Arial"/>
        <family val="2"/>
      </rPr>
      <t>("Nivel de avance en la ejecución del Componente de Rendición de cuentas")</t>
    </r>
    <r>
      <rPr>
        <sz val="10"/>
        <rFont val="Arial"/>
        <family val="2"/>
      </rPr>
      <t xml:space="preserve"> no coincide con el del Plan de Acción</t>
    </r>
    <r>
      <rPr>
        <i/>
        <sz val="10"/>
        <rFont val="Arial"/>
        <family val="2"/>
      </rPr>
      <t xml:space="preserve"> ("Componente de rendición de cuentas de comunicaciones ejecutado").</t>
    </r>
    <r>
      <rPr>
        <sz val="10"/>
        <rFont val="Arial"/>
        <family val="2"/>
      </rPr>
      <t xml:space="preserve">
• Por otra parte, el link remitido por la Oficina de Planeación como evidencia del avance de esta actividad corresponde al indicador: </t>
    </r>
    <r>
      <rPr>
        <i/>
        <sz val="10"/>
        <rFont val="Arial"/>
        <family val="2"/>
      </rPr>
      <t xml:space="preserve">"Ejecución del Componente de Rendición de cuentas 2019".
</t>
    </r>
    <r>
      <rPr>
        <sz val="10"/>
        <rFont val="Arial"/>
        <family val="2"/>
      </rPr>
      <t xml:space="preserve">• Teniendo en cuenta lo anterior, se revisaron los reportes realizados en ISOLUCIÓN de enero a marzo de 2019 para el indicador </t>
    </r>
    <r>
      <rPr>
        <i/>
        <sz val="10"/>
        <rFont val="Arial"/>
        <family val="2"/>
      </rPr>
      <t>"Componente de rendición de cuentas de comunicaciones ejecutado"</t>
    </r>
    <r>
      <rPr>
        <sz val="10"/>
        <rFont val="Arial"/>
        <family val="2"/>
      </rPr>
      <t>, en los cuales se registraron avances y se adjuntaron evidencias de los eventos "Construyendo País" realizados en Yopal (Casanare), Fresno (Tolima), Manizales (Caldas), y Aquitania (Boyacá) los días 12-ene-2019, 19-ene-2019, 2-feb-2019 y 4-mar-2019 respectivamente, no obstante se observó lo siguiente:
-De los eventos realizados no se aportaron listados de asistencia en los cuales se pudiera verificar la participación de la ciudadanía en los talleres.
-Por otra parte, en el reporte de marzo de 2019 en ISOLUCIÓN, se registró como fecha del evento el 2 de febrero siendo que el encuentro según la evidencia "Evento Contruyendo País Marzo 2019",  se realizó el día 04 de marzo de 2019.
De las situaciones observadas se solicitaron las aclaraciones y/o justificaciones respectivas a la Oficina de Planeación mediante correo del 29-abrl-2019, no obstante sólo se recibió respuesta en lo relacionado con el link, el cual fue ajustado, en correo electrónico del 2-may-2019.</t>
    </r>
  </si>
  <si>
    <r>
      <t xml:space="preserve">Aunque la actividad se programó para iniciar en abril, se revisaron los reportes realizados en ISOLUCIÓN de enero a marzo de 2019 para el indicador </t>
    </r>
    <r>
      <rPr>
        <i/>
        <sz val="10"/>
        <rFont val="Arial"/>
        <family val="2"/>
      </rPr>
      <t>"Componente de rendición de cuentas de comunicaciones ejecutado"</t>
    </r>
    <r>
      <rPr>
        <sz val="10"/>
        <rFont val="Arial"/>
        <family val="2"/>
      </rPr>
      <t>, encontrando que se registraron avances y se adjuntaron evidencias de los eventos "Construyendo País" realizados en Yopal (Casanare), Fresno (Tolima), Manizales (Caldas), y Aquitania (Boyacá) los días 12-ene-2019, 19-ene-2019, 2-feb-2019 y 4-mar-2019 respectivamente.
No obstante lo anterior, no se aportaron los listados de asistencia de los eventos realizados en los cuales se pudiera verificar la participación de la ciudadanía.
Por otra parte, en el reporte de marzo de 2019 en ISOLUCIÓN, se registró como fecha del evento el 2 de febrero siendo que el encuentro según la evidencia "Evento Contruyendo País Marzo 2019",  se realizó el día 04 de marzo de 2019.
De las situaciones observadas se solicitaron las aclaraciones y/o justificaciones respectivas a la Oficina de Planeación mediante correo del 29-abrl-2019, no obstante no se recibió respuesta al respecto.</t>
    </r>
  </si>
  <si>
    <r>
      <t xml:space="preserve">• El indicador registrado en el PAAC ("Seguimiento al registro de contratos en el SIGEP aleatoriamente") no coincide con el del Plan de Acción ("Contratos, convenios y actuaciones o novedades contractuales suscritas durante el mes").
• Se observó una diferencia entre la meta establecida en el PAAC y la registrada en el Plan de Acción.
• Teniendo en cuenta lo anterior se revisaron los reportes realizados en ISOLUCIÓN en los meses de enero a marzo de 2019 para el indicador "Contratos, convenios y actuaciones o novedades contractuales suscritas durante el mes" sobre el cual la Oficina de Planeación envió el link en ISOLUCIÓN, evidenciando los siguientes registros de avances:
</t>
    </r>
    <r>
      <rPr>
        <b/>
        <sz val="10"/>
        <rFont val="Arial"/>
        <family val="2"/>
      </rPr>
      <t>Enero:</t>
    </r>
    <r>
      <rPr>
        <sz val="10"/>
        <rFont val="Arial"/>
        <family val="2"/>
      </rPr>
      <t xml:space="preserve">
• Suscripción de 89 contratos así: contratación directa 87, selección abreviada acuerdo marco de precios 2.
• 1 adición y prórroga
• 6 liquidaciones
• 2 prórrogas
• Se anexó la relación de los procesos a 31-ene-2019.</t>
    </r>
    <r>
      <rPr>
        <b/>
        <sz val="10"/>
        <rFont val="Arial"/>
        <family val="2"/>
      </rPr>
      <t xml:space="preserve">
Febrero:</t>
    </r>
    <r>
      <rPr>
        <sz val="10"/>
        <rFont val="Arial"/>
        <family val="2"/>
      </rPr>
      <t xml:space="preserve">
• Suscripción de 102 contratos así: contratación directa 97, mínima cuantía 2, selección abreviada acuerdo marco de precios 2, selección abreviada de menor cuantía 1.
• 4 adiciones y prórrogas
• 10 adiciones
• 2 modificaciones
• 3 prórrogas
• 6 terminaciones anticipadas
• Se anexó la relación de los procesos a 28-feb-2019.
</t>
    </r>
    <r>
      <rPr>
        <b/>
        <sz val="10"/>
        <rFont val="Arial"/>
        <family val="2"/>
      </rPr>
      <t>Marzo:</t>
    </r>
    <r>
      <rPr>
        <sz val="10"/>
        <rFont val="Arial"/>
        <family val="2"/>
      </rPr>
      <t xml:space="preserve">
• Suscripción de 43 contratos así: contratación directa 39, concurso de méritos 1, selección abreviada acuerdo marco de precios 2, selección abreviada subasta inversa electrónica 1.
• 2 adiciones y prórrogas
• 3 modificaciones
• 2 suspensiones
• 4 liquidaciones
• 8 prórrogas
• Se anexó la relación de los procesos a 31-mar-2019.
Como evidencia de lo anterior se anexaron los siguientes documentos para cada mes (enero, febrero y marzo de 2019):
• Trámites contractuales
• Contratación en curso
• Relación de contratos</t>
    </r>
  </si>
  <si>
    <t>• Esta actividad no se encontró incluida en el Plan de Acción Institucional, por lo que no fue posible verificar su cumplimiento o avance.
• De acuerdo con la información suministrada por la Oficina de Planeación, para esta actividad no se registraron avances.</t>
  </si>
  <si>
    <r>
      <t xml:space="preserve">La Oficina de Planeación informó:
</t>
    </r>
    <r>
      <rPr>
        <i/>
        <sz val="10"/>
        <rFont val="Arial"/>
        <family val="2"/>
      </rPr>
      <t>"La evidencia se adjuntará desde septiembre hasta diciembre"</t>
    </r>
    <r>
      <rPr>
        <sz val="10"/>
        <rFont val="Arial"/>
        <family val="2"/>
      </rPr>
      <t>.</t>
    </r>
  </si>
  <si>
    <r>
      <t xml:space="preserve">La Oficina de Planeación informó:
</t>
    </r>
    <r>
      <rPr>
        <i/>
        <sz val="10"/>
        <rFont val="Arial"/>
        <family val="2"/>
      </rPr>
      <t>"La evidencia se adjuntará desde mayo hasta diciembre"</t>
    </r>
    <r>
      <rPr>
        <sz val="10"/>
        <rFont val="Arial"/>
        <family val="2"/>
      </rPr>
      <t>.</t>
    </r>
  </si>
  <si>
    <t>Una vez verificado el avance reportado por el área responsable y las evidencias disponibles,  la Oficina de Control Interno le asignó un avance del 27,27%, teniendo en cuenta la meta de 11 informes establecida en el Plan de Acción y que a marzo de 2019 se habían realizado 3 informes o reportes.</t>
  </si>
  <si>
    <t>Una vez verificado el avance reportado por el área responsable y las evidencias disponibles,  la Oficina de Control Interno le asignó un avance del 7,14%, toda vez que de las catorce (14) sedes (1 sede central y 13 UTT's) se realizaron gestiones de adecuaciones y mantenientos en la sede central pero no se evidenciaron soportes de gestiones en la UTT's.</t>
  </si>
  <si>
    <r>
      <t xml:space="preserve">Link de ISOLUCIÓN del indicador: "Implementación del Plan de </t>
    </r>
    <r>
      <rPr>
        <sz val="10"/>
        <color theme="1"/>
        <rFont val="Arial"/>
        <family val="2"/>
      </rPr>
      <t>Capacitación 2019" en los cuales se registraron avances y se adjuntaron las evidencias respectivas de capacitaciones realizadas en los meses de febrero y marzo de 2019, corrrespondientes a cinco (5), de los treinta y cuatro (34) temas planeados:
1) Gestión Documental
2) Sistema Integrado de Gestión - ISOLUCIÓN
3) Aplicativo ULISES
4) Marco Lógico
5) Código de Integridad</t>
    </r>
  </si>
  <si>
    <r>
      <t xml:space="preserve">• Aunque el indicador registrado en el PAAC ("Plan Institucional de Formación y Capacitación PIFC implementado") no coincide con el del Plan de Acción ("Implementación del Plan de Capacitación"), la Oficina de Planeación presentó la siguiente justificación:
</t>
    </r>
    <r>
      <rPr>
        <i/>
        <sz val="10"/>
        <color theme="1"/>
        <rFont val="Arial"/>
        <family val="2"/>
      </rPr>
      <t>"Como se explicó, los indicadores no son exactamente los mismos para el Plan de Acción y cada una de las actividades del PAAC ya que en el Plan de Acción es mas general.  De tal forma, que el enlace a ISOLUCIÓN lo que permite es consultar la evidencia de ejecución de la actividad del PAAC.  En este caso,en ISOLUCION se encuentra la evidencia de la Formulación del Plan de Capacitación"</t>
    </r>
    <r>
      <rPr>
        <sz val="10"/>
        <color theme="1"/>
        <rFont val="Arial"/>
        <family val="2"/>
      </rPr>
      <t>.
• Se revisaron los reportes realizados en  ISOLUCIÓN  para el indicador "Implementación del Plan de Capacitación 2019" en los cuales se registraron avances y se adjuntaron las evidencias respectivas de capacitaciones realizadas en los meses de febrero y marzo de 2019, corrrespondientes a cinco (5), de los treinta y cuatro (34) temas planeados:
1) Gestión Documental
2) Sistema Integrado de Gestión - ISOLUCIÓN
3) Aplicativo ULISES
4) Marco Lógico
5) Código de Integridad</t>
    </r>
  </si>
  <si>
    <t>Teniendo en cuenta las actividades planeadas en el Cronograma de Capcitaciones Internas 2019 y de acuerdo con los reportes realizados en los meses de febrero y marzo de 201, así como la evidencia cargada en ISOLUCIÓN, se asignó un avance del 14,71%, toda vez que se observó la evidencia de la realización de capacitaciones en cinco (5) temas de treinta y cuatro (34) planeados.</t>
  </si>
  <si>
    <t>• El proceso de actualización del Mapa de Riesgos de Corrupción para el 2019 inició en la vigencia 2018 mediante la realización de mesas de trabajo por parte de la Oficina de Planeación con cada uno de los responsables de los veintiún (21) procesos de la Agencia de Desarrollo Rural (ADR) durante el mes de diciembre, cuyo resultado final se reflejó en la elaboración y publicación en la página web de la Entidad del Mapa de Riesgos de Corrupción 2019.
• Lo anterior fue validado por la Oficina de Control Interno en el seguimiento al PAAC realizado con corte al 31 de diciembre de 2018, cuyos soportes se encuentran disponibles para consulta en el sharepoint de la Oficina de Control Interno en la ruta: PLAN ANUAL AUDITORÍA / 2019 / CUMPLIMIENTO / OCI-2019-001 Sgto PAAC y MRC - Dic2018 / B-DESEMPEÑO / B2 - PAAC / Evidencias Recoplidas / Componente 1 / Actualizacion Mapa de Riesgos Corrupción.
• No obstante, de las evidencias revisadas en los soportes del aplicativo Isolución, la Oficina de Planeación mediante correos electrónicos del 22 y 26 de abril de 2019, adjuntó 18 mapas de riesgos de corrupción definitivos, correspondientes a igual número de procesos y 2 más en el segundo correo, de lo cual se pudo observar que, el mapa correspondiente al proceso "Fortalecimiento a la Prestación del Servicio Público de Extensión Agropecuaria a nivel nacional" no fue culminado en su actualización y el mapa del proceso de "Fortalecimiento competitivo para la comercialización de productos de origen agropecuario" incluido en el Mapa de Procesos mediante actualizacion realizada el 21 de enero de 2019, no fue entregado. En conclusión el Mapa de Riesgos de Corrupción de dos (2) procesos no fue entregado.
• La fecha máxima programada de implementación registrada en el PAAC no coincide con la del Plan de Acción.</t>
  </si>
  <si>
    <t>Una vez revisadas las evidencias recolectadas y las observaciones del segimiento al PAAC realizado por la Oficina de Control Interno con corte al 30 de abril de 2019, se asignó un avance del 91% a esta actividad. 
El grado de avance fue calculado teniendo como línea base un total de 22 procesos (Mapa de Procesos publicado y vigente a Abril 30 de 2019), frente a la cantidad de Mapas de Riesgos de Corrupción entregados como definitivos (que fueron en total 20). 
20 / 22 = 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</si>
</sst>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 #,##0.00_);_(&quot;$&quot;\ * \(#,##0.00\);_(&quot;$&quot;\ * &quot;-&quot;??_);_(@_)"/>
    <numFmt numFmtId="43" formatCode="_(* #,##0.00_);_(* \(#,##0.00\);_(* &quot;-&quot;??_);_(@_)"/>
    <numFmt numFmtId="164" formatCode="_-* #,##0_-;\-* #,##0_-;_-* &quot;-&quot;_-;_-@_-"/>
    <numFmt numFmtId="165" formatCode="_-* #,##0.00_-;\-* #,##0.00_-;_-* &quot;-&quot;??_-;_-@_-"/>
    <numFmt numFmtId="166" formatCode="_-* #,##0.00\ &quot;€&quot;_-;\-* #,##0.00\ &quot;€&quot;_-;_-* &quot;-&quot;??\ &quot;€&quot;_-;_-@_-"/>
    <numFmt numFmtId="167" formatCode="_-* #,##0.00\ _€_-;\-* #,##0.00\ _€_-;_-* &quot;-&quot;??\ _€_-;_-@_-"/>
    <numFmt numFmtId="168" formatCode="_-&quot;$&quot;* #,##0.00_-;\-&quot;$&quot;* #,##0.00_-;_-&quot;$&quot;* &quot;-&quot;??_-;_-@_-"/>
    <numFmt numFmtId="169" formatCode="_(* #,##0.0_);_(* \(#,##0.0\);_(* &quot;-&quot;??_);_(@_)"/>
    <numFmt numFmtId="170" formatCode="###\ &quot;AUDITOR&quot;"/>
    <numFmt numFmtId="171" formatCode="###\ &quot;AUDITORES&quot;"/>
  </numFmts>
  <fonts count="50" x14ac:knownFonts="1">
    <font>
      <sz val="11"/>
      <color theme="1"/>
      <name val="Calibri"/>
      <family val="2"/>
      <scheme val="minor"/>
    </font>
    <font>
      <b/>
      <sz val="11"/>
      <color theme="0"/>
      <name val="Arial"/>
      <family val="2"/>
    </font>
    <font>
      <b/>
      <sz val="9"/>
      <color indexed="81"/>
      <name val="Tahoma"/>
      <family val="2"/>
    </font>
    <font>
      <sz val="11"/>
      <color theme="1"/>
      <name val="Calibri"/>
      <family val="2"/>
      <scheme val="minor"/>
    </font>
    <font>
      <b/>
      <sz val="12"/>
      <color theme="1"/>
      <name val="Calibri"/>
      <family val="2"/>
      <scheme val="minor"/>
    </font>
    <font>
      <b/>
      <sz val="12"/>
      <color rgb="FFFF0000"/>
      <name val="Calibri"/>
      <family val="2"/>
      <scheme val="minor"/>
    </font>
    <font>
      <b/>
      <sz val="12"/>
      <color theme="0"/>
      <name val="Calibri"/>
      <family val="2"/>
      <scheme val="minor"/>
    </font>
    <font>
      <sz val="12"/>
      <color theme="1"/>
      <name val="Calibri"/>
      <family val="2"/>
      <scheme val="minor"/>
    </font>
    <font>
      <b/>
      <sz val="12"/>
      <color rgb="FFFFFF00"/>
      <name val="Calibri"/>
      <family val="2"/>
      <scheme val="minor"/>
    </font>
    <font>
      <sz val="10"/>
      <name val="Arial"/>
      <family val="2"/>
    </font>
    <font>
      <sz val="12"/>
      <name val="Calibri"/>
      <family val="2"/>
      <scheme val="minor"/>
    </font>
    <font>
      <b/>
      <sz val="11"/>
      <color rgb="FF00B050"/>
      <name val="Arial"/>
      <family val="2"/>
    </font>
    <font>
      <b/>
      <sz val="11"/>
      <color theme="7" tint="-0.499984740745262"/>
      <name val="Arial"/>
      <family val="2"/>
    </font>
    <font>
      <b/>
      <sz val="18"/>
      <color theme="1"/>
      <name val="Arial"/>
      <family val="2"/>
    </font>
    <font>
      <sz val="12"/>
      <color rgb="FFFF0000"/>
      <name val="Calibri"/>
      <family val="2"/>
      <scheme val="minor"/>
    </font>
    <font>
      <b/>
      <sz val="12"/>
      <color rgb="FF0070C0"/>
      <name val="Calibri"/>
      <family val="2"/>
      <scheme val="minor"/>
    </font>
    <font>
      <u/>
      <sz val="11"/>
      <color theme="1"/>
      <name val="Calibri"/>
      <family val="2"/>
      <scheme val="minor"/>
    </font>
    <font>
      <sz val="10"/>
      <color theme="0" tint="-0.34998626667073579"/>
      <name val="Arial"/>
      <family val="2"/>
    </font>
    <font>
      <b/>
      <sz val="10"/>
      <name val="Arial"/>
      <family val="2"/>
    </font>
    <font>
      <sz val="10"/>
      <color theme="1"/>
      <name val="Arial"/>
      <family val="2"/>
    </font>
    <font>
      <b/>
      <sz val="10"/>
      <color theme="1"/>
      <name val="Arial"/>
      <family val="2"/>
    </font>
    <font>
      <b/>
      <sz val="10"/>
      <color theme="0" tint="-0.34998626667073579"/>
      <name val="Arial"/>
      <family val="2"/>
    </font>
    <font>
      <b/>
      <sz val="11"/>
      <color theme="1"/>
      <name val="Calibri"/>
      <family val="2"/>
      <scheme val="minor"/>
    </font>
    <font>
      <sz val="10"/>
      <color rgb="FF00000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000000"/>
      <name val="Calibri"/>
      <family val="2"/>
      <scheme val="minor"/>
    </font>
    <font>
      <sz val="11"/>
      <color rgb="FF000000"/>
      <name val="Calibri"/>
      <family val="2"/>
    </font>
    <font>
      <sz val="10"/>
      <color rgb="FFFF0000"/>
      <name val="Arial"/>
      <family val="2"/>
    </font>
    <font>
      <sz val="8"/>
      <name val="Calibri"/>
      <family val="2"/>
      <scheme val="minor"/>
    </font>
    <font>
      <u/>
      <sz val="11"/>
      <color theme="10"/>
      <name val="Calibri"/>
      <family val="2"/>
      <scheme val="minor"/>
    </font>
    <font>
      <u/>
      <sz val="10"/>
      <color theme="10"/>
      <name val="Arial"/>
      <family val="2"/>
    </font>
    <font>
      <sz val="10"/>
      <color theme="3"/>
      <name val="Arial"/>
      <family val="2"/>
    </font>
    <font>
      <i/>
      <sz val="10"/>
      <name val="Arial"/>
      <family val="2"/>
    </font>
    <font>
      <b/>
      <sz val="11"/>
      <color theme="1"/>
      <name val="Arial"/>
      <family val="2"/>
    </font>
    <font>
      <b/>
      <sz val="12"/>
      <name val="Calibri"/>
      <family val="2"/>
      <scheme val="minor"/>
    </font>
    <font>
      <i/>
      <sz val="10"/>
      <color theme="1"/>
      <name val="Arial"/>
      <family val="2"/>
    </font>
  </fonts>
  <fills count="4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1" tint="4.9989318521683403E-2"/>
        <bgColor indexed="64"/>
      </patternFill>
    </fill>
    <fill>
      <patternFill patternType="solid">
        <fgColor rgb="FF002060"/>
        <bgColor indexed="64"/>
      </patternFill>
    </fill>
    <fill>
      <patternFill patternType="solid">
        <fgColor theme="9" tint="0.39997558519241921"/>
        <bgColor indexed="64"/>
      </patternFill>
    </fill>
    <fill>
      <patternFill patternType="solid">
        <fgColor theme="5"/>
        <bgColor indexed="64"/>
      </patternFill>
    </fill>
    <fill>
      <patternFill patternType="solid">
        <fgColor rgb="FFC0000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s>
  <cellStyleXfs count="80">
    <xf numFmtId="0" fontId="0" fillId="0" borderId="0"/>
    <xf numFmtId="43" fontId="3" fillId="0" borderId="0" applyFont="0" applyFill="0" applyBorder="0" applyAlignment="0" applyProtection="0"/>
    <xf numFmtId="0" fontId="9" fillId="0" borderId="0"/>
    <xf numFmtId="9" fontId="3" fillId="0" borderId="0" applyFont="0" applyFill="0" applyBorder="0" applyAlignment="0" applyProtection="0"/>
    <xf numFmtId="0" fontId="25" fillId="0" borderId="8" applyNumberFormat="0" applyFill="0" applyAlignment="0" applyProtection="0"/>
    <xf numFmtId="0" fontId="26" fillId="0" borderId="9" applyNumberFormat="0" applyFill="0" applyAlignment="0" applyProtection="0"/>
    <xf numFmtId="0" fontId="27" fillId="0" borderId="10" applyNumberFormat="0" applyFill="0" applyAlignment="0" applyProtection="0"/>
    <xf numFmtId="0" fontId="27" fillId="0" borderId="0" applyNumberFormat="0" applyFill="0" applyBorder="0" applyAlignment="0" applyProtection="0"/>
    <xf numFmtId="0" fontId="28" fillId="16" borderId="0" applyNumberFormat="0" applyBorder="0" applyAlignment="0" applyProtection="0"/>
    <xf numFmtId="0" fontId="29" fillId="17" borderId="0" applyNumberFormat="0" applyBorder="0" applyAlignment="0" applyProtection="0"/>
    <xf numFmtId="0" fontId="30" fillId="18" borderId="0" applyNumberFormat="0" applyBorder="0" applyAlignment="0" applyProtection="0"/>
    <xf numFmtId="0" fontId="31" fillId="19" borderId="11" applyNumberFormat="0" applyAlignment="0" applyProtection="0"/>
    <xf numFmtId="0" fontId="32" fillId="20" borderId="12" applyNumberFormat="0" applyAlignment="0" applyProtection="0"/>
    <xf numFmtId="0" fontId="33" fillId="20" borderId="11" applyNumberFormat="0" applyAlignment="0" applyProtection="0"/>
    <xf numFmtId="0" fontId="34" fillId="0" borderId="13" applyNumberFormat="0" applyFill="0" applyAlignment="0" applyProtection="0"/>
    <xf numFmtId="0" fontId="35" fillId="21" borderId="14" applyNumberFormat="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22" fillId="0" borderId="16" applyNumberFormat="0" applyFill="0" applyAlignment="0" applyProtection="0"/>
    <xf numFmtId="0" fontId="38"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8" fillId="26" borderId="0" applyNumberFormat="0" applyBorder="0" applyAlignment="0" applyProtection="0"/>
    <xf numFmtId="0" fontId="38"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8" fillId="30" borderId="0" applyNumberFormat="0" applyBorder="0" applyAlignment="0" applyProtection="0"/>
    <xf numFmtId="0" fontId="38"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8" fillId="34" borderId="0" applyNumberFormat="0" applyBorder="0" applyAlignment="0" applyProtection="0"/>
    <xf numFmtId="0" fontId="38"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8" fillId="38" borderId="0" applyNumberFormat="0" applyBorder="0" applyAlignment="0" applyProtection="0"/>
    <xf numFmtId="0" fontId="38" fillId="39"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8" fillId="42" borderId="0" applyNumberFormat="0" applyBorder="0" applyAlignment="0" applyProtection="0"/>
    <xf numFmtId="0" fontId="38" fillId="43"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8" fillId="46" borderId="0" applyNumberFormat="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5" fontId="39" fillId="0" borderId="0" applyFont="0" applyFill="0" applyBorder="0" applyAlignment="0" applyProtection="0"/>
    <xf numFmtId="0" fontId="39" fillId="0" borderId="0"/>
    <xf numFmtId="0" fontId="3" fillId="0" borderId="0"/>
    <xf numFmtId="0" fontId="9" fillId="0" borderId="0"/>
    <xf numFmtId="9" fontId="9" fillId="0" borderId="0" applyFont="0" applyFill="0" applyBorder="0" applyAlignment="0" applyProtection="0"/>
    <xf numFmtId="43" fontId="39"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0" fontId="39" fillId="0" borderId="0"/>
    <xf numFmtId="165" fontId="3" fillId="0" borderId="0" applyFont="0" applyFill="0" applyBorder="0" applyAlignment="0" applyProtection="0"/>
    <xf numFmtId="168" fontId="3" fillId="0" borderId="0" applyFont="0" applyFill="0" applyBorder="0" applyAlignment="0" applyProtection="0"/>
    <xf numFmtId="37" fontId="9" fillId="0" borderId="0"/>
    <xf numFmtId="164" fontId="3" fillId="0" borderId="0" applyFont="0" applyFill="0" applyBorder="0" applyAlignment="0" applyProtection="0"/>
    <xf numFmtId="0" fontId="40" fillId="0" borderId="0"/>
    <xf numFmtId="0" fontId="9" fillId="0" borderId="0"/>
    <xf numFmtId="0" fontId="3" fillId="0" borderId="0"/>
    <xf numFmtId="43" fontId="9" fillId="0" borderId="0" applyFont="0" applyFill="0" applyBorder="0" applyAlignment="0" applyProtection="0"/>
    <xf numFmtId="0" fontId="24" fillId="0" borderId="0" applyNumberForma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9" fontId="39" fillId="0" borderId="0" applyFont="0" applyFill="0" applyBorder="0" applyAlignment="0" applyProtection="0"/>
    <xf numFmtId="0" fontId="3" fillId="0" borderId="0"/>
    <xf numFmtId="43" fontId="3" fillId="0" borderId="0" applyFont="0" applyFill="0" applyBorder="0" applyAlignment="0" applyProtection="0"/>
    <xf numFmtId="0" fontId="9" fillId="0" borderId="0"/>
    <xf numFmtId="0" fontId="3" fillId="0" borderId="0"/>
    <xf numFmtId="9" fontId="3" fillId="0" borderId="0" applyFont="0" applyFill="0" applyBorder="0" applyAlignment="0" applyProtection="0"/>
    <xf numFmtId="0" fontId="3" fillId="22" borderId="15" applyNumberFormat="0" applyFont="0" applyAlignment="0" applyProtection="0"/>
    <xf numFmtId="0" fontId="43" fillId="0" borderId="0" applyNumberFormat="0" applyFill="0" applyBorder="0" applyAlignment="0" applyProtection="0"/>
  </cellStyleXfs>
  <cellXfs count="162">
    <xf numFmtId="0" fontId="0" fillId="0" borderId="0" xfId="0"/>
    <xf numFmtId="0" fontId="7" fillId="2" borderId="0" xfId="0" applyFont="1" applyFill="1"/>
    <xf numFmtId="0" fontId="7" fillId="2" borderId="1" xfId="0" applyFont="1" applyFill="1" applyBorder="1"/>
    <xf numFmtId="2" fontId="7" fillId="2" borderId="1" xfId="0" applyNumberFormat="1" applyFont="1" applyFill="1" applyBorder="1"/>
    <xf numFmtId="0" fontId="4" fillId="2" borderId="1" xfId="0" applyFont="1" applyFill="1" applyBorder="1"/>
    <xf numFmtId="43" fontId="4" fillId="2" borderId="1" xfId="1" applyFont="1" applyFill="1" applyBorder="1"/>
    <xf numFmtId="0" fontId="5" fillId="2" borderId="1" xfId="0" applyFont="1" applyFill="1" applyBorder="1"/>
    <xf numFmtId="43" fontId="5" fillId="2" borderId="1" xfId="0" applyNumberFormat="1" applyFont="1" applyFill="1" applyBorder="1"/>
    <xf numFmtId="43" fontId="8" fillId="8" borderId="0" xfId="0" applyNumberFormat="1" applyFont="1" applyFill="1"/>
    <xf numFmtId="0" fontId="6" fillId="7" borderId="1" xfId="0" applyFont="1" applyFill="1" applyBorder="1" applyAlignment="1">
      <alignment horizontal="center" vertical="center"/>
    </xf>
    <xf numFmtId="0" fontId="6" fillId="7"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43" fontId="10" fillId="2" borderId="1" xfId="0" applyNumberFormat="1" applyFont="1" applyFill="1" applyBorder="1"/>
    <xf numFmtId="2" fontId="7" fillId="2" borderId="0" xfId="0" applyNumberFormat="1" applyFont="1" applyFill="1"/>
    <xf numFmtId="16" fontId="12" fillId="2" borderId="1" xfId="0" applyNumberFormat="1" applyFont="1" applyFill="1" applyBorder="1" applyAlignment="1">
      <alignment horizontal="center" vertical="center" wrapText="1"/>
    </xf>
    <xf numFmtId="16" fontId="11" fillId="2" borderId="1" xfId="0" applyNumberFormat="1" applyFont="1" applyFill="1" applyBorder="1" applyAlignment="1">
      <alignment horizontal="center" vertical="center" wrapText="1"/>
    </xf>
    <xf numFmtId="0" fontId="0" fillId="0" borderId="0" xfId="0" applyAlignment="1">
      <alignment vertical="center"/>
    </xf>
    <xf numFmtId="16" fontId="0" fillId="0" borderId="0" xfId="0" applyNumberFormat="1" applyAlignment="1">
      <alignment vertical="center"/>
    </xf>
    <xf numFmtId="0" fontId="0" fillId="0" borderId="1" xfId="0" applyBorder="1" applyAlignment="1">
      <alignment vertical="center" wrapText="1"/>
    </xf>
    <xf numFmtId="0" fontId="0" fillId="0" borderId="0" xfId="0" applyAlignment="1">
      <alignment vertical="center" wrapText="1"/>
    </xf>
    <xf numFmtId="0" fontId="0" fillId="2" borderId="1" xfId="0" applyFill="1" applyBorder="1" applyAlignment="1">
      <alignment vertical="center" wrapText="1"/>
    </xf>
    <xf numFmtId="0" fontId="1" fillId="9" borderId="1" xfId="0" applyFont="1" applyFill="1" applyBorder="1" applyAlignment="1">
      <alignment horizontal="center" vertical="center"/>
    </xf>
    <xf numFmtId="16" fontId="1" fillId="9" borderId="1" xfId="0" applyNumberFormat="1" applyFont="1" applyFill="1" applyBorder="1" applyAlignment="1">
      <alignment horizontal="center" vertical="center" wrapText="1"/>
    </xf>
    <xf numFmtId="0" fontId="0" fillId="2" borderId="0" xfId="0" applyFill="1" applyAlignment="1">
      <alignment vertical="center"/>
    </xf>
    <xf numFmtId="1" fontId="7" fillId="2" borderId="1" xfId="0" applyNumberFormat="1" applyFont="1" applyFill="1" applyBorder="1" applyAlignment="1">
      <alignment horizontal="center"/>
    </xf>
    <xf numFmtId="0" fontId="5" fillId="2" borderId="0" xfId="0" applyFont="1" applyFill="1" applyBorder="1" applyAlignment="1">
      <alignment wrapText="1"/>
    </xf>
    <xf numFmtId="0" fontId="7" fillId="2" borderId="0" xfId="0" applyFont="1" applyFill="1" applyBorder="1"/>
    <xf numFmtId="0" fontId="7" fillId="2" borderId="1" xfId="0" applyFont="1" applyFill="1" applyBorder="1" applyAlignment="1">
      <alignment horizontal="center"/>
    </xf>
    <xf numFmtId="1" fontId="7" fillId="10" borderId="1" xfId="0" applyNumberFormat="1" applyFont="1" applyFill="1" applyBorder="1" applyAlignment="1">
      <alignment horizontal="center"/>
    </xf>
    <xf numFmtId="0" fontId="4" fillId="3" borderId="3" xfId="0" applyFont="1" applyFill="1" applyBorder="1" applyAlignment="1">
      <alignment horizontal="center" wrapText="1"/>
    </xf>
    <xf numFmtId="0" fontId="10" fillId="2" borderId="0" xfId="2" applyFont="1" applyFill="1" applyBorder="1" applyAlignment="1">
      <alignment horizontal="justify" vertical="center" wrapText="1"/>
    </xf>
    <xf numFmtId="0" fontId="7" fillId="2" borderId="0" xfId="0" applyFont="1" applyFill="1" applyBorder="1" applyAlignment="1">
      <alignment horizontal="center"/>
    </xf>
    <xf numFmtId="0" fontId="14" fillId="2" borderId="1" xfId="2" applyFont="1" applyFill="1" applyBorder="1" applyAlignment="1">
      <alignment horizontal="left" vertical="center" wrapText="1"/>
    </xf>
    <xf numFmtId="0" fontId="10" fillId="2" borderId="1" xfId="2" applyFont="1" applyFill="1" applyBorder="1" applyAlignment="1">
      <alignment horizontal="left" vertical="center" wrapText="1"/>
    </xf>
    <xf numFmtId="0" fontId="10" fillId="2" borderId="1" xfId="2" applyFont="1" applyFill="1" applyBorder="1" applyAlignment="1">
      <alignment horizontal="justify" vertical="center" wrapText="1"/>
    </xf>
    <xf numFmtId="170" fontId="4" fillId="5" borderId="1" xfId="0" applyNumberFormat="1" applyFont="1" applyFill="1" applyBorder="1" applyAlignment="1">
      <alignment horizontal="center" wrapText="1"/>
    </xf>
    <xf numFmtId="171" fontId="4" fillId="5" borderId="1" xfId="0" applyNumberFormat="1" applyFont="1" applyFill="1" applyBorder="1" applyAlignment="1">
      <alignment horizontal="center" wrapText="1"/>
    </xf>
    <xf numFmtId="0" fontId="7" fillId="2" borderId="1" xfId="0" applyFont="1" applyFill="1" applyBorder="1" applyAlignment="1">
      <alignment horizontal="center" vertical="center"/>
    </xf>
    <xf numFmtId="1" fontId="7" fillId="2" borderId="1" xfId="0" applyNumberFormat="1" applyFont="1" applyFill="1" applyBorder="1" applyAlignment="1">
      <alignment horizontal="center" vertical="center"/>
    </xf>
    <xf numFmtId="0" fontId="4" fillId="2" borderId="0" xfId="0" applyFont="1" applyFill="1" applyBorder="1" applyAlignment="1">
      <alignment horizontal="right"/>
    </xf>
    <xf numFmtId="1" fontId="5" fillId="2" borderId="0" xfId="0" applyNumberFormat="1" applyFont="1" applyFill="1" applyBorder="1" applyAlignment="1">
      <alignment horizontal="center"/>
    </xf>
    <xf numFmtId="0" fontId="10" fillId="2" borderId="1" xfId="2" applyFont="1" applyFill="1" applyBorder="1" applyAlignment="1">
      <alignment vertical="center" wrapText="1"/>
    </xf>
    <xf numFmtId="1" fontId="10" fillId="2" borderId="1" xfId="0" applyNumberFormat="1" applyFont="1" applyFill="1" applyBorder="1" applyAlignment="1">
      <alignment horizontal="center"/>
    </xf>
    <xf numFmtId="1" fontId="10" fillId="10" borderId="1" xfId="0" applyNumberFormat="1" applyFont="1" applyFill="1" applyBorder="1" applyAlignment="1">
      <alignment horizontal="center"/>
    </xf>
    <xf numFmtId="0" fontId="6" fillId="11" borderId="1" xfId="0" applyFont="1" applyFill="1" applyBorder="1" applyAlignment="1">
      <alignment horizontal="center" vertical="center" wrapText="1"/>
    </xf>
    <xf numFmtId="0" fontId="4" fillId="2" borderId="0" xfId="0" applyFont="1" applyFill="1"/>
    <xf numFmtId="0" fontId="0" fillId="0" borderId="0" xfId="0" applyAlignment="1">
      <alignment horizontal="justify" vertical="center"/>
    </xf>
    <xf numFmtId="16" fontId="1" fillId="12" borderId="1" xfId="0" applyNumberFormat="1" applyFont="1" applyFill="1" applyBorder="1" applyAlignment="1">
      <alignment horizontal="center" vertical="center" wrapText="1"/>
    </xf>
    <xf numFmtId="0" fontId="0" fillId="2" borderId="1" xfId="0" applyFill="1" applyBorder="1" applyAlignment="1">
      <alignment horizontal="justify" vertical="center"/>
    </xf>
    <xf numFmtId="0" fontId="16" fillId="2" borderId="1" xfId="0" applyFont="1" applyFill="1" applyBorder="1" applyAlignment="1">
      <alignment horizontal="justify" vertical="center"/>
    </xf>
    <xf numFmtId="0" fontId="0" fillId="0" borderId="1" xfId="0" applyBorder="1" applyAlignment="1">
      <alignment horizontal="justify" vertical="center"/>
    </xf>
    <xf numFmtId="0" fontId="0" fillId="0" borderId="1" xfId="0" applyBorder="1" applyAlignment="1">
      <alignment vertical="center"/>
    </xf>
    <xf numFmtId="0" fontId="6" fillId="8" borderId="3" xfId="0" applyFont="1" applyFill="1" applyBorder="1" applyAlignment="1">
      <alignment horizontal="center" wrapText="1"/>
    </xf>
    <xf numFmtId="0" fontId="4" fillId="6" borderId="3" xfId="0" applyFont="1" applyFill="1" applyBorder="1" applyAlignment="1">
      <alignment horizontal="center" wrapText="1"/>
    </xf>
    <xf numFmtId="2" fontId="10" fillId="2" borderId="0" xfId="0" applyNumberFormat="1" applyFont="1" applyFill="1" applyBorder="1" applyAlignment="1">
      <alignment wrapText="1"/>
    </xf>
    <xf numFmtId="0" fontId="20" fillId="0" borderId="1" xfId="0" applyFont="1" applyBorder="1" applyAlignment="1">
      <alignment horizontal="center" vertical="center" wrapText="1"/>
    </xf>
    <xf numFmtId="0" fontId="0" fillId="2" borderId="1" xfId="0" applyFill="1" applyBorder="1" applyAlignment="1">
      <alignment horizontal="center" vertical="center"/>
    </xf>
    <xf numFmtId="0" fontId="20" fillId="13" borderId="1" xfId="0" applyFont="1" applyFill="1" applyBorder="1" applyAlignment="1">
      <alignment horizontal="center" vertical="center" wrapText="1"/>
    </xf>
    <xf numFmtId="0" fontId="20" fillId="14" borderId="1" xfId="0" applyFont="1" applyFill="1" applyBorder="1" applyAlignment="1">
      <alignment horizontal="center" vertical="center" wrapText="1"/>
    </xf>
    <xf numFmtId="0" fontId="20" fillId="15" borderId="1" xfId="0" applyFont="1" applyFill="1" applyBorder="1" applyAlignment="1">
      <alignment horizontal="center" vertical="center" wrapText="1"/>
    </xf>
    <xf numFmtId="9" fontId="22" fillId="0" borderId="1" xfId="3" applyFont="1" applyBorder="1" applyAlignment="1">
      <alignment horizontal="center" vertical="center"/>
    </xf>
    <xf numFmtId="169" fontId="20" fillId="3" borderId="1" xfId="1" applyNumberFormat="1" applyFont="1" applyFill="1" applyBorder="1" applyAlignment="1">
      <alignment horizontal="center" vertical="center" wrapText="1"/>
    </xf>
    <xf numFmtId="0" fontId="20" fillId="3" borderId="1" xfId="0" applyFont="1" applyFill="1" applyBorder="1" applyAlignment="1">
      <alignment horizontal="center" vertical="center" wrapText="1"/>
    </xf>
    <xf numFmtId="169" fontId="19" fillId="0" borderId="0" xfId="1" applyNumberFormat="1" applyFont="1" applyFill="1" applyAlignment="1">
      <alignment horizontal="center" vertical="center"/>
    </xf>
    <xf numFmtId="0" fontId="9" fillId="4" borderId="0" xfId="0" applyFont="1" applyFill="1" applyAlignment="1">
      <alignment horizontal="justify" vertical="center"/>
    </xf>
    <xf numFmtId="0" fontId="17" fillId="4" borderId="0" xfId="0" applyFont="1" applyFill="1" applyAlignment="1">
      <alignment horizontal="justify" vertical="center"/>
    </xf>
    <xf numFmtId="0" fontId="19" fillId="4" borderId="0" xfId="0" applyFont="1" applyFill="1" applyAlignment="1">
      <alignment horizontal="justify" vertical="center"/>
    </xf>
    <xf numFmtId="0" fontId="9" fillId="0" borderId="0" xfId="0" applyFont="1" applyFill="1" applyBorder="1" applyAlignment="1">
      <alignment horizontal="justify" vertical="center" wrapText="1"/>
    </xf>
    <xf numFmtId="0" fontId="17" fillId="0" borderId="0" xfId="0" applyFont="1" applyFill="1" applyAlignment="1">
      <alignment horizontal="justify" vertical="center"/>
    </xf>
    <xf numFmtId="0" fontId="19" fillId="0" borderId="0" xfId="0" applyFont="1" applyFill="1" applyAlignment="1">
      <alignment horizontal="justify" vertical="center"/>
    </xf>
    <xf numFmtId="0" fontId="18" fillId="0" borderId="0" xfId="0" applyFont="1" applyFill="1" applyAlignment="1">
      <alignment horizontal="justify" vertical="center"/>
    </xf>
    <xf numFmtId="0" fontId="21" fillId="0" borderId="0" xfId="0" applyFont="1" applyFill="1" applyAlignment="1">
      <alignment horizontal="justify" vertical="center"/>
    </xf>
    <xf numFmtId="0" fontId="9" fillId="0" borderId="0" xfId="0" applyFont="1" applyFill="1" applyAlignment="1">
      <alignment horizontal="justify" vertical="center"/>
    </xf>
    <xf numFmtId="0" fontId="20" fillId="0" borderId="0" xfId="0" applyFont="1" applyFill="1" applyAlignment="1">
      <alignment horizontal="justify" vertical="center"/>
    </xf>
    <xf numFmtId="0" fontId="19" fillId="0" borderId="0" xfId="0" applyFont="1" applyFill="1" applyAlignment="1">
      <alignment horizontal="center" vertical="center"/>
    </xf>
    <xf numFmtId="0" fontId="19" fillId="2" borderId="1" xfId="0" applyFont="1" applyFill="1" applyBorder="1" applyAlignment="1">
      <alignment horizontal="justify" vertical="center" wrapText="1"/>
    </xf>
    <xf numFmtId="9" fontId="19" fillId="0" borderId="0" xfId="0" applyNumberFormat="1" applyFont="1" applyFill="1" applyAlignment="1">
      <alignment horizontal="center" vertical="center"/>
    </xf>
    <xf numFmtId="9" fontId="0" fillId="2" borderId="1" xfId="3" applyFont="1" applyFill="1" applyBorder="1" applyAlignment="1">
      <alignment horizontal="center" vertical="center"/>
    </xf>
    <xf numFmtId="0" fontId="22" fillId="0" borderId="1" xfId="0" applyFont="1" applyFill="1" applyBorder="1" applyAlignment="1">
      <alignment horizontal="center" vertical="center"/>
    </xf>
    <xf numFmtId="0" fontId="22" fillId="0" borderId="0" xfId="0" applyFont="1"/>
    <xf numFmtId="0" fontId="19" fillId="0" borderId="0" xfId="0" applyFont="1" applyFill="1" applyAlignment="1">
      <alignment horizontal="justify" vertical="center" wrapText="1"/>
    </xf>
    <xf numFmtId="0" fontId="9" fillId="0" borderId="0" xfId="0" applyFont="1" applyFill="1" applyBorder="1" applyAlignment="1">
      <alignment horizontal="center" vertical="center" wrapText="1"/>
    </xf>
    <xf numFmtId="0" fontId="23" fillId="2" borderId="0" xfId="0" applyFont="1" applyFill="1" applyBorder="1" applyAlignment="1">
      <alignment vertical="top" wrapText="1"/>
    </xf>
    <xf numFmtId="9" fontId="0" fillId="2" borderId="1" xfId="3" applyNumberFormat="1" applyFont="1" applyFill="1" applyBorder="1" applyAlignment="1">
      <alignment horizontal="center" vertical="center"/>
    </xf>
    <xf numFmtId="0" fontId="9" fillId="2" borderId="1" xfId="0" applyFont="1" applyFill="1" applyBorder="1" applyAlignment="1">
      <alignment horizontal="justify" vertical="center" wrapText="1"/>
    </xf>
    <xf numFmtId="0" fontId="21" fillId="2" borderId="0" xfId="0" applyFont="1" applyFill="1" applyAlignment="1">
      <alignment horizontal="justify" vertical="center"/>
    </xf>
    <xf numFmtId="0" fontId="17" fillId="2" borderId="0" xfId="0" applyFont="1" applyFill="1" applyAlignment="1">
      <alignment horizontal="justify" vertical="center"/>
    </xf>
    <xf numFmtId="0" fontId="9" fillId="2" borderId="0" xfId="0" applyFont="1" applyFill="1" applyAlignment="1">
      <alignment horizontal="justify" vertical="center"/>
    </xf>
    <xf numFmtId="0" fontId="19" fillId="0" borderId="0" xfId="0" applyFont="1" applyFill="1" applyBorder="1" applyAlignment="1">
      <alignment horizontal="center" vertical="center"/>
    </xf>
    <xf numFmtId="15" fontId="41" fillId="2" borderId="19" xfId="0" applyNumberFormat="1" applyFont="1" applyFill="1" applyBorder="1" applyAlignment="1">
      <alignment vertical="center" wrapText="1"/>
    </xf>
    <xf numFmtId="0" fontId="19" fillId="0" borderId="19" xfId="0" applyFont="1" applyFill="1" applyBorder="1" applyAlignment="1">
      <alignment horizontal="center" vertical="center"/>
    </xf>
    <xf numFmtId="15" fontId="41" fillId="2" borderId="0" xfId="0" applyNumberFormat="1" applyFont="1" applyFill="1" applyBorder="1" applyAlignment="1">
      <alignment vertical="center" wrapText="1"/>
    </xf>
    <xf numFmtId="0" fontId="18" fillId="2" borderId="0" xfId="0" applyFont="1" applyFill="1" applyAlignment="1">
      <alignment horizontal="justify" vertical="center"/>
    </xf>
    <xf numFmtId="0" fontId="9" fillId="2" borderId="0" xfId="0" applyFont="1" applyFill="1" applyBorder="1" applyAlignment="1">
      <alignment horizontal="justify" vertical="center" wrapText="1"/>
    </xf>
    <xf numFmtId="0" fontId="44" fillId="0" borderId="0" xfId="79" applyFont="1" applyAlignment="1">
      <alignment wrapText="1"/>
    </xf>
    <xf numFmtId="9" fontId="9" fillId="0" borderId="0" xfId="3" applyFont="1" applyFill="1" applyAlignment="1">
      <alignment horizontal="justify" vertical="center"/>
    </xf>
    <xf numFmtId="9" fontId="47" fillId="15" borderId="1" xfId="0" applyNumberFormat="1" applyFont="1" applyFill="1" applyBorder="1" applyAlignment="1">
      <alignment horizontal="center" vertical="center"/>
    </xf>
    <xf numFmtId="0" fontId="9" fillId="0" borderId="0" xfId="0" applyFont="1" applyFill="1" applyAlignment="1">
      <alignment horizontal="justify" vertical="center" wrapText="1"/>
    </xf>
    <xf numFmtId="9" fontId="18" fillId="2" borderId="0" xfId="3" applyFont="1" applyFill="1" applyAlignment="1">
      <alignment horizontal="justify" vertical="center"/>
    </xf>
    <xf numFmtId="0" fontId="9" fillId="0" borderId="0" xfId="0" applyFont="1" applyFill="1" applyAlignment="1">
      <alignment horizontal="center" vertical="center"/>
    </xf>
    <xf numFmtId="9" fontId="47" fillId="15" borderId="2" xfId="0" applyNumberFormat="1" applyFont="1" applyFill="1" applyBorder="1" applyAlignment="1">
      <alignment horizontal="center" vertical="center"/>
    </xf>
    <xf numFmtId="0" fontId="45" fillId="0" borderId="0" xfId="0" applyFont="1" applyFill="1" applyBorder="1" applyAlignment="1">
      <alignment vertical="center" wrapText="1"/>
    </xf>
    <xf numFmtId="0" fontId="9" fillId="0" borderId="1" xfId="0" applyFont="1" applyFill="1" applyBorder="1" applyAlignment="1">
      <alignment horizontal="justify" vertical="center" wrapText="1"/>
    </xf>
    <xf numFmtId="15" fontId="9"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xf>
    <xf numFmtId="0" fontId="9" fillId="0" borderId="1" xfId="0" applyFont="1" applyFill="1" applyBorder="1" applyAlignment="1">
      <alignment horizontal="justify" vertical="top" wrapText="1"/>
    </xf>
    <xf numFmtId="10" fontId="9" fillId="0" borderId="1" xfId="0" applyNumberFormat="1" applyFont="1" applyFill="1" applyBorder="1" applyAlignment="1">
      <alignment horizontal="center" vertical="center"/>
    </xf>
    <xf numFmtId="169" fontId="9" fillId="0" borderId="1" xfId="1" applyNumberFormat="1" applyFont="1" applyFill="1" applyBorder="1" applyAlignment="1">
      <alignment horizontal="center" vertical="center" wrapText="1"/>
    </xf>
    <xf numFmtId="9" fontId="9" fillId="0" borderId="1" xfId="3" applyFont="1" applyFill="1" applyBorder="1" applyAlignment="1">
      <alignment horizontal="center" vertical="center"/>
    </xf>
    <xf numFmtId="0" fontId="9" fillId="0" borderId="1" xfId="0" applyFont="1" applyFill="1" applyBorder="1" applyAlignment="1">
      <alignment horizontal="justify" vertical="center"/>
    </xf>
    <xf numFmtId="1" fontId="9" fillId="0" borderId="1" xfId="1" applyNumberFormat="1" applyFont="1" applyFill="1" applyBorder="1" applyAlignment="1">
      <alignment horizontal="center" vertical="center"/>
    </xf>
    <xf numFmtId="169" fontId="9" fillId="0" borderId="1" xfId="1" applyNumberFormat="1" applyFont="1" applyFill="1" applyBorder="1" applyAlignment="1">
      <alignment horizontal="justify" vertical="center" wrapText="1"/>
    </xf>
    <xf numFmtId="0" fontId="9" fillId="0" borderId="2" xfId="0" applyFont="1" applyFill="1" applyBorder="1" applyAlignment="1">
      <alignment vertical="center" wrapText="1"/>
    </xf>
    <xf numFmtId="1" fontId="9" fillId="0" borderId="1" xfId="0" applyNumberFormat="1" applyFont="1" applyFill="1" applyBorder="1" applyAlignment="1">
      <alignment horizontal="center" vertical="center" wrapText="1"/>
    </xf>
    <xf numFmtId="10" fontId="9" fillId="0" borderId="3" xfId="0" applyNumberFormat="1" applyFont="1" applyFill="1" applyBorder="1" applyAlignment="1">
      <alignment horizontal="center" vertical="center"/>
    </xf>
    <xf numFmtId="9" fontId="9" fillId="0" borderId="1" xfId="3" applyFont="1" applyFill="1" applyBorder="1" applyAlignment="1">
      <alignment horizontal="center" vertical="center" wrapText="1"/>
    </xf>
    <xf numFmtId="0" fontId="9" fillId="0" borderId="0" xfId="79" applyFont="1" applyFill="1" applyAlignment="1">
      <alignment horizontal="justify" vertical="center" wrapText="1"/>
    </xf>
    <xf numFmtId="0" fontId="9" fillId="0" borderId="1" xfId="79" applyFont="1" applyFill="1" applyBorder="1" applyAlignment="1">
      <alignment horizontal="justify" vertical="center" wrapText="1"/>
    </xf>
    <xf numFmtId="0" fontId="18" fillId="3"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3" xfId="0" applyFont="1" applyFill="1" applyBorder="1" applyAlignment="1">
      <alignment horizontal="justify" vertical="center" wrapText="1"/>
    </xf>
    <xf numFmtId="0" fontId="9" fillId="0" borderId="2" xfId="0" applyFont="1" applyFill="1" applyBorder="1" applyAlignment="1">
      <alignment horizontal="justify" vertical="center" wrapText="1"/>
    </xf>
    <xf numFmtId="0" fontId="9" fillId="0" borderId="1" xfId="0" applyFont="1" applyFill="1" applyBorder="1" applyAlignment="1">
      <alignment horizontal="center" vertical="center" wrapText="1"/>
    </xf>
    <xf numFmtId="9" fontId="9" fillId="0" borderId="3" xfId="0" applyNumberFormat="1" applyFont="1" applyFill="1" applyBorder="1" applyAlignment="1">
      <alignment horizontal="center" vertical="center"/>
    </xf>
    <xf numFmtId="15" fontId="9"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10" fontId="9" fillId="2" borderId="3" xfId="0" applyNumberFormat="1" applyFont="1" applyFill="1" applyBorder="1" applyAlignment="1">
      <alignment horizontal="center" vertical="center"/>
    </xf>
    <xf numFmtId="0" fontId="19" fillId="0" borderId="1" xfId="0" applyFont="1" applyFill="1" applyBorder="1" applyAlignment="1">
      <alignment horizontal="justify" vertical="top" wrapText="1"/>
    </xf>
    <xf numFmtId="9" fontId="48" fillId="13" borderId="1" xfId="3" applyFont="1" applyFill="1" applyBorder="1" applyAlignment="1">
      <alignment horizontal="center" vertical="center"/>
    </xf>
    <xf numFmtId="0" fontId="18" fillId="3" borderId="1"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9" fillId="0" borderId="3" xfId="0" applyFont="1" applyFill="1" applyBorder="1" applyAlignment="1">
      <alignment horizontal="justify" vertical="center" wrapText="1"/>
    </xf>
    <xf numFmtId="0" fontId="9" fillId="0" borderId="2" xfId="0" applyFont="1" applyFill="1" applyBorder="1" applyAlignment="1">
      <alignment horizontal="justify" vertical="center" wrapText="1"/>
    </xf>
    <xf numFmtId="0" fontId="18" fillId="3" borderId="4"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justify" vertical="top" wrapText="1"/>
    </xf>
    <xf numFmtId="0" fontId="9" fillId="0" borderId="2" xfId="0" applyFont="1" applyFill="1" applyBorder="1" applyAlignment="1">
      <alignment horizontal="justify" vertical="top" wrapText="1"/>
    </xf>
    <xf numFmtId="9" fontId="9" fillId="0" borderId="3" xfId="0" applyNumberFormat="1" applyFont="1" applyFill="1" applyBorder="1" applyAlignment="1">
      <alignment horizontal="center" vertical="center"/>
    </xf>
    <xf numFmtId="9" fontId="9" fillId="0" borderId="2" xfId="0" applyNumberFormat="1" applyFont="1" applyFill="1" applyBorder="1" applyAlignment="1">
      <alignment horizontal="center" vertical="center"/>
    </xf>
    <xf numFmtId="0" fontId="9" fillId="0" borderId="3" xfId="0" applyFont="1" applyFill="1" applyBorder="1" applyAlignment="1">
      <alignment horizontal="justify" vertical="center"/>
    </xf>
    <xf numFmtId="0" fontId="9" fillId="0" borderId="2" xfId="0" applyFont="1" applyFill="1" applyBorder="1" applyAlignment="1">
      <alignment horizontal="justify" vertical="center"/>
    </xf>
    <xf numFmtId="15" fontId="9" fillId="0" borderId="3" xfId="0" applyNumberFormat="1" applyFont="1" applyFill="1" applyBorder="1" applyAlignment="1">
      <alignment horizontal="center" vertical="center" wrapText="1"/>
    </xf>
    <xf numFmtId="15" fontId="9" fillId="0" borderId="2"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0" xfId="0" applyFont="1" applyFill="1" applyAlignment="1">
      <alignment horizontal="justify" vertical="center" wrapText="1"/>
    </xf>
    <xf numFmtId="0" fontId="9" fillId="0" borderId="20"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13" fillId="0" borderId="0" xfId="0" applyFont="1" applyAlignment="1">
      <alignment horizontal="center" vertical="center"/>
    </xf>
    <xf numFmtId="0" fontId="4" fillId="5" borderId="4" xfId="0" applyFont="1" applyFill="1" applyBorder="1" applyAlignment="1">
      <alignment horizontal="center" wrapText="1"/>
    </xf>
    <xf numFmtId="0" fontId="4" fillId="5" borderId="5" xfId="0" applyFont="1" applyFill="1" applyBorder="1" applyAlignment="1">
      <alignment horizontal="center" wrapText="1"/>
    </xf>
    <xf numFmtId="0" fontId="4" fillId="5" borderId="6" xfId="0" applyFont="1" applyFill="1" applyBorder="1" applyAlignment="1">
      <alignment horizontal="center" wrapText="1"/>
    </xf>
    <xf numFmtId="0" fontId="4" fillId="5" borderId="3"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15" fillId="2" borderId="7" xfId="0" applyFont="1" applyFill="1" applyBorder="1" applyAlignment="1">
      <alignment horizontal="center"/>
    </xf>
  </cellXfs>
  <cellStyles count="80">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1" builtinId="20" customBuiltin="1"/>
    <cellStyle name="Hipervínculo" xfId="79" builtinId="8"/>
    <cellStyle name="Incorrecto" xfId="9" builtinId="27" customBuiltin="1"/>
    <cellStyle name="Millares" xfId="1" builtinId="3"/>
    <cellStyle name="Millares [0] 2" xfId="60" xr:uid="{00000000-0005-0000-0000-000022000000}"/>
    <cellStyle name="Millares 2" xfId="45" xr:uid="{00000000-0005-0000-0000-000023000000}"/>
    <cellStyle name="Millares 2 2" xfId="55" xr:uid="{00000000-0005-0000-0000-000024000000}"/>
    <cellStyle name="Millares 20" xfId="54" xr:uid="{00000000-0005-0000-0000-000025000000}"/>
    <cellStyle name="Millares 3" xfId="46" xr:uid="{00000000-0005-0000-0000-000026000000}"/>
    <cellStyle name="Millares 4" xfId="47" xr:uid="{00000000-0005-0000-0000-000027000000}"/>
    <cellStyle name="Millares 4 2" xfId="64" xr:uid="{00000000-0005-0000-0000-000028000000}"/>
    <cellStyle name="Millares 5" xfId="44" xr:uid="{00000000-0005-0000-0000-000029000000}"/>
    <cellStyle name="Millares 5 2" xfId="66" xr:uid="{00000000-0005-0000-0000-00002A000000}"/>
    <cellStyle name="Millares 6" xfId="52" xr:uid="{00000000-0005-0000-0000-00002B000000}"/>
    <cellStyle name="Millares 6 2" xfId="69" xr:uid="{00000000-0005-0000-0000-00002C000000}"/>
    <cellStyle name="Millares 7" xfId="57" xr:uid="{00000000-0005-0000-0000-00002D000000}"/>
    <cellStyle name="Millares 7 2" xfId="70" xr:uid="{00000000-0005-0000-0000-00002E000000}"/>
    <cellStyle name="Millares 8" xfId="74" xr:uid="{00000000-0005-0000-0000-00002F000000}"/>
    <cellStyle name="Millares 9" xfId="71" xr:uid="{00000000-0005-0000-0000-000030000000}"/>
    <cellStyle name="Moneda 2" xfId="53" xr:uid="{00000000-0005-0000-0000-000031000000}"/>
    <cellStyle name="Moneda 2 2" xfId="68" xr:uid="{00000000-0005-0000-0000-000032000000}"/>
    <cellStyle name="Moneda 3" xfId="58" xr:uid="{00000000-0005-0000-0000-000033000000}"/>
    <cellStyle name="Neutral" xfId="10" builtinId="28" customBuiltin="1"/>
    <cellStyle name="Normal" xfId="0" builtinId="0"/>
    <cellStyle name="Normal 10" xfId="61" xr:uid="{00000000-0005-0000-0000-000036000000}"/>
    <cellStyle name="Normal 2" xfId="2" xr:uid="{00000000-0005-0000-0000-000037000000}"/>
    <cellStyle name="Normal 2 2" xfId="56" xr:uid="{00000000-0005-0000-0000-000038000000}"/>
    <cellStyle name="Normal 2 2 2" xfId="62" xr:uid="{00000000-0005-0000-0000-000039000000}"/>
    <cellStyle name="Normal 2 3" xfId="59" xr:uid="{00000000-0005-0000-0000-00003A000000}"/>
    <cellStyle name="Normal 2 4" xfId="63" xr:uid="{00000000-0005-0000-0000-00003B000000}"/>
    <cellStyle name="Normal 3" xfId="48" xr:uid="{00000000-0005-0000-0000-00003C000000}"/>
    <cellStyle name="Normal 4" xfId="49" xr:uid="{00000000-0005-0000-0000-00003D000000}"/>
    <cellStyle name="Normal 4 2" xfId="50" xr:uid="{00000000-0005-0000-0000-00003E000000}"/>
    <cellStyle name="Normal 5" xfId="43" xr:uid="{00000000-0005-0000-0000-00003F000000}"/>
    <cellStyle name="Normal 5 2" xfId="75" xr:uid="{00000000-0005-0000-0000-000040000000}"/>
    <cellStyle name="Normal 6" xfId="73" xr:uid="{00000000-0005-0000-0000-000041000000}"/>
    <cellStyle name="Normal 7" xfId="76" xr:uid="{00000000-0005-0000-0000-000042000000}"/>
    <cellStyle name="Notas 2" xfId="78" xr:uid="{00000000-0005-0000-0000-000043000000}"/>
    <cellStyle name="Porcentaje" xfId="3" builtinId="5"/>
    <cellStyle name="Porcentaje 2" xfId="51" xr:uid="{00000000-0005-0000-0000-000045000000}"/>
    <cellStyle name="Porcentaje 3" xfId="67" xr:uid="{00000000-0005-0000-0000-000046000000}"/>
    <cellStyle name="Porcentaje 4" xfId="77" xr:uid="{00000000-0005-0000-0000-000047000000}"/>
    <cellStyle name="Porcentaje 5" xfId="72" xr:uid="{00000000-0005-0000-0000-000048000000}"/>
    <cellStyle name="Salida" xfId="12" builtinId="21" customBuiltin="1"/>
    <cellStyle name="Texto de advertencia" xfId="16" builtinId="11" customBuiltin="1"/>
    <cellStyle name="Texto explicativo" xfId="17" builtinId="53" customBuiltin="1"/>
    <cellStyle name="Título 2" xfId="5" builtinId="17" customBuiltin="1"/>
    <cellStyle name="Título 3" xfId="6" builtinId="18" customBuiltin="1"/>
    <cellStyle name="Título 4" xfId="65" xr:uid="{00000000-0005-0000-0000-00004E000000}"/>
    <cellStyle name="Total" xfId="18" builtinId="25" customBuiltin="1"/>
  </cellStyles>
  <dxfs count="6">
    <dxf>
      <font>
        <b/>
        <i val="0"/>
        <color auto="1"/>
      </font>
      <fill>
        <patternFill>
          <bgColor rgb="FFFF0000"/>
        </patternFill>
      </fill>
    </dxf>
    <dxf>
      <font>
        <b/>
        <i val="0"/>
        <color auto="1"/>
      </font>
      <fill>
        <patternFill>
          <bgColor rgb="FFFFFF00"/>
        </patternFill>
      </fill>
    </dxf>
    <dxf>
      <font>
        <color auto="1"/>
      </font>
      <fill>
        <patternFill>
          <bgColor rgb="FF00B050"/>
        </patternFill>
      </fill>
    </dxf>
    <dxf>
      <font>
        <b/>
        <i val="0"/>
        <color auto="1"/>
      </font>
      <fill>
        <patternFill>
          <bgColor rgb="FFFF0000"/>
        </patternFill>
      </fill>
    </dxf>
    <dxf>
      <font>
        <b/>
        <i val="0"/>
        <color auto="1"/>
      </font>
      <fill>
        <patternFill>
          <bgColor rgb="FFFFFF00"/>
        </patternFill>
      </fill>
    </dxf>
    <dxf>
      <font>
        <color auto="1"/>
      </font>
      <fill>
        <patternFill>
          <bgColor rgb="FF00B050"/>
        </patternFill>
      </fill>
    </dxf>
  </dxfs>
  <tableStyles count="0" defaultTableStyle="TableStyleMedium9" defaultPivotStyle="PivotStyleLight16"/>
  <colors>
    <mruColors>
      <color rgb="FF99FF99"/>
      <color rgb="FFFFFFCC"/>
      <color rgb="FF007635"/>
      <color rgb="FFF7C7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38099</xdr:colOff>
      <xdr:row>0</xdr:row>
      <xdr:rowOff>171449</xdr:rowOff>
    </xdr:from>
    <xdr:ext cx="2033587" cy="685801"/>
    <xdr:pic>
      <xdr:nvPicPr>
        <xdr:cNvPr id="5" name="Imagen 4" descr="ADR">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984" r="74160"/>
        <a:stretch/>
      </xdr:blipFill>
      <xdr:spPr bwMode="auto">
        <a:xfrm>
          <a:off x="38099" y="171449"/>
          <a:ext cx="2033587" cy="685801"/>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14</xdr:col>
      <xdr:colOff>1607343</xdr:colOff>
      <xdr:row>0</xdr:row>
      <xdr:rowOff>142874</xdr:rowOff>
    </xdr:from>
    <xdr:to>
      <xdr:col>15</xdr:col>
      <xdr:colOff>1905000</xdr:colOff>
      <xdr:row>0</xdr:row>
      <xdr:rowOff>869155</xdr:rowOff>
    </xdr:to>
    <xdr:pic>
      <xdr:nvPicPr>
        <xdr:cNvPr id="8" name="Imagen 7">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312062" y="142874"/>
          <a:ext cx="2559844" cy="72628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178595</xdr:rowOff>
    </xdr:from>
    <xdr:ext cx="1631156" cy="642936"/>
    <xdr:pic>
      <xdr:nvPicPr>
        <xdr:cNvPr id="3" name="Imagen 2" descr="ADR">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984" r="74160"/>
        <a:stretch/>
      </xdr:blipFill>
      <xdr:spPr bwMode="auto">
        <a:xfrm>
          <a:off x="0" y="178595"/>
          <a:ext cx="1631156" cy="642936"/>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13</xdr:col>
      <xdr:colOff>2321719</xdr:colOff>
      <xdr:row>0</xdr:row>
      <xdr:rowOff>119062</xdr:rowOff>
    </xdr:from>
    <xdr:to>
      <xdr:col>15</xdr:col>
      <xdr:colOff>781050</xdr:colOff>
      <xdr:row>0</xdr:row>
      <xdr:rowOff>747712</xdr:rowOff>
    </xdr:to>
    <xdr:pic>
      <xdr:nvPicPr>
        <xdr:cNvPr id="6" name="Imagen 5">
          <a:extLst>
            <a:ext uri="{FF2B5EF4-FFF2-40B4-BE49-F238E27FC236}">
              <a16:creationId xmlns:a16="http://schemas.microsoft.com/office/drawing/2014/main" id="{00000000-0008-0000-0200-000006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3077" t="34621" b="35531"/>
        <a:stretch/>
      </xdr:blipFill>
      <xdr:spPr bwMode="auto">
        <a:xfrm>
          <a:off x="18871407" y="119062"/>
          <a:ext cx="3340893" cy="62865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171449</xdr:rowOff>
    </xdr:from>
    <xdr:ext cx="1905000" cy="604158"/>
    <xdr:pic>
      <xdr:nvPicPr>
        <xdr:cNvPr id="3" name="Imagen 2" descr="ADR">
          <a:extLst>
            <a:ext uri="{FF2B5EF4-FFF2-40B4-BE49-F238E27FC236}">
              <a16:creationId xmlns:a16="http://schemas.microsoft.com/office/drawing/2014/main" id="{00000000-0008-0000-03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984" r="74160"/>
        <a:stretch/>
      </xdr:blipFill>
      <xdr:spPr bwMode="auto">
        <a:xfrm>
          <a:off x="0" y="171449"/>
          <a:ext cx="1905000" cy="604158"/>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14</xdr:col>
      <xdr:colOff>142875</xdr:colOff>
      <xdr:row>0</xdr:row>
      <xdr:rowOff>119063</xdr:rowOff>
    </xdr:from>
    <xdr:to>
      <xdr:col>15</xdr:col>
      <xdr:colOff>888206</xdr:colOff>
      <xdr:row>0</xdr:row>
      <xdr:rowOff>747713</xdr:rowOff>
    </xdr:to>
    <xdr:pic>
      <xdr:nvPicPr>
        <xdr:cNvPr id="6" name="Imagen 5">
          <a:extLst>
            <a:ext uri="{FF2B5EF4-FFF2-40B4-BE49-F238E27FC236}">
              <a16:creationId xmlns:a16="http://schemas.microsoft.com/office/drawing/2014/main" id="{00000000-0008-0000-0300-000006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3077" t="34621" b="35531"/>
        <a:stretch/>
      </xdr:blipFill>
      <xdr:spPr bwMode="auto">
        <a:xfrm>
          <a:off x="19835813" y="119063"/>
          <a:ext cx="3340893" cy="628650"/>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216694</xdr:colOff>
      <xdr:row>0</xdr:row>
      <xdr:rowOff>207168</xdr:rowOff>
    </xdr:from>
    <xdr:ext cx="1669256" cy="507207"/>
    <xdr:pic>
      <xdr:nvPicPr>
        <xdr:cNvPr id="3" name="Imagen 2" descr="ADR">
          <a:extLst>
            <a:ext uri="{FF2B5EF4-FFF2-40B4-BE49-F238E27FC236}">
              <a16:creationId xmlns:a16="http://schemas.microsoft.com/office/drawing/2014/main" id="{00000000-0008-0000-04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984" r="74160"/>
        <a:stretch/>
      </xdr:blipFill>
      <xdr:spPr bwMode="auto">
        <a:xfrm>
          <a:off x="216694" y="207168"/>
          <a:ext cx="1669256" cy="507207"/>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13</xdr:col>
      <xdr:colOff>762000</xdr:colOff>
      <xdr:row>0</xdr:row>
      <xdr:rowOff>95250</xdr:rowOff>
    </xdr:from>
    <xdr:to>
      <xdr:col>14</xdr:col>
      <xdr:colOff>1840706</xdr:colOff>
      <xdr:row>0</xdr:row>
      <xdr:rowOff>723900</xdr:rowOff>
    </xdr:to>
    <xdr:pic>
      <xdr:nvPicPr>
        <xdr:cNvPr id="5" name="Imagen 4">
          <a:extLst>
            <a:ext uri="{FF2B5EF4-FFF2-40B4-BE49-F238E27FC236}">
              <a16:creationId xmlns:a16="http://schemas.microsoft.com/office/drawing/2014/main" id="{00000000-0008-0000-04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3077" t="34621" b="35531"/>
        <a:stretch/>
      </xdr:blipFill>
      <xdr:spPr bwMode="auto">
        <a:xfrm>
          <a:off x="18895219" y="95250"/>
          <a:ext cx="3340893" cy="628650"/>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144689</xdr:colOff>
      <xdr:row>0</xdr:row>
      <xdr:rowOff>166913</xdr:rowOff>
    </xdr:from>
    <xdr:ext cx="1601561" cy="579211"/>
    <xdr:pic>
      <xdr:nvPicPr>
        <xdr:cNvPr id="5" name="Imagen 4" descr="ADR">
          <a:extLst>
            <a:ext uri="{FF2B5EF4-FFF2-40B4-BE49-F238E27FC236}">
              <a16:creationId xmlns:a16="http://schemas.microsoft.com/office/drawing/2014/main" id="{00000000-0008-0000-05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984" r="74160"/>
        <a:stretch/>
      </xdr:blipFill>
      <xdr:spPr bwMode="auto">
        <a:xfrm>
          <a:off x="144689" y="166913"/>
          <a:ext cx="1601561" cy="579211"/>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14</xdr:col>
      <xdr:colOff>273843</xdr:colOff>
      <xdr:row>0</xdr:row>
      <xdr:rowOff>142875</xdr:rowOff>
    </xdr:from>
    <xdr:to>
      <xdr:col>15</xdr:col>
      <xdr:colOff>697705</xdr:colOff>
      <xdr:row>0</xdr:row>
      <xdr:rowOff>771525</xdr:rowOff>
    </xdr:to>
    <xdr:pic>
      <xdr:nvPicPr>
        <xdr:cNvPr id="6" name="Imagen 5">
          <a:extLst>
            <a:ext uri="{FF2B5EF4-FFF2-40B4-BE49-F238E27FC236}">
              <a16:creationId xmlns:a16="http://schemas.microsoft.com/office/drawing/2014/main" id="{00000000-0008-0000-0500-000006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3077" t="34621" b="35531"/>
        <a:stretch/>
      </xdr:blipFill>
      <xdr:spPr bwMode="auto">
        <a:xfrm>
          <a:off x="20228718" y="142875"/>
          <a:ext cx="3340893" cy="628650"/>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38100</xdr:colOff>
      <xdr:row>0</xdr:row>
      <xdr:rowOff>171450</xdr:rowOff>
    </xdr:from>
    <xdr:ext cx="1214967" cy="413204"/>
    <xdr:pic>
      <xdr:nvPicPr>
        <xdr:cNvPr id="3" name="Imagen 2" descr="ADR">
          <a:extLst>
            <a:ext uri="{FF2B5EF4-FFF2-40B4-BE49-F238E27FC236}">
              <a16:creationId xmlns:a16="http://schemas.microsoft.com/office/drawing/2014/main" id="{00000000-0008-0000-06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984" r="74160"/>
        <a:stretch/>
      </xdr:blipFill>
      <xdr:spPr bwMode="auto">
        <a:xfrm>
          <a:off x="38100" y="171450"/>
          <a:ext cx="1214967" cy="413204"/>
        </a:xfrm>
        <a:prstGeom prst="rect">
          <a:avLst/>
        </a:prstGeom>
        <a:noFill/>
        <a:ln>
          <a:noFill/>
        </a:ln>
        <a:extLst>
          <a:ext uri="{53640926-AAD7-44D8-BBD7-CCE9431645EC}">
            <a14:shadowObscured xmlns:a14="http://schemas.microsoft.com/office/drawing/2010/main"/>
          </a:ext>
        </a:extLst>
      </xdr:spPr>
    </xdr:pic>
    <xdr:clientData/>
  </xdr:oneCellAnchor>
  <xdr:oneCellAnchor>
    <xdr:from>
      <xdr:col>0</xdr:col>
      <xdr:colOff>38100</xdr:colOff>
      <xdr:row>0</xdr:row>
      <xdr:rowOff>171449</xdr:rowOff>
    </xdr:from>
    <xdr:ext cx="1771650" cy="606425"/>
    <xdr:pic>
      <xdr:nvPicPr>
        <xdr:cNvPr id="5" name="Imagen 4" descr="ADR">
          <a:extLst>
            <a:ext uri="{FF2B5EF4-FFF2-40B4-BE49-F238E27FC236}">
              <a16:creationId xmlns:a16="http://schemas.microsoft.com/office/drawing/2014/main" id="{00000000-0008-0000-06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984" r="74160"/>
        <a:stretch/>
      </xdr:blipFill>
      <xdr:spPr bwMode="auto">
        <a:xfrm>
          <a:off x="38100" y="171449"/>
          <a:ext cx="1771650" cy="606425"/>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14</xdr:col>
      <xdr:colOff>1857375</xdr:colOff>
      <xdr:row>0</xdr:row>
      <xdr:rowOff>166687</xdr:rowOff>
    </xdr:from>
    <xdr:to>
      <xdr:col>15</xdr:col>
      <xdr:colOff>1626393</xdr:colOff>
      <xdr:row>0</xdr:row>
      <xdr:rowOff>795337</xdr:rowOff>
    </xdr:to>
    <xdr:pic>
      <xdr:nvPicPr>
        <xdr:cNvPr id="7" name="Imagen 6">
          <a:extLst>
            <a:ext uri="{FF2B5EF4-FFF2-40B4-BE49-F238E27FC236}">
              <a16:creationId xmlns:a16="http://schemas.microsoft.com/office/drawing/2014/main" id="{00000000-0008-0000-0600-000007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3077" t="34621" b="35531"/>
        <a:stretch/>
      </xdr:blipFill>
      <xdr:spPr bwMode="auto">
        <a:xfrm>
          <a:off x="18930938" y="166687"/>
          <a:ext cx="3340893" cy="62865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3"/>
  <sheetViews>
    <sheetView showGridLines="0" tabSelected="1" zoomScale="90" zoomScaleNormal="90" workbookViewId="0"/>
  </sheetViews>
  <sheetFormatPr baseColWidth="10" defaultColWidth="11.42578125" defaultRowHeight="15" x14ac:dyDescent="0.25"/>
  <cols>
    <col min="1" max="1" width="48" customWidth="1"/>
    <col min="2" max="2" width="19" customWidth="1"/>
    <col min="3" max="3" width="23.7109375" customWidth="1"/>
    <col min="5" max="5" width="19.42578125" customWidth="1"/>
    <col min="6" max="6" width="23" customWidth="1"/>
  </cols>
  <sheetData>
    <row r="1" spans="1:6" ht="30.75" customHeight="1" x14ac:dyDescent="0.25">
      <c r="A1" s="56" t="s">
        <v>0</v>
      </c>
      <c r="B1" s="56" t="s">
        <v>1</v>
      </c>
      <c r="C1" s="56" t="s">
        <v>2</v>
      </c>
    </row>
    <row r="2" spans="1:6" ht="49.5" customHeight="1" x14ac:dyDescent="0.25">
      <c r="A2" s="85" t="s">
        <v>3</v>
      </c>
      <c r="B2" s="84">
        <f>'1. GESTIÓN RIESGO CORRUPCIÓN'!L8</f>
        <v>0.761575</v>
      </c>
      <c r="C2" s="79" t="str">
        <f t="shared" ref="C2:C8" si="0">+IF(AND(B2&gt;=0,B2&lt;=0.59),"ZONA BAJA",IF(AND(B2&gt;=0.6,B2&lt;=0.79),"ZONA MEDIA","ZONA ALTA"))</f>
        <v>ZONA MEDIA</v>
      </c>
    </row>
    <row r="3" spans="1:6" ht="49.5" customHeight="1" x14ac:dyDescent="0.25">
      <c r="A3" s="85" t="s">
        <v>4</v>
      </c>
      <c r="B3" s="78">
        <f>'2. RACIONALIZACIÓN TRÁMITES.'!L7</f>
        <v>6.25E-2</v>
      </c>
      <c r="C3" s="79" t="str">
        <f t="shared" si="0"/>
        <v>ZONA BAJA</v>
      </c>
      <c r="E3" s="57" t="s">
        <v>5</v>
      </c>
      <c r="F3" s="58" t="s">
        <v>6</v>
      </c>
    </row>
    <row r="4" spans="1:6" ht="49.5" customHeight="1" x14ac:dyDescent="0.25">
      <c r="A4" s="85" t="s">
        <v>7</v>
      </c>
      <c r="B4" s="78">
        <f>'3. RENDICIÓN DE CUENTAS.'!L17</f>
        <v>0.18181818181818182</v>
      </c>
      <c r="C4" s="79" t="str">
        <f t="shared" si="0"/>
        <v>ZONA BAJA</v>
      </c>
      <c r="E4" s="57" t="s">
        <v>8</v>
      </c>
      <c r="F4" s="59" t="s">
        <v>9</v>
      </c>
    </row>
    <row r="5" spans="1:6" ht="49.5" customHeight="1" x14ac:dyDescent="0.25">
      <c r="A5" s="76" t="s">
        <v>10</v>
      </c>
      <c r="B5" s="78">
        <f>'4. ATENCIÓN CIUDADANO'!L11</f>
        <v>0.50739999999999996</v>
      </c>
      <c r="C5" s="79" t="str">
        <f t="shared" si="0"/>
        <v>ZONA BAJA</v>
      </c>
      <c r="E5" s="57" t="s">
        <v>11</v>
      </c>
      <c r="F5" s="60" t="s">
        <v>12</v>
      </c>
    </row>
    <row r="6" spans="1:6" ht="49.5" customHeight="1" x14ac:dyDescent="0.25">
      <c r="A6" s="76" t="s">
        <v>13</v>
      </c>
      <c r="B6" s="78">
        <f>'5. TRANSP Y ACCESO INFORMACIÓN'!L9</f>
        <v>0.26454</v>
      </c>
      <c r="C6" s="79" t="str">
        <f t="shared" si="0"/>
        <v>ZONA BAJA</v>
      </c>
    </row>
    <row r="7" spans="1:6" ht="49.5" customHeight="1" x14ac:dyDescent="0.25">
      <c r="A7" s="76" t="s">
        <v>14</v>
      </c>
      <c r="B7" s="78">
        <f>'6. OTRAS INICIATIVAS.'!L4</f>
        <v>0</v>
      </c>
      <c r="C7" s="79" t="str">
        <f>+IF(AND(B7&gt;=0,B7&lt;=0.59),"ZONA BAJA",IF(AND(B7&gt;=0.6,B7&lt;=0.79),"ZONA MEDIA","ZONA ALTA"))</f>
        <v>ZONA BAJA</v>
      </c>
    </row>
    <row r="8" spans="1:6" ht="49.5" customHeight="1" x14ac:dyDescent="0.25">
      <c r="A8" s="56" t="s">
        <v>15</v>
      </c>
      <c r="B8" s="61">
        <f>AVERAGE(B2:B7)</f>
        <v>0.29630553030303031</v>
      </c>
      <c r="C8" s="79" t="str">
        <f t="shared" si="0"/>
        <v>ZONA BAJA</v>
      </c>
    </row>
    <row r="10" spans="1:6" x14ac:dyDescent="0.25">
      <c r="A10" s="80" t="s">
        <v>16</v>
      </c>
    </row>
    <row r="13" spans="1:6" ht="24" customHeight="1" x14ac:dyDescent="0.25">
      <c r="B13" s="131">
        <f>AVERAGE(B2:B7)</f>
        <v>0.29630553030303031</v>
      </c>
    </row>
  </sheetData>
  <conditionalFormatting sqref="C2:C7">
    <cfRule type="containsText" dxfId="5" priority="4" operator="containsText" text="ZONA ALTA">
      <formula>NOT(ISERROR(SEARCH("ZONA ALTA",C2)))</formula>
    </cfRule>
    <cfRule type="containsText" dxfId="4" priority="5" operator="containsText" text="ZONA MEDIA">
      <formula>NOT(ISERROR(SEARCH("ZONA MEDIA",C2)))</formula>
    </cfRule>
    <cfRule type="containsText" dxfId="3" priority="6" operator="containsText" text="ZONA BAJA">
      <formula>NOT(ISERROR(SEARCH("ZONA BAJA",C2)))</formula>
    </cfRule>
  </conditionalFormatting>
  <conditionalFormatting sqref="C8">
    <cfRule type="containsText" dxfId="2" priority="1" operator="containsText" text="ZONA ALTA">
      <formula>NOT(ISERROR(SEARCH("ZONA ALTA",C8)))</formula>
    </cfRule>
    <cfRule type="containsText" dxfId="1" priority="2" operator="containsText" text="ZONA MEDIA">
      <formula>NOT(ISERROR(SEARCH("ZONA MEDIA",C8)))</formula>
    </cfRule>
    <cfRule type="containsText" dxfId="0" priority="3" operator="containsText" text="ZONA BAJA">
      <formula>NOT(ISERROR(SEARCH("ZONA BAJA",C8)))</formula>
    </cfRule>
  </conditionalFormatting>
  <dataValidations count="1">
    <dataValidation type="decimal" allowBlank="1" showInputMessage="1" showErrorMessage="1" error="Celdas formuladas, por favor no modificar." sqref="B2:B8" xr:uid="{00000000-0002-0000-0000-000000000000}">
      <formula1>0</formula1>
      <formula2>100</formula2>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20"/>
  <sheetViews>
    <sheetView view="pageBreakPreview" zoomScale="90" zoomScaleNormal="80" zoomScaleSheetLayoutView="90" zoomScalePageLayoutView="80" workbookViewId="0">
      <pane ySplit="3" topLeftCell="A4" activePane="bottomLeft" state="frozen"/>
      <selection pane="bottomLeft" activeCell="G8" sqref="G8"/>
    </sheetView>
  </sheetViews>
  <sheetFormatPr baseColWidth="10" defaultColWidth="11.42578125" defaultRowHeight="15" x14ac:dyDescent="0.25"/>
  <cols>
    <col min="1" max="5" width="20.7109375" style="47" customWidth="1"/>
    <col min="6" max="6" width="16.42578125" style="47" customWidth="1"/>
    <col min="7" max="7" width="20.7109375" style="47" customWidth="1"/>
    <col min="8" max="8" width="14.28515625" style="47" customWidth="1"/>
    <col min="9" max="12" width="20.7109375" style="47" customWidth="1"/>
    <col min="13" max="13" width="14" style="17" customWidth="1"/>
    <col min="14" max="16384" width="11.42578125" style="17"/>
  </cols>
  <sheetData>
    <row r="1" spans="1:13" ht="23.25" x14ac:dyDescent="0.25">
      <c r="A1" s="155" t="s">
        <v>341</v>
      </c>
      <c r="B1" s="155"/>
      <c r="C1" s="155"/>
      <c r="D1" s="155"/>
      <c r="E1" s="155"/>
      <c r="F1" s="155"/>
      <c r="G1" s="155"/>
      <c r="H1" s="155"/>
      <c r="I1" s="155"/>
      <c r="J1" s="155"/>
      <c r="K1" s="155"/>
      <c r="L1" s="155"/>
      <c r="M1" s="155"/>
    </row>
    <row r="3" spans="1:13" ht="50.1" customHeight="1" x14ac:dyDescent="0.25">
      <c r="A3" s="23" t="s">
        <v>251</v>
      </c>
      <c r="B3" s="23" t="s">
        <v>252</v>
      </c>
      <c r="C3" s="23" t="s">
        <v>253</v>
      </c>
      <c r="D3" s="23" t="s">
        <v>254</v>
      </c>
      <c r="E3" s="23" t="s">
        <v>255</v>
      </c>
      <c r="F3" s="23" t="s">
        <v>256</v>
      </c>
      <c r="G3" s="23" t="s">
        <v>257</v>
      </c>
      <c r="H3" s="23" t="s">
        <v>258</v>
      </c>
      <c r="I3" s="23" t="s">
        <v>259</v>
      </c>
      <c r="J3" s="23" t="s">
        <v>260</v>
      </c>
      <c r="K3" s="23" t="s">
        <v>261</v>
      </c>
      <c r="L3" s="23" t="s">
        <v>262</v>
      </c>
      <c r="M3" s="48" t="s">
        <v>289</v>
      </c>
    </row>
    <row r="4" spans="1:13" ht="90" customHeight="1" x14ac:dyDescent="0.25">
      <c r="A4" s="49" t="s">
        <v>299</v>
      </c>
      <c r="B4" s="49" t="s">
        <v>292</v>
      </c>
      <c r="C4" s="49" t="s">
        <v>320</v>
      </c>
      <c r="D4" s="49" t="s">
        <v>313</v>
      </c>
      <c r="E4" s="49" t="s">
        <v>307</v>
      </c>
      <c r="F4" s="49"/>
      <c r="G4" s="49" t="s">
        <v>299</v>
      </c>
      <c r="H4" s="49"/>
      <c r="I4" s="49" t="s">
        <v>307</v>
      </c>
      <c r="J4" s="50" t="s">
        <v>337</v>
      </c>
      <c r="K4" s="49" t="s">
        <v>320</v>
      </c>
      <c r="L4" s="49" t="s">
        <v>307</v>
      </c>
      <c r="M4" s="51" t="s">
        <v>342</v>
      </c>
    </row>
    <row r="5" spans="1:13" ht="90" customHeight="1" x14ac:dyDescent="0.25">
      <c r="A5" s="49" t="s">
        <v>305</v>
      </c>
      <c r="B5" s="49" t="s">
        <v>294</v>
      </c>
      <c r="C5" s="49" t="s">
        <v>327</v>
      </c>
      <c r="D5" s="50" t="s">
        <v>337</v>
      </c>
      <c r="E5" s="49" t="s">
        <v>333</v>
      </c>
      <c r="F5" s="49"/>
      <c r="G5" s="49" t="s">
        <v>313</v>
      </c>
      <c r="H5" s="49"/>
      <c r="I5" s="49" t="s">
        <v>333</v>
      </c>
      <c r="J5" s="49"/>
      <c r="K5" s="49"/>
      <c r="L5" s="49" t="s">
        <v>335</v>
      </c>
      <c r="M5" s="51"/>
    </row>
    <row r="6" spans="1:13" ht="90" customHeight="1" x14ac:dyDescent="0.25">
      <c r="A6" s="50" t="s">
        <v>337</v>
      </c>
      <c r="B6" s="49" t="s">
        <v>303</v>
      </c>
      <c r="C6" s="49"/>
      <c r="D6" s="49"/>
      <c r="E6" s="49"/>
      <c r="F6" s="49"/>
      <c r="G6" s="49" t="s">
        <v>318</v>
      </c>
      <c r="H6" s="49"/>
      <c r="I6" s="49"/>
      <c r="J6" s="49"/>
      <c r="K6" s="49"/>
      <c r="L6" s="49"/>
      <c r="M6" s="52"/>
    </row>
    <row r="7" spans="1:13" ht="90" customHeight="1" x14ac:dyDescent="0.25">
      <c r="A7" s="49"/>
      <c r="B7" s="49" t="s">
        <v>311</v>
      </c>
      <c r="C7" s="49"/>
      <c r="D7" s="49"/>
      <c r="E7" s="49"/>
      <c r="F7" s="49"/>
      <c r="G7" s="49" t="s">
        <v>320</v>
      </c>
      <c r="H7" s="49"/>
      <c r="I7" s="49"/>
      <c r="J7" s="49"/>
      <c r="K7" s="49"/>
      <c r="L7" s="49"/>
      <c r="M7" s="52"/>
    </row>
    <row r="8" spans="1:13" ht="90" customHeight="1" x14ac:dyDescent="0.25">
      <c r="A8" s="49"/>
      <c r="B8" s="49" t="s">
        <v>313</v>
      </c>
      <c r="C8" s="49"/>
      <c r="D8" s="49"/>
      <c r="E8" s="49"/>
      <c r="F8" s="49"/>
      <c r="G8" s="50" t="s">
        <v>337</v>
      </c>
      <c r="H8" s="49"/>
      <c r="I8" s="49"/>
      <c r="J8" s="49"/>
      <c r="K8" s="49"/>
      <c r="L8" s="49"/>
      <c r="M8" s="52"/>
    </row>
    <row r="9" spans="1:13" ht="90" customHeight="1" x14ac:dyDescent="0.25">
      <c r="A9" s="49"/>
      <c r="B9" s="49" t="s">
        <v>318</v>
      </c>
      <c r="C9" s="49"/>
      <c r="D9" s="49"/>
      <c r="E9" s="49"/>
      <c r="F9" s="49"/>
      <c r="G9" s="49"/>
      <c r="H9" s="49"/>
      <c r="I9" s="49"/>
      <c r="J9" s="49"/>
      <c r="K9" s="49"/>
      <c r="L9" s="49"/>
      <c r="M9" s="52"/>
    </row>
    <row r="10" spans="1:13" ht="77.25" customHeight="1" x14ac:dyDescent="0.25"/>
    <row r="11" spans="1:13" ht="50.1" customHeight="1" x14ac:dyDescent="0.25"/>
    <row r="12" spans="1:13" ht="50.1" customHeight="1" x14ac:dyDescent="0.25"/>
    <row r="13" spans="1:13" ht="50.1" customHeight="1" x14ac:dyDescent="0.25"/>
    <row r="14" spans="1:13" ht="50.1" customHeight="1" x14ac:dyDescent="0.25"/>
    <row r="15" spans="1:13" ht="74.25" customHeight="1" x14ac:dyDescent="0.25"/>
    <row r="16" spans="1:13" ht="50.1" customHeight="1" x14ac:dyDescent="0.25"/>
    <row r="17" ht="69.75" customHeight="1" x14ac:dyDescent="0.25"/>
    <row r="18" ht="50.1" customHeight="1" x14ac:dyDescent="0.25"/>
    <row r="19" ht="50.1" customHeight="1" x14ac:dyDescent="0.25"/>
    <row r="20" ht="59.25" customHeight="1" x14ac:dyDescent="0.25"/>
  </sheetData>
  <mergeCells count="1">
    <mergeCell ref="A1:M1"/>
  </mergeCells>
  <phoneticPr fontId="42" type="noConversion"/>
  <printOptions horizontalCentered="1"/>
  <pageMargins left="0" right="0" top="0.74803149606299213" bottom="0.74803149606299213" header="0.31496062992125984" footer="0.31496062992125984"/>
  <pageSetup scale="5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29"/>
  <sheetViews>
    <sheetView workbookViewId="0">
      <selection activeCell="H17" sqref="H17"/>
    </sheetView>
  </sheetViews>
  <sheetFormatPr baseColWidth="10" defaultColWidth="11.42578125" defaultRowHeight="15.75" x14ac:dyDescent="0.25"/>
  <cols>
    <col min="1" max="1" width="30.42578125" style="1" customWidth="1"/>
    <col min="2" max="2" width="18.140625" style="1" customWidth="1"/>
    <col min="3" max="3" width="16.42578125" style="1" customWidth="1"/>
    <col min="4" max="4" width="15.28515625" style="1" customWidth="1"/>
    <col min="5" max="5" width="16.42578125" style="1" customWidth="1"/>
    <col min="6" max="6" width="15.140625" style="1" customWidth="1"/>
    <col min="7" max="7" width="14.140625" style="1" bestFit="1" customWidth="1"/>
    <col min="8" max="8" width="11.42578125" style="1"/>
    <col min="9" max="9" width="13.85546875" style="1" customWidth="1"/>
    <col min="10" max="10" width="14.28515625" style="1" customWidth="1"/>
    <col min="11" max="16384" width="11.42578125" style="1"/>
  </cols>
  <sheetData>
    <row r="1" spans="1:10" x14ac:dyDescent="0.25">
      <c r="A1" s="161" t="s">
        <v>343</v>
      </c>
      <c r="B1" s="161"/>
      <c r="C1" s="161"/>
      <c r="D1" s="161"/>
      <c r="E1" s="161"/>
      <c r="F1" s="161"/>
    </row>
    <row r="2" spans="1:10" ht="31.5" x14ac:dyDescent="0.25">
      <c r="A2" s="54" t="s">
        <v>344</v>
      </c>
      <c r="B2" s="54" t="s">
        <v>345</v>
      </c>
      <c r="C2" s="30" t="s">
        <v>346</v>
      </c>
      <c r="D2" s="30" t="s">
        <v>347</v>
      </c>
      <c r="E2" s="30" t="s">
        <v>348</v>
      </c>
      <c r="F2" s="30" t="s">
        <v>349</v>
      </c>
      <c r="G2" s="53" t="s">
        <v>350</v>
      </c>
      <c r="H2" s="53" t="s">
        <v>347</v>
      </c>
      <c r="I2" s="53" t="s">
        <v>351</v>
      </c>
      <c r="J2" s="53" t="s">
        <v>349</v>
      </c>
    </row>
    <row r="3" spans="1:10" ht="31.5" x14ac:dyDescent="0.25">
      <c r="A3" s="33" t="s">
        <v>352</v>
      </c>
      <c r="B3" s="38">
        <v>1</v>
      </c>
      <c r="C3" s="38">
        <v>25</v>
      </c>
      <c r="D3" s="38">
        <v>1</v>
      </c>
      <c r="E3" s="38">
        <f>+C3*D3</f>
        <v>25</v>
      </c>
      <c r="F3" s="38">
        <f>+E3/B3</f>
        <v>25</v>
      </c>
      <c r="G3" s="38">
        <f>+C3*8.5</f>
        <v>212.5</v>
      </c>
      <c r="H3" s="38">
        <v>1</v>
      </c>
      <c r="I3" s="38">
        <f>+G3*H3</f>
        <v>212.5</v>
      </c>
      <c r="J3" s="38">
        <f>+I3/B3</f>
        <v>212.5</v>
      </c>
    </row>
    <row r="4" spans="1:10" x14ac:dyDescent="0.25">
      <c r="A4" s="34" t="s">
        <v>353</v>
      </c>
      <c r="B4" s="38">
        <v>3</v>
      </c>
      <c r="C4" s="38">
        <v>18</v>
      </c>
      <c r="D4" s="38">
        <v>3</v>
      </c>
      <c r="E4" s="38">
        <f t="shared" ref="E4:E11" si="0">+C4*D4</f>
        <v>54</v>
      </c>
      <c r="F4" s="38">
        <f t="shared" ref="F4:F11" si="1">+E4/B4</f>
        <v>18</v>
      </c>
      <c r="G4" s="38">
        <f t="shared" ref="G4:G11" si="2">+C4*8.5</f>
        <v>153</v>
      </c>
      <c r="H4" s="38">
        <v>3</v>
      </c>
      <c r="I4" s="38">
        <f t="shared" ref="I4:I11" si="3">+G4*H4</f>
        <v>459</v>
      </c>
      <c r="J4" s="38">
        <f t="shared" ref="J4:J11" si="4">+I4/B4</f>
        <v>153</v>
      </c>
    </row>
    <row r="5" spans="1:10" x14ac:dyDescent="0.25">
      <c r="A5" s="34" t="s">
        <v>354</v>
      </c>
      <c r="B5" s="38">
        <v>3</v>
      </c>
      <c r="C5" s="38">
        <v>28</v>
      </c>
      <c r="D5" s="38">
        <v>2</v>
      </c>
      <c r="E5" s="38">
        <f t="shared" si="0"/>
        <v>56</v>
      </c>
      <c r="F5" s="39">
        <f t="shared" si="1"/>
        <v>18.666666666666668</v>
      </c>
      <c r="G5" s="38">
        <f t="shared" si="2"/>
        <v>238</v>
      </c>
      <c r="H5" s="38">
        <v>2</v>
      </c>
      <c r="I5" s="38">
        <f t="shared" si="3"/>
        <v>476</v>
      </c>
      <c r="J5" s="38">
        <f t="shared" si="4"/>
        <v>158.66666666666666</v>
      </c>
    </row>
    <row r="6" spans="1:10" x14ac:dyDescent="0.25">
      <c r="A6" s="35" t="s">
        <v>355</v>
      </c>
      <c r="B6" s="38">
        <v>2</v>
      </c>
      <c r="C6" s="38">
        <v>31</v>
      </c>
      <c r="D6" s="38">
        <v>2</v>
      </c>
      <c r="E6" s="38">
        <f t="shared" si="0"/>
        <v>62</v>
      </c>
      <c r="F6" s="38">
        <f t="shared" si="1"/>
        <v>31</v>
      </c>
      <c r="G6" s="38">
        <f t="shared" si="2"/>
        <v>263.5</v>
      </c>
      <c r="H6" s="38">
        <v>2</v>
      </c>
      <c r="I6" s="38">
        <f t="shared" si="3"/>
        <v>527</v>
      </c>
      <c r="J6" s="38">
        <f t="shared" si="4"/>
        <v>263.5</v>
      </c>
    </row>
    <row r="7" spans="1:10" ht="47.25" x14ac:dyDescent="0.25">
      <c r="A7" s="42" t="s">
        <v>356</v>
      </c>
      <c r="B7" s="38">
        <v>2</v>
      </c>
      <c r="C7" s="38">
        <v>33</v>
      </c>
      <c r="D7" s="38">
        <v>2</v>
      </c>
      <c r="E7" s="38">
        <f t="shared" si="0"/>
        <v>66</v>
      </c>
      <c r="F7" s="38">
        <f t="shared" si="1"/>
        <v>33</v>
      </c>
      <c r="G7" s="38">
        <f t="shared" si="2"/>
        <v>280.5</v>
      </c>
      <c r="H7" s="38">
        <v>2</v>
      </c>
      <c r="I7" s="38">
        <f t="shared" si="3"/>
        <v>561</v>
      </c>
      <c r="J7" s="38">
        <f t="shared" si="4"/>
        <v>280.5</v>
      </c>
    </row>
    <row r="8" spans="1:10" ht="31.5" x14ac:dyDescent="0.25">
      <c r="A8" s="35" t="s">
        <v>357</v>
      </c>
      <c r="B8" s="38">
        <v>1</v>
      </c>
      <c r="C8" s="38">
        <v>20</v>
      </c>
      <c r="D8" s="38">
        <v>2</v>
      </c>
      <c r="E8" s="38">
        <f t="shared" si="0"/>
        <v>40</v>
      </c>
      <c r="F8" s="38">
        <f t="shared" si="1"/>
        <v>40</v>
      </c>
      <c r="G8" s="38">
        <f t="shared" si="2"/>
        <v>170</v>
      </c>
      <c r="H8" s="38">
        <v>2</v>
      </c>
      <c r="I8" s="38">
        <f t="shared" si="3"/>
        <v>340</v>
      </c>
      <c r="J8" s="38">
        <f t="shared" si="4"/>
        <v>340</v>
      </c>
    </row>
    <row r="9" spans="1:10" x14ac:dyDescent="0.25">
      <c r="A9" s="35" t="s">
        <v>358</v>
      </c>
      <c r="B9" s="38">
        <v>3</v>
      </c>
      <c r="C9" s="38">
        <v>32</v>
      </c>
      <c r="D9" s="38">
        <v>3</v>
      </c>
      <c r="E9" s="38">
        <f t="shared" si="0"/>
        <v>96</v>
      </c>
      <c r="F9" s="38">
        <f>+E9/B9</f>
        <v>32</v>
      </c>
      <c r="G9" s="38">
        <f t="shared" si="2"/>
        <v>272</v>
      </c>
      <c r="H9" s="38">
        <v>3</v>
      </c>
      <c r="I9" s="38">
        <f t="shared" si="3"/>
        <v>816</v>
      </c>
      <c r="J9" s="38">
        <f t="shared" si="4"/>
        <v>272</v>
      </c>
    </row>
    <row r="10" spans="1:10" ht="15.75" customHeight="1" x14ac:dyDescent="0.25">
      <c r="A10" s="34" t="s">
        <v>359</v>
      </c>
      <c r="B10" s="38">
        <v>3</v>
      </c>
      <c r="C10" s="38">
        <v>35</v>
      </c>
      <c r="D10" s="38">
        <v>3</v>
      </c>
      <c r="E10" s="38">
        <f t="shared" si="0"/>
        <v>105</v>
      </c>
      <c r="F10" s="38">
        <f t="shared" si="1"/>
        <v>35</v>
      </c>
      <c r="G10" s="38">
        <f t="shared" si="2"/>
        <v>297.5</v>
      </c>
      <c r="H10" s="38">
        <v>3</v>
      </c>
      <c r="I10" s="38">
        <f t="shared" si="3"/>
        <v>892.5</v>
      </c>
      <c r="J10" s="38">
        <f t="shared" si="4"/>
        <v>297.5</v>
      </c>
    </row>
    <row r="11" spans="1:10" x14ac:dyDescent="0.25">
      <c r="A11" s="34" t="s">
        <v>360</v>
      </c>
      <c r="B11" s="38">
        <v>5</v>
      </c>
      <c r="C11" s="38">
        <v>40</v>
      </c>
      <c r="D11" s="38">
        <v>3</v>
      </c>
      <c r="E11" s="38">
        <f t="shared" si="0"/>
        <v>120</v>
      </c>
      <c r="F11" s="38">
        <f t="shared" si="1"/>
        <v>24</v>
      </c>
      <c r="G11" s="38">
        <f t="shared" si="2"/>
        <v>340</v>
      </c>
      <c r="H11" s="38">
        <v>3</v>
      </c>
      <c r="I11" s="38">
        <f t="shared" si="3"/>
        <v>1020</v>
      </c>
      <c r="J11" s="38">
        <f t="shared" si="4"/>
        <v>204</v>
      </c>
    </row>
    <row r="12" spans="1:10" x14ac:dyDescent="0.25">
      <c r="A12" s="31"/>
      <c r="B12" s="32"/>
      <c r="C12" s="32"/>
      <c r="D12" s="32"/>
      <c r="E12" s="40" t="s">
        <v>361</v>
      </c>
      <c r="F12" s="41">
        <f>AVERAGE(F3:F11)</f>
        <v>28.518518518518519</v>
      </c>
      <c r="G12" s="32"/>
      <c r="H12" s="32"/>
      <c r="I12" s="40" t="s">
        <v>362</v>
      </c>
      <c r="J12" s="41">
        <f>AVERAGE(J3:J11)</f>
        <v>242.40740740740739</v>
      </c>
    </row>
    <row r="13" spans="1:10" x14ac:dyDescent="0.25">
      <c r="C13" s="27"/>
      <c r="D13" s="27"/>
      <c r="E13" s="27"/>
    </row>
    <row r="14" spans="1:10" x14ac:dyDescent="0.25">
      <c r="A14" s="159" t="s">
        <v>363</v>
      </c>
      <c r="B14" s="156" t="s">
        <v>364</v>
      </c>
      <c r="C14" s="157"/>
      <c r="D14" s="157"/>
      <c r="E14" s="158"/>
    </row>
    <row r="15" spans="1:10" x14ac:dyDescent="0.25">
      <c r="A15" s="160"/>
      <c r="B15" s="36">
        <v>1</v>
      </c>
      <c r="C15" s="37">
        <v>2</v>
      </c>
      <c r="D15" s="37">
        <v>3</v>
      </c>
      <c r="E15" s="37">
        <v>4</v>
      </c>
    </row>
    <row r="16" spans="1:10" x14ac:dyDescent="0.25">
      <c r="A16" s="28">
        <v>1</v>
      </c>
      <c r="B16" s="43">
        <f>+A16*$F$12</f>
        <v>28.518518518518519</v>
      </c>
      <c r="C16" s="43">
        <f>+B16/$C$15</f>
        <v>14.25925925925926</v>
      </c>
      <c r="D16" s="43">
        <f>+B16/$D$15</f>
        <v>9.5061728395061724</v>
      </c>
      <c r="E16" s="43">
        <f>+B16/$E$15</f>
        <v>7.1296296296296298</v>
      </c>
    </row>
    <row r="17" spans="1:8" x14ac:dyDescent="0.25">
      <c r="A17" s="28">
        <v>2</v>
      </c>
      <c r="B17" s="43">
        <f>+A17*$F$12</f>
        <v>57.037037037037038</v>
      </c>
      <c r="C17" s="43">
        <f>+B17/$C$15</f>
        <v>28.518518518518519</v>
      </c>
      <c r="D17" s="43">
        <f>+B17/$D$15</f>
        <v>19.012345679012345</v>
      </c>
      <c r="E17" s="43">
        <f>+B17/$E$15</f>
        <v>14.25925925925926</v>
      </c>
    </row>
    <row r="18" spans="1:8" x14ac:dyDescent="0.25">
      <c r="A18" s="28">
        <v>3</v>
      </c>
      <c r="B18" s="43">
        <f>+A18*$F$12</f>
        <v>85.555555555555557</v>
      </c>
      <c r="C18" s="43">
        <f>+B18/$C$15</f>
        <v>42.777777777777779</v>
      </c>
      <c r="D18" s="43">
        <f>+B18/$D$15</f>
        <v>28.518518518518519</v>
      </c>
      <c r="E18" s="43">
        <f>+B18/$E$15</f>
        <v>21.388888888888889</v>
      </c>
    </row>
    <row r="19" spans="1:8" x14ac:dyDescent="0.25">
      <c r="A19" s="28">
        <v>4</v>
      </c>
      <c r="B19" s="43">
        <f>+A19*$F$12</f>
        <v>114.07407407407408</v>
      </c>
      <c r="C19" s="43">
        <f>+B19/$C$15</f>
        <v>57.037037037037038</v>
      </c>
      <c r="D19" s="43">
        <f>+B19/$D$15</f>
        <v>38.02469135802469</v>
      </c>
      <c r="E19" s="43">
        <f>+B19/$E$15</f>
        <v>28.518518518518519</v>
      </c>
    </row>
    <row r="20" spans="1:8" x14ac:dyDescent="0.25">
      <c r="A20" s="28">
        <v>5</v>
      </c>
      <c r="B20" s="43">
        <f>+A20*$F$12</f>
        <v>142.59259259259261</v>
      </c>
      <c r="C20" s="43">
        <f>+B20/$C$15</f>
        <v>71.296296296296305</v>
      </c>
      <c r="D20" s="43">
        <f>+B20/$D$15</f>
        <v>47.530864197530867</v>
      </c>
      <c r="E20" s="43">
        <f>+B20/$E$15</f>
        <v>35.648148148148152</v>
      </c>
    </row>
    <row r="22" spans="1:8" x14ac:dyDescent="0.25">
      <c r="A22" s="159" t="s">
        <v>363</v>
      </c>
      <c r="B22" s="156" t="s">
        <v>365</v>
      </c>
      <c r="C22" s="157"/>
      <c r="D22" s="157"/>
      <c r="E22" s="158"/>
      <c r="F22" s="26"/>
    </row>
    <row r="23" spans="1:8" x14ac:dyDescent="0.25">
      <c r="A23" s="160"/>
      <c r="B23" s="36">
        <v>1</v>
      </c>
      <c r="C23" s="37">
        <v>2</v>
      </c>
      <c r="D23" s="37">
        <v>3</v>
      </c>
      <c r="E23" s="37">
        <v>4</v>
      </c>
      <c r="F23" s="26"/>
    </row>
    <row r="24" spans="1:8" x14ac:dyDescent="0.25">
      <c r="A24" s="28">
        <v>1</v>
      </c>
      <c r="B24" s="44">
        <f>+A24*$F$12</f>
        <v>28.518518518518519</v>
      </c>
      <c r="C24" s="29">
        <f t="shared" ref="C24:E28" si="5">+C16+5</f>
        <v>19.25925925925926</v>
      </c>
      <c r="D24" s="25">
        <f t="shared" si="5"/>
        <v>14.506172839506172</v>
      </c>
      <c r="E24" s="25">
        <f t="shared" si="5"/>
        <v>12.12962962962963</v>
      </c>
      <c r="F24" s="55">
        <f>+B24*8.5</f>
        <v>242.40740740740742</v>
      </c>
      <c r="G24" s="14">
        <f>+C24*8.5</f>
        <v>163.7037037037037</v>
      </c>
    </row>
    <row r="25" spans="1:8" x14ac:dyDescent="0.25">
      <c r="A25" s="28">
        <v>2</v>
      </c>
      <c r="B25" s="43">
        <f>+A25*$F$12</f>
        <v>57.037037037037038</v>
      </c>
      <c r="C25" s="29">
        <f t="shared" si="5"/>
        <v>33.518518518518519</v>
      </c>
      <c r="D25" s="25">
        <f t="shared" si="5"/>
        <v>24.012345679012345</v>
      </c>
      <c r="E25" s="25">
        <f t="shared" si="5"/>
        <v>19.25925925925926</v>
      </c>
      <c r="F25" s="27"/>
      <c r="G25" s="14">
        <f>+C25*8.5</f>
        <v>284.90740740740739</v>
      </c>
    </row>
    <row r="26" spans="1:8" x14ac:dyDescent="0.25">
      <c r="A26" s="28">
        <v>3</v>
      </c>
      <c r="B26" s="43">
        <f>+A26*$F$12</f>
        <v>85.555555555555557</v>
      </c>
      <c r="C26" s="25">
        <f t="shared" si="5"/>
        <v>47.777777777777779</v>
      </c>
      <c r="D26" s="29">
        <f t="shared" si="5"/>
        <v>33.518518518518519</v>
      </c>
      <c r="E26" s="25">
        <f t="shared" si="5"/>
        <v>26.388888888888889</v>
      </c>
      <c r="F26" s="27"/>
      <c r="H26" s="14">
        <f>+D26*8.5</f>
        <v>284.90740740740739</v>
      </c>
    </row>
    <row r="27" spans="1:8" x14ac:dyDescent="0.25">
      <c r="A27" s="28">
        <v>4</v>
      </c>
      <c r="B27" s="43">
        <f>+A27*$F$12</f>
        <v>114.07407407407408</v>
      </c>
      <c r="C27" s="25">
        <f t="shared" si="5"/>
        <v>62.037037037037038</v>
      </c>
      <c r="D27" s="25">
        <f t="shared" si="5"/>
        <v>43.02469135802469</v>
      </c>
      <c r="E27" s="25">
        <f t="shared" si="5"/>
        <v>33.518518518518519</v>
      </c>
    </row>
    <row r="28" spans="1:8" x14ac:dyDescent="0.25">
      <c r="A28" s="28">
        <v>5</v>
      </c>
      <c r="B28" s="43">
        <f>+A28*$F$12</f>
        <v>142.59259259259261</v>
      </c>
      <c r="C28" s="25">
        <f t="shared" si="5"/>
        <v>76.296296296296305</v>
      </c>
      <c r="D28" s="25">
        <f t="shared" si="5"/>
        <v>52.530864197530867</v>
      </c>
      <c r="E28" s="25">
        <f t="shared" si="5"/>
        <v>40.648148148148152</v>
      </c>
    </row>
    <row r="29" spans="1:8" x14ac:dyDescent="0.25">
      <c r="A29" s="26"/>
      <c r="B29" s="26"/>
      <c r="C29" s="26"/>
      <c r="D29" s="26"/>
    </row>
  </sheetData>
  <mergeCells count="5">
    <mergeCell ref="B14:E14"/>
    <mergeCell ref="A14:A15"/>
    <mergeCell ref="B22:E22"/>
    <mergeCell ref="A1:F1"/>
    <mergeCell ref="A22:A23"/>
  </mergeCells>
  <pageMargins left="0" right="0" top="0.74803149606299213" bottom="0.74803149606299213" header="0.31496062992125984" footer="0.31496062992125984"/>
  <pageSetup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0"/>
  <sheetViews>
    <sheetView showGridLines="0" zoomScale="80" zoomScaleNormal="80" zoomScaleSheetLayoutView="80" workbookViewId="0">
      <pane ySplit="3" topLeftCell="A4" activePane="bottomLeft" state="frozen"/>
      <selection activeCell="H4" sqref="H4"/>
      <selection pane="bottomLeft" sqref="A1:P1"/>
    </sheetView>
  </sheetViews>
  <sheetFormatPr baseColWidth="10" defaultColWidth="11.42578125" defaultRowHeight="12.75" x14ac:dyDescent="0.25"/>
  <cols>
    <col min="1" max="1" width="18.5703125" style="70" customWidth="1"/>
    <col min="2" max="2" width="26" style="70" customWidth="1"/>
    <col min="3" max="3" width="10.5703125" style="64" customWidth="1"/>
    <col min="4" max="4" width="15" style="64" customWidth="1"/>
    <col min="5" max="5" width="22" style="64" customWidth="1"/>
    <col min="6" max="6" width="18.42578125" style="64" customWidth="1"/>
    <col min="7" max="8" width="16.42578125" style="64" customWidth="1"/>
    <col min="9" max="9" width="19" style="75" customWidth="1"/>
    <col min="10" max="10" width="17.85546875" style="75" customWidth="1"/>
    <col min="11" max="11" width="17.42578125" style="75" customWidth="1"/>
    <col min="12" max="12" width="15.42578125" style="75" customWidth="1"/>
    <col min="13" max="13" width="32.140625" style="70" customWidth="1"/>
    <col min="14" max="14" width="35.42578125" style="73" customWidth="1"/>
    <col min="15" max="15" width="33.85546875" style="70" customWidth="1"/>
    <col min="16" max="16" width="33.5703125" style="74" customWidth="1"/>
    <col min="17" max="17" width="33.28515625" style="87" customWidth="1"/>
    <col min="18" max="18" width="12.42578125" style="69" bestFit="1" customWidth="1"/>
    <col min="19" max="19" width="11.42578125" style="69"/>
    <col min="20" max="243" width="11.42578125" style="70"/>
    <col min="244" max="244" width="14.42578125" style="70" customWidth="1"/>
    <col min="245" max="245" width="38" style="70" customWidth="1"/>
    <col min="246" max="246" width="31.42578125" style="70" customWidth="1"/>
    <col min="247" max="247" width="21.42578125" style="70" customWidth="1"/>
    <col min="248" max="248" width="19" style="70" customWidth="1"/>
    <col min="249" max="249" width="14" style="70" customWidth="1"/>
    <col min="250" max="250" width="19.140625" style="70" customWidth="1"/>
    <col min="251" max="251" width="15.85546875" style="70" customWidth="1"/>
    <col min="252" max="253" width="11.42578125" style="70"/>
    <col min="254" max="254" width="12.85546875" style="70" customWidth="1"/>
    <col min="255" max="255" width="11.42578125" style="70" customWidth="1"/>
    <col min="256" max="256" width="14.42578125" style="70" customWidth="1"/>
    <col min="257" max="499" width="11.42578125" style="70"/>
    <col min="500" max="500" width="14.42578125" style="70" customWidth="1"/>
    <col min="501" max="501" width="38" style="70" customWidth="1"/>
    <col min="502" max="502" width="31.42578125" style="70" customWidth="1"/>
    <col min="503" max="503" width="21.42578125" style="70" customWidth="1"/>
    <col min="504" max="504" width="19" style="70" customWidth="1"/>
    <col min="505" max="505" width="14" style="70" customWidth="1"/>
    <col min="506" max="506" width="19.140625" style="70" customWidth="1"/>
    <col min="507" max="507" width="15.85546875" style="70" customWidth="1"/>
    <col min="508" max="509" width="11.42578125" style="70"/>
    <col min="510" max="510" width="12.85546875" style="70" customWidth="1"/>
    <col min="511" max="511" width="11.42578125" style="70" customWidth="1"/>
    <col min="512" max="512" width="14.42578125" style="70" customWidth="1"/>
    <col min="513" max="755" width="11.42578125" style="70"/>
    <col min="756" max="756" width="14.42578125" style="70" customWidth="1"/>
    <col min="757" max="757" width="38" style="70" customWidth="1"/>
    <col min="758" max="758" width="31.42578125" style="70" customWidth="1"/>
    <col min="759" max="759" width="21.42578125" style="70" customWidth="1"/>
    <col min="760" max="760" width="19" style="70" customWidth="1"/>
    <col min="761" max="761" width="14" style="70" customWidth="1"/>
    <col min="762" max="762" width="19.140625" style="70" customWidth="1"/>
    <col min="763" max="763" width="15.85546875" style="70" customWidth="1"/>
    <col min="764" max="765" width="11.42578125" style="70"/>
    <col min="766" max="766" width="12.85546875" style="70" customWidth="1"/>
    <col min="767" max="767" width="11.42578125" style="70" customWidth="1"/>
    <col min="768" max="768" width="14.42578125" style="70" customWidth="1"/>
    <col min="769" max="1011" width="11.42578125" style="70"/>
    <col min="1012" max="1012" width="14.42578125" style="70" customWidth="1"/>
    <col min="1013" max="1013" width="38" style="70" customWidth="1"/>
    <col min="1014" max="1014" width="31.42578125" style="70" customWidth="1"/>
    <col min="1015" max="1015" width="21.42578125" style="70" customWidth="1"/>
    <col min="1016" max="1016" width="19" style="70" customWidth="1"/>
    <col min="1017" max="1017" width="14" style="70" customWidth="1"/>
    <col min="1018" max="1018" width="19.140625" style="70" customWidth="1"/>
    <col min="1019" max="1019" width="15.85546875" style="70" customWidth="1"/>
    <col min="1020" max="1021" width="11.42578125" style="70"/>
    <col min="1022" max="1022" width="12.85546875" style="70" customWidth="1"/>
    <col min="1023" max="1023" width="11.42578125" style="70" customWidth="1"/>
    <col min="1024" max="1024" width="14.42578125" style="70" customWidth="1"/>
    <col min="1025" max="1267" width="11.42578125" style="70"/>
    <col min="1268" max="1268" width="14.42578125" style="70" customWidth="1"/>
    <col min="1269" max="1269" width="38" style="70" customWidth="1"/>
    <col min="1270" max="1270" width="31.42578125" style="70" customWidth="1"/>
    <col min="1271" max="1271" width="21.42578125" style="70" customWidth="1"/>
    <col min="1272" max="1272" width="19" style="70" customWidth="1"/>
    <col min="1273" max="1273" width="14" style="70" customWidth="1"/>
    <col min="1274" max="1274" width="19.140625" style="70" customWidth="1"/>
    <col min="1275" max="1275" width="15.85546875" style="70" customWidth="1"/>
    <col min="1276" max="1277" width="11.42578125" style="70"/>
    <col min="1278" max="1278" width="12.85546875" style="70" customWidth="1"/>
    <col min="1279" max="1279" width="11.42578125" style="70" customWidth="1"/>
    <col min="1280" max="1280" width="14.42578125" style="70" customWidth="1"/>
    <col min="1281" max="1523" width="11.42578125" style="70"/>
    <col min="1524" max="1524" width="14.42578125" style="70" customWidth="1"/>
    <col min="1525" max="1525" width="38" style="70" customWidth="1"/>
    <col min="1526" max="1526" width="31.42578125" style="70" customWidth="1"/>
    <col min="1527" max="1527" width="21.42578125" style="70" customWidth="1"/>
    <col min="1528" max="1528" width="19" style="70" customWidth="1"/>
    <col min="1529" max="1529" width="14" style="70" customWidth="1"/>
    <col min="1530" max="1530" width="19.140625" style="70" customWidth="1"/>
    <col min="1531" max="1531" width="15.85546875" style="70" customWidth="1"/>
    <col min="1532" max="1533" width="11.42578125" style="70"/>
    <col min="1534" max="1534" width="12.85546875" style="70" customWidth="1"/>
    <col min="1535" max="1535" width="11.42578125" style="70" customWidth="1"/>
    <col min="1536" max="1536" width="14.42578125" style="70" customWidth="1"/>
    <col min="1537" max="1779" width="11.42578125" style="70"/>
    <col min="1780" max="1780" width="14.42578125" style="70" customWidth="1"/>
    <col min="1781" max="1781" width="38" style="70" customWidth="1"/>
    <col min="1782" max="1782" width="31.42578125" style="70" customWidth="1"/>
    <col min="1783" max="1783" width="21.42578125" style="70" customWidth="1"/>
    <col min="1784" max="1784" width="19" style="70" customWidth="1"/>
    <col min="1785" max="1785" width="14" style="70" customWidth="1"/>
    <col min="1786" max="1786" width="19.140625" style="70" customWidth="1"/>
    <col min="1787" max="1787" width="15.85546875" style="70" customWidth="1"/>
    <col min="1788" max="1789" width="11.42578125" style="70"/>
    <col min="1790" max="1790" width="12.85546875" style="70" customWidth="1"/>
    <col min="1791" max="1791" width="11.42578125" style="70" customWidth="1"/>
    <col min="1792" max="1792" width="14.42578125" style="70" customWidth="1"/>
    <col min="1793" max="2035" width="11.42578125" style="70"/>
    <col min="2036" max="2036" width="14.42578125" style="70" customWidth="1"/>
    <col min="2037" max="2037" width="38" style="70" customWidth="1"/>
    <col min="2038" max="2038" width="31.42578125" style="70" customWidth="1"/>
    <col min="2039" max="2039" width="21.42578125" style="70" customWidth="1"/>
    <col min="2040" max="2040" width="19" style="70" customWidth="1"/>
    <col min="2041" max="2041" width="14" style="70" customWidth="1"/>
    <col min="2042" max="2042" width="19.140625" style="70" customWidth="1"/>
    <col min="2043" max="2043" width="15.85546875" style="70" customWidth="1"/>
    <col min="2044" max="2045" width="11.42578125" style="70"/>
    <col min="2046" max="2046" width="12.85546875" style="70" customWidth="1"/>
    <col min="2047" max="2047" width="11.42578125" style="70" customWidth="1"/>
    <col min="2048" max="2048" width="14.42578125" style="70" customWidth="1"/>
    <col min="2049" max="2291" width="11.42578125" style="70"/>
    <col min="2292" max="2292" width="14.42578125" style="70" customWidth="1"/>
    <col min="2293" max="2293" width="38" style="70" customWidth="1"/>
    <col min="2294" max="2294" width="31.42578125" style="70" customWidth="1"/>
    <col min="2295" max="2295" width="21.42578125" style="70" customWidth="1"/>
    <col min="2296" max="2296" width="19" style="70" customWidth="1"/>
    <col min="2297" max="2297" width="14" style="70" customWidth="1"/>
    <col min="2298" max="2298" width="19.140625" style="70" customWidth="1"/>
    <col min="2299" max="2299" width="15.85546875" style="70" customWidth="1"/>
    <col min="2300" max="2301" width="11.42578125" style="70"/>
    <col min="2302" max="2302" width="12.85546875" style="70" customWidth="1"/>
    <col min="2303" max="2303" width="11.42578125" style="70" customWidth="1"/>
    <col min="2304" max="2304" width="14.42578125" style="70" customWidth="1"/>
    <col min="2305" max="2547" width="11.42578125" style="70"/>
    <col min="2548" max="2548" width="14.42578125" style="70" customWidth="1"/>
    <col min="2549" max="2549" width="38" style="70" customWidth="1"/>
    <col min="2550" max="2550" width="31.42578125" style="70" customWidth="1"/>
    <col min="2551" max="2551" width="21.42578125" style="70" customWidth="1"/>
    <col min="2552" max="2552" width="19" style="70" customWidth="1"/>
    <col min="2553" max="2553" width="14" style="70" customWidth="1"/>
    <col min="2554" max="2554" width="19.140625" style="70" customWidth="1"/>
    <col min="2555" max="2555" width="15.85546875" style="70" customWidth="1"/>
    <col min="2556" max="2557" width="11.42578125" style="70"/>
    <col min="2558" max="2558" width="12.85546875" style="70" customWidth="1"/>
    <col min="2559" max="2559" width="11.42578125" style="70" customWidth="1"/>
    <col min="2560" max="2560" width="14.42578125" style="70" customWidth="1"/>
    <col min="2561" max="2803" width="11.42578125" style="70"/>
    <col min="2804" max="2804" width="14.42578125" style="70" customWidth="1"/>
    <col min="2805" max="2805" width="38" style="70" customWidth="1"/>
    <col min="2806" max="2806" width="31.42578125" style="70" customWidth="1"/>
    <col min="2807" max="2807" width="21.42578125" style="70" customWidth="1"/>
    <col min="2808" max="2808" width="19" style="70" customWidth="1"/>
    <col min="2809" max="2809" width="14" style="70" customWidth="1"/>
    <col min="2810" max="2810" width="19.140625" style="70" customWidth="1"/>
    <col min="2811" max="2811" width="15.85546875" style="70" customWidth="1"/>
    <col min="2812" max="2813" width="11.42578125" style="70"/>
    <col min="2814" max="2814" width="12.85546875" style="70" customWidth="1"/>
    <col min="2815" max="2815" width="11.42578125" style="70" customWidth="1"/>
    <col min="2816" max="2816" width="14.42578125" style="70" customWidth="1"/>
    <col min="2817" max="3059" width="11.42578125" style="70"/>
    <col min="3060" max="3060" width="14.42578125" style="70" customWidth="1"/>
    <col min="3061" max="3061" width="38" style="70" customWidth="1"/>
    <col min="3062" max="3062" width="31.42578125" style="70" customWidth="1"/>
    <col min="3063" max="3063" width="21.42578125" style="70" customWidth="1"/>
    <col min="3064" max="3064" width="19" style="70" customWidth="1"/>
    <col min="3065" max="3065" width="14" style="70" customWidth="1"/>
    <col min="3066" max="3066" width="19.140625" style="70" customWidth="1"/>
    <col min="3067" max="3067" width="15.85546875" style="70" customWidth="1"/>
    <col min="3068" max="3069" width="11.42578125" style="70"/>
    <col min="3070" max="3070" width="12.85546875" style="70" customWidth="1"/>
    <col min="3071" max="3071" width="11.42578125" style="70" customWidth="1"/>
    <col min="3072" max="3072" width="14.42578125" style="70" customWidth="1"/>
    <col min="3073" max="3315" width="11.42578125" style="70"/>
    <col min="3316" max="3316" width="14.42578125" style="70" customWidth="1"/>
    <col min="3317" max="3317" width="38" style="70" customWidth="1"/>
    <col min="3318" max="3318" width="31.42578125" style="70" customWidth="1"/>
    <col min="3319" max="3319" width="21.42578125" style="70" customWidth="1"/>
    <col min="3320" max="3320" width="19" style="70" customWidth="1"/>
    <col min="3321" max="3321" width="14" style="70" customWidth="1"/>
    <col min="3322" max="3322" width="19.140625" style="70" customWidth="1"/>
    <col min="3323" max="3323" width="15.85546875" style="70" customWidth="1"/>
    <col min="3324" max="3325" width="11.42578125" style="70"/>
    <col min="3326" max="3326" width="12.85546875" style="70" customWidth="1"/>
    <col min="3327" max="3327" width="11.42578125" style="70" customWidth="1"/>
    <col min="3328" max="3328" width="14.42578125" style="70" customWidth="1"/>
    <col min="3329" max="3571" width="11.42578125" style="70"/>
    <col min="3572" max="3572" width="14.42578125" style="70" customWidth="1"/>
    <col min="3573" max="3573" width="38" style="70" customWidth="1"/>
    <col min="3574" max="3574" width="31.42578125" style="70" customWidth="1"/>
    <col min="3575" max="3575" width="21.42578125" style="70" customWidth="1"/>
    <col min="3576" max="3576" width="19" style="70" customWidth="1"/>
    <col min="3577" max="3577" width="14" style="70" customWidth="1"/>
    <col min="3578" max="3578" width="19.140625" style="70" customWidth="1"/>
    <col min="3579" max="3579" width="15.85546875" style="70" customWidth="1"/>
    <col min="3580" max="3581" width="11.42578125" style="70"/>
    <col min="3582" max="3582" width="12.85546875" style="70" customWidth="1"/>
    <col min="3583" max="3583" width="11.42578125" style="70" customWidth="1"/>
    <col min="3584" max="3584" width="14.42578125" style="70" customWidth="1"/>
    <col min="3585" max="3827" width="11.42578125" style="70"/>
    <col min="3828" max="3828" width="14.42578125" style="70" customWidth="1"/>
    <col min="3829" max="3829" width="38" style="70" customWidth="1"/>
    <col min="3830" max="3830" width="31.42578125" style="70" customWidth="1"/>
    <col min="3831" max="3831" width="21.42578125" style="70" customWidth="1"/>
    <col min="3832" max="3832" width="19" style="70" customWidth="1"/>
    <col min="3833" max="3833" width="14" style="70" customWidth="1"/>
    <col min="3834" max="3834" width="19.140625" style="70" customWidth="1"/>
    <col min="3835" max="3835" width="15.85546875" style="70" customWidth="1"/>
    <col min="3836" max="3837" width="11.42578125" style="70"/>
    <col min="3838" max="3838" width="12.85546875" style="70" customWidth="1"/>
    <col min="3839" max="3839" width="11.42578125" style="70" customWidth="1"/>
    <col min="3840" max="3840" width="14.42578125" style="70" customWidth="1"/>
    <col min="3841" max="4083" width="11.42578125" style="70"/>
    <col min="4084" max="4084" width="14.42578125" style="70" customWidth="1"/>
    <col min="4085" max="4085" width="38" style="70" customWidth="1"/>
    <col min="4086" max="4086" width="31.42578125" style="70" customWidth="1"/>
    <col min="4087" max="4087" width="21.42578125" style="70" customWidth="1"/>
    <col min="4088" max="4088" width="19" style="70" customWidth="1"/>
    <col min="4089" max="4089" width="14" style="70" customWidth="1"/>
    <col min="4090" max="4090" width="19.140625" style="70" customWidth="1"/>
    <col min="4091" max="4091" width="15.85546875" style="70" customWidth="1"/>
    <col min="4092" max="4093" width="11.42578125" style="70"/>
    <col min="4094" max="4094" width="12.85546875" style="70" customWidth="1"/>
    <col min="4095" max="4095" width="11.42578125" style="70" customWidth="1"/>
    <col min="4096" max="4096" width="14.42578125" style="70" customWidth="1"/>
    <col min="4097" max="4339" width="11.42578125" style="70"/>
    <col min="4340" max="4340" width="14.42578125" style="70" customWidth="1"/>
    <col min="4341" max="4341" width="38" style="70" customWidth="1"/>
    <col min="4342" max="4342" width="31.42578125" style="70" customWidth="1"/>
    <col min="4343" max="4343" width="21.42578125" style="70" customWidth="1"/>
    <col min="4344" max="4344" width="19" style="70" customWidth="1"/>
    <col min="4345" max="4345" width="14" style="70" customWidth="1"/>
    <col min="4346" max="4346" width="19.140625" style="70" customWidth="1"/>
    <col min="4347" max="4347" width="15.85546875" style="70" customWidth="1"/>
    <col min="4348" max="4349" width="11.42578125" style="70"/>
    <col min="4350" max="4350" width="12.85546875" style="70" customWidth="1"/>
    <col min="4351" max="4351" width="11.42578125" style="70" customWidth="1"/>
    <col min="4352" max="4352" width="14.42578125" style="70" customWidth="1"/>
    <col min="4353" max="4595" width="11.42578125" style="70"/>
    <col min="4596" max="4596" width="14.42578125" style="70" customWidth="1"/>
    <col min="4597" max="4597" width="38" style="70" customWidth="1"/>
    <col min="4598" max="4598" width="31.42578125" style="70" customWidth="1"/>
    <col min="4599" max="4599" width="21.42578125" style="70" customWidth="1"/>
    <col min="4600" max="4600" width="19" style="70" customWidth="1"/>
    <col min="4601" max="4601" width="14" style="70" customWidth="1"/>
    <col min="4602" max="4602" width="19.140625" style="70" customWidth="1"/>
    <col min="4603" max="4603" width="15.85546875" style="70" customWidth="1"/>
    <col min="4604" max="4605" width="11.42578125" style="70"/>
    <col min="4606" max="4606" width="12.85546875" style="70" customWidth="1"/>
    <col min="4607" max="4607" width="11.42578125" style="70" customWidth="1"/>
    <col min="4608" max="4608" width="14.42578125" style="70" customWidth="1"/>
    <col min="4609" max="4851" width="11.42578125" style="70"/>
    <col min="4852" max="4852" width="14.42578125" style="70" customWidth="1"/>
    <col min="4853" max="4853" width="38" style="70" customWidth="1"/>
    <col min="4854" max="4854" width="31.42578125" style="70" customWidth="1"/>
    <col min="4855" max="4855" width="21.42578125" style="70" customWidth="1"/>
    <col min="4856" max="4856" width="19" style="70" customWidth="1"/>
    <col min="4857" max="4857" width="14" style="70" customWidth="1"/>
    <col min="4858" max="4858" width="19.140625" style="70" customWidth="1"/>
    <col min="4859" max="4859" width="15.85546875" style="70" customWidth="1"/>
    <col min="4860" max="4861" width="11.42578125" style="70"/>
    <col min="4862" max="4862" width="12.85546875" style="70" customWidth="1"/>
    <col min="4863" max="4863" width="11.42578125" style="70" customWidth="1"/>
    <col min="4864" max="4864" width="14.42578125" style="70" customWidth="1"/>
    <col min="4865" max="5107" width="11.42578125" style="70"/>
    <col min="5108" max="5108" width="14.42578125" style="70" customWidth="1"/>
    <col min="5109" max="5109" width="38" style="70" customWidth="1"/>
    <col min="5110" max="5110" width="31.42578125" style="70" customWidth="1"/>
    <col min="5111" max="5111" width="21.42578125" style="70" customWidth="1"/>
    <col min="5112" max="5112" width="19" style="70" customWidth="1"/>
    <col min="5113" max="5113" width="14" style="70" customWidth="1"/>
    <col min="5114" max="5114" width="19.140625" style="70" customWidth="1"/>
    <col min="5115" max="5115" width="15.85546875" style="70" customWidth="1"/>
    <col min="5116" max="5117" width="11.42578125" style="70"/>
    <col min="5118" max="5118" width="12.85546875" style="70" customWidth="1"/>
    <col min="5119" max="5119" width="11.42578125" style="70" customWidth="1"/>
    <col min="5120" max="5120" width="14.42578125" style="70" customWidth="1"/>
    <col min="5121" max="5363" width="11.42578125" style="70"/>
    <col min="5364" max="5364" width="14.42578125" style="70" customWidth="1"/>
    <col min="5365" max="5365" width="38" style="70" customWidth="1"/>
    <col min="5366" max="5366" width="31.42578125" style="70" customWidth="1"/>
    <col min="5367" max="5367" width="21.42578125" style="70" customWidth="1"/>
    <col min="5368" max="5368" width="19" style="70" customWidth="1"/>
    <col min="5369" max="5369" width="14" style="70" customWidth="1"/>
    <col min="5370" max="5370" width="19.140625" style="70" customWidth="1"/>
    <col min="5371" max="5371" width="15.85546875" style="70" customWidth="1"/>
    <col min="5372" max="5373" width="11.42578125" style="70"/>
    <col min="5374" max="5374" width="12.85546875" style="70" customWidth="1"/>
    <col min="5375" max="5375" width="11.42578125" style="70" customWidth="1"/>
    <col min="5376" max="5376" width="14.42578125" style="70" customWidth="1"/>
    <col min="5377" max="5619" width="11.42578125" style="70"/>
    <col min="5620" max="5620" width="14.42578125" style="70" customWidth="1"/>
    <col min="5621" max="5621" width="38" style="70" customWidth="1"/>
    <col min="5622" max="5622" width="31.42578125" style="70" customWidth="1"/>
    <col min="5623" max="5623" width="21.42578125" style="70" customWidth="1"/>
    <col min="5624" max="5624" width="19" style="70" customWidth="1"/>
    <col min="5625" max="5625" width="14" style="70" customWidth="1"/>
    <col min="5626" max="5626" width="19.140625" style="70" customWidth="1"/>
    <col min="5627" max="5627" width="15.85546875" style="70" customWidth="1"/>
    <col min="5628" max="5629" width="11.42578125" style="70"/>
    <col min="5630" max="5630" width="12.85546875" style="70" customWidth="1"/>
    <col min="5631" max="5631" width="11.42578125" style="70" customWidth="1"/>
    <col min="5632" max="5632" width="14.42578125" style="70" customWidth="1"/>
    <col min="5633" max="5875" width="11.42578125" style="70"/>
    <col min="5876" max="5876" width="14.42578125" style="70" customWidth="1"/>
    <col min="5877" max="5877" width="38" style="70" customWidth="1"/>
    <col min="5878" max="5878" width="31.42578125" style="70" customWidth="1"/>
    <col min="5879" max="5879" width="21.42578125" style="70" customWidth="1"/>
    <col min="5880" max="5880" width="19" style="70" customWidth="1"/>
    <col min="5881" max="5881" width="14" style="70" customWidth="1"/>
    <col min="5882" max="5882" width="19.140625" style="70" customWidth="1"/>
    <col min="5883" max="5883" width="15.85546875" style="70" customWidth="1"/>
    <col min="5884" max="5885" width="11.42578125" style="70"/>
    <col min="5886" max="5886" width="12.85546875" style="70" customWidth="1"/>
    <col min="5887" max="5887" width="11.42578125" style="70" customWidth="1"/>
    <col min="5888" max="5888" width="14.42578125" style="70" customWidth="1"/>
    <col min="5889" max="6131" width="11.42578125" style="70"/>
    <col min="6132" max="6132" width="14.42578125" style="70" customWidth="1"/>
    <col min="6133" max="6133" width="38" style="70" customWidth="1"/>
    <col min="6134" max="6134" width="31.42578125" style="70" customWidth="1"/>
    <col min="6135" max="6135" width="21.42578125" style="70" customWidth="1"/>
    <col min="6136" max="6136" width="19" style="70" customWidth="1"/>
    <col min="6137" max="6137" width="14" style="70" customWidth="1"/>
    <col min="6138" max="6138" width="19.140625" style="70" customWidth="1"/>
    <col min="6139" max="6139" width="15.85546875" style="70" customWidth="1"/>
    <col min="6140" max="6141" width="11.42578125" style="70"/>
    <col min="6142" max="6142" width="12.85546875" style="70" customWidth="1"/>
    <col min="6143" max="6143" width="11.42578125" style="70" customWidth="1"/>
    <col min="6144" max="6144" width="14.42578125" style="70" customWidth="1"/>
    <col min="6145" max="6387" width="11.42578125" style="70"/>
    <col min="6388" max="6388" width="14.42578125" style="70" customWidth="1"/>
    <col min="6389" max="6389" width="38" style="70" customWidth="1"/>
    <col min="6390" max="6390" width="31.42578125" style="70" customWidth="1"/>
    <col min="6391" max="6391" width="21.42578125" style="70" customWidth="1"/>
    <col min="6392" max="6392" width="19" style="70" customWidth="1"/>
    <col min="6393" max="6393" width="14" style="70" customWidth="1"/>
    <col min="6394" max="6394" width="19.140625" style="70" customWidth="1"/>
    <col min="6395" max="6395" width="15.85546875" style="70" customWidth="1"/>
    <col min="6396" max="6397" width="11.42578125" style="70"/>
    <col min="6398" max="6398" width="12.85546875" style="70" customWidth="1"/>
    <col min="6399" max="6399" width="11.42578125" style="70" customWidth="1"/>
    <col min="6400" max="6400" width="14.42578125" style="70" customWidth="1"/>
    <col min="6401" max="6643" width="11.42578125" style="70"/>
    <col min="6644" max="6644" width="14.42578125" style="70" customWidth="1"/>
    <col min="6645" max="6645" width="38" style="70" customWidth="1"/>
    <col min="6646" max="6646" width="31.42578125" style="70" customWidth="1"/>
    <col min="6647" max="6647" width="21.42578125" style="70" customWidth="1"/>
    <col min="6648" max="6648" width="19" style="70" customWidth="1"/>
    <col min="6649" max="6649" width="14" style="70" customWidth="1"/>
    <col min="6650" max="6650" width="19.140625" style="70" customWidth="1"/>
    <col min="6651" max="6651" width="15.85546875" style="70" customWidth="1"/>
    <col min="6652" max="6653" width="11.42578125" style="70"/>
    <col min="6654" max="6654" width="12.85546875" style="70" customWidth="1"/>
    <col min="6655" max="6655" width="11.42578125" style="70" customWidth="1"/>
    <col min="6656" max="6656" width="14.42578125" style="70" customWidth="1"/>
    <col min="6657" max="6899" width="11.42578125" style="70"/>
    <col min="6900" max="6900" width="14.42578125" style="70" customWidth="1"/>
    <col min="6901" max="6901" width="38" style="70" customWidth="1"/>
    <col min="6902" max="6902" width="31.42578125" style="70" customWidth="1"/>
    <col min="6903" max="6903" width="21.42578125" style="70" customWidth="1"/>
    <col min="6904" max="6904" width="19" style="70" customWidth="1"/>
    <col min="6905" max="6905" width="14" style="70" customWidth="1"/>
    <col min="6906" max="6906" width="19.140625" style="70" customWidth="1"/>
    <col min="6907" max="6907" width="15.85546875" style="70" customWidth="1"/>
    <col min="6908" max="6909" width="11.42578125" style="70"/>
    <col min="6910" max="6910" width="12.85546875" style="70" customWidth="1"/>
    <col min="6911" max="6911" width="11.42578125" style="70" customWidth="1"/>
    <col min="6912" max="6912" width="14.42578125" style="70" customWidth="1"/>
    <col min="6913" max="7155" width="11.42578125" style="70"/>
    <col min="7156" max="7156" width="14.42578125" style="70" customWidth="1"/>
    <col min="7157" max="7157" width="38" style="70" customWidth="1"/>
    <col min="7158" max="7158" width="31.42578125" style="70" customWidth="1"/>
    <col min="7159" max="7159" width="21.42578125" style="70" customWidth="1"/>
    <col min="7160" max="7160" width="19" style="70" customWidth="1"/>
    <col min="7161" max="7161" width="14" style="70" customWidth="1"/>
    <col min="7162" max="7162" width="19.140625" style="70" customWidth="1"/>
    <col min="7163" max="7163" width="15.85546875" style="70" customWidth="1"/>
    <col min="7164" max="7165" width="11.42578125" style="70"/>
    <col min="7166" max="7166" width="12.85546875" style="70" customWidth="1"/>
    <col min="7167" max="7167" width="11.42578125" style="70" customWidth="1"/>
    <col min="7168" max="7168" width="14.42578125" style="70" customWidth="1"/>
    <col min="7169" max="7411" width="11.42578125" style="70"/>
    <col min="7412" max="7412" width="14.42578125" style="70" customWidth="1"/>
    <col min="7413" max="7413" width="38" style="70" customWidth="1"/>
    <col min="7414" max="7414" width="31.42578125" style="70" customWidth="1"/>
    <col min="7415" max="7415" width="21.42578125" style="70" customWidth="1"/>
    <col min="7416" max="7416" width="19" style="70" customWidth="1"/>
    <col min="7417" max="7417" width="14" style="70" customWidth="1"/>
    <col min="7418" max="7418" width="19.140625" style="70" customWidth="1"/>
    <col min="7419" max="7419" width="15.85546875" style="70" customWidth="1"/>
    <col min="7420" max="7421" width="11.42578125" style="70"/>
    <col min="7422" max="7422" width="12.85546875" style="70" customWidth="1"/>
    <col min="7423" max="7423" width="11.42578125" style="70" customWidth="1"/>
    <col min="7424" max="7424" width="14.42578125" style="70" customWidth="1"/>
    <col min="7425" max="7667" width="11.42578125" style="70"/>
    <col min="7668" max="7668" width="14.42578125" style="70" customWidth="1"/>
    <col min="7669" max="7669" width="38" style="70" customWidth="1"/>
    <col min="7670" max="7670" width="31.42578125" style="70" customWidth="1"/>
    <col min="7671" max="7671" width="21.42578125" style="70" customWidth="1"/>
    <col min="7672" max="7672" width="19" style="70" customWidth="1"/>
    <col min="7673" max="7673" width="14" style="70" customWidth="1"/>
    <col min="7674" max="7674" width="19.140625" style="70" customWidth="1"/>
    <col min="7675" max="7675" width="15.85546875" style="70" customWidth="1"/>
    <col min="7676" max="7677" width="11.42578125" style="70"/>
    <col min="7678" max="7678" width="12.85546875" style="70" customWidth="1"/>
    <col min="7679" max="7679" width="11.42578125" style="70" customWidth="1"/>
    <col min="7680" max="7680" width="14.42578125" style="70" customWidth="1"/>
    <col min="7681" max="7923" width="11.42578125" style="70"/>
    <col min="7924" max="7924" width="14.42578125" style="70" customWidth="1"/>
    <col min="7925" max="7925" width="38" style="70" customWidth="1"/>
    <col min="7926" max="7926" width="31.42578125" style="70" customWidth="1"/>
    <col min="7927" max="7927" width="21.42578125" style="70" customWidth="1"/>
    <col min="7928" max="7928" width="19" style="70" customWidth="1"/>
    <col min="7929" max="7929" width="14" style="70" customWidth="1"/>
    <col min="7930" max="7930" width="19.140625" style="70" customWidth="1"/>
    <col min="7931" max="7931" width="15.85546875" style="70" customWidth="1"/>
    <col min="7932" max="7933" width="11.42578125" style="70"/>
    <col min="7934" max="7934" width="12.85546875" style="70" customWidth="1"/>
    <col min="7935" max="7935" width="11.42578125" style="70" customWidth="1"/>
    <col min="7936" max="7936" width="14.42578125" style="70" customWidth="1"/>
    <col min="7937" max="8179" width="11.42578125" style="70"/>
    <col min="8180" max="8180" width="14.42578125" style="70" customWidth="1"/>
    <col min="8181" max="8181" width="38" style="70" customWidth="1"/>
    <col min="8182" max="8182" width="31.42578125" style="70" customWidth="1"/>
    <col min="8183" max="8183" width="21.42578125" style="70" customWidth="1"/>
    <col min="8184" max="8184" width="19" style="70" customWidth="1"/>
    <col min="8185" max="8185" width="14" style="70" customWidth="1"/>
    <col min="8186" max="8186" width="19.140625" style="70" customWidth="1"/>
    <col min="8187" max="8187" width="15.85546875" style="70" customWidth="1"/>
    <col min="8188" max="8189" width="11.42578125" style="70"/>
    <col min="8190" max="8190" width="12.85546875" style="70" customWidth="1"/>
    <col min="8191" max="8191" width="11.42578125" style="70" customWidth="1"/>
    <col min="8192" max="8192" width="14.42578125" style="70" customWidth="1"/>
    <col min="8193" max="8435" width="11.42578125" style="70"/>
    <col min="8436" max="8436" width="14.42578125" style="70" customWidth="1"/>
    <col min="8437" max="8437" width="38" style="70" customWidth="1"/>
    <col min="8438" max="8438" width="31.42578125" style="70" customWidth="1"/>
    <col min="8439" max="8439" width="21.42578125" style="70" customWidth="1"/>
    <col min="8440" max="8440" width="19" style="70" customWidth="1"/>
    <col min="8441" max="8441" width="14" style="70" customWidth="1"/>
    <col min="8442" max="8442" width="19.140625" style="70" customWidth="1"/>
    <col min="8443" max="8443" width="15.85546875" style="70" customWidth="1"/>
    <col min="8444" max="8445" width="11.42578125" style="70"/>
    <col min="8446" max="8446" width="12.85546875" style="70" customWidth="1"/>
    <col min="8447" max="8447" width="11.42578125" style="70" customWidth="1"/>
    <col min="8448" max="8448" width="14.42578125" style="70" customWidth="1"/>
    <col min="8449" max="8691" width="11.42578125" style="70"/>
    <col min="8692" max="8692" width="14.42578125" style="70" customWidth="1"/>
    <col min="8693" max="8693" width="38" style="70" customWidth="1"/>
    <col min="8694" max="8694" width="31.42578125" style="70" customWidth="1"/>
    <col min="8695" max="8695" width="21.42578125" style="70" customWidth="1"/>
    <col min="8696" max="8696" width="19" style="70" customWidth="1"/>
    <col min="8697" max="8697" width="14" style="70" customWidth="1"/>
    <col min="8698" max="8698" width="19.140625" style="70" customWidth="1"/>
    <col min="8699" max="8699" width="15.85546875" style="70" customWidth="1"/>
    <col min="8700" max="8701" width="11.42578125" style="70"/>
    <col min="8702" max="8702" width="12.85546875" style="70" customWidth="1"/>
    <col min="8703" max="8703" width="11.42578125" style="70" customWidth="1"/>
    <col min="8704" max="8704" width="14.42578125" style="70" customWidth="1"/>
    <col min="8705" max="8947" width="11.42578125" style="70"/>
    <col min="8948" max="8948" width="14.42578125" style="70" customWidth="1"/>
    <col min="8949" max="8949" width="38" style="70" customWidth="1"/>
    <col min="8950" max="8950" width="31.42578125" style="70" customWidth="1"/>
    <col min="8951" max="8951" width="21.42578125" style="70" customWidth="1"/>
    <col min="8952" max="8952" width="19" style="70" customWidth="1"/>
    <col min="8953" max="8953" width="14" style="70" customWidth="1"/>
    <col min="8954" max="8954" width="19.140625" style="70" customWidth="1"/>
    <col min="8955" max="8955" width="15.85546875" style="70" customWidth="1"/>
    <col min="8956" max="8957" width="11.42578125" style="70"/>
    <col min="8958" max="8958" width="12.85546875" style="70" customWidth="1"/>
    <col min="8959" max="8959" width="11.42578125" style="70" customWidth="1"/>
    <col min="8960" max="8960" width="14.42578125" style="70" customWidth="1"/>
    <col min="8961" max="9203" width="11.42578125" style="70"/>
    <col min="9204" max="9204" width="14.42578125" style="70" customWidth="1"/>
    <col min="9205" max="9205" width="38" style="70" customWidth="1"/>
    <col min="9206" max="9206" width="31.42578125" style="70" customWidth="1"/>
    <col min="9207" max="9207" width="21.42578125" style="70" customWidth="1"/>
    <col min="9208" max="9208" width="19" style="70" customWidth="1"/>
    <col min="9209" max="9209" width="14" style="70" customWidth="1"/>
    <col min="9210" max="9210" width="19.140625" style="70" customWidth="1"/>
    <col min="9211" max="9211" width="15.85546875" style="70" customWidth="1"/>
    <col min="9212" max="9213" width="11.42578125" style="70"/>
    <col min="9214" max="9214" width="12.85546875" style="70" customWidth="1"/>
    <col min="9215" max="9215" width="11.42578125" style="70" customWidth="1"/>
    <col min="9216" max="9216" width="14.42578125" style="70" customWidth="1"/>
    <col min="9217" max="9459" width="11.42578125" style="70"/>
    <col min="9460" max="9460" width="14.42578125" style="70" customWidth="1"/>
    <col min="9461" max="9461" width="38" style="70" customWidth="1"/>
    <col min="9462" max="9462" width="31.42578125" style="70" customWidth="1"/>
    <col min="9463" max="9463" width="21.42578125" style="70" customWidth="1"/>
    <col min="9464" max="9464" width="19" style="70" customWidth="1"/>
    <col min="9465" max="9465" width="14" style="70" customWidth="1"/>
    <col min="9466" max="9466" width="19.140625" style="70" customWidth="1"/>
    <col min="9467" max="9467" width="15.85546875" style="70" customWidth="1"/>
    <col min="9468" max="9469" width="11.42578125" style="70"/>
    <col min="9470" max="9470" width="12.85546875" style="70" customWidth="1"/>
    <col min="9471" max="9471" width="11.42578125" style="70" customWidth="1"/>
    <col min="9472" max="9472" width="14.42578125" style="70" customWidth="1"/>
    <col min="9473" max="9715" width="11.42578125" style="70"/>
    <col min="9716" max="9716" width="14.42578125" style="70" customWidth="1"/>
    <col min="9717" max="9717" width="38" style="70" customWidth="1"/>
    <col min="9718" max="9718" width="31.42578125" style="70" customWidth="1"/>
    <col min="9719" max="9719" width="21.42578125" style="70" customWidth="1"/>
    <col min="9720" max="9720" width="19" style="70" customWidth="1"/>
    <col min="9721" max="9721" width="14" style="70" customWidth="1"/>
    <col min="9722" max="9722" width="19.140625" style="70" customWidth="1"/>
    <col min="9723" max="9723" width="15.85546875" style="70" customWidth="1"/>
    <col min="9724" max="9725" width="11.42578125" style="70"/>
    <col min="9726" max="9726" width="12.85546875" style="70" customWidth="1"/>
    <col min="9727" max="9727" width="11.42578125" style="70" customWidth="1"/>
    <col min="9728" max="9728" width="14.42578125" style="70" customWidth="1"/>
    <col min="9729" max="9971" width="11.42578125" style="70"/>
    <col min="9972" max="9972" width="14.42578125" style="70" customWidth="1"/>
    <col min="9973" max="9973" width="38" style="70" customWidth="1"/>
    <col min="9974" max="9974" width="31.42578125" style="70" customWidth="1"/>
    <col min="9975" max="9975" width="21.42578125" style="70" customWidth="1"/>
    <col min="9976" max="9976" width="19" style="70" customWidth="1"/>
    <col min="9977" max="9977" width="14" style="70" customWidth="1"/>
    <col min="9978" max="9978" width="19.140625" style="70" customWidth="1"/>
    <col min="9979" max="9979" width="15.85546875" style="70" customWidth="1"/>
    <col min="9980" max="9981" width="11.42578125" style="70"/>
    <col min="9982" max="9982" width="12.85546875" style="70" customWidth="1"/>
    <col min="9983" max="9983" width="11.42578125" style="70" customWidth="1"/>
    <col min="9984" max="9984" width="14.42578125" style="70" customWidth="1"/>
    <col min="9985" max="10227" width="11.42578125" style="70"/>
    <col min="10228" max="10228" width="14.42578125" style="70" customWidth="1"/>
    <col min="10229" max="10229" width="38" style="70" customWidth="1"/>
    <col min="10230" max="10230" width="31.42578125" style="70" customWidth="1"/>
    <col min="10231" max="10231" width="21.42578125" style="70" customWidth="1"/>
    <col min="10232" max="10232" width="19" style="70" customWidth="1"/>
    <col min="10233" max="10233" width="14" style="70" customWidth="1"/>
    <col min="10234" max="10234" width="19.140625" style="70" customWidth="1"/>
    <col min="10235" max="10235" width="15.85546875" style="70" customWidth="1"/>
    <col min="10236" max="10237" width="11.42578125" style="70"/>
    <col min="10238" max="10238" width="12.85546875" style="70" customWidth="1"/>
    <col min="10239" max="10239" width="11.42578125" style="70" customWidth="1"/>
    <col min="10240" max="10240" width="14.42578125" style="70" customWidth="1"/>
    <col min="10241" max="10483" width="11.42578125" style="70"/>
    <col min="10484" max="10484" width="14.42578125" style="70" customWidth="1"/>
    <col min="10485" max="10485" width="38" style="70" customWidth="1"/>
    <col min="10486" max="10486" width="31.42578125" style="70" customWidth="1"/>
    <col min="10487" max="10487" width="21.42578125" style="70" customWidth="1"/>
    <col min="10488" max="10488" width="19" style="70" customWidth="1"/>
    <col min="10489" max="10489" width="14" style="70" customWidth="1"/>
    <col min="10490" max="10490" width="19.140625" style="70" customWidth="1"/>
    <col min="10491" max="10491" width="15.85546875" style="70" customWidth="1"/>
    <col min="10492" max="10493" width="11.42578125" style="70"/>
    <col min="10494" max="10494" width="12.85546875" style="70" customWidth="1"/>
    <col min="10495" max="10495" width="11.42578125" style="70" customWidth="1"/>
    <col min="10496" max="10496" width="14.42578125" style="70" customWidth="1"/>
    <col min="10497" max="10739" width="11.42578125" style="70"/>
    <col min="10740" max="10740" width="14.42578125" style="70" customWidth="1"/>
    <col min="10741" max="10741" width="38" style="70" customWidth="1"/>
    <col min="10742" max="10742" width="31.42578125" style="70" customWidth="1"/>
    <col min="10743" max="10743" width="21.42578125" style="70" customWidth="1"/>
    <col min="10744" max="10744" width="19" style="70" customWidth="1"/>
    <col min="10745" max="10745" width="14" style="70" customWidth="1"/>
    <col min="10746" max="10746" width="19.140625" style="70" customWidth="1"/>
    <col min="10747" max="10747" width="15.85546875" style="70" customWidth="1"/>
    <col min="10748" max="10749" width="11.42578125" style="70"/>
    <col min="10750" max="10750" width="12.85546875" style="70" customWidth="1"/>
    <col min="10751" max="10751" width="11.42578125" style="70" customWidth="1"/>
    <col min="10752" max="10752" width="14.42578125" style="70" customWidth="1"/>
    <col min="10753" max="10995" width="11.42578125" style="70"/>
    <col min="10996" max="10996" width="14.42578125" style="70" customWidth="1"/>
    <col min="10997" max="10997" width="38" style="70" customWidth="1"/>
    <col min="10998" max="10998" width="31.42578125" style="70" customWidth="1"/>
    <col min="10999" max="10999" width="21.42578125" style="70" customWidth="1"/>
    <col min="11000" max="11000" width="19" style="70" customWidth="1"/>
    <col min="11001" max="11001" width="14" style="70" customWidth="1"/>
    <col min="11002" max="11002" width="19.140625" style="70" customWidth="1"/>
    <col min="11003" max="11003" width="15.85546875" style="70" customWidth="1"/>
    <col min="11004" max="11005" width="11.42578125" style="70"/>
    <col min="11006" max="11006" width="12.85546875" style="70" customWidth="1"/>
    <col min="11007" max="11007" width="11.42578125" style="70" customWidth="1"/>
    <col min="11008" max="11008" width="14.42578125" style="70" customWidth="1"/>
    <col min="11009" max="11251" width="11.42578125" style="70"/>
    <col min="11252" max="11252" width="14.42578125" style="70" customWidth="1"/>
    <col min="11253" max="11253" width="38" style="70" customWidth="1"/>
    <col min="11254" max="11254" width="31.42578125" style="70" customWidth="1"/>
    <col min="11255" max="11255" width="21.42578125" style="70" customWidth="1"/>
    <col min="11256" max="11256" width="19" style="70" customWidth="1"/>
    <col min="11257" max="11257" width="14" style="70" customWidth="1"/>
    <col min="11258" max="11258" width="19.140625" style="70" customWidth="1"/>
    <col min="11259" max="11259" width="15.85546875" style="70" customWidth="1"/>
    <col min="11260" max="11261" width="11.42578125" style="70"/>
    <col min="11262" max="11262" width="12.85546875" style="70" customWidth="1"/>
    <col min="11263" max="11263" width="11.42578125" style="70" customWidth="1"/>
    <col min="11264" max="11264" width="14.42578125" style="70" customWidth="1"/>
    <col min="11265" max="11507" width="11.42578125" style="70"/>
    <col min="11508" max="11508" width="14.42578125" style="70" customWidth="1"/>
    <col min="11509" max="11509" width="38" style="70" customWidth="1"/>
    <col min="11510" max="11510" width="31.42578125" style="70" customWidth="1"/>
    <col min="11511" max="11511" width="21.42578125" style="70" customWidth="1"/>
    <col min="11512" max="11512" width="19" style="70" customWidth="1"/>
    <col min="11513" max="11513" width="14" style="70" customWidth="1"/>
    <col min="11514" max="11514" width="19.140625" style="70" customWidth="1"/>
    <col min="11515" max="11515" width="15.85546875" style="70" customWidth="1"/>
    <col min="11516" max="11517" width="11.42578125" style="70"/>
    <col min="11518" max="11518" width="12.85546875" style="70" customWidth="1"/>
    <col min="11519" max="11519" width="11.42578125" style="70" customWidth="1"/>
    <col min="11520" max="11520" width="14.42578125" style="70" customWidth="1"/>
    <col min="11521" max="11763" width="11.42578125" style="70"/>
    <col min="11764" max="11764" width="14.42578125" style="70" customWidth="1"/>
    <col min="11765" max="11765" width="38" style="70" customWidth="1"/>
    <col min="11766" max="11766" width="31.42578125" style="70" customWidth="1"/>
    <col min="11767" max="11767" width="21.42578125" style="70" customWidth="1"/>
    <col min="11768" max="11768" width="19" style="70" customWidth="1"/>
    <col min="11769" max="11769" width="14" style="70" customWidth="1"/>
    <col min="11770" max="11770" width="19.140625" style="70" customWidth="1"/>
    <col min="11771" max="11771" width="15.85546875" style="70" customWidth="1"/>
    <col min="11772" max="11773" width="11.42578125" style="70"/>
    <col min="11774" max="11774" width="12.85546875" style="70" customWidth="1"/>
    <col min="11775" max="11775" width="11.42578125" style="70" customWidth="1"/>
    <col min="11776" max="11776" width="14.42578125" style="70" customWidth="1"/>
    <col min="11777" max="12019" width="11.42578125" style="70"/>
    <col min="12020" max="12020" width="14.42578125" style="70" customWidth="1"/>
    <col min="12021" max="12021" width="38" style="70" customWidth="1"/>
    <col min="12022" max="12022" width="31.42578125" style="70" customWidth="1"/>
    <col min="12023" max="12023" width="21.42578125" style="70" customWidth="1"/>
    <col min="12024" max="12024" width="19" style="70" customWidth="1"/>
    <col min="12025" max="12025" width="14" style="70" customWidth="1"/>
    <col min="12026" max="12026" width="19.140625" style="70" customWidth="1"/>
    <col min="12027" max="12027" width="15.85546875" style="70" customWidth="1"/>
    <col min="12028" max="12029" width="11.42578125" style="70"/>
    <col min="12030" max="12030" width="12.85546875" style="70" customWidth="1"/>
    <col min="12031" max="12031" width="11.42578125" style="70" customWidth="1"/>
    <col min="12032" max="12032" width="14.42578125" style="70" customWidth="1"/>
    <col min="12033" max="12275" width="11.42578125" style="70"/>
    <col min="12276" max="12276" width="14.42578125" style="70" customWidth="1"/>
    <col min="12277" max="12277" width="38" style="70" customWidth="1"/>
    <col min="12278" max="12278" width="31.42578125" style="70" customWidth="1"/>
    <col min="12279" max="12279" width="21.42578125" style="70" customWidth="1"/>
    <col min="12280" max="12280" width="19" style="70" customWidth="1"/>
    <col min="12281" max="12281" width="14" style="70" customWidth="1"/>
    <col min="12282" max="12282" width="19.140625" style="70" customWidth="1"/>
    <col min="12283" max="12283" width="15.85546875" style="70" customWidth="1"/>
    <col min="12284" max="12285" width="11.42578125" style="70"/>
    <col min="12286" max="12286" width="12.85546875" style="70" customWidth="1"/>
    <col min="12287" max="12287" width="11.42578125" style="70" customWidth="1"/>
    <col min="12288" max="12288" width="14.42578125" style="70" customWidth="1"/>
    <col min="12289" max="12531" width="11.42578125" style="70"/>
    <col min="12532" max="12532" width="14.42578125" style="70" customWidth="1"/>
    <col min="12533" max="12533" width="38" style="70" customWidth="1"/>
    <col min="12534" max="12534" width="31.42578125" style="70" customWidth="1"/>
    <col min="12535" max="12535" width="21.42578125" style="70" customWidth="1"/>
    <col min="12536" max="12536" width="19" style="70" customWidth="1"/>
    <col min="12537" max="12537" width="14" style="70" customWidth="1"/>
    <col min="12538" max="12538" width="19.140625" style="70" customWidth="1"/>
    <col min="12539" max="12539" width="15.85546875" style="70" customWidth="1"/>
    <col min="12540" max="12541" width="11.42578125" style="70"/>
    <col min="12542" max="12542" width="12.85546875" style="70" customWidth="1"/>
    <col min="12543" max="12543" width="11.42578125" style="70" customWidth="1"/>
    <col min="12544" max="12544" width="14.42578125" style="70" customWidth="1"/>
    <col min="12545" max="12787" width="11.42578125" style="70"/>
    <col min="12788" max="12788" width="14.42578125" style="70" customWidth="1"/>
    <col min="12789" max="12789" width="38" style="70" customWidth="1"/>
    <col min="12790" max="12790" width="31.42578125" style="70" customWidth="1"/>
    <col min="12791" max="12791" width="21.42578125" style="70" customWidth="1"/>
    <col min="12792" max="12792" width="19" style="70" customWidth="1"/>
    <col min="12793" max="12793" width="14" style="70" customWidth="1"/>
    <col min="12794" max="12794" width="19.140625" style="70" customWidth="1"/>
    <col min="12795" max="12795" width="15.85546875" style="70" customWidth="1"/>
    <col min="12796" max="12797" width="11.42578125" style="70"/>
    <col min="12798" max="12798" width="12.85546875" style="70" customWidth="1"/>
    <col min="12799" max="12799" width="11.42578125" style="70" customWidth="1"/>
    <col min="12800" max="12800" width="14.42578125" style="70" customWidth="1"/>
    <col min="12801" max="13043" width="11.42578125" style="70"/>
    <col min="13044" max="13044" width="14.42578125" style="70" customWidth="1"/>
    <col min="13045" max="13045" width="38" style="70" customWidth="1"/>
    <col min="13046" max="13046" width="31.42578125" style="70" customWidth="1"/>
    <col min="13047" max="13047" width="21.42578125" style="70" customWidth="1"/>
    <col min="13048" max="13048" width="19" style="70" customWidth="1"/>
    <col min="13049" max="13049" width="14" style="70" customWidth="1"/>
    <col min="13050" max="13050" width="19.140625" style="70" customWidth="1"/>
    <col min="13051" max="13051" width="15.85546875" style="70" customWidth="1"/>
    <col min="13052" max="13053" width="11.42578125" style="70"/>
    <col min="13054" max="13054" width="12.85546875" style="70" customWidth="1"/>
    <col min="13055" max="13055" width="11.42578125" style="70" customWidth="1"/>
    <col min="13056" max="13056" width="14.42578125" style="70" customWidth="1"/>
    <col min="13057" max="13299" width="11.42578125" style="70"/>
    <col min="13300" max="13300" width="14.42578125" style="70" customWidth="1"/>
    <col min="13301" max="13301" width="38" style="70" customWidth="1"/>
    <col min="13302" max="13302" width="31.42578125" style="70" customWidth="1"/>
    <col min="13303" max="13303" width="21.42578125" style="70" customWidth="1"/>
    <col min="13304" max="13304" width="19" style="70" customWidth="1"/>
    <col min="13305" max="13305" width="14" style="70" customWidth="1"/>
    <col min="13306" max="13306" width="19.140625" style="70" customWidth="1"/>
    <col min="13307" max="13307" width="15.85546875" style="70" customWidth="1"/>
    <col min="13308" max="13309" width="11.42578125" style="70"/>
    <col min="13310" max="13310" width="12.85546875" style="70" customWidth="1"/>
    <col min="13311" max="13311" width="11.42578125" style="70" customWidth="1"/>
    <col min="13312" max="13312" width="14.42578125" style="70" customWidth="1"/>
    <col min="13313" max="13555" width="11.42578125" style="70"/>
    <col min="13556" max="13556" width="14.42578125" style="70" customWidth="1"/>
    <col min="13557" max="13557" width="38" style="70" customWidth="1"/>
    <col min="13558" max="13558" width="31.42578125" style="70" customWidth="1"/>
    <col min="13559" max="13559" width="21.42578125" style="70" customWidth="1"/>
    <col min="13560" max="13560" width="19" style="70" customWidth="1"/>
    <col min="13561" max="13561" width="14" style="70" customWidth="1"/>
    <col min="13562" max="13562" width="19.140625" style="70" customWidth="1"/>
    <col min="13563" max="13563" width="15.85546875" style="70" customWidth="1"/>
    <col min="13564" max="13565" width="11.42578125" style="70"/>
    <col min="13566" max="13566" width="12.85546875" style="70" customWidth="1"/>
    <col min="13567" max="13567" width="11.42578125" style="70" customWidth="1"/>
    <col min="13568" max="13568" width="14.42578125" style="70" customWidth="1"/>
    <col min="13569" max="13811" width="11.42578125" style="70"/>
    <col min="13812" max="13812" width="14.42578125" style="70" customWidth="1"/>
    <col min="13813" max="13813" width="38" style="70" customWidth="1"/>
    <col min="13814" max="13814" width="31.42578125" style="70" customWidth="1"/>
    <col min="13815" max="13815" width="21.42578125" style="70" customWidth="1"/>
    <col min="13816" max="13816" width="19" style="70" customWidth="1"/>
    <col min="13817" max="13817" width="14" style="70" customWidth="1"/>
    <col min="13818" max="13818" width="19.140625" style="70" customWidth="1"/>
    <col min="13819" max="13819" width="15.85546875" style="70" customWidth="1"/>
    <col min="13820" max="13821" width="11.42578125" style="70"/>
    <col min="13822" max="13822" width="12.85546875" style="70" customWidth="1"/>
    <col min="13823" max="13823" width="11.42578125" style="70" customWidth="1"/>
    <col min="13824" max="13824" width="14.42578125" style="70" customWidth="1"/>
    <col min="13825" max="14067" width="11.42578125" style="70"/>
    <col min="14068" max="14068" width="14.42578125" style="70" customWidth="1"/>
    <col min="14069" max="14069" width="38" style="70" customWidth="1"/>
    <col min="14070" max="14070" width="31.42578125" style="70" customWidth="1"/>
    <col min="14071" max="14071" width="21.42578125" style="70" customWidth="1"/>
    <col min="14072" max="14072" width="19" style="70" customWidth="1"/>
    <col min="14073" max="14073" width="14" style="70" customWidth="1"/>
    <col min="14074" max="14074" width="19.140625" style="70" customWidth="1"/>
    <col min="14075" max="14075" width="15.85546875" style="70" customWidth="1"/>
    <col min="14076" max="14077" width="11.42578125" style="70"/>
    <col min="14078" max="14078" width="12.85546875" style="70" customWidth="1"/>
    <col min="14079" max="14079" width="11.42578125" style="70" customWidth="1"/>
    <col min="14080" max="14080" width="14.42578125" style="70" customWidth="1"/>
    <col min="14081" max="14323" width="11.42578125" style="70"/>
    <col min="14324" max="14324" width="14.42578125" style="70" customWidth="1"/>
    <col min="14325" max="14325" width="38" style="70" customWidth="1"/>
    <col min="14326" max="14326" width="31.42578125" style="70" customWidth="1"/>
    <col min="14327" max="14327" width="21.42578125" style="70" customWidth="1"/>
    <col min="14328" max="14328" width="19" style="70" customWidth="1"/>
    <col min="14329" max="14329" width="14" style="70" customWidth="1"/>
    <col min="14330" max="14330" width="19.140625" style="70" customWidth="1"/>
    <col min="14331" max="14331" width="15.85546875" style="70" customWidth="1"/>
    <col min="14332" max="14333" width="11.42578125" style="70"/>
    <col min="14334" max="14334" width="12.85546875" style="70" customWidth="1"/>
    <col min="14335" max="14335" width="11.42578125" style="70" customWidth="1"/>
    <col min="14336" max="14336" width="14.42578125" style="70" customWidth="1"/>
    <col min="14337" max="14579" width="11.42578125" style="70"/>
    <col min="14580" max="14580" width="14.42578125" style="70" customWidth="1"/>
    <col min="14581" max="14581" width="38" style="70" customWidth="1"/>
    <col min="14582" max="14582" width="31.42578125" style="70" customWidth="1"/>
    <col min="14583" max="14583" width="21.42578125" style="70" customWidth="1"/>
    <col min="14584" max="14584" width="19" style="70" customWidth="1"/>
    <col min="14585" max="14585" width="14" style="70" customWidth="1"/>
    <col min="14586" max="14586" width="19.140625" style="70" customWidth="1"/>
    <col min="14587" max="14587" width="15.85546875" style="70" customWidth="1"/>
    <col min="14588" max="14589" width="11.42578125" style="70"/>
    <col min="14590" max="14590" width="12.85546875" style="70" customWidth="1"/>
    <col min="14591" max="14591" width="11.42578125" style="70" customWidth="1"/>
    <col min="14592" max="14592" width="14.42578125" style="70" customWidth="1"/>
    <col min="14593" max="14835" width="11.42578125" style="70"/>
    <col min="14836" max="14836" width="14.42578125" style="70" customWidth="1"/>
    <col min="14837" max="14837" width="38" style="70" customWidth="1"/>
    <col min="14838" max="14838" width="31.42578125" style="70" customWidth="1"/>
    <col min="14839" max="14839" width="21.42578125" style="70" customWidth="1"/>
    <col min="14840" max="14840" width="19" style="70" customWidth="1"/>
    <col min="14841" max="14841" width="14" style="70" customWidth="1"/>
    <col min="14842" max="14842" width="19.140625" style="70" customWidth="1"/>
    <col min="14843" max="14843" width="15.85546875" style="70" customWidth="1"/>
    <col min="14844" max="14845" width="11.42578125" style="70"/>
    <col min="14846" max="14846" width="12.85546875" style="70" customWidth="1"/>
    <col min="14847" max="14847" width="11.42578125" style="70" customWidth="1"/>
    <col min="14848" max="14848" width="14.42578125" style="70" customWidth="1"/>
    <col min="14849" max="15091" width="11.42578125" style="70"/>
    <col min="15092" max="15092" width="14.42578125" style="70" customWidth="1"/>
    <col min="15093" max="15093" width="38" style="70" customWidth="1"/>
    <col min="15094" max="15094" width="31.42578125" style="70" customWidth="1"/>
    <col min="15095" max="15095" width="21.42578125" style="70" customWidth="1"/>
    <col min="15096" max="15096" width="19" style="70" customWidth="1"/>
    <col min="15097" max="15097" width="14" style="70" customWidth="1"/>
    <col min="15098" max="15098" width="19.140625" style="70" customWidth="1"/>
    <col min="15099" max="15099" width="15.85546875" style="70" customWidth="1"/>
    <col min="15100" max="15101" width="11.42578125" style="70"/>
    <col min="15102" max="15102" width="12.85546875" style="70" customWidth="1"/>
    <col min="15103" max="15103" width="11.42578125" style="70" customWidth="1"/>
    <col min="15104" max="15104" width="14.42578125" style="70" customWidth="1"/>
    <col min="15105" max="15347" width="11.42578125" style="70"/>
    <col min="15348" max="15348" width="14.42578125" style="70" customWidth="1"/>
    <col min="15349" max="15349" width="38" style="70" customWidth="1"/>
    <col min="15350" max="15350" width="31.42578125" style="70" customWidth="1"/>
    <col min="15351" max="15351" width="21.42578125" style="70" customWidth="1"/>
    <col min="15352" max="15352" width="19" style="70" customWidth="1"/>
    <col min="15353" max="15353" width="14" style="70" customWidth="1"/>
    <col min="15354" max="15354" width="19.140625" style="70" customWidth="1"/>
    <col min="15355" max="15355" width="15.85546875" style="70" customWidth="1"/>
    <col min="15356" max="15357" width="11.42578125" style="70"/>
    <col min="15358" max="15358" width="12.85546875" style="70" customWidth="1"/>
    <col min="15359" max="15359" width="11.42578125" style="70" customWidth="1"/>
    <col min="15360" max="15360" width="14.42578125" style="70" customWidth="1"/>
    <col min="15361" max="15603" width="11.42578125" style="70"/>
    <col min="15604" max="15604" width="14.42578125" style="70" customWidth="1"/>
    <col min="15605" max="15605" width="38" style="70" customWidth="1"/>
    <col min="15606" max="15606" width="31.42578125" style="70" customWidth="1"/>
    <col min="15607" max="15607" width="21.42578125" style="70" customWidth="1"/>
    <col min="15608" max="15608" width="19" style="70" customWidth="1"/>
    <col min="15609" max="15609" width="14" style="70" customWidth="1"/>
    <col min="15610" max="15610" width="19.140625" style="70" customWidth="1"/>
    <col min="15611" max="15611" width="15.85546875" style="70" customWidth="1"/>
    <col min="15612" max="15613" width="11.42578125" style="70"/>
    <col min="15614" max="15614" width="12.85546875" style="70" customWidth="1"/>
    <col min="15615" max="15615" width="11.42578125" style="70" customWidth="1"/>
    <col min="15616" max="15616" width="14.42578125" style="70" customWidth="1"/>
    <col min="15617" max="15859" width="11.42578125" style="70"/>
    <col min="15860" max="15860" width="14.42578125" style="70" customWidth="1"/>
    <col min="15861" max="15861" width="38" style="70" customWidth="1"/>
    <col min="15862" max="15862" width="31.42578125" style="70" customWidth="1"/>
    <col min="15863" max="15863" width="21.42578125" style="70" customWidth="1"/>
    <col min="15864" max="15864" width="19" style="70" customWidth="1"/>
    <col min="15865" max="15865" width="14" style="70" customWidth="1"/>
    <col min="15866" max="15866" width="19.140625" style="70" customWidth="1"/>
    <col min="15867" max="15867" width="15.85546875" style="70" customWidth="1"/>
    <col min="15868" max="15869" width="11.42578125" style="70"/>
    <col min="15870" max="15870" width="12.85546875" style="70" customWidth="1"/>
    <col min="15871" max="15871" width="11.42578125" style="70" customWidth="1"/>
    <col min="15872" max="15872" width="14.42578125" style="70" customWidth="1"/>
    <col min="15873" max="16115" width="11.42578125" style="70"/>
    <col min="16116" max="16116" width="14.42578125" style="70" customWidth="1"/>
    <col min="16117" max="16117" width="38" style="70" customWidth="1"/>
    <col min="16118" max="16118" width="31.42578125" style="70" customWidth="1"/>
    <col min="16119" max="16119" width="21.42578125" style="70" customWidth="1"/>
    <col min="16120" max="16120" width="19" style="70" customWidth="1"/>
    <col min="16121" max="16121" width="14" style="70" customWidth="1"/>
    <col min="16122" max="16122" width="19.140625" style="70" customWidth="1"/>
    <col min="16123" max="16123" width="15.85546875" style="70" customWidth="1"/>
    <col min="16124" max="16125" width="11.42578125" style="70"/>
    <col min="16126" max="16126" width="12.85546875" style="70" customWidth="1"/>
    <col min="16127" max="16127" width="11.42578125" style="70" customWidth="1"/>
    <col min="16128" max="16128" width="14.42578125" style="70" customWidth="1"/>
    <col min="16129" max="16384" width="11.42578125" style="70"/>
  </cols>
  <sheetData>
    <row r="1" spans="1:19" s="67" customFormat="1" ht="76.5" customHeight="1" x14ac:dyDescent="0.25">
      <c r="A1" s="133" t="s">
        <v>17</v>
      </c>
      <c r="B1" s="133"/>
      <c r="C1" s="133"/>
      <c r="D1" s="133"/>
      <c r="E1" s="133"/>
      <c r="F1" s="133"/>
      <c r="G1" s="133"/>
      <c r="H1" s="133"/>
      <c r="I1" s="133"/>
      <c r="J1" s="133"/>
      <c r="K1" s="133"/>
      <c r="L1" s="133"/>
      <c r="M1" s="133"/>
      <c r="N1" s="133"/>
      <c r="O1" s="133"/>
      <c r="P1" s="134"/>
      <c r="Q1" s="87"/>
      <c r="R1" s="66"/>
      <c r="S1" s="66"/>
    </row>
    <row r="2" spans="1:19" s="67" customFormat="1" ht="21.95" customHeight="1" x14ac:dyDescent="0.25">
      <c r="A2" s="132" t="s">
        <v>18</v>
      </c>
      <c r="B2" s="132"/>
      <c r="C2" s="132"/>
      <c r="D2" s="132"/>
      <c r="E2" s="132"/>
      <c r="F2" s="132"/>
      <c r="G2" s="132"/>
      <c r="H2" s="132"/>
      <c r="I2" s="132"/>
      <c r="J2" s="132"/>
      <c r="K2" s="132"/>
      <c r="L2" s="132"/>
      <c r="M2" s="132"/>
      <c r="N2" s="132"/>
      <c r="O2" s="132"/>
      <c r="P2" s="132"/>
      <c r="Q2" s="88"/>
      <c r="R2" s="66"/>
      <c r="S2" s="66"/>
    </row>
    <row r="3" spans="1:19" s="67" customFormat="1" ht="72.75" customHeight="1" x14ac:dyDescent="0.25">
      <c r="A3" s="63" t="s">
        <v>19</v>
      </c>
      <c r="B3" s="63" t="s">
        <v>20</v>
      </c>
      <c r="C3" s="62" t="s">
        <v>21</v>
      </c>
      <c r="D3" s="62" t="s">
        <v>22</v>
      </c>
      <c r="E3" s="62" t="s">
        <v>23</v>
      </c>
      <c r="F3" s="62" t="s">
        <v>24</v>
      </c>
      <c r="G3" s="62" t="s">
        <v>25</v>
      </c>
      <c r="H3" s="62" t="s">
        <v>26</v>
      </c>
      <c r="I3" s="63" t="s">
        <v>27</v>
      </c>
      <c r="J3" s="63" t="s">
        <v>28</v>
      </c>
      <c r="K3" s="63" t="s">
        <v>29</v>
      </c>
      <c r="L3" s="63" t="s">
        <v>30</v>
      </c>
      <c r="M3" s="63" t="s">
        <v>31</v>
      </c>
      <c r="N3" s="63" t="s">
        <v>32</v>
      </c>
      <c r="O3" s="63" t="s">
        <v>33</v>
      </c>
      <c r="P3" s="63" t="s">
        <v>34</v>
      </c>
      <c r="Q3" s="87"/>
      <c r="R3" s="66"/>
      <c r="S3" s="66"/>
    </row>
    <row r="4" spans="1:19" s="73" customFormat="1" ht="261" customHeight="1" x14ac:dyDescent="0.25">
      <c r="A4" s="135" t="s">
        <v>35</v>
      </c>
      <c r="B4" s="103" t="s">
        <v>36</v>
      </c>
      <c r="C4" s="125">
        <v>1</v>
      </c>
      <c r="D4" s="125" t="s">
        <v>37</v>
      </c>
      <c r="E4" s="125" t="s">
        <v>37</v>
      </c>
      <c r="F4" s="125" t="s">
        <v>38</v>
      </c>
      <c r="G4" s="125" t="s">
        <v>39</v>
      </c>
      <c r="H4" s="125" t="s">
        <v>40</v>
      </c>
      <c r="I4" s="104">
        <v>43466</v>
      </c>
      <c r="J4" s="104">
        <v>43496</v>
      </c>
      <c r="K4" s="104">
        <v>43496</v>
      </c>
      <c r="L4" s="106">
        <v>1</v>
      </c>
      <c r="M4" s="103" t="s">
        <v>41</v>
      </c>
      <c r="N4" s="103" t="s">
        <v>42</v>
      </c>
      <c r="O4" s="103" t="s">
        <v>43</v>
      </c>
      <c r="P4" s="103" t="s">
        <v>44</v>
      </c>
      <c r="Q4" s="94"/>
      <c r="R4" s="68"/>
    </row>
    <row r="5" spans="1:19" s="88" customFormat="1" ht="409.5" customHeight="1" x14ac:dyDescent="0.25">
      <c r="A5" s="136"/>
      <c r="B5" s="103" t="s">
        <v>45</v>
      </c>
      <c r="C5" s="105">
        <v>1</v>
      </c>
      <c r="D5" s="125" t="s">
        <v>37</v>
      </c>
      <c r="E5" s="125" t="s">
        <v>37</v>
      </c>
      <c r="F5" s="125" t="s">
        <v>46</v>
      </c>
      <c r="G5" s="125" t="s">
        <v>47</v>
      </c>
      <c r="H5" s="125" t="s">
        <v>40</v>
      </c>
      <c r="I5" s="104">
        <v>43466</v>
      </c>
      <c r="J5" s="104">
        <v>43496</v>
      </c>
      <c r="K5" s="104">
        <v>43830</v>
      </c>
      <c r="L5" s="106">
        <v>0.91</v>
      </c>
      <c r="M5" s="103" t="s">
        <v>48</v>
      </c>
      <c r="N5" s="103" t="s">
        <v>49</v>
      </c>
      <c r="O5" s="107" t="s">
        <v>380</v>
      </c>
      <c r="P5" s="103" t="s">
        <v>381</v>
      </c>
      <c r="Q5" s="94"/>
      <c r="R5" s="94"/>
    </row>
    <row r="6" spans="1:19" s="73" customFormat="1" ht="274.5" customHeight="1" x14ac:dyDescent="0.25">
      <c r="A6" s="122" t="s">
        <v>50</v>
      </c>
      <c r="B6" s="103" t="s">
        <v>51</v>
      </c>
      <c r="C6" s="105">
        <v>1</v>
      </c>
      <c r="D6" s="125" t="s">
        <v>37</v>
      </c>
      <c r="E6" s="125" t="s">
        <v>37</v>
      </c>
      <c r="F6" s="125" t="s">
        <v>52</v>
      </c>
      <c r="G6" s="125" t="s">
        <v>47</v>
      </c>
      <c r="H6" s="125" t="s">
        <v>40</v>
      </c>
      <c r="I6" s="104">
        <v>43497</v>
      </c>
      <c r="J6" s="104">
        <v>43585</v>
      </c>
      <c r="K6" s="104">
        <v>43555</v>
      </c>
      <c r="L6" s="106">
        <v>1</v>
      </c>
      <c r="M6" s="103" t="s">
        <v>53</v>
      </c>
      <c r="N6" s="103" t="s">
        <v>54</v>
      </c>
      <c r="O6" s="103" t="s">
        <v>367</v>
      </c>
      <c r="P6" s="103" t="s">
        <v>44</v>
      </c>
      <c r="Q6" s="88"/>
    </row>
    <row r="7" spans="1:19" s="73" customFormat="1" ht="314.25" customHeight="1" x14ac:dyDescent="0.25">
      <c r="A7" s="103" t="s">
        <v>55</v>
      </c>
      <c r="B7" s="103" t="s">
        <v>56</v>
      </c>
      <c r="C7" s="125">
        <v>5</v>
      </c>
      <c r="D7" s="125" t="s">
        <v>37</v>
      </c>
      <c r="E7" s="125" t="s">
        <v>37</v>
      </c>
      <c r="F7" s="125" t="s">
        <v>57</v>
      </c>
      <c r="G7" s="125" t="s">
        <v>47</v>
      </c>
      <c r="H7" s="125" t="s">
        <v>40</v>
      </c>
      <c r="I7" s="104">
        <v>43497</v>
      </c>
      <c r="J7" s="104">
        <v>43830</v>
      </c>
      <c r="K7" s="104">
        <v>43830</v>
      </c>
      <c r="L7" s="108">
        <v>0.1363</v>
      </c>
      <c r="M7" s="119" t="s">
        <v>58</v>
      </c>
      <c r="N7" s="119" t="s">
        <v>59</v>
      </c>
      <c r="O7" s="119" t="s">
        <v>60</v>
      </c>
      <c r="P7" s="103" t="s">
        <v>61</v>
      </c>
      <c r="Q7" s="98"/>
      <c r="S7" s="96"/>
    </row>
    <row r="8" spans="1:19" ht="24" customHeight="1" x14ac:dyDescent="0.25">
      <c r="L8" s="97">
        <f>AVERAGE(L4:L7)</f>
        <v>0.761575</v>
      </c>
    </row>
    <row r="9" spans="1:19" ht="54" customHeight="1" x14ac:dyDescent="0.2">
      <c r="L9" s="77"/>
      <c r="M9" s="95"/>
    </row>
    <row r="10" spans="1:19" ht="54" customHeight="1" x14ac:dyDescent="0.25">
      <c r="M10" s="81"/>
    </row>
    <row r="11" spans="1:19" ht="54" customHeight="1" x14ac:dyDescent="0.25"/>
    <row r="12" spans="1:19" ht="54" customHeight="1" x14ac:dyDescent="0.25"/>
    <row r="13" spans="1:19" ht="54" customHeight="1" x14ac:dyDescent="0.25"/>
    <row r="14" spans="1:19" ht="54" customHeight="1" x14ac:dyDescent="0.25"/>
    <row r="15" spans="1:19" ht="54" customHeight="1" x14ac:dyDescent="0.25"/>
    <row r="16" spans="1:19" ht="24" customHeight="1" x14ac:dyDescent="0.25">
      <c r="N16" s="71"/>
      <c r="Q16" s="86"/>
      <c r="R16" s="72"/>
      <c r="S16" s="72"/>
    </row>
    <row r="17" ht="54" customHeight="1" x14ac:dyDescent="0.25"/>
    <row r="18" ht="54" customHeight="1" x14ac:dyDescent="0.25"/>
    <row r="19" ht="54" customHeight="1" x14ac:dyDescent="0.25"/>
    <row r="20" ht="54" customHeight="1" x14ac:dyDescent="0.25"/>
    <row r="21" ht="54" customHeight="1" x14ac:dyDescent="0.25"/>
    <row r="22" ht="54" customHeight="1" x14ac:dyDescent="0.25"/>
    <row r="23" ht="54" customHeight="1" x14ac:dyDescent="0.25"/>
    <row r="24" ht="54" customHeight="1" x14ac:dyDescent="0.25"/>
    <row r="25" ht="23.25" customHeight="1" x14ac:dyDescent="0.25"/>
    <row r="26" ht="23.25" customHeight="1" x14ac:dyDescent="0.25"/>
    <row r="27" ht="23.25" customHeight="1" x14ac:dyDescent="0.25"/>
    <row r="30" ht="14.1" customHeight="1" x14ac:dyDescent="0.25"/>
  </sheetData>
  <sheetProtection formatCells="0" formatColumns="0" formatRows="0" insertColumns="0" insertRows="0" insertHyperlinks="0" deleteColumns="0" deleteRows="0" sort="0" autoFilter="0" pivotTables="0"/>
  <autoFilter ref="A3:P3" xr:uid="{00000000-0009-0000-0000-000001000000}"/>
  <mergeCells count="3">
    <mergeCell ref="A2:P2"/>
    <mergeCell ref="A1:P1"/>
    <mergeCell ref="A4:A5"/>
  </mergeCells>
  <printOptions horizontalCentered="1"/>
  <pageMargins left="0.19685039370078741" right="0.19685039370078741" top="0.39370078740157483" bottom="0.51181102362204722" header="0.31496062992125984" footer="0.31496062992125984"/>
  <pageSetup paperSize="5" scale="36"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6"/>
  <sheetViews>
    <sheetView showGridLines="0" zoomScale="80" zoomScaleNormal="80" workbookViewId="0">
      <pane ySplit="3" topLeftCell="A4" activePane="bottomLeft" state="frozen"/>
      <selection activeCell="H4" sqref="H4"/>
      <selection pane="bottomLeft" sqref="A1:P1"/>
    </sheetView>
  </sheetViews>
  <sheetFormatPr baseColWidth="10" defaultColWidth="11.42578125" defaultRowHeight="12.75" x14ac:dyDescent="0.25"/>
  <cols>
    <col min="1" max="1" width="23.28515625" style="70" customWidth="1"/>
    <col min="2" max="2" width="24.5703125" style="70" customWidth="1"/>
    <col min="3" max="3" width="10.28515625" style="64" customWidth="1"/>
    <col min="4" max="4" width="17.140625" style="64" customWidth="1"/>
    <col min="5" max="5" width="17.85546875" style="64" customWidth="1"/>
    <col min="6" max="6" width="16.28515625" style="64" customWidth="1"/>
    <col min="7" max="7" width="16.42578125" style="64" customWidth="1"/>
    <col min="8" max="8" width="17.42578125" style="64" customWidth="1"/>
    <col min="9" max="9" width="18.85546875" style="75" customWidth="1"/>
    <col min="10" max="10" width="18.42578125" style="75" customWidth="1"/>
    <col min="11" max="11" width="17.42578125" style="75" customWidth="1"/>
    <col min="12" max="12" width="15.42578125" style="75" customWidth="1"/>
    <col min="13" max="13" width="34.5703125" style="70" customWidth="1"/>
    <col min="14" max="14" width="37.140625" style="73" customWidth="1"/>
    <col min="15" max="15" width="36" style="70" customWidth="1"/>
    <col min="16" max="16" width="31.140625" style="74" customWidth="1"/>
    <col min="17" max="17" width="16.7109375" style="87" customWidth="1"/>
    <col min="18" max="18" width="12.42578125" style="69" bestFit="1" customWidth="1"/>
    <col min="19" max="19" width="11.42578125" style="69"/>
    <col min="20" max="243" width="11.42578125" style="70"/>
    <col min="244" max="244" width="14.42578125" style="70" customWidth="1"/>
    <col min="245" max="245" width="38" style="70" customWidth="1"/>
    <col min="246" max="246" width="31.42578125" style="70" customWidth="1"/>
    <col min="247" max="247" width="21.42578125" style="70" customWidth="1"/>
    <col min="248" max="248" width="19" style="70" customWidth="1"/>
    <col min="249" max="249" width="14" style="70" customWidth="1"/>
    <col min="250" max="250" width="19.140625" style="70" customWidth="1"/>
    <col min="251" max="251" width="15.85546875" style="70" customWidth="1"/>
    <col min="252" max="253" width="11.42578125" style="70"/>
    <col min="254" max="254" width="12.85546875" style="70" customWidth="1"/>
    <col min="255" max="255" width="11.42578125" style="70" customWidth="1"/>
    <col min="256" max="256" width="14.42578125" style="70" customWidth="1"/>
    <col min="257" max="499" width="11.42578125" style="70"/>
    <col min="500" max="500" width="14.42578125" style="70" customWidth="1"/>
    <col min="501" max="501" width="38" style="70" customWidth="1"/>
    <col min="502" max="502" width="31.42578125" style="70" customWidth="1"/>
    <col min="503" max="503" width="21.42578125" style="70" customWidth="1"/>
    <col min="504" max="504" width="19" style="70" customWidth="1"/>
    <col min="505" max="505" width="14" style="70" customWidth="1"/>
    <col min="506" max="506" width="19.140625" style="70" customWidth="1"/>
    <col min="507" max="507" width="15.85546875" style="70" customWidth="1"/>
    <col min="508" max="509" width="11.42578125" style="70"/>
    <col min="510" max="510" width="12.85546875" style="70" customWidth="1"/>
    <col min="511" max="511" width="11.42578125" style="70" customWidth="1"/>
    <col min="512" max="512" width="14.42578125" style="70" customWidth="1"/>
    <col min="513" max="755" width="11.42578125" style="70"/>
    <col min="756" max="756" width="14.42578125" style="70" customWidth="1"/>
    <col min="757" max="757" width="38" style="70" customWidth="1"/>
    <col min="758" max="758" width="31.42578125" style="70" customWidth="1"/>
    <col min="759" max="759" width="21.42578125" style="70" customWidth="1"/>
    <col min="760" max="760" width="19" style="70" customWidth="1"/>
    <col min="761" max="761" width="14" style="70" customWidth="1"/>
    <col min="762" max="762" width="19.140625" style="70" customWidth="1"/>
    <col min="763" max="763" width="15.85546875" style="70" customWidth="1"/>
    <col min="764" max="765" width="11.42578125" style="70"/>
    <col min="766" max="766" width="12.85546875" style="70" customWidth="1"/>
    <col min="767" max="767" width="11.42578125" style="70" customWidth="1"/>
    <col min="768" max="768" width="14.42578125" style="70" customWidth="1"/>
    <col min="769" max="1011" width="11.42578125" style="70"/>
    <col min="1012" max="1012" width="14.42578125" style="70" customWidth="1"/>
    <col min="1013" max="1013" width="38" style="70" customWidth="1"/>
    <col min="1014" max="1014" width="31.42578125" style="70" customWidth="1"/>
    <col min="1015" max="1015" width="21.42578125" style="70" customWidth="1"/>
    <col min="1016" max="1016" width="19" style="70" customWidth="1"/>
    <col min="1017" max="1017" width="14" style="70" customWidth="1"/>
    <col min="1018" max="1018" width="19.140625" style="70" customWidth="1"/>
    <col min="1019" max="1019" width="15.85546875" style="70" customWidth="1"/>
    <col min="1020" max="1021" width="11.42578125" style="70"/>
    <col min="1022" max="1022" width="12.85546875" style="70" customWidth="1"/>
    <col min="1023" max="1023" width="11.42578125" style="70" customWidth="1"/>
    <col min="1024" max="1024" width="14.42578125" style="70" customWidth="1"/>
    <col min="1025" max="1267" width="11.42578125" style="70"/>
    <col min="1268" max="1268" width="14.42578125" style="70" customWidth="1"/>
    <col min="1269" max="1269" width="38" style="70" customWidth="1"/>
    <col min="1270" max="1270" width="31.42578125" style="70" customWidth="1"/>
    <col min="1271" max="1271" width="21.42578125" style="70" customWidth="1"/>
    <col min="1272" max="1272" width="19" style="70" customWidth="1"/>
    <col min="1273" max="1273" width="14" style="70" customWidth="1"/>
    <col min="1274" max="1274" width="19.140625" style="70" customWidth="1"/>
    <col min="1275" max="1275" width="15.85546875" style="70" customWidth="1"/>
    <col min="1276" max="1277" width="11.42578125" style="70"/>
    <col min="1278" max="1278" width="12.85546875" style="70" customWidth="1"/>
    <col min="1279" max="1279" width="11.42578125" style="70" customWidth="1"/>
    <col min="1280" max="1280" width="14.42578125" style="70" customWidth="1"/>
    <col min="1281" max="1523" width="11.42578125" style="70"/>
    <col min="1524" max="1524" width="14.42578125" style="70" customWidth="1"/>
    <col min="1525" max="1525" width="38" style="70" customWidth="1"/>
    <col min="1526" max="1526" width="31.42578125" style="70" customWidth="1"/>
    <col min="1527" max="1527" width="21.42578125" style="70" customWidth="1"/>
    <col min="1528" max="1528" width="19" style="70" customWidth="1"/>
    <col min="1529" max="1529" width="14" style="70" customWidth="1"/>
    <col min="1530" max="1530" width="19.140625" style="70" customWidth="1"/>
    <col min="1531" max="1531" width="15.85546875" style="70" customWidth="1"/>
    <col min="1532" max="1533" width="11.42578125" style="70"/>
    <col min="1534" max="1534" width="12.85546875" style="70" customWidth="1"/>
    <col min="1535" max="1535" width="11.42578125" style="70" customWidth="1"/>
    <col min="1536" max="1536" width="14.42578125" style="70" customWidth="1"/>
    <col min="1537" max="1779" width="11.42578125" style="70"/>
    <col min="1780" max="1780" width="14.42578125" style="70" customWidth="1"/>
    <col min="1781" max="1781" width="38" style="70" customWidth="1"/>
    <col min="1782" max="1782" width="31.42578125" style="70" customWidth="1"/>
    <col min="1783" max="1783" width="21.42578125" style="70" customWidth="1"/>
    <col min="1784" max="1784" width="19" style="70" customWidth="1"/>
    <col min="1785" max="1785" width="14" style="70" customWidth="1"/>
    <col min="1786" max="1786" width="19.140625" style="70" customWidth="1"/>
    <col min="1787" max="1787" width="15.85546875" style="70" customWidth="1"/>
    <col min="1788" max="1789" width="11.42578125" style="70"/>
    <col min="1790" max="1790" width="12.85546875" style="70" customWidth="1"/>
    <col min="1791" max="1791" width="11.42578125" style="70" customWidth="1"/>
    <col min="1792" max="1792" width="14.42578125" style="70" customWidth="1"/>
    <col min="1793" max="2035" width="11.42578125" style="70"/>
    <col min="2036" max="2036" width="14.42578125" style="70" customWidth="1"/>
    <col min="2037" max="2037" width="38" style="70" customWidth="1"/>
    <col min="2038" max="2038" width="31.42578125" style="70" customWidth="1"/>
    <col min="2039" max="2039" width="21.42578125" style="70" customWidth="1"/>
    <col min="2040" max="2040" width="19" style="70" customWidth="1"/>
    <col min="2041" max="2041" width="14" style="70" customWidth="1"/>
    <col min="2042" max="2042" width="19.140625" style="70" customWidth="1"/>
    <col min="2043" max="2043" width="15.85546875" style="70" customWidth="1"/>
    <col min="2044" max="2045" width="11.42578125" style="70"/>
    <col min="2046" max="2046" width="12.85546875" style="70" customWidth="1"/>
    <col min="2047" max="2047" width="11.42578125" style="70" customWidth="1"/>
    <col min="2048" max="2048" width="14.42578125" style="70" customWidth="1"/>
    <col min="2049" max="2291" width="11.42578125" style="70"/>
    <col min="2292" max="2292" width="14.42578125" style="70" customWidth="1"/>
    <col min="2293" max="2293" width="38" style="70" customWidth="1"/>
    <col min="2294" max="2294" width="31.42578125" style="70" customWidth="1"/>
    <col min="2295" max="2295" width="21.42578125" style="70" customWidth="1"/>
    <col min="2296" max="2296" width="19" style="70" customWidth="1"/>
    <col min="2297" max="2297" width="14" style="70" customWidth="1"/>
    <col min="2298" max="2298" width="19.140625" style="70" customWidth="1"/>
    <col min="2299" max="2299" width="15.85546875" style="70" customWidth="1"/>
    <col min="2300" max="2301" width="11.42578125" style="70"/>
    <col min="2302" max="2302" width="12.85546875" style="70" customWidth="1"/>
    <col min="2303" max="2303" width="11.42578125" style="70" customWidth="1"/>
    <col min="2304" max="2304" width="14.42578125" style="70" customWidth="1"/>
    <col min="2305" max="2547" width="11.42578125" style="70"/>
    <col min="2548" max="2548" width="14.42578125" style="70" customWidth="1"/>
    <col min="2549" max="2549" width="38" style="70" customWidth="1"/>
    <col min="2550" max="2550" width="31.42578125" style="70" customWidth="1"/>
    <col min="2551" max="2551" width="21.42578125" style="70" customWidth="1"/>
    <col min="2552" max="2552" width="19" style="70" customWidth="1"/>
    <col min="2553" max="2553" width="14" style="70" customWidth="1"/>
    <col min="2554" max="2554" width="19.140625" style="70" customWidth="1"/>
    <col min="2555" max="2555" width="15.85546875" style="70" customWidth="1"/>
    <col min="2556" max="2557" width="11.42578125" style="70"/>
    <col min="2558" max="2558" width="12.85546875" style="70" customWidth="1"/>
    <col min="2559" max="2559" width="11.42578125" style="70" customWidth="1"/>
    <col min="2560" max="2560" width="14.42578125" style="70" customWidth="1"/>
    <col min="2561" max="2803" width="11.42578125" style="70"/>
    <col min="2804" max="2804" width="14.42578125" style="70" customWidth="1"/>
    <col min="2805" max="2805" width="38" style="70" customWidth="1"/>
    <col min="2806" max="2806" width="31.42578125" style="70" customWidth="1"/>
    <col min="2807" max="2807" width="21.42578125" style="70" customWidth="1"/>
    <col min="2808" max="2808" width="19" style="70" customWidth="1"/>
    <col min="2809" max="2809" width="14" style="70" customWidth="1"/>
    <col min="2810" max="2810" width="19.140625" style="70" customWidth="1"/>
    <col min="2811" max="2811" width="15.85546875" style="70" customWidth="1"/>
    <col min="2812" max="2813" width="11.42578125" style="70"/>
    <col min="2814" max="2814" width="12.85546875" style="70" customWidth="1"/>
    <col min="2815" max="2815" width="11.42578125" style="70" customWidth="1"/>
    <col min="2816" max="2816" width="14.42578125" style="70" customWidth="1"/>
    <col min="2817" max="3059" width="11.42578125" style="70"/>
    <col min="3060" max="3060" width="14.42578125" style="70" customWidth="1"/>
    <col min="3061" max="3061" width="38" style="70" customWidth="1"/>
    <col min="3062" max="3062" width="31.42578125" style="70" customWidth="1"/>
    <col min="3063" max="3063" width="21.42578125" style="70" customWidth="1"/>
    <col min="3064" max="3064" width="19" style="70" customWidth="1"/>
    <col min="3065" max="3065" width="14" style="70" customWidth="1"/>
    <col min="3066" max="3066" width="19.140625" style="70" customWidth="1"/>
    <col min="3067" max="3067" width="15.85546875" style="70" customWidth="1"/>
    <col min="3068" max="3069" width="11.42578125" style="70"/>
    <col min="3070" max="3070" width="12.85546875" style="70" customWidth="1"/>
    <col min="3071" max="3071" width="11.42578125" style="70" customWidth="1"/>
    <col min="3072" max="3072" width="14.42578125" style="70" customWidth="1"/>
    <col min="3073" max="3315" width="11.42578125" style="70"/>
    <col min="3316" max="3316" width="14.42578125" style="70" customWidth="1"/>
    <col min="3317" max="3317" width="38" style="70" customWidth="1"/>
    <col min="3318" max="3318" width="31.42578125" style="70" customWidth="1"/>
    <col min="3319" max="3319" width="21.42578125" style="70" customWidth="1"/>
    <col min="3320" max="3320" width="19" style="70" customWidth="1"/>
    <col min="3321" max="3321" width="14" style="70" customWidth="1"/>
    <col min="3322" max="3322" width="19.140625" style="70" customWidth="1"/>
    <col min="3323" max="3323" width="15.85546875" style="70" customWidth="1"/>
    <col min="3324" max="3325" width="11.42578125" style="70"/>
    <col min="3326" max="3326" width="12.85546875" style="70" customWidth="1"/>
    <col min="3327" max="3327" width="11.42578125" style="70" customWidth="1"/>
    <col min="3328" max="3328" width="14.42578125" style="70" customWidth="1"/>
    <col min="3329" max="3571" width="11.42578125" style="70"/>
    <col min="3572" max="3572" width="14.42578125" style="70" customWidth="1"/>
    <col min="3573" max="3573" width="38" style="70" customWidth="1"/>
    <col min="3574" max="3574" width="31.42578125" style="70" customWidth="1"/>
    <col min="3575" max="3575" width="21.42578125" style="70" customWidth="1"/>
    <col min="3576" max="3576" width="19" style="70" customWidth="1"/>
    <col min="3577" max="3577" width="14" style="70" customWidth="1"/>
    <col min="3578" max="3578" width="19.140625" style="70" customWidth="1"/>
    <col min="3579" max="3579" width="15.85546875" style="70" customWidth="1"/>
    <col min="3580" max="3581" width="11.42578125" style="70"/>
    <col min="3582" max="3582" width="12.85546875" style="70" customWidth="1"/>
    <col min="3583" max="3583" width="11.42578125" style="70" customWidth="1"/>
    <col min="3584" max="3584" width="14.42578125" style="70" customWidth="1"/>
    <col min="3585" max="3827" width="11.42578125" style="70"/>
    <col min="3828" max="3828" width="14.42578125" style="70" customWidth="1"/>
    <col min="3829" max="3829" width="38" style="70" customWidth="1"/>
    <col min="3830" max="3830" width="31.42578125" style="70" customWidth="1"/>
    <col min="3831" max="3831" width="21.42578125" style="70" customWidth="1"/>
    <col min="3832" max="3832" width="19" style="70" customWidth="1"/>
    <col min="3833" max="3833" width="14" style="70" customWidth="1"/>
    <col min="3834" max="3834" width="19.140625" style="70" customWidth="1"/>
    <col min="3835" max="3835" width="15.85546875" style="70" customWidth="1"/>
    <col min="3836" max="3837" width="11.42578125" style="70"/>
    <col min="3838" max="3838" width="12.85546875" style="70" customWidth="1"/>
    <col min="3839" max="3839" width="11.42578125" style="70" customWidth="1"/>
    <col min="3840" max="3840" width="14.42578125" style="70" customWidth="1"/>
    <col min="3841" max="4083" width="11.42578125" style="70"/>
    <col min="4084" max="4084" width="14.42578125" style="70" customWidth="1"/>
    <col min="4085" max="4085" width="38" style="70" customWidth="1"/>
    <col min="4086" max="4086" width="31.42578125" style="70" customWidth="1"/>
    <col min="4087" max="4087" width="21.42578125" style="70" customWidth="1"/>
    <col min="4088" max="4088" width="19" style="70" customWidth="1"/>
    <col min="4089" max="4089" width="14" style="70" customWidth="1"/>
    <col min="4090" max="4090" width="19.140625" style="70" customWidth="1"/>
    <col min="4091" max="4091" width="15.85546875" style="70" customWidth="1"/>
    <col min="4092" max="4093" width="11.42578125" style="70"/>
    <col min="4094" max="4094" width="12.85546875" style="70" customWidth="1"/>
    <col min="4095" max="4095" width="11.42578125" style="70" customWidth="1"/>
    <col min="4096" max="4096" width="14.42578125" style="70" customWidth="1"/>
    <col min="4097" max="4339" width="11.42578125" style="70"/>
    <col min="4340" max="4340" width="14.42578125" style="70" customWidth="1"/>
    <col min="4341" max="4341" width="38" style="70" customWidth="1"/>
    <col min="4342" max="4342" width="31.42578125" style="70" customWidth="1"/>
    <col min="4343" max="4343" width="21.42578125" style="70" customWidth="1"/>
    <col min="4344" max="4344" width="19" style="70" customWidth="1"/>
    <col min="4345" max="4345" width="14" style="70" customWidth="1"/>
    <col min="4346" max="4346" width="19.140625" style="70" customWidth="1"/>
    <col min="4347" max="4347" width="15.85546875" style="70" customWidth="1"/>
    <col min="4348" max="4349" width="11.42578125" style="70"/>
    <col min="4350" max="4350" width="12.85546875" style="70" customWidth="1"/>
    <col min="4351" max="4351" width="11.42578125" style="70" customWidth="1"/>
    <col min="4352" max="4352" width="14.42578125" style="70" customWidth="1"/>
    <col min="4353" max="4595" width="11.42578125" style="70"/>
    <col min="4596" max="4596" width="14.42578125" style="70" customWidth="1"/>
    <col min="4597" max="4597" width="38" style="70" customWidth="1"/>
    <col min="4598" max="4598" width="31.42578125" style="70" customWidth="1"/>
    <col min="4599" max="4599" width="21.42578125" style="70" customWidth="1"/>
    <col min="4600" max="4600" width="19" style="70" customWidth="1"/>
    <col min="4601" max="4601" width="14" style="70" customWidth="1"/>
    <col min="4602" max="4602" width="19.140625" style="70" customWidth="1"/>
    <col min="4603" max="4603" width="15.85546875" style="70" customWidth="1"/>
    <col min="4604" max="4605" width="11.42578125" style="70"/>
    <col min="4606" max="4606" width="12.85546875" style="70" customWidth="1"/>
    <col min="4607" max="4607" width="11.42578125" style="70" customWidth="1"/>
    <col min="4608" max="4608" width="14.42578125" style="70" customWidth="1"/>
    <col min="4609" max="4851" width="11.42578125" style="70"/>
    <col min="4852" max="4852" width="14.42578125" style="70" customWidth="1"/>
    <col min="4853" max="4853" width="38" style="70" customWidth="1"/>
    <col min="4854" max="4854" width="31.42578125" style="70" customWidth="1"/>
    <col min="4855" max="4855" width="21.42578125" style="70" customWidth="1"/>
    <col min="4856" max="4856" width="19" style="70" customWidth="1"/>
    <col min="4857" max="4857" width="14" style="70" customWidth="1"/>
    <col min="4858" max="4858" width="19.140625" style="70" customWidth="1"/>
    <col min="4859" max="4859" width="15.85546875" style="70" customWidth="1"/>
    <col min="4860" max="4861" width="11.42578125" style="70"/>
    <col min="4862" max="4862" width="12.85546875" style="70" customWidth="1"/>
    <col min="4863" max="4863" width="11.42578125" style="70" customWidth="1"/>
    <col min="4864" max="4864" width="14.42578125" style="70" customWidth="1"/>
    <col min="4865" max="5107" width="11.42578125" style="70"/>
    <col min="5108" max="5108" width="14.42578125" style="70" customWidth="1"/>
    <col min="5109" max="5109" width="38" style="70" customWidth="1"/>
    <col min="5110" max="5110" width="31.42578125" style="70" customWidth="1"/>
    <col min="5111" max="5111" width="21.42578125" style="70" customWidth="1"/>
    <col min="5112" max="5112" width="19" style="70" customWidth="1"/>
    <col min="5113" max="5113" width="14" style="70" customWidth="1"/>
    <col min="5114" max="5114" width="19.140625" style="70" customWidth="1"/>
    <col min="5115" max="5115" width="15.85546875" style="70" customWidth="1"/>
    <col min="5116" max="5117" width="11.42578125" style="70"/>
    <col min="5118" max="5118" width="12.85546875" style="70" customWidth="1"/>
    <col min="5119" max="5119" width="11.42578125" style="70" customWidth="1"/>
    <col min="5120" max="5120" width="14.42578125" style="70" customWidth="1"/>
    <col min="5121" max="5363" width="11.42578125" style="70"/>
    <col min="5364" max="5364" width="14.42578125" style="70" customWidth="1"/>
    <col min="5365" max="5365" width="38" style="70" customWidth="1"/>
    <col min="5366" max="5366" width="31.42578125" style="70" customWidth="1"/>
    <col min="5367" max="5367" width="21.42578125" style="70" customWidth="1"/>
    <col min="5368" max="5368" width="19" style="70" customWidth="1"/>
    <col min="5369" max="5369" width="14" style="70" customWidth="1"/>
    <col min="5370" max="5370" width="19.140625" style="70" customWidth="1"/>
    <col min="5371" max="5371" width="15.85546875" style="70" customWidth="1"/>
    <col min="5372" max="5373" width="11.42578125" style="70"/>
    <col min="5374" max="5374" width="12.85546875" style="70" customWidth="1"/>
    <col min="5375" max="5375" width="11.42578125" style="70" customWidth="1"/>
    <col min="5376" max="5376" width="14.42578125" style="70" customWidth="1"/>
    <col min="5377" max="5619" width="11.42578125" style="70"/>
    <col min="5620" max="5620" width="14.42578125" style="70" customWidth="1"/>
    <col min="5621" max="5621" width="38" style="70" customWidth="1"/>
    <col min="5622" max="5622" width="31.42578125" style="70" customWidth="1"/>
    <col min="5623" max="5623" width="21.42578125" style="70" customWidth="1"/>
    <col min="5624" max="5624" width="19" style="70" customWidth="1"/>
    <col min="5625" max="5625" width="14" style="70" customWidth="1"/>
    <col min="5626" max="5626" width="19.140625" style="70" customWidth="1"/>
    <col min="5627" max="5627" width="15.85546875" style="70" customWidth="1"/>
    <col min="5628" max="5629" width="11.42578125" style="70"/>
    <col min="5630" max="5630" width="12.85546875" style="70" customWidth="1"/>
    <col min="5631" max="5631" width="11.42578125" style="70" customWidth="1"/>
    <col min="5632" max="5632" width="14.42578125" style="70" customWidth="1"/>
    <col min="5633" max="5875" width="11.42578125" style="70"/>
    <col min="5876" max="5876" width="14.42578125" style="70" customWidth="1"/>
    <col min="5877" max="5877" width="38" style="70" customWidth="1"/>
    <col min="5878" max="5878" width="31.42578125" style="70" customWidth="1"/>
    <col min="5879" max="5879" width="21.42578125" style="70" customWidth="1"/>
    <col min="5880" max="5880" width="19" style="70" customWidth="1"/>
    <col min="5881" max="5881" width="14" style="70" customWidth="1"/>
    <col min="5882" max="5882" width="19.140625" style="70" customWidth="1"/>
    <col min="5883" max="5883" width="15.85546875" style="70" customWidth="1"/>
    <col min="5884" max="5885" width="11.42578125" style="70"/>
    <col min="5886" max="5886" width="12.85546875" style="70" customWidth="1"/>
    <col min="5887" max="5887" width="11.42578125" style="70" customWidth="1"/>
    <col min="5888" max="5888" width="14.42578125" style="70" customWidth="1"/>
    <col min="5889" max="6131" width="11.42578125" style="70"/>
    <col min="6132" max="6132" width="14.42578125" style="70" customWidth="1"/>
    <col min="6133" max="6133" width="38" style="70" customWidth="1"/>
    <col min="6134" max="6134" width="31.42578125" style="70" customWidth="1"/>
    <col min="6135" max="6135" width="21.42578125" style="70" customWidth="1"/>
    <col min="6136" max="6136" width="19" style="70" customWidth="1"/>
    <col min="6137" max="6137" width="14" style="70" customWidth="1"/>
    <col min="6138" max="6138" width="19.140625" style="70" customWidth="1"/>
    <col min="6139" max="6139" width="15.85546875" style="70" customWidth="1"/>
    <col min="6140" max="6141" width="11.42578125" style="70"/>
    <col min="6142" max="6142" width="12.85546875" style="70" customWidth="1"/>
    <col min="6143" max="6143" width="11.42578125" style="70" customWidth="1"/>
    <col min="6144" max="6144" width="14.42578125" style="70" customWidth="1"/>
    <col min="6145" max="6387" width="11.42578125" style="70"/>
    <col min="6388" max="6388" width="14.42578125" style="70" customWidth="1"/>
    <col min="6389" max="6389" width="38" style="70" customWidth="1"/>
    <col min="6390" max="6390" width="31.42578125" style="70" customWidth="1"/>
    <col min="6391" max="6391" width="21.42578125" style="70" customWidth="1"/>
    <col min="6392" max="6392" width="19" style="70" customWidth="1"/>
    <col min="6393" max="6393" width="14" style="70" customWidth="1"/>
    <col min="6394" max="6394" width="19.140625" style="70" customWidth="1"/>
    <col min="6395" max="6395" width="15.85546875" style="70" customWidth="1"/>
    <col min="6396" max="6397" width="11.42578125" style="70"/>
    <col min="6398" max="6398" width="12.85546875" style="70" customWidth="1"/>
    <col min="6399" max="6399" width="11.42578125" style="70" customWidth="1"/>
    <col min="6400" max="6400" width="14.42578125" style="70" customWidth="1"/>
    <col min="6401" max="6643" width="11.42578125" style="70"/>
    <col min="6644" max="6644" width="14.42578125" style="70" customWidth="1"/>
    <col min="6645" max="6645" width="38" style="70" customWidth="1"/>
    <col min="6646" max="6646" width="31.42578125" style="70" customWidth="1"/>
    <col min="6647" max="6647" width="21.42578125" style="70" customWidth="1"/>
    <col min="6648" max="6648" width="19" style="70" customWidth="1"/>
    <col min="6649" max="6649" width="14" style="70" customWidth="1"/>
    <col min="6650" max="6650" width="19.140625" style="70" customWidth="1"/>
    <col min="6651" max="6651" width="15.85546875" style="70" customWidth="1"/>
    <col min="6652" max="6653" width="11.42578125" style="70"/>
    <col min="6654" max="6654" width="12.85546875" style="70" customWidth="1"/>
    <col min="6655" max="6655" width="11.42578125" style="70" customWidth="1"/>
    <col min="6656" max="6656" width="14.42578125" style="70" customWidth="1"/>
    <col min="6657" max="6899" width="11.42578125" style="70"/>
    <col min="6900" max="6900" width="14.42578125" style="70" customWidth="1"/>
    <col min="6901" max="6901" width="38" style="70" customWidth="1"/>
    <col min="6902" max="6902" width="31.42578125" style="70" customWidth="1"/>
    <col min="6903" max="6903" width="21.42578125" style="70" customWidth="1"/>
    <col min="6904" max="6904" width="19" style="70" customWidth="1"/>
    <col min="6905" max="6905" width="14" style="70" customWidth="1"/>
    <col min="6906" max="6906" width="19.140625" style="70" customWidth="1"/>
    <col min="6907" max="6907" width="15.85546875" style="70" customWidth="1"/>
    <col min="6908" max="6909" width="11.42578125" style="70"/>
    <col min="6910" max="6910" width="12.85546875" style="70" customWidth="1"/>
    <col min="6911" max="6911" width="11.42578125" style="70" customWidth="1"/>
    <col min="6912" max="6912" width="14.42578125" style="70" customWidth="1"/>
    <col min="6913" max="7155" width="11.42578125" style="70"/>
    <col min="7156" max="7156" width="14.42578125" style="70" customWidth="1"/>
    <col min="7157" max="7157" width="38" style="70" customWidth="1"/>
    <col min="7158" max="7158" width="31.42578125" style="70" customWidth="1"/>
    <col min="7159" max="7159" width="21.42578125" style="70" customWidth="1"/>
    <col min="7160" max="7160" width="19" style="70" customWidth="1"/>
    <col min="7161" max="7161" width="14" style="70" customWidth="1"/>
    <col min="7162" max="7162" width="19.140625" style="70" customWidth="1"/>
    <col min="7163" max="7163" width="15.85546875" style="70" customWidth="1"/>
    <col min="7164" max="7165" width="11.42578125" style="70"/>
    <col min="7166" max="7166" width="12.85546875" style="70" customWidth="1"/>
    <col min="7167" max="7167" width="11.42578125" style="70" customWidth="1"/>
    <col min="7168" max="7168" width="14.42578125" style="70" customWidth="1"/>
    <col min="7169" max="7411" width="11.42578125" style="70"/>
    <col min="7412" max="7412" width="14.42578125" style="70" customWidth="1"/>
    <col min="7413" max="7413" width="38" style="70" customWidth="1"/>
    <col min="7414" max="7414" width="31.42578125" style="70" customWidth="1"/>
    <col min="7415" max="7415" width="21.42578125" style="70" customWidth="1"/>
    <col min="7416" max="7416" width="19" style="70" customWidth="1"/>
    <col min="7417" max="7417" width="14" style="70" customWidth="1"/>
    <col min="7418" max="7418" width="19.140625" style="70" customWidth="1"/>
    <col min="7419" max="7419" width="15.85546875" style="70" customWidth="1"/>
    <col min="7420" max="7421" width="11.42578125" style="70"/>
    <col min="7422" max="7422" width="12.85546875" style="70" customWidth="1"/>
    <col min="7423" max="7423" width="11.42578125" style="70" customWidth="1"/>
    <col min="7424" max="7424" width="14.42578125" style="70" customWidth="1"/>
    <col min="7425" max="7667" width="11.42578125" style="70"/>
    <col min="7668" max="7668" width="14.42578125" style="70" customWidth="1"/>
    <col min="7669" max="7669" width="38" style="70" customWidth="1"/>
    <col min="7670" max="7670" width="31.42578125" style="70" customWidth="1"/>
    <col min="7671" max="7671" width="21.42578125" style="70" customWidth="1"/>
    <col min="7672" max="7672" width="19" style="70" customWidth="1"/>
    <col min="7673" max="7673" width="14" style="70" customWidth="1"/>
    <col min="7674" max="7674" width="19.140625" style="70" customWidth="1"/>
    <col min="7675" max="7675" width="15.85546875" style="70" customWidth="1"/>
    <col min="7676" max="7677" width="11.42578125" style="70"/>
    <col min="7678" max="7678" width="12.85546875" style="70" customWidth="1"/>
    <col min="7679" max="7679" width="11.42578125" style="70" customWidth="1"/>
    <col min="7680" max="7680" width="14.42578125" style="70" customWidth="1"/>
    <col min="7681" max="7923" width="11.42578125" style="70"/>
    <col min="7924" max="7924" width="14.42578125" style="70" customWidth="1"/>
    <col min="7925" max="7925" width="38" style="70" customWidth="1"/>
    <col min="7926" max="7926" width="31.42578125" style="70" customWidth="1"/>
    <col min="7927" max="7927" width="21.42578125" style="70" customWidth="1"/>
    <col min="7928" max="7928" width="19" style="70" customWidth="1"/>
    <col min="7929" max="7929" width="14" style="70" customWidth="1"/>
    <col min="7930" max="7930" width="19.140625" style="70" customWidth="1"/>
    <col min="7931" max="7931" width="15.85546875" style="70" customWidth="1"/>
    <col min="7932" max="7933" width="11.42578125" style="70"/>
    <col min="7934" max="7934" width="12.85546875" style="70" customWidth="1"/>
    <col min="7935" max="7935" width="11.42578125" style="70" customWidth="1"/>
    <col min="7936" max="7936" width="14.42578125" style="70" customWidth="1"/>
    <col min="7937" max="8179" width="11.42578125" style="70"/>
    <col min="8180" max="8180" width="14.42578125" style="70" customWidth="1"/>
    <col min="8181" max="8181" width="38" style="70" customWidth="1"/>
    <col min="8182" max="8182" width="31.42578125" style="70" customWidth="1"/>
    <col min="8183" max="8183" width="21.42578125" style="70" customWidth="1"/>
    <col min="8184" max="8184" width="19" style="70" customWidth="1"/>
    <col min="8185" max="8185" width="14" style="70" customWidth="1"/>
    <col min="8186" max="8186" width="19.140625" style="70" customWidth="1"/>
    <col min="8187" max="8187" width="15.85546875" style="70" customWidth="1"/>
    <col min="8188" max="8189" width="11.42578125" style="70"/>
    <col min="8190" max="8190" width="12.85546875" style="70" customWidth="1"/>
    <col min="8191" max="8191" width="11.42578125" style="70" customWidth="1"/>
    <col min="8192" max="8192" width="14.42578125" style="70" customWidth="1"/>
    <col min="8193" max="8435" width="11.42578125" style="70"/>
    <col min="8436" max="8436" width="14.42578125" style="70" customWidth="1"/>
    <col min="8437" max="8437" width="38" style="70" customWidth="1"/>
    <col min="8438" max="8438" width="31.42578125" style="70" customWidth="1"/>
    <col min="8439" max="8439" width="21.42578125" style="70" customWidth="1"/>
    <col min="8440" max="8440" width="19" style="70" customWidth="1"/>
    <col min="8441" max="8441" width="14" style="70" customWidth="1"/>
    <col min="8442" max="8442" width="19.140625" style="70" customWidth="1"/>
    <col min="8443" max="8443" width="15.85546875" style="70" customWidth="1"/>
    <col min="8444" max="8445" width="11.42578125" style="70"/>
    <col min="8446" max="8446" width="12.85546875" style="70" customWidth="1"/>
    <col min="8447" max="8447" width="11.42578125" style="70" customWidth="1"/>
    <col min="8448" max="8448" width="14.42578125" style="70" customWidth="1"/>
    <col min="8449" max="8691" width="11.42578125" style="70"/>
    <col min="8692" max="8692" width="14.42578125" style="70" customWidth="1"/>
    <col min="8693" max="8693" width="38" style="70" customWidth="1"/>
    <col min="8694" max="8694" width="31.42578125" style="70" customWidth="1"/>
    <col min="8695" max="8695" width="21.42578125" style="70" customWidth="1"/>
    <col min="8696" max="8696" width="19" style="70" customWidth="1"/>
    <col min="8697" max="8697" width="14" style="70" customWidth="1"/>
    <col min="8698" max="8698" width="19.140625" style="70" customWidth="1"/>
    <col min="8699" max="8699" width="15.85546875" style="70" customWidth="1"/>
    <col min="8700" max="8701" width="11.42578125" style="70"/>
    <col min="8702" max="8702" width="12.85546875" style="70" customWidth="1"/>
    <col min="8703" max="8703" width="11.42578125" style="70" customWidth="1"/>
    <col min="8704" max="8704" width="14.42578125" style="70" customWidth="1"/>
    <col min="8705" max="8947" width="11.42578125" style="70"/>
    <col min="8948" max="8948" width="14.42578125" style="70" customWidth="1"/>
    <col min="8949" max="8949" width="38" style="70" customWidth="1"/>
    <col min="8950" max="8950" width="31.42578125" style="70" customWidth="1"/>
    <col min="8951" max="8951" width="21.42578125" style="70" customWidth="1"/>
    <col min="8952" max="8952" width="19" style="70" customWidth="1"/>
    <col min="8953" max="8953" width="14" style="70" customWidth="1"/>
    <col min="8954" max="8954" width="19.140625" style="70" customWidth="1"/>
    <col min="8955" max="8955" width="15.85546875" style="70" customWidth="1"/>
    <col min="8956" max="8957" width="11.42578125" style="70"/>
    <col min="8958" max="8958" width="12.85546875" style="70" customWidth="1"/>
    <col min="8959" max="8959" width="11.42578125" style="70" customWidth="1"/>
    <col min="8960" max="8960" width="14.42578125" style="70" customWidth="1"/>
    <col min="8961" max="9203" width="11.42578125" style="70"/>
    <col min="9204" max="9204" width="14.42578125" style="70" customWidth="1"/>
    <col min="9205" max="9205" width="38" style="70" customWidth="1"/>
    <col min="9206" max="9206" width="31.42578125" style="70" customWidth="1"/>
    <col min="9207" max="9207" width="21.42578125" style="70" customWidth="1"/>
    <col min="9208" max="9208" width="19" style="70" customWidth="1"/>
    <col min="9209" max="9209" width="14" style="70" customWidth="1"/>
    <col min="9210" max="9210" width="19.140625" style="70" customWidth="1"/>
    <col min="9211" max="9211" width="15.85546875" style="70" customWidth="1"/>
    <col min="9212" max="9213" width="11.42578125" style="70"/>
    <col min="9214" max="9214" width="12.85546875" style="70" customWidth="1"/>
    <col min="9215" max="9215" width="11.42578125" style="70" customWidth="1"/>
    <col min="9216" max="9216" width="14.42578125" style="70" customWidth="1"/>
    <col min="9217" max="9459" width="11.42578125" style="70"/>
    <col min="9460" max="9460" width="14.42578125" style="70" customWidth="1"/>
    <col min="9461" max="9461" width="38" style="70" customWidth="1"/>
    <col min="9462" max="9462" width="31.42578125" style="70" customWidth="1"/>
    <col min="9463" max="9463" width="21.42578125" style="70" customWidth="1"/>
    <col min="9464" max="9464" width="19" style="70" customWidth="1"/>
    <col min="9465" max="9465" width="14" style="70" customWidth="1"/>
    <col min="9466" max="9466" width="19.140625" style="70" customWidth="1"/>
    <col min="9467" max="9467" width="15.85546875" style="70" customWidth="1"/>
    <col min="9468" max="9469" width="11.42578125" style="70"/>
    <col min="9470" max="9470" width="12.85546875" style="70" customWidth="1"/>
    <col min="9471" max="9471" width="11.42578125" style="70" customWidth="1"/>
    <col min="9472" max="9472" width="14.42578125" style="70" customWidth="1"/>
    <col min="9473" max="9715" width="11.42578125" style="70"/>
    <col min="9716" max="9716" width="14.42578125" style="70" customWidth="1"/>
    <col min="9717" max="9717" width="38" style="70" customWidth="1"/>
    <col min="9718" max="9718" width="31.42578125" style="70" customWidth="1"/>
    <col min="9719" max="9719" width="21.42578125" style="70" customWidth="1"/>
    <col min="9720" max="9720" width="19" style="70" customWidth="1"/>
    <col min="9721" max="9721" width="14" style="70" customWidth="1"/>
    <col min="9722" max="9722" width="19.140625" style="70" customWidth="1"/>
    <col min="9723" max="9723" width="15.85546875" style="70" customWidth="1"/>
    <col min="9724" max="9725" width="11.42578125" style="70"/>
    <col min="9726" max="9726" width="12.85546875" style="70" customWidth="1"/>
    <col min="9727" max="9727" width="11.42578125" style="70" customWidth="1"/>
    <col min="9728" max="9728" width="14.42578125" style="70" customWidth="1"/>
    <col min="9729" max="9971" width="11.42578125" style="70"/>
    <col min="9972" max="9972" width="14.42578125" style="70" customWidth="1"/>
    <col min="9973" max="9973" width="38" style="70" customWidth="1"/>
    <col min="9974" max="9974" width="31.42578125" style="70" customWidth="1"/>
    <col min="9975" max="9975" width="21.42578125" style="70" customWidth="1"/>
    <col min="9976" max="9976" width="19" style="70" customWidth="1"/>
    <col min="9977" max="9977" width="14" style="70" customWidth="1"/>
    <col min="9978" max="9978" width="19.140625" style="70" customWidth="1"/>
    <col min="9979" max="9979" width="15.85546875" style="70" customWidth="1"/>
    <col min="9980" max="9981" width="11.42578125" style="70"/>
    <col min="9982" max="9982" width="12.85546875" style="70" customWidth="1"/>
    <col min="9983" max="9983" width="11.42578125" style="70" customWidth="1"/>
    <col min="9984" max="9984" width="14.42578125" style="70" customWidth="1"/>
    <col min="9985" max="10227" width="11.42578125" style="70"/>
    <col min="10228" max="10228" width="14.42578125" style="70" customWidth="1"/>
    <col min="10229" max="10229" width="38" style="70" customWidth="1"/>
    <col min="10230" max="10230" width="31.42578125" style="70" customWidth="1"/>
    <col min="10231" max="10231" width="21.42578125" style="70" customWidth="1"/>
    <col min="10232" max="10232" width="19" style="70" customWidth="1"/>
    <col min="10233" max="10233" width="14" style="70" customWidth="1"/>
    <col min="10234" max="10234" width="19.140625" style="70" customWidth="1"/>
    <col min="10235" max="10235" width="15.85546875" style="70" customWidth="1"/>
    <col min="10236" max="10237" width="11.42578125" style="70"/>
    <col min="10238" max="10238" width="12.85546875" style="70" customWidth="1"/>
    <col min="10239" max="10239" width="11.42578125" style="70" customWidth="1"/>
    <col min="10240" max="10240" width="14.42578125" style="70" customWidth="1"/>
    <col min="10241" max="10483" width="11.42578125" style="70"/>
    <col min="10484" max="10484" width="14.42578125" style="70" customWidth="1"/>
    <col min="10485" max="10485" width="38" style="70" customWidth="1"/>
    <col min="10486" max="10486" width="31.42578125" style="70" customWidth="1"/>
    <col min="10487" max="10487" width="21.42578125" style="70" customWidth="1"/>
    <col min="10488" max="10488" width="19" style="70" customWidth="1"/>
    <col min="10489" max="10489" width="14" style="70" customWidth="1"/>
    <col min="10490" max="10490" width="19.140625" style="70" customWidth="1"/>
    <col min="10491" max="10491" width="15.85546875" style="70" customWidth="1"/>
    <col min="10492" max="10493" width="11.42578125" style="70"/>
    <col min="10494" max="10494" width="12.85546875" style="70" customWidth="1"/>
    <col min="10495" max="10495" width="11.42578125" style="70" customWidth="1"/>
    <col min="10496" max="10496" width="14.42578125" style="70" customWidth="1"/>
    <col min="10497" max="10739" width="11.42578125" style="70"/>
    <col min="10740" max="10740" width="14.42578125" style="70" customWidth="1"/>
    <col min="10741" max="10741" width="38" style="70" customWidth="1"/>
    <col min="10742" max="10742" width="31.42578125" style="70" customWidth="1"/>
    <col min="10743" max="10743" width="21.42578125" style="70" customWidth="1"/>
    <col min="10744" max="10744" width="19" style="70" customWidth="1"/>
    <col min="10745" max="10745" width="14" style="70" customWidth="1"/>
    <col min="10746" max="10746" width="19.140625" style="70" customWidth="1"/>
    <col min="10747" max="10747" width="15.85546875" style="70" customWidth="1"/>
    <col min="10748" max="10749" width="11.42578125" style="70"/>
    <col min="10750" max="10750" width="12.85546875" style="70" customWidth="1"/>
    <col min="10751" max="10751" width="11.42578125" style="70" customWidth="1"/>
    <col min="10752" max="10752" width="14.42578125" style="70" customWidth="1"/>
    <col min="10753" max="10995" width="11.42578125" style="70"/>
    <col min="10996" max="10996" width="14.42578125" style="70" customWidth="1"/>
    <col min="10997" max="10997" width="38" style="70" customWidth="1"/>
    <col min="10998" max="10998" width="31.42578125" style="70" customWidth="1"/>
    <col min="10999" max="10999" width="21.42578125" style="70" customWidth="1"/>
    <col min="11000" max="11000" width="19" style="70" customWidth="1"/>
    <col min="11001" max="11001" width="14" style="70" customWidth="1"/>
    <col min="11002" max="11002" width="19.140625" style="70" customWidth="1"/>
    <col min="11003" max="11003" width="15.85546875" style="70" customWidth="1"/>
    <col min="11004" max="11005" width="11.42578125" style="70"/>
    <col min="11006" max="11006" width="12.85546875" style="70" customWidth="1"/>
    <col min="11007" max="11007" width="11.42578125" style="70" customWidth="1"/>
    <col min="11008" max="11008" width="14.42578125" style="70" customWidth="1"/>
    <col min="11009" max="11251" width="11.42578125" style="70"/>
    <col min="11252" max="11252" width="14.42578125" style="70" customWidth="1"/>
    <col min="11253" max="11253" width="38" style="70" customWidth="1"/>
    <col min="11254" max="11254" width="31.42578125" style="70" customWidth="1"/>
    <col min="11255" max="11255" width="21.42578125" style="70" customWidth="1"/>
    <col min="11256" max="11256" width="19" style="70" customWidth="1"/>
    <col min="11257" max="11257" width="14" style="70" customWidth="1"/>
    <col min="11258" max="11258" width="19.140625" style="70" customWidth="1"/>
    <col min="11259" max="11259" width="15.85546875" style="70" customWidth="1"/>
    <col min="11260" max="11261" width="11.42578125" style="70"/>
    <col min="11262" max="11262" width="12.85546875" style="70" customWidth="1"/>
    <col min="11263" max="11263" width="11.42578125" style="70" customWidth="1"/>
    <col min="11264" max="11264" width="14.42578125" style="70" customWidth="1"/>
    <col min="11265" max="11507" width="11.42578125" style="70"/>
    <col min="11508" max="11508" width="14.42578125" style="70" customWidth="1"/>
    <col min="11509" max="11509" width="38" style="70" customWidth="1"/>
    <col min="11510" max="11510" width="31.42578125" style="70" customWidth="1"/>
    <col min="11511" max="11511" width="21.42578125" style="70" customWidth="1"/>
    <col min="11512" max="11512" width="19" style="70" customWidth="1"/>
    <col min="11513" max="11513" width="14" style="70" customWidth="1"/>
    <col min="11514" max="11514" width="19.140625" style="70" customWidth="1"/>
    <col min="11515" max="11515" width="15.85546875" style="70" customWidth="1"/>
    <col min="11516" max="11517" width="11.42578125" style="70"/>
    <col min="11518" max="11518" width="12.85546875" style="70" customWidth="1"/>
    <col min="11519" max="11519" width="11.42578125" style="70" customWidth="1"/>
    <col min="11520" max="11520" width="14.42578125" style="70" customWidth="1"/>
    <col min="11521" max="11763" width="11.42578125" style="70"/>
    <col min="11764" max="11764" width="14.42578125" style="70" customWidth="1"/>
    <col min="11765" max="11765" width="38" style="70" customWidth="1"/>
    <col min="11766" max="11766" width="31.42578125" style="70" customWidth="1"/>
    <col min="11767" max="11767" width="21.42578125" style="70" customWidth="1"/>
    <col min="11768" max="11768" width="19" style="70" customWidth="1"/>
    <col min="11769" max="11769" width="14" style="70" customWidth="1"/>
    <col min="11770" max="11770" width="19.140625" style="70" customWidth="1"/>
    <col min="11771" max="11771" width="15.85546875" style="70" customWidth="1"/>
    <col min="11772" max="11773" width="11.42578125" style="70"/>
    <col min="11774" max="11774" width="12.85546875" style="70" customWidth="1"/>
    <col min="11775" max="11775" width="11.42578125" style="70" customWidth="1"/>
    <col min="11776" max="11776" width="14.42578125" style="70" customWidth="1"/>
    <col min="11777" max="12019" width="11.42578125" style="70"/>
    <col min="12020" max="12020" width="14.42578125" style="70" customWidth="1"/>
    <col min="12021" max="12021" width="38" style="70" customWidth="1"/>
    <col min="12022" max="12022" width="31.42578125" style="70" customWidth="1"/>
    <col min="12023" max="12023" width="21.42578125" style="70" customWidth="1"/>
    <col min="12024" max="12024" width="19" style="70" customWidth="1"/>
    <col min="12025" max="12025" width="14" style="70" customWidth="1"/>
    <col min="12026" max="12026" width="19.140625" style="70" customWidth="1"/>
    <col min="12027" max="12027" width="15.85546875" style="70" customWidth="1"/>
    <col min="12028" max="12029" width="11.42578125" style="70"/>
    <col min="12030" max="12030" width="12.85546875" style="70" customWidth="1"/>
    <col min="12031" max="12031" width="11.42578125" style="70" customWidth="1"/>
    <col min="12032" max="12032" width="14.42578125" style="70" customWidth="1"/>
    <col min="12033" max="12275" width="11.42578125" style="70"/>
    <col min="12276" max="12276" width="14.42578125" style="70" customWidth="1"/>
    <col min="12277" max="12277" width="38" style="70" customWidth="1"/>
    <col min="12278" max="12278" width="31.42578125" style="70" customWidth="1"/>
    <col min="12279" max="12279" width="21.42578125" style="70" customWidth="1"/>
    <col min="12280" max="12280" width="19" style="70" customWidth="1"/>
    <col min="12281" max="12281" width="14" style="70" customWidth="1"/>
    <col min="12282" max="12282" width="19.140625" style="70" customWidth="1"/>
    <col min="12283" max="12283" width="15.85546875" style="70" customWidth="1"/>
    <col min="12284" max="12285" width="11.42578125" style="70"/>
    <col min="12286" max="12286" width="12.85546875" style="70" customWidth="1"/>
    <col min="12287" max="12287" width="11.42578125" style="70" customWidth="1"/>
    <col min="12288" max="12288" width="14.42578125" style="70" customWidth="1"/>
    <col min="12289" max="12531" width="11.42578125" style="70"/>
    <col min="12532" max="12532" width="14.42578125" style="70" customWidth="1"/>
    <col min="12533" max="12533" width="38" style="70" customWidth="1"/>
    <col min="12534" max="12534" width="31.42578125" style="70" customWidth="1"/>
    <col min="12535" max="12535" width="21.42578125" style="70" customWidth="1"/>
    <col min="12536" max="12536" width="19" style="70" customWidth="1"/>
    <col min="12537" max="12537" width="14" style="70" customWidth="1"/>
    <col min="12538" max="12538" width="19.140625" style="70" customWidth="1"/>
    <col min="12539" max="12539" width="15.85546875" style="70" customWidth="1"/>
    <col min="12540" max="12541" width="11.42578125" style="70"/>
    <col min="12542" max="12542" width="12.85546875" style="70" customWidth="1"/>
    <col min="12543" max="12543" width="11.42578125" style="70" customWidth="1"/>
    <col min="12544" max="12544" width="14.42578125" style="70" customWidth="1"/>
    <col min="12545" max="12787" width="11.42578125" style="70"/>
    <col min="12788" max="12788" width="14.42578125" style="70" customWidth="1"/>
    <col min="12789" max="12789" width="38" style="70" customWidth="1"/>
    <col min="12790" max="12790" width="31.42578125" style="70" customWidth="1"/>
    <col min="12791" max="12791" width="21.42578125" style="70" customWidth="1"/>
    <col min="12792" max="12792" width="19" style="70" customWidth="1"/>
    <col min="12793" max="12793" width="14" style="70" customWidth="1"/>
    <col min="12794" max="12794" width="19.140625" style="70" customWidth="1"/>
    <col min="12795" max="12795" width="15.85546875" style="70" customWidth="1"/>
    <col min="12796" max="12797" width="11.42578125" style="70"/>
    <col min="12798" max="12798" width="12.85546875" style="70" customWidth="1"/>
    <col min="12799" max="12799" width="11.42578125" style="70" customWidth="1"/>
    <col min="12800" max="12800" width="14.42578125" style="70" customWidth="1"/>
    <col min="12801" max="13043" width="11.42578125" style="70"/>
    <col min="13044" max="13044" width="14.42578125" style="70" customWidth="1"/>
    <col min="13045" max="13045" width="38" style="70" customWidth="1"/>
    <col min="13046" max="13046" width="31.42578125" style="70" customWidth="1"/>
    <col min="13047" max="13047" width="21.42578125" style="70" customWidth="1"/>
    <col min="13048" max="13048" width="19" style="70" customWidth="1"/>
    <col min="13049" max="13049" width="14" style="70" customWidth="1"/>
    <col min="13050" max="13050" width="19.140625" style="70" customWidth="1"/>
    <col min="13051" max="13051" width="15.85546875" style="70" customWidth="1"/>
    <col min="13052" max="13053" width="11.42578125" style="70"/>
    <col min="13054" max="13054" width="12.85546875" style="70" customWidth="1"/>
    <col min="13055" max="13055" width="11.42578125" style="70" customWidth="1"/>
    <col min="13056" max="13056" width="14.42578125" style="70" customWidth="1"/>
    <col min="13057" max="13299" width="11.42578125" style="70"/>
    <col min="13300" max="13300" width="14.42578125" style="70" customWidth="1"/>
    <col min="13301" max="13301" width="38" style="70" customWidth="1"/>
    <col min="13302" max="13302" width="31.42578125" style="70" customWidth="1"/>
    <col min="13303" max="13303" width="21.42578125" style="70" customWidth="1"/>
    <col min="13304" max="13304" width="19" style="70" customWidth="1"/>
    <col min="13305" max="13305" width="14" style="70" customWidth="1"/>
    <col min="13306" max="13306" width="19.140625" style="70" customWidth="1"/>
    <col min="13307" max="13307" width="15.85546875" style="70" customWidth="1"/>
    <col min="13308" max="13309" width="11.42578125" style="70"/>
    <col min="13310" max="13310" width="12.85546875" style="70" customWidth="1"/>
    <col min="13311" max="13311" width="11.42578125" style="70" customWidth="1"/>
    <col min="13312" max="13312" width="14.42578125" style="70" customWidth="1"/>
    <col min="13313" max="13555" width="11.42578125" style="70"/>
    <col min="13556" max="13556" width="14.42578125" style="70" customWidth="1"/>
    <col min="13557" max="13557" width="38" style="70" customWidth="1"/>
    <col min="13558" max="13558" width="31.42578125" style="70" customWidth="1"/>
    <col min="13559" max="13559" width="21.42578125" style="70" customWidth="1"/>
    <col min="13560" max="13560" width="19" style="70" customWidth="1"/>
    <col min="13561" max="13561" width="14" style="70" customWidth="1"/>
    <col min="13562" max="13562" width="19.140625" style="70" customWidth="1"/>
    <col min="13563" max="13563" width="15.85546875" style="70" customWidth="1"/>
    <col min="13564" max="13565" width="11.42578125" style="70"/>
    <col min="13566" max="13566" width="12.85546875" style="70" customWidth="1"/>
    <col min="13567" max="13567" width="11.42578125" style="70" customWidth="1"/>
    <col min="13568" max="13568" width="14.42578125" style="70" customWidth="1"/>
    <col min="13569" max="13811" width="11.42578125" style="70"/>
    <col min="13812" max="13812" width="14.42578125" style="70" customWidth="1"/>
    <col min="13813" max="13813" width="38" style="70" customWidth="1"/>
    <col min="13814" max="13814" width="31.42578125" style="70" customWidth="1"/>
    <col min="13815" max="13815" width="21.42578125" style="70" customWidth="1"/>
    <col min="13816" max="13816" width="19" style="70" customWidth="1"/>
    <col min="13817" max="13817" width="14" style="70" customWidth="1"/>
    <col min="13818" max="13818" width="19.140625" style="70" customWidth="1"/>
    <col min="13819" max="13819" width="15.85546875" style="70" customWidth="1"/>
    <col min="13820" max="13821" width="11.42578125" style="70"/>
    <col min="13822" max="13822" width="12.85546875" style="70" customWidth="1"/>
    <col min="13823" max="13823" width="11.42578125" style="70" customWidth="1"/>
    <col min="13824" max="13824" width="14.42578125" style="70" customWidth="1"/>
    <col min="13825" max="14067" width="11.42578125" style="70"/>
    <col min="14068" max="14068" width="14.42578125" style="70" customWidth="1"/>
    <col min="14069" max="14069" width="38" style="70" customWidth="1"/>
    <col min="14070" max="14070" width="31.42578125" style="70" customWidth="1"/>
    <col min="14071" max="14071" width="21.42578125" style="70" customWidth="1"/>
    <col min="14072" max="14072" width="19" style="70" customWidth="1"/>
    <col min="14073" max="14073" width="14" style="70" customWidth="1"/>
    <col min="14074" max="14074" width="19.140625" style="70" customWidth="1"/>
    <col min="14075" max="14075" width="15.85546875" style="70" customWidth="1"/>
    <col min="14076" max="14077" width="11.42578125" style="70"/>
    <col min="14078" max="14078" width="12.85546875" style="70" customWidth="1"/>
    <col min="14079" max="14079" width="11.42578125" style="70" customWidth="1"/>
    <col min="14080" max="14080" width="14.42578125" style="70" customWidth="1"/>
    <col min="14081" max="14323" width="11.42578125" style="70"/>
    <col min="14324" max="14324" width="14.42578125" style="70" customWidth="1"/>
    <col min="14325" max="14325" width="38" style="70" customWidth="1"/>
    <col min="14326" max="14326" width="31.42578125" style="70" customWidth="1"/>
    <col min="14327" max="14327" width="21.42578125" style="70" customWidth="1"/>
    <col min="14328" max="14328" width="19" style="70" customWidth="1"/>
    <col min="14329" max="14329" width="14" style="70" customWidth="1"/>
    <col min="14330" max="14330" width="19.140625" style="70" customWidth="1"/>
    <col min="14331" max="14331" width="15.85546875" style="70" customWidth="1"/>
    <col min="14332" max="14333" width="11.42578125" style="70"/>
    <col min="14334" max="14334" width="12.85546875" style="70" customWidth="1"/>
    <col min="14335" max="14335" width="11.42578125" style="70" customWidth="1"/>
    <col min="14336" max="14336" width="14.42578125" style="70" customWidth="1"/>
    <col min="14337" max="14579" width="11.42578125" style="70"/>
    <col min="14580" max="14580" width="14.42578125" style="70" customWidth="1"/>
    <col min="14581" max="14581" width="38" style="70" customWidth="1"/>
    <col min="14582" max="14582" width="31.42578125" style="70" customWidth="1"/>
    <col min="14583" max="14583" width="21.42578125" style="70" customWidth="1"/>
    <col min="14584" max="14584" width="19" style="70" customWidth="1"/>
    <col min="14585" max="14585" width="14" style="70" customWidth="1"/>
    <col min="14586" max="14586" width="19.140625" style="70" customWidth="1"/>
    <col min="14587" max="14587" width="15.85546875" style="70" customWidth="1"/>
    <col min="14588" max="14589" width="11.42578125" style="70"/>
    <col min="14590" max="14590" width="12.85546875" style="70" customWidth="1"/>
    <col min="14591" max="14591" width="11.42578125" style="70" customWidth="1"/>
    <col min="14592" max="14592" width="14.42578125" style="70" customWidth="1"/>
    <col min="14593" max="14835" width="11.42578125" style="70"/>
    <col min="14836" max="14836" width="14.42578125" style="70" customWidth="1"/>
    <col min="14837" max="14837" width="38" style="70" customWidth="1"/>
    <col min="14838" max="14838" width="31.42578125" style="70" customWidth="1"/>
    <col min="14839" max="14839" width="21.42578125" style="70" customWidth="1"/>
    <col min="14840" max="14840" width="19" style="70" customWidth="1"/>
    <col min="14841" max="14841" width="14" style="70" customWidth="1"/>
    <col min="14842" max="14842" width="19.140625" style="70" customWidth="1"/>
    <col min="14843" max="14843" width="15.85546875" style="70" customWidth="1"/>
    <col min="14844" max="14845" width="11.42578125" style="70"/>
    <col min="14846" max="14846" width="12.85546875" style="70" customWidth="1"/>
    <col min="14847" max="14847" width="11.42578125" style="70" customWidth="1"/>
    <col min="14848" max="14848" width="14.42578125" style="70" customWidth="1"/>
    <col min="14849" max="15091" width="11.42578125" style="70"/>
    <col min="15092" max="15092" width="14.42578125" style="70" customWidth="1"/>
    <col min="15093" max="15093" width="38" style="70" customWidth="1"/>
    <col min="15094" max="15094" width="31.42578125" style="70" customWidth="1"/>
    <col min="15095" max="15095" width="21.42578125" style="70" customWidth="1"/>
    <col min="15096" max="15096" width="19" style="70" customWidth="1"/>
    <col min="15097" max="15097" width="14" style="70" customWidth="1"/>
    <col min="15098" max="15098" width="19.140625" style="70" customWidth="1"/>
    <col min="15099" max="15099" width="15.85546875" style="70" customWidth="1"/>
    <col min="15100" max="15101" width="11.42578125" style="70"/>
    <col min="15102" max="15102" width="12.85546875" style="70" customWidth="1"/>
    <col min="15103" max="15103" width="11.42578125" style="70" customWidth="1"/>
    <col min="15104" max="15104" width="14.42578125" style="70" customWidth="1"/>
    <col min="15105" max="15347" width="11.42578125" style="70"/>
    <col min="15348" max="15348" width="14.42578125" style="70" customWidth="1"/>
    <col min="15349" max="15349" width="38" style="70" customWidth="1"/>
    <col min="15350" max="15350" width="31.42578125" style="70" customWidth="1"/>
    <col min="15351" max="15351" width="21.42578125" style="70" customWidth="1"/>
    <col min="15352" max="15352" width="19" style="70" customWidth="1"/>
    <col min="15353" max="15353" width="14" style="70" customWidth="1"/>
    <col min="15354" max="15354" width="19.140625" style="70" customWidth="1"/>
    <col min="15355" max="15355" width="15.85546875" style="70" customWidth="1"/>
    <col min="15356" max="15357" width="11.42578125" style="70"/>
    <col min="15358" max="15358" width="12.85546875" style="70" customWidth="1"/>
    <col min="15359" max="15359" width="11.42578125" style="70" customWidth="1"/>
    <col min="15360" max="15360" width="14.42578125" style="70" customWidth="1"/>
    <col min="15361" max="15603" width="11.42578125" style="70"/>
    <col min="15604" max="15604" width="14.42578125" style="70" customWidth="1"/>
    <col min="15605" max="15605" width="38" style="70" customWidth="1"/>
    <col min="15606" max="15606" width="31.42578125" style="70" customWidth="1"/>
    <col min="15607" max="15607" width="21.42578125" style="70" customWidth="1"/>
    <col min="15608" max="15608" width="19" style="70" customWidth="1"/>
    <col min="15609" max="15609" width="14" style="70" customWidth="1"/>
    <col min="15610" max="15610" width="19.140625" style="70" customWidth="1"/>
    <col min="15611" max="15611" width="15.85546875" style="70" customWidth="1"/>
    <col min="15612" max="15613" width="11.42578125" style="70"/>
    <col min="15614" max="15614" width="12.85546875" style="70" customWidth="1"/>
    <col min="15615" max="15615" width="11.42578125" style="70" customWidth="1"/>
    <col min="15616" max="15616" width="14.42578125" style="70" customWidth="1"/>
    <col min="15617" max="15859" width="11.42578125" style="70"/>
    <col min="15860" max="15860" width="14.42578125" style="70" customWidth="1"/>
    <col min="15861" max="15861" width="38" style="70" customWidth="1"/>
    <col min="15862" max="15862" width="31.42578125" style="70" customWidth="1"/>
    <col min="15863" max="15863" width="21.42578125" style="70" customWidth="1"/>
    <col min="15864" max="15864" width="19" style="70" customWidth="1"/>
    <col min="15865" max="15865" width="14" style="70" customWidth="1"/>
    <col min="15866" max="15866" width="19.140625" style="70" customWidth="1"/>
    <col min="15867" max="15867" width="15.85546875" style="70" customWidth="1"/>
    <col min="15868" max="15869" width="11.42578125" style="70"/>
    <col min="15870" max="15870" width="12.85546875" style="70" customWidth="1"/>
    <col min="15871" max="15871" width="11.42578125" style="70" customWidth="1"/>
    <col min="15872" max="15872" width="14.42578125" style="70" customWidth="1"/>
    <col min="15873" max="16115" width="11.42578125" style="70"/>
    <col min="16116" max="16116" width="14.42578125" style="70" customWidth="1"/>
    <col min="16117" max="16117" width="38" style="70" customWidth="1"/>
    <col min="16118" max="16118" width="31.42578125" style="70" customWidth="1"/>
    <col min="16119" max="16119" width="21.42578125" style="70" customWidth="1"/>
    <col min="16120" max="16120" width="19" style="70" customWidth="1"/>
    <col min="16121" max="16121" width="14" style="70" customWidth="1"/>
    <col min="16122" max="16122" width="19.140625" style="70" customWidth="1"/>
    <col min="16123" max="16123" width="15.85546875" style="70" customWidth="1"/>
    <col min="16124" max="16125" width="11.42578125" style="70"/>
    <col min="16126" max="16126" width="12.85546875" style="70" customWidth="1"/>
    <col min="16127" max="16127" width="11.42578125" style="70" customWidth="1"/>
    <col min="16128" max="16128" width="14.42578125" style="70" customWidth="1"/>
    <col min="16129" max="16384" width="11.42578125" style="70"/>
  </cols>
  <sheetData>
    <row r="1" spans="1:19" s="67" customFormat="1" ht="76.5" customHeight="1" x14ac:dyDescent="0.25">
      <c r="A1" s="133" t="s">
        <v>17</v>
      </c>
      <c r="B1" s="133"/>
      <c r="C1" s="133"/>
      <c r="D1" s="133"/>
      <c r="E1" s="133"/>
      <c r="F1" s="133"/>
      <c r="G1" s="133"/>
      <c r="H1" s="133"/>
      <c r="I1" s="133"/>
      <c r="J1" s="133"/>
      <c r="K1" s="133"/>
      <c r="L1" s="133"/>
      <c r="M1" s="133"/>
      <c r="N1" s="133"/>
      <c r="O1" s="133"/>
      <c r="P1" s="134"/>
      <c r="Q1" s="87"/>
      <c r="R1" s="66"/>
      <c r="S1" s="66"/>
    </row>
    <row r="2" spans="1:19" s="67" customFormat="1" ht="21.95" customHeight="1" x14ac:dyDescent="0.25">
      <c r="A2" s="137" t="s">
        <v>4</v>
      </c>
      <c r="B2" s="138"/>
      <c r="C2" s="138"/>
      <c r="D2" s="138"/>
      <c r="E2" s="138"/>
      <c r="F2" s="138"/>
      <c r="G2" s="138"/>
      <c r="H2" s="138"/>
      <c r="I2" s="138"/>
      <c r="J2" s="138"/>
      <c r="K2" s="138"/>
      <c r="L2" s="138"/>
      <c r="M2" s="138"/>
      <c r="N2" s="138"/>
      <c r="O2" s="138"/>
      <c r="P2" s="139"/>
      <c r="Q2" s="88"/>
      <c r="R2" s="66"/>
      <c r="S2" s="66"/>
    </row>
    <row r="3" spans="1:19" s="67" customFormat="1" ht="81" customHeight="1" x14ac:dyDescent="0.25">
      <c r="A3" s="63" t="s">
        <v>19</v>
      </c>
      <c r="B3" s="63" t="s">
        <v>20</v>
      </c>
      <c r="C3" s="62" t="s">
        <v>21</v>
      </c>
      <c r="D3" s="62" t="s">
        <v>22</v>
      </c>
      <c r="E3" s="62" t="s">
        <v>23</v>
      </c>
      <c r="F3" s="62" t="s">
        <v>24</v>
      </c>
      <c r="G3" s="62" t="s">
        <v>62</v>
      </c>
      <c r="H3" s="62" t="s">
        <v>26</v>
      </c>
      <c r="I3" s="63" t="s">
        <v>27</v>
      </c>
      <c r="J3" s="63" t="s">
        <v>28</v>
      </c>
      <c r="K3" s="63" t="s">
        <v>29</v>
      </c>
      <c r="L3" s="63" t="s">
        <v>30</v>
      </c>
      <c r="M3" s="63" t="s">
        <v>31</v>
      </c>
      <c r="N3" s="63" t="s">
        <v>32</v>
      </c>
      <c r="O3" s="63" t="s">
        <v>33</v>
      </c>
      <c r="P3" s="63" t="s">
        <v>34</v>
      </c>
      <c r="Q3" s="87"/>
      <c r="R3" s="66"/>
      <c r="S3" s="66"/>
    </row>
    <row r="4" spans="1:19" s="88" customFormat="1" ht="409.5" customHeight="1" x14ac:dyDescent="0.25">
      <c r="A4" s="140" t="s">
        <v>63</v>
      </c>
      <c r="B4" s="103" t="s">
        <v>64</v>
      </c>
      <c r="C4" s="105">
        <v>1</v>
      </c>
      <c r="D4" s="125" t="s">
        <v>65</v>
      </c>
      <c r="E4" s="125" t="s">
        <v>65</v>
      </c>
      <c r="F4" s="125" t="s">
        <v>66</v>
      </c>
      <c r="G4" s="125" t="s">
        <v>67</v>
      </c>
      <c r="H4" s="125" t="s">
        <v>68</v>
      </c>
      <c r="I4" s="104">
        <v>43466</v>
      </c>
      <c r="J4" s="104">
        <v>43708</v>
      </c>
      <c r="K4" s="104">
        <v>43708</v>
      </c>
      <c r="L4" s="108">
        <v>0.1875</v>
      </c>
      <c r="M4" s="107" t="s">
        <v>69</v>
      </c>
      <c r="N4" s="107" t="s">
        <v>70</v>
      </c>
      <c r="O4" s="103" t="s">
        <v>368</v>
      </c>
      <c r="P4" s="103" t="s">
        <v>71</v>
      </c>
      <c r="Q4" s="94"/>
      <c r="R4" s="94"/>
    </row>
    <row r="5" spans="1:19" s="73" customFormat="1" ht="150" customHeight="1" x14ac:dyDescent="0.25">
      <c r="A5" s="140"/>
      <c r="B5" s="103" t="s">
        <v>72</v>
      </c>
      <c r="C5" s="105">
        <v>1</v>
      </c>
      <c r="D5" s="125" t="s">
        <v>65</v>
      </c>
      <c r="E5" s="125" t="s">
        <v>65</v>
      </c>
      <c r="F5" s="103" t="s">
        <v>73</v>
      </c>
      <c r="G5" s="125" t="s">
        <v>67</v>
      </c>
      <c r="H5" s="125" t="s">
        <v>68</v>
      </c>
      <c r="I5" s="104">
        <v>43709</v>
      </c>
      <c r="J5" s="104">
        <v>43830</v>
      </c>
      <c r="K5" s="104">
        <v>43830</v>
      </c>
      <c r="L5" s="106">
        <v>0</v>
      </c>
      <c r="M5" s="103" t="s">
        <v>74</v>
      </c>
      <c r="N5" s="103" t="s">
        <v>373</v>
      </c>
      <c r="O5" s="103" t="s">
        <v>75</v>
      </c>
      <c r="P5" s="103" t="s">
        <v>76</v>
      </c>
      <c r="R5" s="71"/>
    </row>
    <row r="6" spans="1:19" s="73" customFormat="1" ht="144.75" customHeight="1" x14ac:dyDescent="0.25">
      <c r="A6" s="121" t="s">
        <v>77</v>
      </c>
      <c r="B6" s="103" t="s">
        <v>78</v>
      </c>
      <c r="C6" s="105">
        <v>1</v>
      </c>
      <c r="D6" s="125" t="s">
        <v>65</v>
      </c>
      <c r="E6" s="125" t="s">
        <v>65</v>
      </c>
      <c r="F6" s="103" t="s">
        <v>79</v>
      </c>
      <c r="G6" s="125" t="s">
        <v>67</v>
      </c>
      <c r="H6" s="125" t="s">
        <v>68</v>
      </c>
      <c r="I6" s="104">
        <v>43586</v>
      </c>
      <c r="J6" s="104">
        <v>43830</v>
      </c>
      <c r="K6" s="104">
        <v>43830</v>
      </c>
      <c r="L6" s="106">
        <v>0</v>
      </c>
      <c r="M6" s="103" t="s">
        <v>74</v>
      </c>
      <c r="N6" s="103" t="s">
        <v>374</v>
      </c>
      <c r="O6" s="103" t="s">
        <v>80</v>
      </c>
      <c r="P6" s="103" t="s">
        <v>76</v>
      </c>
      <c r="R6" s="71"/>
    </row>
    <row r="7" spans="1:19" ht="24" customHeight="1" x14ac:dyDescent="0.25">
      <c r="I7" s="64"/>
      <c r="J7" s="64"/>
      <c r="K7" s="64"/>
      <c r="L7" s="101">
        <f>AVERAGE(L4:L6)</f>
        <v>6.25E-2</v>
      </c>
      <c r="P7" s="102"/>
      <c r="Q7" s="69"/>
    </row>
    <row r="8" spans="1:19" ht="54" customHeight="1" x14ac:dyDescent="0.25">
      <c r="I8" s="64"/>
      <c r="J8" s="64"/>
      <c r="K8" s="64"/>
    </row>
    <row r="9" spans="1:19" ht="54" customHeight="1" x14ac:dyDescent="0.25">
      <c r="I9" s="64"/>
      <c r="J9" s="64"/>
      <c r="K9" s="64"/>
    </row>
    <row r="10" spans="1:19" ht="54" customHeight="1" x14ac:dyDescent="0.25">
      <c r="I10" s="64"/>
      <c r="J10" s="64"/>
      <c r="K10" s="64"/>
    </row>
    <row r="11" spans="1:19" ht="54" customHeight="1" x14ac:dyDescent="0.25"/>
    <row r="12" spans="1:19" ht="24" customHeight="1" x14ac:dyDescent="0.25">
      <c r="Q12" s="86"/>
      <c r="R12" s="72"/>
      <c r="S12" s="72"/>
    </row>
    <row r="13" spans="1:19" ht="54" customHeight="1" x14ac:dyDescent="0.25"/>
    <row r="14" spans="1:19" ht="54" customHeight="1" x14ac:dyDescent="0.25">
      <c r="N14" s="71"/>
    </row>
    <row r="15" spans="1:19" ht="54" customHeight="1" x14ac:dyDescent="0.25"/>
    <row r="16" spans="1:19" ht="54" customHeight="1" x14ac:dyDescent="0.25"/>
    <row r="17" ht="54" customHeight="1" x14ac:dyDescent="0.25"/>
    <row r="18" ht="54" customHeight="1" x14ac:dyDescent="0.25"/>
    <row r="19" ht="54" customHeight="1" x14ac:dyDescent="0.25"/>
    <row r="20" ht="54" customHeight="1" x14ac:dyDescent="0.25"/>
    <row r="21" ht="23.25" customHeight="1" x14ac:dyDescent="0.25"/>
    <row r="22" ht="23.25" customHeight="1" x14ac:dyDescent="0.25"/>
    <row r="23" ht="23.25" customHeight="1" x14ac:dyDescent="0.25"/>
    <row r="26" ht="14.1" customHeight="1" x14ac:dyDescent="0.25"/>
  </sheetData>
  <sheetProtection formatCells="0" formatColumns="0" formatRows="0" insertColumns="0" insertRows="0" insertHyperlinks="0" deleteColumns="0" deleteRows="0" sort="0" autoFilter="0" pivotTables="0"/>
  <autoFilter ref="A3:WVH7" xr:uid="{00000000-0009-0000-0000-000002000000}"/>
  <mergeCells count="3">
    <mergeCell ref="A2:P2"/>
    <mergeCell ref="A4:A5"/>
    <mergeCell ref="A1:P1"/>
  </mergeCells>
  <printOptions horizontalCentered="1"/>
  <pageMargins left="0.19685039370078741" right="0.19685039370078741" top="0.39370078740157483" bottom="0.51181102362204722" header="0.31496062992125984" footer="0.31496062992125984"/>
  <pageSetup paperSize="5" scale="48"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6"/>
  <sheetViews>
    <sheetView showGridLines="0" zoomScale="80" zoomScaleNormal="80" zoomScaleSheetLayoutView="50" workbookViewId="0">
      <pane ySplit="3" topLeftCell="A4" activePane="bottomLeft" state="frozen"/>
      <selection activeCell="H4" sqref="H4"/>
      <selection pane="bottomLeft" sqref="A1:P1"/>
    </sheetView>
  </sheetViews>
  <sheetFormatPr baseColWidth="10" defaultColWidth="11.42578125" defaultRowHeight="12.75" x14ac:dyDescent="0.25"/>
  <cols>
    <col min="1" max="1" width="27.42578125" style="70" customWidth="1"/>
    <col min="2" max="2" width="20.5703125" style="70" customWidth="1"/>
    <col min="3" max="3" width="10.5703125" style="64" customWidth="1"/>
    <col min="4" max="4" width="16.140625" style="64" customWidth="1"/>
    <col min="5" max="5" width="21.140625" style="64" customWidth="1"/>
    <col min="6" max="6" width="23.7109375" style="64" customWidth="1"/>
    <col min="7" max="8" width="16.42578125" style="64" customWidth="1"/>
    <col min="9" max="9" width="18.7109375" style="75" customWidth="1"/>
    <col min="10" max="10" width="17.85546875" style="75" customWidth="1"/>
    <col min="11" max="11" width="19" style="75" customWidth="1"/>
    <col min="12" max="12" width="15.42578125" style="75" customWidth="1"/>
    <col min="13" max="13" width="35.85546875" style="70" customWidth="1"/>
    <col min="14" max="14" width="36.28515625" style="73" customWidth="1"/>
    <col min="15" max="15" width="39" style="70" customWidth="1"/>
    <col min="16" max="16" width="31.85546875" style="74" customWidth="1"/>
    <col min="17" max="17" width="24.42578125" style="88" customWidth="1"/>
    <col min="18" max="18" width="13.42578125" style="69" bestFit="1" customWidth="1"/>
    <col min="19" max="19" width="12.42578125" style="69" bestFit="1" customWidth="1"/>
    <col min="20" max="20" width="11.42578125" style="69"/>
    <col min="21" max="244" width="11.42578125" style="70"/>
    <col min="245" max="245" width="14.42578125" style="70" customWidth="1"/>
    <col min="246" max="246" width="38" style="70" customWidth="1"/>
    <col min="247" max="247" width="31.42578125" style="70" customWidth="1"/>
    <col min="248" max="248" width="21.42578125" style="70" customWidth="1"/>
    <col min="249" max="249" width="19" style="70" customWidth="1"/>
    <col min="250" max="250" width="14" style="70" customWidth="1"/>
    <col min="251" max="251" width="19.140625" style="70" customWidth="1"/>
    <col min="252" max="252" width="15.85546875" style="70" customWidth="1"/>
    <col min="253" max="254" width="11.42578125" style="70"/>
    <col min="255" max="255" width="12.85546875" style="70" customWidth="1"/>
    <col min="256" max="256" width="11.42578125" style="70" customWidth="1"/>
    <col min="257" max="257" width="14.42578125" style="70" customWidth="1"/>
    <col min="258" max="500" width="11.42578125" style="70"/>
    <col min="501" max="501" width="14.42578125" style="70" customWidth="1"/>
    <col min="502" max="502" width="38" style="70" customWidth="1"/>
    <col min="503" max="503" width="31.42578125" style="70" customWidth="1"/>
    <col min="504" max="504" width="21.42578125" style="70" customWidth="1"/>
    <col min="505" max="505" width="19" style="70" customWidth="1"/>
    <col min="506" max="506" width="14" style="70" customWidth="1"/>
    <col min="507" max="507" width="19.140625" style="70" customWidth="1"/>
    <col min="508" max="508" width="15.85546875" style="70" customWidth="1"/>
    <col min="509" max="510" width="11.42578125" style="70"/>
    <col min="511" max="511" width="12.85546875" style="70" customWidth="1"/>
    <col min="512" max="512" width="11.42578125" style="70" customWidth="1"/>
    <col min="513" max="513" width="14.42578125" style="70" customWidth="1"/>
    <col min="514" max="756" width="11.42578125" style="70"/>
    <col min="757" max="757" width="14.42578125" style="70" customWidth="1"/>
    <col min="758" max="758" width="38" style="70" customWidth="1"/>
    <col min="759" max="759" width="31.42578125" style="70" customWidth="1"/>
    <col min="760" max="760" width="21.42578125" style="70" customWidth="1"/>
    <col min="761" max="761" width="19" style="70" customWidth="1"/>
    <col min="762" max="762" width="14" style="70" customWidth="1"/>
    <col min="763" max="763" width="19.140625" style="70" customWidth="1"/>
    <col min="764" max="764" width="15.85546875" style="70" customWidth="1"/>
    <col min="765" max="766" width="11.42578125" style="70"/>
    <col min="767" max="767" width="12.85546875" style="70" customWidth="1"/>
    <col min="768" max="768" width="11.42578125" style="70" customWidth="1"/>
    <col min="769" max="769" width="14.42578125" style="70" customWidth="1"/>
    <col min="770" max="1012" width="11.42578125" style="70"/>
    <col min="1013" max="1013" width="14.42578125" style="70" customWidth="1"/>
    <col min="1014" max="1014" width="38" style="70" customWidth="1"/>
    <col min="1015" max="1015" width="31.42578125" style="70" customWidth="1"/>
    <col min="1016" max="1016" width="21.42578125" style="70" customWidth="1"/>
    <col min="1017" max="1017" width="19" style="70" customWidth="1"/>
    <col min="1018" max="1018" width="14" style="70" customWidth="1"/>
    <col min="1019" max="1019" width="19.140625" style="70" customWidth="1"/>
    <col min="1020" max="1020" width="15.85546875" style="70" customWidth="1"/>
    <col min="1021" max="1022" width="11.42578125" style="70"/>
    <col min="1023" max="1023" width="12.85546875" style="70" customWidth="1"/>
    <col min="1024" max="1024" width="11.42578125" style="70" customWidth="1"/>
    <col min="1025" max="1025" width="14.42578125" style="70" customWidth="1"/>
    <col min="1026" max="1268" width="11.42578125" style="70"/>
    <col min="1269" max="1269" width="14.42578125" style="70" customWidth="1"/>
    <col min="1270" max="1270" width="38" style="70" customWidth="1"/>
    <col min="1271" max="1271" width="31.42578125" style="70" customWidth="1"/>
    <col min="1272" max="1272" width="21.42578125" style="70" customWidth="1"/>
    <col min="1273" max="1273" width="19" style="70" customWidth="1"/>
    <col min="1274" max="1274" width="14" style="70" customWidth="1"/>
    <col min="1275" max="1275" width="19.140625" style="70" customWidth="1"/>
    <col min="1276" max="1276" width="15.85546875" style="70" customWidth="1"/>
    <col min="1277" max="1278" width="11.42578125" style="70"/>
    <col min="1279" max="1279" width="12.85546875" style="70" customWidth="1"/>
    <col min="1280" max="1280" width="11.42578125" style="70" customWidth="1"/>
    <col min="1281" max="1281" width="14.42578125" style="70" customWidth="1"/>
    <col min="1282" max="1524" width="11.42578125" style="70"/>
    <col min="1525" max="1525" width="14.42578125" style="70" customWidth="1"/>
    <col min="1526" max="1526" width="38" style="70" customWidth="1"/>
    <col min="1527" max="1527" width="31.42578125" style="70" customWidth="1"/>
    <col min="1528" max="1528" width="21.42578125" style="70" customWidth="1"/>
    <col min="1529" max="1529" width="19" style="70" customWidth="1"/>
    <col min="1530" max="1530" width="14" style="70" customWidth="1"/>
    <col min="1531" max="1531" width="19.140625" style="70" customWidth="1"/>
    <col min="1532" max="1532" width="15.85546875" style="70" customWidth="1"/>
    <col min="1533" max="1534" width="11.42578125" style="70"/>
    <col min="1535" max="1535" width="12.85546875" style="70" customWidth="1"/>
    <col min="1536" max="1536" width="11.42578125" style="70" customWidth="1"/>
    <col min="1537" max="1537" width="14.42578125" style="70" customWidth="1"/>
    <col min="1538" max="1780" width="11.42578125" style="70"/>
    <col min="1781" max="1781" width="14.42578125" style="70" customWidth="1"/>
    <col min="1782" max="1782" width="38" style="70" customWidth="1"/>
    <col min="1783" max="1783" width="31.42578125" style="70" customWidth="1"/>
    <col min="1784" max="1784" width="21.42578125" style="70" customWidth="1"/>
    <col min="1785" max="1785" width="19" style="70" customWidth="1"/>
    <col min="1786" max="1786" width="14" style="70" customWidth="1"/>
    <col min="1787" max="1787" width="19.140625" style="70" customWidth="1"/>
    <col min="1788" max="1788" width="15.85546875" style="70" customWidth="1"/>
    <col min="1789" max="1790" width="11.42578125" style="70"/>
    <col min="1791" max="1791" width="12.85546875" style="70" customWidth="1"/>
    <col min="1792" max="1792" width="11.42578125" style="70" customWidth="1"/>
    <col min="1793" max="1793" width="14.42578125" style="70" customWidth="1"/>
    <col min="1794" max="2036" width="11.42578125" style="70"/>
    <col min="2037" max="2037" width="14.42578125" style="70" customWidth="1"/>
    <col min="2038" max="2038" width="38" style="70" customWidth="1"/>
    <col min="2039" max="2039" width="31.42578125" style="70" customWidth="1"/>
    <col min="2040" max="2040" width="21.42578125" style="70" customWidth="1"/>
    <col min="2041" max="2041" width="19" style="70" customWidth="1"/>
    <col min="2042" max="2042" width="14" style="70" customWidth="1"/>
    <col min="2043" max="2043" width="19.140625" style="70" customWidth="1"/>
    <col min="2044" max="2044" width="15.85546875" style="70" customWidth="1"/>
    <col min="2045" max="2046" width="11.42578125" style="70"/>
    <col min="2047" max="2047" width="12.85546875" style="70" customWidth="1"/>
    <col min="2048" max="2048" width="11.42578125" style="70" customWidth="1"/>
    <col min="2049" max="2049" width="14.42578125" style="70" customWidth="1"/>
    <col min="2050" max="2292" width="11.42578125" style="70"/>
    <col min="2293" max="2293" width="14.42578125" style="70" customWidth="1"/>
    <col min="2294" max="2294" width="38" style="70" customWidth="1"/>
    <col min="2295" max="2295" width="31.42578125" style="70" customWidth="1"/>
    <col min="2296" max="2296" width="21.42578125" style="70" customWidth="1"/>
    <col min="2297" max="2297" width="19" style="70" customWidth="1"/>
    <col min="2298" max="2298" width="14" style="70" customWidth="1"/>
    <col min="2299" max="2299" width="19.140625" style="70" customWidth="1"/>
    <col min="2300" max="2300" width="15.85546875" style="70" customWidth="1"/>
    <col min="2301" max="2302" width="11.42578125" style="70"/>
    <col min="2303" max="2303" width="12.85546875" style="70" customWidth="1"/>
    <col min="2304" max="2304" width="11.42578125" style="70" customWidth="1"/>
    <col min="2305" max="2305" width="14.42578125" style="70" customWidth="1"/>
    <col min="2306" max="2548" width="11.42578125" style="70"/>
    <col min="2549" max="2549" width="14.42578125" style="70" customWidth="1"/>
    <col min="2550" max="2550" width="38" style="70" customWidth="1"/>
    <col min="2551" max="2551" width="31.42578125" style="70" customWidth="1"/>
    <col min="2552" max="2552" width="21.42578125" style="70" customWidth="1"/>
    <col min="2553" max="2553" width="19" style="70" customWidth="1"/>
    <col min="2554" max="2554" width="14" style="70" customWidth="1"/>
    <col min="2555" max="2555" width="19.140625" style="70" customWidth="1"/>
    <col min="2556" max="2556" width="15.85546875" style="70" customWidth="1"/>
    <col min="2557" max="2558" width="11.42578125" style="70"/>
    <col min="2559" max="2559" width="12.85546875" style="70" customWidth="1"/>
    <col min="2560" max="2560" width="11.42578125" style="70" customWidth="1"/>
    <col min="2561" max="2561" width="14.42578125" style="70" customWidth="1"/>
    <col min="2562" max="2804" width="11.42578125" style="70"/>
    <col min="2805" max="2805" width="14.42578125" style="70" customWidth="1"/>
    <col min="2806" max="2806" width="38" style="70" customWidth="1"/>
    <col min="2807" max="2807" width="31.42578125" style="70" customWidth="1"/>
    <col min="2808" max="2808" width="21.42578125" style="70" customWidth="1"/>
    <col min="2809" max="2809" width="19" style="70" customWidth="1"/>
    <col min="2810" max="2810" width="14" style="70" customWidth="1"/>
    <col min="2811" max="2811" width="19.140625" style="70" customWidth="1"/>
    <col min="2812" max="2812" width="15.85546875" style="70" customWidth="1"/>
    <col min="2813" max="2814" width="11.42578125" style="70"/>
    <col min="2815" max="2815" width="12.85546875" style="70" customWidth="1"/>
    <col min="2816" max="2816" width="11.42578125" style="70" customWidth="1"/>
    <col min="2817" max="2817" width="14.42578125" style="70" customWidth="1"/>
    <col min="2818" max="3060" width="11.42578125" style="70"/>
    <col min="3061" max="3061" width="14.42578125" style="70" customWidth="1"/>
    <col min="3062" max="3062" width="38" style="70" customWidth="1"/>
    <col min="3063" max="3063" width="31.42578125" style="70" customWidth="1"/>
    <col min="3064" max="3064" width="21.42578125" style="70" customWidth="1"/>
    <col min="3065" max="3065" width="19" style="70" customWidth="1"/>
    <col min="3066" max="3066" width="14" style="70" customWidth="1"/>
    <col min="3067" max="3067" width="19.140625" style="70" customWidth="1"/>
    <col min="3068" max="3068" width="15.85546875" style="70" customWidth="1"/>
    <col min="3069" max="3070" width="11.42578125" style="70"/>
    <col min="3071" max="3071" width="12.85546875" style="70" customWidth="1"/>
    <col min="3072" max="3072" width="11.42578125" style="70" customWidth="1"/>
    <col min="3073" max="3073" width="14.42578125" style="70" customWidth="1"/>
    <col min="3074" max="3316" width="11.42578125" style="70"/>
    <col min="3317" max="3317" width="14.42578125" style="70" customWidth="1"/>
    <col min="3318" max="3318" width="38" style="70" customWidth="1"/>
    <col min="3319" max="3319" width="31.42578125" style="70" customWidth="1"/>
    <col min="3320" max="3320" width="21.42578125" style="70" customWidth="1"/>
    <col min="3321" max="3321" width="19" style="70" customWidth="1"/>
    <col min="3322" max="3322" width="14" style="70" customWidth="1"/>
    <col min="3323" max="3323" width="19.140625" style="70" customWidth="1"/>
    <col min="3324" max="3324" width="15.85546875" style="70" customWidth="1"/>
    <col min="3325" max="3326" width="11.42578125" style="70"/>
    <col min="3327" max="3327" width="12.85546875" style="70" customWidth="1"/>
    <col min="3328" max="3328" width="11.42578125" style="70" customWidth="1"/>
    <col min="3329" max="3329" width="14.42578125" style="70" customWidth="1"/>
    <col min="3330" max="3572" width="11.42578125" style="70"/>
    <col min="3573" max="3573" width="14.42578125" style="70" customWidth="1"/>
    <col min="3574" max="3574" width="38" style="70" customWidth="1"/>
    <col min="3575" max="3575" width="31.42578125" style="70" customWidth="1"/>
    <col min="3576" max="3576" width="21.42578125" style="70" customWidth="1"/>
    <col min="3577" max="3577" width="19" style="70" customWidth="1"/>
    <col min="3578" max="3578" width="14" style="70" customWidth="1"/>
    <col min="3579" max="3579" width="19.140625" style="70" customWidth="1"/>
    <col min="3580" max="3580" width="15.85546875" style="70" customWidth="1"/>
    <col min="3581" max="3582" width="11.42578125" style="70"/>
    <col min="3583" max="3583" width="12.85546875" style="70" customWidth="1"/>
    <col min="3584" max="3584" width="11.42578125" style="70" customWidth="1"/>
    <col min="3585" max="3585" width="14.42578125" style="70" customWidth="1"/>
    <col min="3586" max="3828" width="11.42578125" style="70"/>
    <col min="3829" max="3829" width="14.42578125" style="70" customWidth="1"/>
    <col min="3830" max="3830" width="38" style="70" customWidth="1"/>
    <col min="3831" max="3831" width="31.42578125" style="70" customWidth="1"/>
    <col min="3832" max="3832" width="21.42578125" style="70" customWidth="1"/>
    <col min="3833" max="3833" width="19" style="70" customWidth="1"/>
    <col min="3834" max="3834" width="14" style="70" customWidth="1"/>
    <col min="3835" max="3835" width="19.140625" style="70" customWidth="1"/>
    <col min="3836" max="3836" width="15.85546875" style="70" customWidth="1"/>
    <col min="3837" max="3838" width="11.42578125" style="70"/>
    <col min="3839" max="3839" width="12.85546875" style="70" customWidth="1"/>
    <col min="3840" max="3840" width="11.42578125" style="70" customWidth="1"/>
    <col min="3841" max="3841" width="14.42578125" style="70" customWidth="1"/>
    <col min="3842" max="4084" width="11.42578125" style="70"/>
    <col min="4085" max="4085" width="14.42578125" style="70" customWidth="1"/>
    <col min="4086" max="4086" width="38" style="70" customWidth="1"/>
    <col min="4087" max="4087" width="31.42578125" style="70" customWidth="1"/>
    <col min="4088" max="4088" width="21.42578125" style="70" customWidth="1"/>
    <col min="4089" max="4089" width="19" style="70" customWidth="1"/>
    <col min="4090" max="4090" width="14" style="70" customWidth="1"/>
    <col min="4091" max="4091" width="19.140625" style="70" customWidth="1"/>
    <col min="4092" max="4092" width="15.85546875" style="70" customWidth="1"/>
    <col min="4093" max="4094" width="11.42578125" style="70"/>
    <col min="4095" max="4095" width="12.85546875" style="70" customWidth="1"/>
    <col min="4096" max="4096" width="11.42578125" style="70" customWidth="1"/>
    <col min="4097" max="4097" width="14.42578125" style="70" customWidth="1"/>
    <col min="4098" max="4340" width="11.42578125" style="70"/>
    <col min="4341" max="4341" width="14.42578125" style="70" customWidth="1"/>
    <col min="4342" max="4342" width="38" style="70" customWidth="1"/>
    <col min="4343" max="4343" width="31.42578125" style="70" customWidth="1"/>
    <col min="4344" max="4344" width="21.42578125" style="70" customWidth="1"/>
    <col min="4345" max="4345" width="19" style="70" customWidth="1"/>
    <col min="4346" max="4346" width="14" style="70" customWidth="1"/>
    <col min="4347" max="4347" width="19.140625" style="70" customWidth="1"/>
    <col min="4348" max="4348" width="15.85546875" style="70" customWidth="1"/>
    <col min="4349" max="4350" width="11.42578125" style="70"/>
    <col min="4351" max="4351" width="12.85546875" style="70" customWidth="1"/>
    <col min="4352" max="4352" width="11.42578125" style="70" customWidth="1"/>
    <col min="4353" max="4353" width="14.42578125" style="70" customWidth="1"/>
    <col min="4354" max="4596" width="11.42578125" style="70"/>
    <col min="4597" max="4597" width="14.42578125" style="70" customWidth="1"/>
    <col min="4598" max="4598" width="38" style="70" customWidth="1"/>
    <col min="4599" max="4599" width="31.42578125" style="70" customWidth="1"/>
    <col min="4600" max="4600" width="21.42578125" style="70" customWidth="1"/>
    <col min="4601" max="4601" width="19" style="70" customWidth="1"/>
    <col min="4602" max="4602" width="14" style="70" customWidth="1"/>
    <col min="4603" max="4603" width="19.140625" style="70" customWidth="1"/>
    <col min="4604" max="4604" width="15.85546875" style="70" customWidth="1"/>
    <col min="4605" max="4606" width="11.42578125" style="70"/>
    <col min="4607" max="4607" width="12.85546875" style="70" customWidth="1"/>
    <col min="4608" max="4608" width="11.42578125" style="70" customWidth="1"/>
    <col min="4609" max="4609" width="14.42578125" style="70" customWidth="1"/>
    <col min="4610" max="4852" width="11.42578125" style="70"/>
    <col min="4853" max="4853" width="14.42578125" style="70" customWidth="1"/>
    <col min="4854" max="4854" width="38" style="70" customWidth="1"/>
    <col min="4855" max="4855" width="31.42578125" style="70" customWidth="1"/>
    <col min="4856" max="4856" width="21.42578125" style="70" customWidth="1"/>
    <col min="4857" max="4857" width="19" style="70" customWidth="1"/>
    <col min="4858" max="4858" width="14" style="70" customWidth="1"/>
    <col min="4859" max="4859" width="19.140625" style="70" customWidth="1"/>
    <col min="4860" max="4860" width="15.85546875" style="70" customWidth="1"/>
    <col min="4861" max="4862" width="11.42578125" style="70"/>
    <col min="4863" max="4863" width="12.85546875" style="70" customWidth="1"/>
    <col min="4864" max="4864" width="11.42578125" style="70" customWidth="1"/>
    <col min="4865" max="4865" width="14.42578125" style="70" customWidth="1"/>
    <col min="4866" max="5108" width="11.42578125" style="70"/>
    <col min="5109" max="5109" width="14.42578125" style="70" customWidth="1"/>
    <col min="5110" max="5110" width="38" style="70" customWidth="1"/>
    <col min="5111" max="5111" width="31.42578125" style="70" customWidth="1"/>
    <col min="5112" max="5112" width="21.42578125" style="70" customWidth="1"/>
    <col min="5113" max="5113" width="19" style="70" customWidth="1"/>
    <col min="5114" max="5114" width="14" style="70" customWidth="1"/>
    <col min="5115" max="5115" width="19.140625" style="70" customWidth="1"/>
    <col min="5116" max="5116" width="15.85546875" style="70" customWidth="1"/>
    <col min="5117" max="5118" width="11.42578125" style="70"/>
    <col min="5119" max="5119" width="12.85546875" style="70" customWidth="1"/>
    <col min="5120" max="5120" width="11.42578125" style="70" customWidth="1"/>
    <col min="5121" max="5121" width="14.42578125" style="70" customWidth="1"/>
    <col min="5122" max="5364" width="11.42578125" style="70"/>
    <col min="5365" max="5365" width="14.42578125" style="70" customWidth="1"/>
    <col min="5366" max="5366" width="38" style="70" customWidth="1"/>
    <col min="5367" max="5367" width="31.42578125" style="70" customWidth="1"/>
    <col min="5368" max="5368" width="21.42578125" style="70" customWidth="1"/>
    <col min="5369" max="5369" width="19" style="70" customWidth="1"/>
    <col min="5370" max="5370" width="14" style="70" customWidth="1"/>
    <col min="5371" max="5371" width="19.140625" style="70" customWidth="1"/>
    <col min="5372" max="5372" width="15.85546875" style="70" customWidth="1"/>
    <col min="5373" max="5374" width="11.42578125" style="70"/>
    <col min="5375" max="5375" width="12.85546875" style="70" customWidth="1"/>
    <col min="5376" max="5376" width="11.42578125" style="70" customWidth="1"/>
    <col min="5377" max="5377" width="14.42578125" style="70" customWidth="1"/>
    <col min="5378" max="5620" width="11.42578125" style="70"/>
    <col min="5621" max="5621" width="14.42578125" style="70" customWidth="1"/>
    <col min="5622" max="5622" width="38" style="70" customWidth="1"/>
    <col min="5623" max="5623" width="31.42578125" style="70" customWidth="1"/>
    <col min="5624" max="5624" width="21.42578125" style="70" customWidth="1"/>
    <col min="5625" max="5625" width="19" style="70" customWidth="1"/>
    <col min="5626" max="5626" width="14" style="70" customWidth="1"/>
    <col min="5627" max="5627" width="19.140625" style="70" customWidth="1"/>
    <col min="5628" max="5628" width="15.85546875" style="70" customWidth="1"/>
    <col min="5629" max="5630" width="11.42578125" style="70"/>
    <col min="5631" max="5631" width="12.85546875" style="70" customWidth="1"/>
    <col min="5632" max="5632" width="11.42578125" style="70" customWidth="1"/>
    <col min="5633" max="5633" width="14.42578125" style="70" customWidth="1"/>
    <col min="5634" max="5876" width="11.42578125" style="70"/>
    <col min="5877" max="5877" width="14.42578125" style="70" customWidth="1"/>
    <col min="5878" max="5878" width="38" style="70" customWidth="1"/>
    <col min="5879" max="5879" width="31.42578125" style="70" customWidth="1"/>
    <col min="5880" max="5880" width="21.42578125" style="70" customWidth="1"/>
    <col min="5881" max="5881" width="19" style="70" customWidth="1"/>
    <col min="5882" max="5882" width="14" style="70" customWidth="1"/>
    <col min="5883" max="5883" width="19.140625" style="70" customWidth="1"/>
    <col min="5884" max="5884" width="15.85546875" style="70" customWidth="1"/>
    <col min="5885" max="5886" width="11.42578125" style="70"/>
    <col min="5887" max="5887" width="12.85546875" style="70" customWidth="1"/>
    <col min="5888" max="5888" width="11.42578125" style="70" customWidth="1"/>
    <col min="5889" max="5889" width="14.42578125" style="70" customWidth="1"/>
    <col min="5890" max="6132" width="11.42578125" style="70"/>
    <col min="6133" max="6133" width="14.42578125" style="70" customWidth="1"/>
    <col min="6134" max="6134" width="38" style="70" customWidth="1"/>
    <col min="6135" max="6135" width="31.42578125" style="70" customWidth="1"/>
    <col min="6136" max="6136" width="21.42578125" style="70" customWidth="1"/>
    <col min="6137" max="6137" width="19" style="70" customWidth="1"/>
    <col min="6138" max="6138" width="14" style="70" customWidth="1"/>
    <col min="6139" max="6139" width="19.140625" style="70" customWidth="1"/>
    <col min="6140" max="6140" width="15.85546875" style="70" customWidth="1"/>
    <col min="6141" max="6142" width="11.42578125" style="70"/>
    <col min="6143" max="6143" width="12.85546875" style="70" customWidth="1"/>
    <col min="6144" max="6144" width="11.42578125" style="70" customWidth="1"/>
    <col min="6145" max="6145" width="14.42578125" style="70" customWidth="1"/>
    <col min="6146" max="6388" width="11.42578125" style="70"/>
    <col min="6389" max="6389" width="14.42578125" style="70" customWidth="1"/>
    <col min="6390" max="6390" width="38" style="70" customWidth="1"/>
    <col min="6391" max="6391" width="31.42578125" style="70" customWidth="1"/>
    <col min="6392" max="6392" width="21.42578125" style="70" customWidth="1"/>
    <col min="6393" max="6393" width="19" style="70" customWidth="1"/>
    <col min="6394" max="6394" width="14" style="70" customWidth="1"/>
    <col min="6395" max="6395" width="19.140625" style="70" customWidth="1"/>
    <col min="6396" max="6396" width="15.85546875" style="70" customWidth="1"/>
    <col min="6397" max="6398" width="11.42578125" style="70"/>
    <col min="6399" max="6399" width="12.85546875" style="70" customWidth="1"/>
    <col min="6400" max="6400" width="11.42578125" style="70" customWidth="1"/>
    <col min="6401" max="6401" width="14.42578125" style="70" customWidth="1"/>
    <col min="6402" max="6644" width="11.42578125" style="70"/>
    <col min="6645" max="6645" width="14.42578125" style="70" customWidth="1"/>
    <col min="6646" max="6646" width="38" style="70" customWidth="1"/>
    <col min="6647" max="6647" width="31.42578125" style="70" customWidth="1"/>
    <col min="6648" max="6648" width="21.42578125" style="70" customWidth="1"/>
    <col min="6649" max="6649" width="19" style="70" customWidth="1"/>
    <col min="6650" max="6650" width="14" style="70" customWidth="1"/>
    <col min="6651" max="6651" width="19.140625" style="70" customWidth="1"/>
    <col min="6652" max="6652" width="15.85546875" style="70" customWidth="1"/>
    <col min="6653" max="6654" width="11.42578125" style="70"/>
    <col min="6655" max="6655" width="12.85546875" style="70" customWidth="1"/>
    <col min="6656" max="6656" width="11.42578125" style="70" customWidth="1"/>
    <col min="6657" max="6657" width="14.42578125" style="70" customWidth="1"/>
    <col min="6658" max="6900" width="11.42578125" style="70"/>
    <col min="6901" max="6901" width="14.42578125" style="70" customWidth="1"/>
    <col min="6902" max="6902" width="38" style="70" customWidth="1"/>
    <col min="6903" max="6903" width="31.42578125" style="70" customWidth="1"/>
    <col min="6904" max="6904" width="21.42578125" style="70" customWidth="1"/>
    <col min="6905" max="6905" width="19" style="70" customWidth="1"/>
    <col min="6906" max="6906" width="14" style="70" customWidth="1"/>
    <col min="6907" max="6907" width="19.140625" style="70" customWidth="1"/>
    <col min="6908" max="6908" width="15.85546875" style="70" customWidth="1"/>
    <col min="6909" max="6910" width="11.42578125" style="70"/>
    <col min="6911" max="6911" width="12.85546875" style="70" customWidth="1"/>
    <col min="6912" max="6912" width="11.42578125" style="70" customWidth="1"/>
    <col min="6913" max="6913" width="14.42578125" style="70" customWidth="1"/>
    <col min="6914" max="7156" width="11.42578125" style="70"/>
    <col min="7157" max="7157" width="14.42578125" style="70" customWidth="1"/>
    <col min="7158" max="7158" width="38" style="70" customWidth="1"/>
    <col min="7159" max="7159" width="31.42578125" style="70" customWidth="1"/>
    <col min="7160" max="7160" width="21.42578125" style="70" customWidth="1"/>
    <col min="7161" max="7161" width="19" style="70" customWidth="1"/>
    <col min="7162" max="7162" width="14" style="70" customWidth="1"/>
    <col min="7163" max="7163" width="19.140625" style="70" customWidth="1"/>
    <col min="7164" max="7164" width="15.85546875" style="70" customWidth="1"/>
    <col min="7165" max="7166" width="11.42578125" style="70"/>
    <col min="7167" max="7167" width="12.85546875" style="70" customWidth="1"/>
    <col min="7168" max="7168" width="11.42578125" style="70" customWidth="1"/>
    <col min="7169" max="7169" width="14.42578125" style="70" customWidth="1"/>
    <col min="7170" max="7412" width="11.42578125" style="70"/>
    <col min="7413" max="7413" width="14.42578125" style="70" customWidth="1"/>
    <col min="7414" max="7414" width="38" style="70" customWidth="1"/>
    <col min="7415" max="7415" width="31.42578125" style="70" customWidth="1"/>
    <col min="7416" max="7416" width="21.42578125" style="70" customWidth="1"/>
    <col min="7417" max="7417" width="19" style="70" customWidth="1"/>
    <col min="7418" max="7418" width="14" style="70" customWidth="1"/>
    <col min="7419" max="7419" width="19.140625" style="70" customWidth="1"/>
    <col min="7420" max="7420" width="15.85546875" style="70" customWidth="1"/>
    <col min="7421" max="7422" width="11.42578125" style="70"/>
    <col min="7423" max="7423" width="12.85546875" style="70" customWidth="1"/>
    <col min="7424" max="7424" width="11.42578125" style="70" customWidth="1"/>
    <col min="7425" max="7425" width="14.42578125" style="70" customWidth="1"/>
    <col min="7426" max="7668" width="11.42578125" style="70"/>
    <col min="7669" max="7669" width="14.42578125" style="70" customWidth="1"/>
    <col min="7670" max="7670" width="38" style="70" customWidth="1"/>
    <col min="7671" max="7671" width="31.42578125" style="70" customWidth="1"/>
    <col min="7672" max="7672" width="21.42578125" style="70" customWidth="1"/>
    <col min="7673" max="7673" width="19" style="70" customWidth="1"/>
    <col min="7674" max="7674" width="14" style="70" customWidth="1"/>
    <col min="7675" max="7675" width="19.140625" style="70" customWidth="1"/>
    <col min="7676" max="7676" width="15.85546875" style="70" customWidth="1"/>
    <col min="7677" max="7678" width="11.42578125" style="70"/>
    <col min="7679" max="7679" width="12.85546875" style="70" customWidth="1"/>
    <col min="7680" max="7680" width="11.42578125" style="70" customWidth="1"/>
    <col min="7681" max="7681" width="14.42578125" style="70" customWidth="1"/>
    <col min="7682" max="7924" width="11.42578125" style="70"/>
    <col min="7925" max="7925" width="14.42578125" style="70" customWidth="1"/>
    <col min="7926" max="7926" width="38" style="70" customWidth="1"/>
    <col min="7927" max="7927" width="31.42578125" style="70" customWidth="1"/>
    <col min="7928" max="7928" width="21.42578125" style="70" customWidth="1"/>
    <col min="7929" max="7929" width="19" style="70" customWidth="1"/>
    <col min="7930" max="7930" width="14" style="70" customWidth="1"/>
    <col min="7931" max="7931" width="19.140625" style="70" customWidth="1"/>
    <col min="7932" max="7932" width="15.85546875" style="70" customWidth="1"/>
    <col min="7933" max="7934" width="11.42578125" style="70"/>
    <col min="7935" max="7935" width="12.85546875" style="70" customWidth="1"/>
    <col min="7936" max="7936" width="11.42578125" style="70" customWidth="1"/>
    <col min="7937" max="7937" width="14.42578125" style="70" customWidth="1"/>
    <col min="7938" max="8180" width="11.42578125" style="70"/>
    <col min="8181" max="8181" width="14.42578125" style="70" customWidth="1"/>
    <col min="8182" max="8182" width="38" style="70" customWidth="1"/>
    <col min="8183" max="8183" width="31.42578125" style="70" customWidth="1"/>
    <col min="8184" max="8184" width="21.42578125" style="70" customWidth="1"/>
    <col min="8185" max="8185" width="19" style="70" customWidth="1"/>
    <col min="8186" max="8186" width="14" style="70" customWidth="1"/>
    <col min="8187" max="8187" width="19.140625" style="70" customWidth="1"/>
    <col min="8188" max="8188" width="15.85546875" style="70" customWidth="1"/>
    <col min="8189" max="8190" width="11.42578125" style="70"/>
    <col min="8191" max="8191" width="12.85546875" style="70" customWidth="1"/>
    <col min="8192" max="8192" width="11.42578125" style="70" customWidth="1"/>
    <col min="8193" max="8193" width="14.42578125" style="70" customWidth="1"/>
    <col min="8194" max="8436" width="11.42578125" style="70"/>
    <col min="8437" max="8437" width="14.42578125" style="70" customWidth="1"/>
    <col min="8438" max="8438" width="38" style="70" customWidth="1"/>
    <col min="8439" max="8439" width="31.42578125" style="70" customWidth="1"/>
    <col min="8440" max="8440" width="21.42578125" style="70" customWidth="1"/>
    <col min="8441" max="8441" width="19" style="70" customWidth="1"/>
    <col min="8442" max="8442" width="14" style="70" customWidth="1"/>
    <col min="8443" max="8443" width="19.140625" style="70" customWidth="1"/>
    <col min="8444" max="8444" width="15.85546875" style="70" customWidth="1"/>
    <col min="8445" max="8446" width="11.42578125" style="70"/>
    <col min="8447" max="8447" width="12.85546875" style="70" customWidth="1"/>
    <col min="8448" max="8448" width="11.42578125" style="70" customWidth="1"/>
    <col min="8449" max="8449" width="14.42578125" style="70" customWidth="1"/>
    <col min="8450" max="8692" width="11.42578125" style="70"/>
    <col min="8693" max="8693" width="14.42578125" style="70" customWidth="1"/>
    <col min="8694" max="8694" width="38" style="70" customWidth="1"/>
    <col min="8695" max="8695" width="31.42578125" style="70" customWidth="1"/>
    <col min="8696" max="8696" width="21.42578125" style="70" customWidth="1"/>
    <col min="8697" max="8697" width="19" style="70" customWidth="1"/>
    <col min="8698" max="8698" width="14" style="70" customWidth="1"/>
    <col min="8699" max="8699" width="19.140625" style="70" customWidth="1"/>
    <col min="8700" max="8700" width="15.85546875" style="70" customWidth="1"/>
    <col min="8701" max="8702" width="11.42578125" style="70"/>
    <col min="8703" max="8703" width="12.85546875" style="70" customWidth="1"/>
    <col min="8704" max="8704" width="11.42578125" style="70" customWidth="1"/>
    <col min="8705" max="8705" width="14.42578125" style="70" customWidth="1"/>
    <col min="8706" max="8948" width="11.42578125" style="70"/>
    <col min="8949" max="8949" width="14.42578125" style="70" customWidth="1"/>
    <col min="8950" max="8950" width="38" style="70" customWidth="1"/>
    <col min="8951" max="8951" width="31.42578125" style="70" customWidth="1"/>
    <col min="8952" max="8952" width="21.42578125" style="70" customWidth="1"/>
    <col min="8953" max="8953" width="19" style="70" customWidth="1"/>
    <col min="8954" max="8954" width="14" style="70" customWidth="1"/>
    <col min="8955" max="8955" width="19.140625" style="70" customWidth="1"/>
    <col min="8956" max="8956" width="15.85546875" style="70" customWidth="1"/>
    <col min="8957" max="8958" width="11.42578125" style="70"/>
    <col min="8959" max="8959" width="12.85546875" style="70" customWidth="1"/>
    <col min="8960" max="8960" width="11.42578125" style="70" customWidth="1"/>
    <col min="8961" max="8961" width="14.42578125" style="70" customWidth="1"/>
    <col min="8962" max="9204" width="11.42578125" style="70"/>
    <col min="9205" max="9205" width="14.42578125" style="70" customWidth="1"/>
    <col min="9206" max="9206" width="38" style="70" customWidth="1"/>
    <col min="9207" max="9207" width="31.42578125" style="70" customWidth="1"/>
    <col min="9208" max="9208" width="21.42578125" style="70" customWidth="1"/>
    <col min="9209" max="9209" width="19" style="70" customWidth="1"/>
    <col min="9210" max="9210" width="14" style="70" customWidth="1"/>
    <col min="9211" max="9211" width="19.140625" style="70" customWidth="1"/>
    <col min="9212" max="9212" width="15.85546875" style="70" customWidth="1"/>
    <col min="9213" max="9214" width="11.42578125" style="70"/>
    <col min="9215" max="9215" width="12.85546875" style="70" customWidth="1"/>
    <col min="9216" max="9216" width="11.42578125" style="70" customWidth="1"/>
    <col min="9217" max="9217" width="14.42578125" style="70" customWidth="1"/>
    <col min="9218" max="9460" width="11.42578125" style="70"/>
    <col min="9461" max="9461" width="14.42578125" style="70" customWidth="1"/>
    <col min="9462" max="9462" width="38" style="70" customWidth="1"/>
    <col min="9463" max="9463" width="31.42578125" style="70" customWidth="1"/>
    <col min="9464" max="9464" width="21.42578125" style="70" customWidth="1"/>
    <col min="9465" max="9465" width="19" style="70" customWidth="1"/>
    <col min="9466" max="9466" width="14" style="70" customWidth="1"/>
    <col min="9467" max="9467" width="19.140625" style="70" customWidth="1"/>
    <col min="9468" max="9468" width="15.85546875" style="70" customWidth="1"/>
    <col min="9469" max="9470" width="11.42578125" style="70"/>
    <col min="9471" max="9471" width="12.85546875" style="70" customWidth="1"/>
    <col min="9472" max="9472" width="11.42578125" style="70" customWidth="1"/>
    <col min="9473" max="9473" width="14.42578125" style="70" customWidth="1"/>
    <col min="9474" max="9716" width="11.42578125" style="70"/>
    <col min="9717" max="9717" width="14.42578125" style="70" customWidth="1"/>
    <col min="9718" max="9718" width="38" style="70" customWidth="1"/>
    <col min="9719" max="9719" width="31.42578125" style="70" customWidth="1"/>
    <col min="9720" max="9720" width="21.42578125" style="70" customWidth="1"/>
    <col min="9721" max="9721" width="19" style="70" customWidth="1"/>
    <col min="9722" max="9722" width="14" style="70" customWidth="1"/>
    <col min="9723" max="9723" width="19.140625" style="70" customWidth="1"/>
    <col min="9724" max="9724" width="15.85546875" style="70" customWidth="1"/>
    <col min="9725" max="9726" width="11.42578125" style="70"/>
    <col min="9727" max="9727" width="12.85546875" style="70" customWidth="1"/>
    <col min="9728" max="9728" width="11.42578125" style="70" customWidth="1"/>
    <col min="9729" max="9729" width="14.42578125" style="70" customWidth="1"/>
    <col min="9730" max="9972" width="11.42578125" style="70"/>
    <col min="9973" max="9973" width="14.42578125" style="70" customWidth="1"/>
    <col min="9974" max="9974" width="38" style="70" customWidth="1"/>
    <col min="9975" max="9975" width="31.42578125" style="70" customWidth="1"/>
    <col min="9976" max="9976" width="21.42578125" style="70" customWidth="1"/>
    <col min="9977" max="9977" width="19" style="70" customWidth="1"/>
    <col min="9978" max="9978" width="14" style="70" customWidth="1"/>
    <col min="9979" max="9979" width="19.140625" style="70" customWidth="1"/>
    <col min="9980" max="9980" width="15.85546875" style="70" customWidth="1"/>
    <col min="9981" max="9982" width="11.42578125" style="70"/>
    <col min="9983" max="9983" width="12.85546875" style="70" customWidth="1"/>
    <col min="9984" max="9984" width="11.42578125" style="70" customWidth="1"/>
    <col min="9985" max="9985" width="14.42578125" style="70" customWidth="1"/>
    <col min="9986" max="10228" width="11.42578125" style="70"/>
    <col min="10229" max="10229" width="14.42578125" style="70" customWidth="1"/>
    <col min="10230" max="10230" width="38" style="70" customWidth="1"/>
    <col min="10231" max="10231" width="31.42578125" style="70" customWidth="1"/>
    <col min="10232" max="10232" width="21.42578125" style="70" customWidth="1"/>
    <col min="10233" max="10233" width="19" style="70" customWidth="1"/>
    <col min="10234" max="10234" width="14" style="70" customWidth="1"/>
    <col min="10235" max="10235" width="19.140625" style="70" customWidth="1"/>
    <col min="10236" max="10236" width="15.85546875" style="70" customWidth="1"/>
    <col min="10237" max="10238" width="11.42578125" style="70"/>
    <col min="10239" max="10239" width="12.85546875" style="70" customWidth="1"/>
    <col min="10240" max="10240" width="11.42578125" style="70" customWidth="1"/>
    <col min="10241" max="10241" width="14.42578125" style="70" customWidth="1"/>
    <col min="10242" max="10484" width="11.42578125" style="70"/>
    <col min="10485" max="10485" width="14.42578125" style="70" customWidth="1"/>
    <col min="10486" max="10486" width="38" style="70" customWidth="1"/>
    <col min="10487" max="10487" width="31.42578125" style="70" customWidth="1"/>
    <col min="10488" max="10488" width="21.42578125" style="70" customWidth="1"/>
    <col min="10489" max="10489" width="19" style="70" customWidth="1"/>
    <col min="10490" max="10490" width="14" style="70" customWidth="1"/>
    <col min="10491" max="10491" width="19.140625" style="70" customWidth="1"/>
    <col min="10492" max="10492" width="15.85546875" style="70" customWidth="1"/>
    <col min="10493" max="10494" width="11.42578125" style="70"/>
    <col min="10495" max="10495" width="12.85546875" style="70" customWidth="1"/>
    <col min="10496" max="10496" width="11.42578125" style="70" customWidth="1"/>
    <col min="10497" max="10497" width="14.42578125" style="70" customWidth="1"/>
    <col min="10498" max="10740" width="11.42578125" style="70"/>
    <col min="10741" max="10741" width="14.42578125" style="70" customWidth="1"/>
    <col min="10742" max="10742" width="38" style="70" customWidth="1"/>
    <col min="10743" max="10743" width="31.42578125" style="70" customWidth="1"/>
    <col min="10744" max="10744" width="21.42578125" style="70" customWidth="1"/>
    <col min="10745" max="10745" width="19" style="70" customWidth="1"/>
    <col min="10746" max="10746" width="14" style="70" customWidth="1"/>
    <col min="10747" max="10747" width="19.140625" style="70" customWidth="1"/>
    <col min="10748" max="10748" width="15.85546875" style="70" customWidth="1"/>
    <col min="10749" max="10750" width="11.42578125" style="70"/>
    <col min="10751" max="10751" width="12.85546875" style="70" customWidth="1"/>
    <col min="10752" max="10752" width="11.42578125" style="70" customWidth="1"/>
    <col min="10753" max="10753" width="14.42578125" style="70" customWidth="1"/>
    <col min="10754" max="10996" width="11.42578125" style="70"/>
    <col min="10997" max="10997" width="14.42578125" style="70" customWidth="1"/>
    <col min="10998" max="10998" width="38" style="70" customWidth="1"/>
    <col min="10999" max="10999" width="31.42578125" style="70" customWidth="1"/>
    <col min="11000" max="11000" width="21.42578125" style="70" customWidth="1"/>
    <col min="11001" max="11001" width="19" style="70" customWidth="1"/>
    <col min="11002" max="11002" width="14" style="70" customWidth="1"/>
    <col min="11003" max="11003" width="19.140625" style="70" customWidth="1"/>
    <col min="11004" max="11004" width="15.85546875" style="70" customWidth="1"/>
    <col min="11005" max="11006" width="11.42578125" style="70"/>
    <col min="11007" max="11007" width="12.85546875" style="70" customWidth="1"/>
    <col min="11008" max="11008" width="11.42578125" style="70" customWidth="1"/>
    <col min="11009" max="11009" width="14.42578125" style="70" customWidth="1"/>
    <col min="11010" max="11252" width="11.42578125" style="70"/>
    <col min="11253" max="11253" width="14.42578125" style="70" customWidth="1"/>
    <col min="11254" max="11254" width="38" style="70" customWidth="1"/>
    <col min="11255" max="11255" width="31.42578125" style="70" customWidth="1"/>
    <col min="11256" max="11256" width="21.42578125" style="70" customWidth="1"/>
    <col min="11257" max="11257" width="19" style="70" customWidth="1"/>
    <col min="11258" max="11258" width="14" style="70" customWidth="1"/>
    <col min="11259" max="11259" width="19.140625" style="70" customWidth="1"/>
    <col min="11260" max="11260" width="15.85546875" style="70" customWidth="1"/>
    <col min="11261" max="11262" width="11.42578125" style="70"/>
    <col min="11263" max="11263" width="12.85546875" style="70" customWidth="1"/>
    <col min="11264" max="11264" width="11.42578125" style="70" customWidth="1"/>
    <col min="11265" max="11265" width="14.42578125" style="70" customWidth="1"/>
    <col min="11266" max="11508" width="11.42578125" style="70"/>
    <col min="11509" max="11509" width="14.42578125" style="70" customWidth="1"/>
    <col min="11510" max="11510" width="38" style="70" customWidth="1"/>
    <col min="11511" max="11511" width="31.42578125" style="70" customWidth="1"/>
    <col min="11512" max="11512" width="21.42578125" style="70" customWidth="1"/>
    <col min="11513" max="11513" width="19" style="70" customWidth="1"/>
    <col min="11514" max="11514" width="14" style="70" customWidth="1"/>
    <col min="11515" max="11515" width="19.140625" style="70" customWidth="1"/>
    <col min="11516" max="11516" width="15.85546875" style="70" customWidth="1"/>
    <col min="11517" max="11518" width="11.42578125" style="70"/>
    <col min="11519" max="11519" width="12.85546875" style="70" customWidth="1"/>
    <col min="11520" max="11520" width="11.42578125" style="70" customWidth="1"/>
    <col min="11521" max="11521" width="14.42578125" style="70" customWidth="1"/>
    <col min="11522" max="11764" width="11.42578125" style="70"/>
    <col min="11765" max="11765" width="14.42578125" style="70" customWidth="1"/>
    <col min="11766" max="11766" width="38" style="70" customWidth="1"/>
    <col min="11767" max="11767" width="31.42578125" style="70" customWidth="1"/>
    <col min="11768" max="11768" width="21.42578125" style="70" customWidth="1"/>
    <col min="11769" max="11769" width="19" style="70" customWidth="1"/>
    <col min="11770" max="11770" width="14" style="70" customWidth="1"/>
    <col min="11771" max="11771" width="19.140625" style="70" customWidth="1"/>
    <col min="11772" max="11772" width="15.85546875" style="70" customWidth="1"/>
    <col min="11773" max="11774" width="11.42578125" style="70"/>
    <col min="11775" max="11775" width="12.85546875" style="70" customWidth="1"/>
    <col min="11776" max="11776" width="11.42578125" style="70" customWidth="1"/>
    <col min="11777" max="11777" width="14.42578125" style="70" customWidth="1"/>
    <col min="11778" max="12020" width="11.42578125" style="70"/>
    <col min="12021" max="12021" width="14.42578125" style="70" customWidth="1"/>
    <col min="12022" max="12022" width="38" style="70" customWidth="1"/>
    <col min="12023" max="12023" width="31.42578125" style="70" customWidth="1"/>
    <col min="12024" max="12024" width="21.42578125" style="70" customWidth="1"/>
    <col min="12025" max="12025" width="19" style="70" customWidth="1"/>
    <col min="12026" max="12026" width="14" style="70" customWidth="1"/>
    <col min="12027" max="12027" width="19.140625" style="70" customWidth="1"/>
    <col min="12028" max="12028" width="15.85546875" style="70" customWidth="1"/>
    <col min="12029" max="12030" width="11.42578125" style="70"/>
    <col min="12031" max="12031" width="12.85546875" style="70" customWidth="1"/>
    <col min="12032" max="12032" width="11.42578125" style="70" customWidth="1"/>
    <col min="12033" max="12033" width="14.42578125" style="70" customWidth="1"/>
    <col min="12034" max="12276" width="11.42578125" style="70"/>
    <col min="12277" max="12277" width="14.42578125" style="70" customWidth="1"/>
    <col min="12278" max="12278" width="38" style="70" customWidth="1"/>
    <col min="12279" max="12279" width="31.42578125" style="70" customWidth="1"/>
    <col min="12280" max="12280" width="21.42578125" style="70" customWidth="1"/>
    <col min="12281" max="12281" width="19" style="70" customWidth="1"/>
    <col min="12282" max="12282" width="14" style="70" customWidth="1"/>
    <col min="12283" max="12283" width="19.140625" style="70" customWidth="1"/>
    <col min="12284" max="12284" width="15.85546875" style="70" customWidth="1"/>
    <col min="12285" max="12286" width="11.42578125" style="70"/>
    <col min="12287" max="12287" width="12.85546875" style="70" customWidth="1"/>
    <col min="12288" max="12288" width="11.42578125" style="70" customWidth="1"/>
    <col min="12289" max="12289" width="14.42578125" style="70" customWidth="1"/>
    <col min="12290" max="12532" width="11.42578125" style="70"/>
    <col min="12533" max="12533" width="14.42578125" style="70" customWidth="1"/>
    <col min="12534" max="12534" width="38" style="70" customWidth="1"/>
    <col min="12535" max="12535" width="31.42578125" style="70" customWidth="1"/>
    <col min="12536" max="12536" width="21.42578125" style="70" customWidth="1"/>
    <col min="12537" max="12537" width="19" style="70" customWidth="1"/>
    <col min="12538" max="12538" width="14" style="70" customWidth="1"/>
    <col min="12539" max="12539" width="19.140625" style="70" customWidth="1"/>
    <col min="12540" max="12540" width="15.85546875" style="70" customWidth="1"/>
    <col min="12541" max="12542" width="11.42578125" style="70"/>
    <col min="12543" max="12543" width="12.85546875" style="70" customWidth="1"/>
    <col min="12544" max="12544" width="11.42578125" style="70" customWidth="1"/>
    <col min="12545" max="12545" width="14.42578125" style="70" customWidth="1"/>
    <col min="12546" max="12788" width="11.42578125" style="70"/>
    <col min="12789" max="12789" width="14.42578125" style="70" customWidth="1"/>
    <col min="12790" max="12790" width="38" style="70" customWidth="1"/>
    <col min="12791" max="12791" width="31.42578125" style="70" customWidth="1"/>
    <col min="12792" max="12792" width="21.42578125" style="70" customWidth="1"/>
    <col min="12793" max="12793" width="19" style="70" customWidth="1"/>
    <col min="12794" max="12794" width="14" style="70" customWidth="1"/>
    <col min="12795" max="12795" width="19.140625" style="70" customWidth="1"/>
    <col min="12796" max="12796" width="15.85546875" style="70" customWidth="1"/>
    <col min="12797" max="12798" width="11.42578125" style="70"/>
    <col min="12799" max="12799" width="12.85546875" style="70" customWidth="1"/>
    <col min="12800" max="12800" width="11.42578125" style="70" customWidth="1"/>
    <col min="12801" max="12801" width="14.42578125" style="70" customWidth="1"/>
    <col min="12802" max="13044" width="11.42578125" style="70"/>
    <col min="13045" max="13045" width="14.42578125" style="70" customWidth="1"/>
    <col min="13046" max="13046" width="38" style="70" customWidth="1"/>
    <col min="13047" max="13047" width="31.42578125" style="70" customWidth="1"/>
    <col min="13048" max="13048" width="21.42578125" style="70" customWidth="1"/>
    <col min="13049" max="13049" width="19" style="70" customWidth="1"/>
    <col min="13050" max="13050" width="14" style="70" customWidth="1"/>
    <col min="13051" max="13051" width="19.140625" style="70" customWidth="1"/>
    <col min="13052" max="13052" width="15.85546875" style="70" customWidth="1"/>
    <col min="13053" max="13054" width="11.42578125" style="70"/>
    <col min="13055" max="13055" width="12.85546875" style="70" customWidth="1"/>
    <col min="13056" max="13056" width="11.42578125" style="70" customWidth="1"/>
    <col min="13057" max="13057" width="14.42578125" style="70" customWidth="1"/>
    <col min="13058" max="13300" width="11.42578125" style="70"/>
    <col min="13301" max="13301" width="14.42578125" style="70" customWidth="1"/>
    <col min="13302" max="13302" width="38" style="70" customWidth="1"/>
    <col min="13303" max="13303" width="31.42578125" style="70" customWidth="1"/>
    <col min="13304" max="13304" width="21.42578125" style="70" customWidth="1"/>
    <col min="13305" max="13305" width="19" style="70" customWidth="1"/>
    <col min="13306" max="13306" width="14" style="70" customWidth="1"/>
    <col min="13307" max="13307" width="19.140625" style="70" customWidth="1"/>
    <col min="13308" max="13308" width="15.85546875" style="70" customWidth="1"/>
    <col min="13309" max="13310" width="11.42578125" style="70"/>
    <col min="13311" max="13311" width="12.85546875" style="70" customWidth="1"/>
    <col min="13312" max="13312" width="11.42578125" style="70" customWidth="1"/>
    <col min="13313" max="13313" width="14.42578125" style="70" customWidth="1"/>
    <col min="13314" max="13556" width="11.42578125" style="70"/>
    <col min="13557" max="13557" width="14.42578125" style="70" customWidth="1"/>
    <col min="13558" max="13558" width="38" style="70" customWidth="1"/>
    <col min="13559" max="13559" width="31.42578125" style="70" customWidth="1"/>
    <col min="13560" max="13560" width="21.42578125" style="70" customWidth="1"/>
    <col min="13561" max="13561" width="19" style="70" customWidth="1"/>
    <col min="13562" max="13562" width="14" style="70" customWidth="1"/>
    <col min="13563" max="13563" width="19.140625" style="70" customWidth="1"/>
    <col min="13564" max="13564" width="15.85546875" style="70" customWidth="1"/>
    <col min="13565" max="13566" width="11.42578125" style="70"/>
    <col min="13567" max="13567" width="12.85546875" style="70" customWidth="1"/>
    <col min="13568" max="13568" width="11.42578125" style="70" customWidth="1"/>
    <col min="13569" max="13569" width="14.42578125" style="70" customWidth="1"/>
    <col min="13570" max="13812" width="11.42578125" style="70"/>
    <col min="13813" max="13813" width="14.42578125" style="70" customWidth="1"/>
    <col min="13814" max="13814" width="38" style="70" customWidth="1"/>
    <col min="13815" max="13815" width="31.42578125" style="70" customWidth="1"/>
    <col min="13816" max="13816" width="21.42578125" style="70" customWidth="1"/>
    <col min="13817" max="13817" width="19" style="70" customWidth="1"/>
    <col min="13818" max="13818" width="14" style="70" customWidth="1"/>
    <col min="13819" max="13819" width="19.140625" style="70" customWidth="1"/>
    <col min="13820" max="13820" width="15.85546875" style="70" customWidth="1"/>
    <col min="13821" max="13822" width="11.42578125" style="70"/>
    <col min="13823" max="13823" width="12.85546875" style="70" customWidth="1"/>
    <col min="13824" max="13824" width="11.42578125" style="70" customWidth="1"/>
    <col min="13825" max="13825" width="14.42578125" style="70" customWidth="1"/>
    <col min="13826" max="14068" width="11.42578125" style="70"/>
    <col min="14069" max="14069" width="14.42578125" style="70" customWidth="1"/>
    <col min="14070" max="14070" width="38" style="70" customWidth="1"/>
    <col min="14071" max="14071" width="31.42578125" style="70" customWidth="1"/>
    <col min="14072" max="14072" width="21.42578125" style="70" customWidth="1"/>
    <col min="14073" max="14073" width="19" style="70" customWidth="1"/>
    <col min="14074" max="14074" width="14" style="70" customWidth="1"/>
    <col min="14075" max="14075" width="19.140625" style="70" customWidth="1"/>
    <col min="14076" max="14076" width="15.85546875" style="70" customWidth="1"/>
    <col min="14077" max="14078" width="11.42578125" style="70"/>
    <col min="14079" max="14079" width="12.85546875" style="70" customWidth="1"/>
    <col min="14080" max="14080" width="11.42578125" style="70" customWidth="1"/>
    <col min="14081" max="14081" width="14.42578125" style="70" customWidth="1"/>
    <col min="14082" max="14324" width="11.42578125" style="70"/>
    <col min="14325" max="14325" width="14.42578125" style="70" customWidth="1"/>
    <col min="14326" max="14326" width="38" style="70" customWidth="1"/>
    <col min="14327" max="14327" width="31.42578125" style="70" customWidth="1"/>
    <col min="14328" max="14328" width="21.42578125" style="70" customWidth="1"/>
    <col min="14329" max="14329" width="19" style="70" customWidth="1"/>
    <col min="14330" max="14330" width="14" style="70" customWidth="1"/>
    <col min="14331" max="14331" width="19.140625" style="70" customWidth="1"/>
    <col min="14332" max="14332" width="15.85546875" style="70" customWidth="1"/>
    <col min="14333" max="14334" width="11.42578125" style="70"/>
    <col min="14335" max="14335" width="12.85546875" style="70" customWidth="1"/>
    <col min="14336" max="14336" width="11.42578125" style="70" customWidth="1"/>
    <col min="14337" max="14337" width="14.42578125" style="70" customWidth="1"/>
    <col min="14338" max="14580" width="11.42578125" style="70"/>
    <col min="14581" max="14581" width="14.42578125" style="70" customWidth="1"/>
    <col min="14582" max="14582" width="38" style="70" customWidth="1"/>
    <col min="14583" max="14583" width="31.42578125" style="70" customWidth="1"/>
    <col min="14584" max="14584" width="21.42578125" style="70" customWidth="1"/>
    <col min="14585" max="14585" width="19" style="70" customWidth="1"/>
    <col min="14586" max="14586" width="14" style="70" customWidth="1"/>
    <col min="14587" max="14587" width="19.140625" style="70" customWidth="1"/>
    <col min="14588" max="14588" width="15.85546875" style="70" customWidth="1"/>
    <col min="14589" max="14590" width="11.42578125" style="70"/>
    <col min="14591" max="14591" width="12.85546875" style="70" customWidth="1"/>
    <col min="14592" max="14592" width="11.42578125" style="70" customWidth="1"/>
    <col min="14593" max="14593" width="14.42578125" style="70" customWidth="1"/>
    <col min="14594" max="14836" width="11.42578125" style="70"/>
    <col min="14837" max="14837" width="14.42578125" style="70" customWidth="1"/>
    <col min="14838" max="14838" width="38" style="70" customWidth="1"/>
    <col min="14839" max="14839" width="31.42578125" style="70" customWidth="1"/>
    <col min="14840" max="14840" width="21.42578125" style="70" customWidth="1"/>
    <col min="14841" max="14841" width="19" style="70" customWidth="1"/>
    <col min="14842" max="14842" width="14" style="70" customWidth="1"/>
    <col min="14843" max="14843" width="19.140625" style="70" customWidth="1"/>
    <col min="14844" max="14844" width="15.85546875" style="70" customWidth="1"/>
    <col min="14845" max="14846" width="11.42578125" style="70"/>
    <col min="14847" max="14847" width="12.85546875" style="70" customWidth="1"/>
    <col min="14848" max="14848" width="11.42578125" style="70" customWidth="1"/>
    <col min="14849" max="14849" width="14.42578125" style="70" customWidth="1"/>
    <col min="14850" max="15092" width="11.42578125" style="70"/>
    <col min="15093" max="15093" width="14.42578125" style="70" customWidth="1"/>
    <col min="15094" max="15094" width="38" style="70" customWidth="1"/>
    <col min="15095" max="15095" width="31.42578125" style="70" customWidth="1"/>
    <col min="15096" max="15096" width="21.42578125" style="70" customWidth="1"/>
    <col min="15097" max="15097" width="19" style="70" customWidth="1"/>
    <col min="15098" max="15098" width="14" style="70" customWidth="1"/>
    <col min="15099" max="15099" width="19.140625" style="70" customWidth="1"/>
    <col min="15100" max="15100" width="15.85546875" style="70" customWidth="1"/>
    <col min="15101" max="15102" width="11.42578125" style="70"/>
    <col min="15103" max="15103" width="12.85546875" style="70" customWidth="1"/>
    <col min="15104" max="15104" width="11.42578125" style="70" customWidth="1"/>
    <col min="15105" max="15105" width="14.42578125" style="70" customWidth="1"/>
    <col min="15106" max="15348" width="11.42578125" style="70"/>
    <col min="15349" max="15349" width="14.42578125" style="70" customWidth="1"/>
    <col min="15350" max="15350" width="38" style="70" customWidth="1"/>
    <col min="15351" max="15351" width="31.42578125" style="70" customWidth="1"/>
    <col min="15352" max="15352" width="21.42578125" style="70" customWidth="1"/>
    <col min="15353" max="15353" width="19" style="70" customWidth="1"/>
    <col min="15354" max="15354" width="14" style="70" customWidth="1"/>
    <col min="15355" max="15355" width="19.140625" style="70" customWidth="1"/>
    <col min="15356" max="15356" width="15.85546875" style="70" customWidth="1"/>
    <col min="15357" max="15358" width="11.42578125" style="70"/>
    <col min="15359" max="15359" width="12.85546875" style="70" customWidth="1"/>
    <col min="15360" max="15360" width="11.42578125" style="70" customWidth="1"/>
    <col min="15361" max="15361" width="14.42578125" style="70" customWidth="1"/>
    <col min="15362" max="15604" width="11.42578125" style="70"/>
    <col min="15605" max="15605" width="14.42578125" style="70" customWidth="1"/>
    <col min="15606" max="15606" width="38" style="70" customWidth="1"/>
    <col min="15607" max="15607" width="31.42578125" style="70" customWidth="1"/>
    <col min="15608" max="15608" width="21.42578125" style="70" customWidth="1"/>
    <col min="15609" max="15609" width="19" style="70" customWidth="1"/>
    <col min="15610" max="15610" width="14" style="70" customWidth="1"/>
    <col min="15611" max="15611" width="19.140625" style="70" customWidth="1"/>
    <col min="15612" max="15612" width="15.85546875" style="70" customWidth="1"/>
    <col min="15613" max="15614" width="11.42578125" style="70"/>
    <col min="15615" max="15615" width="12.85546875" style="70" customWidth="1"/>
    <col min="15616" max="15616" width="11.42578125" style="70" customWidth="1"/>
    <col min="15617" max="15617" width="14.42578125" style="70" customWidth="1"/>
    <col min="15618" max="15860" width="11.42578125" style="70"/>
    <col min="15861" max="15861" width="14.42578125" style="70" customWidth="1"/>
    <col min="15862" max="15862" width="38" style="70" customWidth="1"/>
    <col min="15863" max="15863" width="31.42578125" style="70" customWidth="1"/>
    <col min="15864" max="15864" width="21.42578125" style="70" customWidth="1"/>
    <col min="15865" max="15865" width="19" style="70" customWidth="1"/>
    <col min="15866" max="15866" width="14" style="70" customWidth="1"/>
    <col min="15867" max="15867" width="19.140625" style="70" customWidth="1"/>
    <col min="15868" max="15868" width="15.85546875" style="70" customWidth="1"/>
    <col min="15869" max="15870" width="11.42578125" style="70"/>
    <col min="15871" max="15871" width="12.85546875" style="70" customWidth="1"/>
    <col min="15872" max="15872" width="11.42578125" style="70" customWidth="1"/>
    <col min="15873" max="15873" width="14.42578125" style="70" customWidth="1"/>
    <col min="15874" max="16116" width="11.42578125" style="70"/>
    <col min="16117" max="16117" width="14.42578125" style="70" customWidth="1"/>
    <col min="16118" max="16118" width="38" style="70" customWidth="1"/>
    <col min="16119" max="16119" width="31.42578125" style="70" customWidth="1"/>
    <col min="16120" max="16120" width="21.42578125" style="70" customWidth="1"/>
    <col min="16121" max="16121" width="19" style="70" customWidth="1"/>
    <col min="16122" max="16122" width="14" style="70" customWidth="1"/>
    <col min="16123" max="16123" width="19.140625" style="70" customWidth="1"/>
    <col min="16124" max="16124" width="15.85546875" style="70" customWidth="1"/>
    <col min="16125" max="16126" width="11.42578125" style="70"/>
    <col min="16127" max="16127" width="12.85546875" style="70" customWidth="1"/>
    <col min="16128" max="16128" width="11.42578125" style="70" customWidth="1"/>
    <col min="16129" max="16129" width="14.42578125" style="70" customWidth="1"/>
    <col min="16130" max="16384" width="11.42578125" style="70"/>
  </cols>
  <sheetData>
    <row r="1" spans="1:20" s="67" customFormat="1" ht="76.5" customHeight="1" x14ac:dyDescent="0.25">
      <c r="A1" s="133" t="s">
        <v>17</v>
      </c>
      <c r="B1" s="133"/>
      <c r="C1" s="133"/>
      <c r="D1" s="133"/>
      <c r="E1" s="133"/>
      <c r="F1" s="133"/>
      <c r="G1" s="133"/>
      <c r="H1" s="133"/>
      <c r="I1" s="133"/>
      <c r="J1" s="133"/>
      <c r="K1" s="133"/>
      <c r="L1" s="133"/>
      <c r="M1" s="133"/>
      <c r="N1" s="133"/>
      <c r="O1" s="133"/>
      <c r="P1" s="134"/>
      <c r="Q1" s="88"/>
      <c r="R1" s="66"/>
      <c r="S1" s="66"/>
      <c r="T1" s="66"/>
    </row>
    <row r="2" spans="1:20" s="67" customFormat="1" ht="21.95" customHeight="1" x14ac:dyDescent="0.25">
      <c r="A2" s="132" t="s">
        <v>7</v>
      </c>
      <c r="B2" s="132"/>
      <c r="C2" s="132"/>
      <c r="D2" s="132"/>
      <c r="E2" s="132"/>
      <c r="F2" s="132"/>
      <c r="G2" s="132"/>
      <c r="H2" s="132"/>
      <c r="I2" s="132"/>
      <c r="J2" s="132"/>
      <c r="K2" s="132"/>
      <c r="L2" s="132"/>
      <c r="M2" s="132"/>
      <c r="N2" s="132"/>
      <c r="O2" s="132"/>
      <c r="P2" s="120"/>
      <c r="Q2" s="88"/>
      <c r="R2" s="65"/>
      <c r="S2" s="66"/>
      <c r="T2" s="66"/>
    </row>
    <row r="3" spans="1:20" s="67" customFormat="1" ht="84.75" customHeight="1" x14ac:dyDescent="0.25">
      <c r="A3" s="63" t="s">
        <v>19</v>
      </c>
      <c r="B3" s="63" t="s">
        <v>20</v>
      </c>
      <c r="C3" s="62" t="s">
        <v>21</v>
      </c>
      <c r="D3" s="62" t="s">
        <v>22</v>
      </c>
      <c r="E3" s="62" t="s">
        <v>23</v>
      </c>
      <c r="F3" s="62" t="s">
        <v>24</v>
      </c>
      <c r="G3" s="62" t="s">
        <v>62</v>
      </c>
      <c r="H3" s="62" t="s">
        <v>26</v>
      </c>
      <c r="I3" s="63" t="s">
        <v>27</v>
      </c>
      <c r="J3" s="63" t="s">
        <v>28</v>
      </c>
      <c r="K3" s="63" t="s">
        <v>29</v>
      </c>
      <c r="L3" s="63" t="s">
        <v>30</v>
      </c>
      <c r="M3" s="63" t="s">
        <v>31</v>
      </c>
      <c r="N3" s="63" t="s">
        <v>32</v>
      </c>
      <c r="O3" s="63" t="s">
        <v>33</v>
      </c>
      <c r="P3" s="63" t="s">
        <v>34</v>
      </c>
      <c r="Q3" s="88"/>
      <c r="R3" s="66"/>
      <c r="S3" s="66"/>
      <c r="T3" s="66"/>
    </row>
    <row r="4" spans="1:20" s="73" customFormat="1" ht="94.5" customHeight="1" x14ac:dyDescent="0.25">
      <c r="A4" s="149" t="s">
        <v>81</v>
      </c>
      <c r="B4" s="135" t="s">
        <v>82</v>
      </c>
      <c r="C4" s="149">
        <v>1</v>
      </c>
      <c r="D4" s="135" t="s">
        <v>83</v>
      </c>
      <c r="E4" s="135" t="s">
        <v>84</v>
      </c>
      <c r="F4" s="135" t="s">
        <v>85</v>
      </c>
      <c r="G4" s="135" t="s">
        <v>67</v>
      </c>
      <c r="H4" s="135" t="s">
        <v>68</v>
      </c>
      <c r="I4" s="147">
        <v>43466</v>
      </c>
      <c r="J4" s="147">
        <v>43496</v>
      </c>
      <c r="K4" s="147">
        <v>43496</v>
      </c>
      <c r="L4" s="143">
        <v>1</v>
      </c>
      <c r="M4" s="135" t="s">
        <v>86</v>
      </c>
      <c r="N4" s="135" t="s">
        <v>87</v>
      </c>
      <c r="O4" s="135" t="s">
        <v>88</v>
      </c>
      <c r="P4" s="135" t="s">
        <v>89</v>
      </c>
      <c r="Q4" s="94"/>
      <c r="R4" s="68"/>
      <c r="S4" s="68"/>
    </row>
    <row r="5" spans="1:20" s="73" customFormat="1" ht="189.75" customHeight="1" x14ac:dyDescent="0.25">
      <c r="A5" s="151"/>
      <c r="B5" s="136"/>
      <c r="C5" s="150"/>
      <c r="D5" s="136"/>
      <c r="E5" s="136"/>
      <c r="F5" s="136"/>
      <c r="G5" s="136"/>
      <c r="H5" s="136"/>
      <c r="I5" s="148"/>
      <c r="J5" s="148"/>
      <c r="K5" s="148"/>
      <c r="L5" s="144"/>
      <c r="M5" s="136"/>
      <c r="N5" s="136"/>
      <c r="O5" s="136"/>
      <c r="P5" s="136"/>
      <c r="Q5" s="94"/>
      <c r="R5" s="68"/>
      <c r="S5" s="68"/>
    </row>
    <row r="6" spans="1:20" s="73" customFormat="1" ht="348.75" customHeight="1" x14ac:dyDescent="0.25">
      <c r="A6" s="151"/>
      <c r="B6" s="103" t="s">
        <v>90</v>
      </c>
      <c r="C6" s="125">
        <v>1</v>
      </c>
      <c r="D6" s="103" t="s">
        <v>83</v>
      </c>
      <c r="E6" s="103" t="s">
        <v>84</v>
      </c>
      <c r="F6" s="103" t="s">
        <v>91</v>
      </c>
      <c r="G6" s="103" t="s">
        <v>67</v>
      </c>
      <c r="H6" s="125" t="s">
        <v>68</v>
      </c>
      <c r="I6" s="104">
        <v>43556</v>
      </c>
      <c r="J6" s="104">
        <v>43646</v>
      </c>
      <c r="K6" s="104">
        <v>43646</v>
      </c>
      <c r="L6" s="106">
        <v>0</v>
      </c>
      <c r="M6" s="103" t="s">
        <v>92</v>
      </c>
      <c r="N6" s="103" t="s">
        <v>93</v>
      </c>
      <c r="O6" s="103" t="s">
        <v>94</v>
      </c>
      <c r="P6" s="103" t="s">
        <v>95</v>
      </c>
      <c r="Q6" s="71"/>
      <c r="R6" s="71"/>
      <c r="S6" s="71"/>
    </row>
    <row r="7" spans="1:20" s="73" customFormat="1" ht="108.75" customHeight="1" x14ac:dyDescent="0.25">
      <c r="A7" s="151"/>
      <c r="B7" s="135" t="s">
        <v>96</v>
      </c>
      <c r="C7" s="149">
        <v>1</v>
      </c>
      <c r="D7" s="135" t="s">
        <v>97</v>
      </c>
      <c r="E7" s="135" t="s">
        <v>98</v>
      </c>
      <c r="F7" s="135" t="s">
        <v>99</v>
      </c>
      <c r="G7" s="149" t="s">
        <v>67</v>
      </c>
      <c r="H7" s="149" t="s">
        <v>68</v>
      </c>
      <c r="I7" s="147">
        <v>43466</v>
      </c>
      <c r="J7" s="147">
        <v>43496</v>
      </c>
      <c r="K7" s="147">
        <v>43496</v>
      </c>
      <c r="L7" s="143">
        <v>1</v>
      </c>
      <c r="M7" s="135" t="s">
        <v>100</v>
      </c>
      <c r="N7" s="152" t="s">
        <v>101</v>
      </c>
      <c r="O7" s="135" t="s">
        <v>102</v>
      </c>
      <c r="P7" s="135" t="s">
        <v>103</v>
      </c>
      <c r="Q7" s="88"/>
    </row>
    <row r="8" spans="1:20" s="73" customFormat="1" ht="191.25" customHeight="1" x14ac:dyDescent="0.25">
      <c r="A8" s="151"/>
      <c r="B8" s="136"/>
      <c r="C8" s="150"/>
      <c r="D8" s="136"/>
      <c r="E8" s="136"/>
      <c r="F8" s="136"/>
      <c r="G8" s="150"/>
      <c r="H8" s="150"/>
      <c r="I8" s="148"/>
      <c r="J8" s="148"/>
      <c r="K8" s="148"/>
      <c r="L8" s="144"/>
      <c r="M8" s="136"/>
      <c r="N8" s="152"/>
      <c r="O8" s="136"/>
      <c r="P8" s="136"/>
      <c r="Q8" s="88"/>
    </row>
    <row r="9" spans="1:20" s="88" customFormat="1" ht="271.5" customHeight="1" x14ac:dyDescent="0.25">
      <c r="A9" s="151"/>
      <c r="B9" s="123" t="s">
        <v>104</v>
      </c>
      <c r="C9" s="128">
        <v>3</v>
      </c>
      <c r="D9" s="123" t="s">
        <v>105</v>
      </c>
      <c r="E9" s="123" t="s">
        <v>105</v>
      </c>
      <c r="F9" s="123" t="s">
        <v>106</v>
      </c>
      <c r="G9" s="123" t="s">
        <v>107</v>
      </c>
      <c r="H9" s="123" t="s">
        <v>107</v>
      </c>
      <c r="I9" s="127">
        <v>43466</v>
      </c>
      <c r="J9" s="127">
        <v>43830</v>
      </c>
      <c r="K9" s="127">
        <v>43830</v>
      </c>
      <c r="L9" s="126">
        <v>0</v>
      </c>
      <c r="M9" s="123" t="s">
        <v>108</v>
      </c>
      <c r="N9" s="103" t="s">
        <v>109</v>
      </c>
      <c r="O9" s="123" t="s">
        <v>110</v>
      </c>
      <c r="P9" s="123" t="s">
        <v>111</v>
      </c>
    </row>
    <row r="10" spans="1:20" s="73" customFormat="1" ht="275.25" customHeight="1" x14ac:dyDescent="0.25">
      <c r="A10" s="151"/>
      <c r="B10" s="103" t="s">
        <v>112</v>
      </c>
      <c r="C10" s="125">
        <v>1</v>
      </c>
      <c r="D10" s="103" t="s">
        <v>113</v>
      </c>
      <c r="E10" s="103" t="s">
        <v>114</v>
      </c>
      <c r="F10" s="103" t="s">
        <v>115</v>
      </c>
      <c r="G10" s="103" t="s">
        <v>116</v>
      </c>
      <c r="H10" s="103" t="s">
        <v>116</v>
      </c>
      <c r="I10" s="104">
        <v>43466</v>
      </c>
      <c r="J10" s="104">
        <v>43615</v>
      </c>
      <c r="K10" s="104">
        <v>43616</v>
      </c>
      <c r="L10" s="106">
        <v>0</v>
      </c>
      <c r="M10" s="135" t="s">
        <v>117</v>
      </c>
      <c r="N10" s="135" t="s">
        <v>118</v>
      </c>
      <c r="O10" s="141" t="s">
        <v>369</v>
      </c>
      <c r="P10" s="123" t="s">
        <v>366</v>
      </c>
    </row>
    <row r="11" spans="1:20" s="73" customFormat="1" ht="243" customHeight="1" x14ac:dyDescent="0.25">
      <c r="A11" s="151"/>
      <c r="B11" s="103" t="s">
        <v>119</v>
      </c>
      <c r="C11" s="125">
        <v>1</v>
      </c>
      <c r="D11" s="103" t="s">
        <v>113</v>
      </c>
      <c r="E11" s="103" t="s">
        <v>114</v>
      </c>
      <c r="F11" s="103" t="s">
        <v>120</v>
      </c>
      <c r="G11" s="103" t="s">
        <v>116</v>
      </c>
      <c r="H11" s="103" t="s">
        <v>116</v>
      </c>
      <c r="I11" s="104">
        <v>43739</v>
      </c>
      <c r="J11" s="104">
        <v>43829</v>
      </c>
      <c r="K11" s="104">
        <v>43830</v>
      </c>
      <c r="L11" s="106">
        <v>0</v>
      </c>
      <c r="M11" s="136"/>
      <c r="N11" s="136"/>
      <c r="O11" s="142"/>
      <c r="P11" s="123" t="s">
        <v>121</v>
      </c>
    </row>
    <row r="12" spans="1:20" s="73" customFormat="1" ht="208.5" customHeight="1" x14ac:dyDescent="0.25">
      <c r="A12" s="151"/>
      <c r="B12" s="103" t="s">
        <v>122</v>
      </c>
      <c r="C12" s="105">
        <v>1</v>
      </c>
      <c r="D12" s="103" t="s">
        <v>105</v>
      </c>
      <c r="E12" s="103" t="s">
        <v>105</v>
      </c>
      <c r="F12" s="103" t="s">
        <v>123</v>
      </c>
      <c r="G12" s="103" t="s">
        <v>107</v>
      </c>
      <c r="H12" s="103" t="s">
        <v>107</v>
      </c>
      <c r="I12" s="104">
        <v>43497</v>
      </c>
      <c r="J12" s="104">
        <v>43830</v>
      </c>
      <c r="K12" s="104">
        <v>43830</v>
      </c>
      <c r="L12" s="106">
        <v>0</v>
      </c>
      <c r="M12" s="103" t="s">
        <v>124</v>
      </c>
      <c r="N12" s="103" t="s">
        <v>118</v>
      </c>
      <c r="O12" s="103" t="s">
        <v>125</v>
      </c>
      <c r="P12" s="123" t="s">
        <v>126</v>
      </c>
    </row>
    <row r="13" spans="1:20" s="73" customFormat="1" ht="321.75" customHeight="1" x14ac:dyDescent="0.25">
      <c r="A13" s="150"/>
      <c r="B13" s="103" t="s">
        <v>127</v>
      </c>
      <c r="C13" s="105">
        <v>1</v>
      </c>
      <c r="D13" s="103" t="s">
        <v>128</v>
      </c>
      <c r="E13" s="103" t="s">
        <v>114</v>
      </c>
      <c r="F13" s="103" t="s">
        <v>129</v>
      </c>
      <c r="G13" s="103" t="s">
        <v>116</v>
      </c>
      <c r="H13" s="103" t="s">
        <v>116</v>
      </c>
      <c r="I13" s="104">
        <v>43556</v>
      </c>
      <c r="J13" s="104">
        <v>43830</v>
      </c>
      <c r="K13" s="104">
        <v>43830</v>
      </c>
      <c r="L13" s="106">
        <v>0</v>
      </c>
      <c r="M13" s="103" t="s">
        <v>117</v>
      </c>
      <c r="N13" s="103" t="s">
        <v>109</v>
      </c>
      <c r="O13" s="107" t="s">
        <v>370</v>
      </c>
      <c r="P13" s="103" t="s">
        <v>130</v>
      </c>
    </row>
    <row r="14" spans="1:20" s="73" customFormat="1" ht="366.75" customHeight="1" x14ac:dyDescent="0.25">
      <c r="A14" s="103" t="s">
        <v>131</v>
      </c>
      <c r="B14" s="103" t="s">
        <v>132</v>
      </c>
      <c r="C14" s="105">
        <v>1</v>
      </c>
      <c r="D14" s="103" t="s">
        <v>113</v>
      </c>
      <c r="E14" s="103" t="s">
        <v>114</v>
      </c>
      <c r="F14" s="103" t="s">
        <v>133</v>
      </c>
      <c r="G14" s="103" t="s">
        <v>134</v>
      </c>
      <c r="H14" s="109" t="s">
        <v>116</v>
      </c>
      <c r="I14" s="104">
        <v>43497</v>
      </c>
      <c r="J14" s="104">
        <v>43830</v>
      </c>
      <c r="K14" s="104">
        <v>43830</v>
      </c>
      <c r="L14" s="110">
        <v>0</v>
      </c>
      <c r="M14" s="103" t="s">
        <v>135</v>
      </c>
      <c r="N14" s="103" t="s">
        <v>118</v>
      </c>
      <c r="O14" s="103" t="s">
        <v>136</v>
      </c>
      <c r="P14" s="103" t="s">
        <v>137</v>
      </c>
    </row>
    <row r="15" spans="1:20" s="73" customFormat="1" ht="208.5" customHeight="1" x14ac:dyDescent="0.25">
      <c r="A15" s="145" t="s">
        <v>138</v>
      </c>
      <c r="B15" s="111" t="s">
        <v>139</v>
      </c>
      <c r="C15" s="112">
        <v>1</v>
      </c>
      <c r="D15" s="113" t="s">
        <v>105</v>
      </c>
      <c r="E15" s="103" t="s">
        <v>105</v>
      </c>
      <c r="F15" s="111" t="s">
        <v>140</v>
      </c>
      <c r="G15" s="113" t="s">
        <v>141</v>
      </c>
      <c r="H15" s="113" t="s">
        <v>107</v>
      </c>
      <c r="I15" s="104">
        <v>43739</v>
      </c>
      <c r="J15" s="104">
        <v>43830</v>
      </c>
      <c r="K15" s="104">
        <v>43830</v>
      </c>
      <c r="L15" s="106">
        <v>0</v>
      </c>
      <c r="M15" s="103" t="s">
        <v>142</v>
      </c>
      <c r="N15" s="103" t="s">
        <v>143</v>
      </c>
      <c r="O15" s="103" t="s">
        <v>142</v>
      </c>
      <c r="P15" s="103" t="s">
        <v>76</v>
      </c>
    </row>
    <row r="16" spans="1:20" s="73" customFormat="1" ht="162" customHeight="1" x14ac:dyDescent="0.25">
      <c r="A16" s="146"/>
      <c r="B16" s="111" t="s">
        <v>144</v>
      </c>
      <c r="C16" s="112">
        <v>1</v>
      </c>
      <c r="D16" s="113" t="s">
        <v>105</v>
      </c>
      <c r="E16" s="103" t="s">
        <v>105</v>
      </c>
      <c r="F16" s="113" t="s">
        <v>145</v>
      </c>
      <c r="G16" s="113" t="s">
        <v>141</v>
      </c>
      <c r="H16" s="113" t="s">
        <v>107</v>
      </c>
      <c r="I16" s="104">
        <v>43739</v>
      </c>
      <c r="J16" s="104">
        <v>43830</v>
      </c>
      <c r="K16" s="104">
        <v>43830</v>
      </c>
      <c r="L16" s="106">
        <v>0</v>
      </c>
      <c r="M16" s="103" t="s">
        <v>142</v>
      </c>
      <c r="N16" s="103" t="s">
        <v>143</v>
      </c>
      <c r="O16" s="103" t="s">
        <v>142</v>
      </c>
      <c r="P16" s="103" t="s">
        <v>76</v>
      </c>
    </row>
    <row r="17" spans="9:20" ht="24" customHeight="1" x14ac:dyDescent="0.25">
      <c r="J17" s="90"/>
      <c r="K17" s="91"/>
      <c r="L17" s="97">
        <f>AVERAGE(L4:L16)</f>
        <v>0.18181818181818182</v>
      </c>
    </row>
    <row r="18" spans="9:20" ht="54" customHeight="1" x14ac:dyDescent="0.25">
      <c r="I18" s="89"/>
      <c r="J18" s="92"/>
      <c r="N18" s="71"/>
    </row>
    <row r="19" spans="9:20" ht="54" customHeight="1" x14ac:dyDescent="0.25"/>
    <row r="20" spans="9:20" ht="54" customHeight="1" x14ac:dyDescent="0.25"/>
    <row r="21" spans="9:20" ht="54" customHeight="1" x14ac:dyDescent="0.25"/>
    <row r="22" spans="9:20" ht="24" customHeight="1" x14ac:dyDescent="0.25">
      <c r="Q22" s="93"/>
      <c r="R22" s="72"/>
      <c r="S22" s="72"/>
      <c r="T22" s="72"/>
    </row>
    <row r="23" spans="9:20" ht="54" customHeight="1" x14ac:dyDescent="0.25"/>
    <row r="24" spans="9:20" ht="54" customHeight="1" x14ac:dyDescent="0.25"/>
    <row r="25" spans="9:20" ht="54" customHeight="1" x14ac:dyDescent="0.25"/>
    <row r="26" spans="9:20" ht="54" customHeight="1" x14ac:dyDescent="0.25"/>
    <row r="27" spans="9:20" ht="54" customHeight="1" x14ac:dyDescent="0.25"/>
    <row r="28" spans="9:20" ht="54" customHeight="1" x14ac:dyDescent="0.25"/>
    <row r="29" spans="9:20" ht="54" customHeight="1" x14ac:dyDescent="0.25"/>
    <row r="30" spans="9:20" ht="54" customHeight="1" x14ac:dyDescent="0.25"/>
    <row r="31" spans="9:20" ht="23.25" customHeight="1" x14ac:dyDescent="0.25"/>
    <row r="32" spans="9:20" ht="23.25" customHeight="1" x14ac:dyDescent="0.25"/>
    <row r="33" ht="23.25" customHeight="1" x14ac:dyDescent="0.25"/>
    <row r="36" ht="14.1" customHeight="1" x14ac:dyDescent="0.25"/>
  </sheetData>
  <sheetProtection formatCells="0" formatColumns="0" formatRows="0" insertColumns="0" insertRows="0" insertHyperlinks="0" deleteColumns="0" deleteRows="0" sort="0" autoFilter="0" pivotTables="0"/>
  <autoFilter ref="A3:T17" xr:uid="{00000000-0009-0000-0000-000003000000}"/>
  <mergeCells count="37">
    <mergeCell ref="A1:P1"/>
    <mergeCell ref="O7:O8"/>
    <mergeCell ref="H7:H8"/>
    <mergeCell ref="I7:I8"/>
    <mergeCell ref="K7:K8"/>
    <mergeCell ref="N7:N8"/>
    <mergeCell ref="J7:J8"/>
    <mergeCell ref="L7:L8"/>
    <mergeCell ref="C7:C8"/>
    <mergeCell ref="D7:D8"/>
    <mergeCell ref="N4:N5"/>
    <mergeCell ref="E4:E5"/>
    <mergeCell ref="M7:M8"/>
    <mergeCell ref="P4:P5"/>
    <mergeCell ref="A2:O2"/>
    <mergeCell ref="P7:P8"/>
    <mergeCell ref="A15:A16"/>
    <mergeCell ref="H4:H5"/>
    <mergeCell ref="I4:I5"/>
    <mergeCell ref="K4:K5"/>
    <mergeCell ref="B7:B8"/>
    <mergeCell ref="F4:F5"/>
    <mergeCell ref="E7:E8"/>
    <mergeCell ref="F7:F8"/>
    <mergeCell ref="G7:G8"/>
    <mergeCell ref="J4:J5"/>
    <mergeCell ref="G4:G5"/>
    <mergeCell ref="D4:D5"/>
    <mergeCell ref="C4:C5"/>
    <mergeCell ref="B4:B5"/>
    <mergeCell ref="A4:A13"/>
    <mergeCell ref="O10:O11"/>
    <mergeCell ref="M10:M11"/>
    <mergeCell ref="N10:N11"/>
    <mergeCell ref="M4:M5"/>
    <mergeCell ref="L4:L5"/>
    <mergeCell ref="O4:O5"/>
  </mergeCells>
  <printOptions horizontalCentered="1"/>
  <pageMargins left="0.19685039370078741" right="0.19685039370078741" top="0.39370078740157483" bottom="0.51181102362204722" header="0.31496062992125984" footer="0.31496062992125984"/>
  <pageSetup paperSize="5" scale="41" orientation="landscape"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33"/>
  <sheetViews>
    <sheetView showGridLines="0" zoomScale="80" zoomScaleNormal="80" zoomScaleSheetLayoutView="85" workbookViewId="0">
      <pane ySplit="3" topLeftCell="A4" activePane="bottomLeft" state="frozen"/>
      <selection sqref="A1:J1"/>
      <selection pane="bottomLeft" sqref="A1:P1"/>
    </sheetView>
  </sheetViews>
  <sheetFormatPr baseColWidth="10" defaultColWidth="11.42578125" defaultRowHeight="12.75" x14ac:dyDescent="0.25"/>
  <cols>
    <col min="1" max="2" width="27.42578125" style="70" customWidth="1"/>
    <col min="3" max="3" width="13.85546875" style="64" customWidth="1"/>
    <col min="4" max="4" width="19.42578125" style="64" customWidth="1"/>
    <col min="5" max="5" width="18.7109375" style="64" customWidth="1"/>
    <col min="6" max="6" width="20" style="64" customWidth="1"/>
    <col min="7" max="8" width="16.42578125" style="64" customWidth="1"/>
    <col min="9" max="9" width="21" style="75" customWidth="1"/>
    <col min="10" max="10" width="18.42578125" style="75" customWidth="1"/>
    <col min="11" max="11" width="17.42578125" style="75" customWidth="1"/>
    <col min="12" max="12" width="17.28515625" style="75" customWidth="1"/>
    <col min="13" max="13" width="37.7109375" style="70" customWidth="1"/>
    <col min="14" max="14" width="34" style="73" customWidth="1"/>
    <col min="15" max="15" width="36.42578125" style="70" customWidth="1"/>
    <col min="16" max="16" width="31" style="74" customWidth="1"/>
    <col min="17" max="17" width="24.42578125" style="73" customWidth="1"/>
    <col min="18" max="18" width="13.42578125" style="69" bestFit="1" customWidth="1"/>
    <col min="19" max="19" width="12.42578125" style="69" bestFit="1" customWidth="1"/>
    <col min="20" max="20" width="11.42578125" style="69"/>
    <col min="21" max="244" width="11.42578125" style="70"/>
    <col min="245" max="245" width="14.42578125" style="70" customWidth="1"/>
    <col min="246" max="246" width="38" style="70" customWidth="1"/>
    <col min="247" max="247" width="31.42578125" style="70" customWidth="1"/>
    <col min="248" max="248" width="21.42578125" style="70" customWidth="1"/>
    <col min="249" max="249" width="19" style="70" customWidth="1"/>
    <col min="250" max="250" width="14" style="70" customWidth="1"/>
    <col min="251" max="251" width="19.140625" style="70" customWidth="1"/>
    <col min="252" max="252" width="15.85546875" style="70" customWidth="1"/>
    <col min="253" max="254" width="11.42578125" style="70"/>
    <col min="255" max="255" width="12.85546875" style="70" customWidth="1"/>
    <col min="256" max="256" width="11.42578125" style="70" customWidth="1"/>
    <col min="257" max="257" width="14.42578125" style="70" customWidth="1"/>
    <col min="258" max="500" width="11.42578125" style="70"/>
    <col min="501" max="501" width="14.42578125" style="70" customWidth="1"/>
    <col min="502" max="502" width="38" style="70" customWidth="1"/>
    <col min="503" max="503" width="31.42578125" style="70" customWidth="1"/>
    <col min="504" max="504" width="21.42578125" style="70" customWidth="1"/>
    <col min="505" max="505" width="19" style="70" customWidth="1"/>
    <col min="506" max="506" width="14" style="70" customWidth="1"/>
    <col min="507" max="507" width="19.140625" style="70" customWidth="1"/>
    <col min="508" max="508" width="15.85546875" style="70" customWidth="1"/>
    <col min="509" max="510" width="11.42578125" style="70"/>
    <col min="511" max="511" width="12.85546875" style="70" customWidth="1"/>
    <col min="512" max="512" width="11.42578125" style="70" customWidth="1"/>
    <col min="513" max="513" width="14.42578125" style="70" customWidth="1"/>
    <col min="514" max="756" width="11.42578125" style="70"/>
    <col min="757" max="757" width="14.42578125" style="70" customWidth="1"/>
    <col min="758" max="758" width="38" style="70" customWidth="1"/>
    <col min="759" max="759" width="31.42578125" style="70" customWidth="1"/>
    <col min="760" max="760" width="21.42578125" style="70" customWidth="1"/>
    <col min="761" max="761" width="19" style="70" customWidth="1"/>
    <col min="762" max="762" width="14" style="70" customWidth="1"/>
    <col min="763" max="763" width="19.140625" style="70" customWidth="1"/>
    <col min="764" max="764" width="15.85546875" style="70" customWidth="1"/>
    <col min="765" max="766" width="11.42578125" style="70"/>
    <col min="767" max="767" width="12.85546875" style="70" customWidth="1"/>
    <col min="768" max="768" width="11.42578125" style="70" customWidth="1"/>
    <col min="769" max="769" width="14.42578125" style="70" customWidth="1"/>
    <col min="770" max="1012" width="11.42578125" style="70"/>
    <col min="1013" max="1013" width="14.42578125" style="70" customWidth="1"/>
    <col min="1014" max="1014" width="38" style="70" customWidth="1"/>
    <col min="1015" max="1015" width="31.42578125" style="70" customWidth="1"/>
    <col min="1016" max="1016" width="21.42578125" style="70" customWidth="1"/>
    <col min="1017" max="1017" width="19" style="70" customWidth="1"/>
    <col min="1018" max="1018" width="14" style="70" customWidth="1"/>
    <col min="1019" max="1019" width="19.140625" style="70" customWidth="1"/>
    <col min="1020" max="1020" width="15.85546875" style="70" customWidth="1"/>
    <col min="1021" max="1022" width="11.42578125" style="70"/>
    <col min="1023" max="1023" width="12.85546875" style="70" customWidth="1"/>
    <col min="1024" max="1024" width="11.42578125" style="70" customWidth="1"/>
    <col min="1025" max="1025" width="14.42578125" style="70" customWidth="1"/>
    <col min="1026" max="1268" width="11.42578125" style="70"/>
    <col min="1269" max="1269" width="14.42578125" style="70" customWidth="1"/>
    <col min="1270" max="1270" width="38" style="70" customWidth="1"/>
    <col min="1271" max="1271" width="31.42578125" style="70" customWidth="1"/>
    <col min="1272" max="1272" width="21.42578125" style="70" customWidth="1"/>
    <col min="1273" max="1273" width="19" style="70" customWidth="1"/>
    <col min="1274" max="1274" width="14" style="70" customWidth="1"/>
    <col min="1275" max="1275" width="19.140625" style="70" customWidth="1"/>
    <col min="1276" max="1276" width="15.85546875" style="70" customWidth="1"/>
    <col min="1277" max="1278" width="11.42578125" style="70"/>
    <col min="1279" max="1279" width="12.85546875" style="70" customWidth="1"/>
    <col min="1280" max="1280" width="11.42578125" style="70" customWidth="1"/>
    <col min="1281" max="1281" width="14.42578125" style="70" customWidth="1"/>
    <col min="1282" max="1524" width="11.42578125" style="70"/>
    <col min="1525" max="1525" width="14.42578125" style="70" customWidth="1"/>
    <col min="1526" max="1526" width="38" style="70" customWidth="1"/>
    <col min="1527" max="1527" width="31.42578125" style="70" customWidth="1"/>
    <col min="1528" max="1528" width="21.42578125" style="70" customWidth="1"/>
    <col min="1529" max="1529" width="19" style="70" customWidth="1"/>
    <col min="1530" max="1530" width="14" style="70" customWidth="1"/>
    <col min="1531" max="1531" width="19.140625" style="70" customWidth="1"/>
    <col min="1532" max="1532" width="15.85546875" style="70" customWidth="1"/>
    <col min="1533" max="1534" width="11.42578125" style="70"/>
    <col min="1535" max="1535" width="12.85546875" style="70" customWidth="1"/>
    <col min="1536" max="1536" width="11.42578125" style="70" customWidth="1"/>
    <col min="1537" max="1537" width="14.42578125" style="70" customWidth="1"/>
    <col min="1538" max="1780" width="11.42578125" style="70"/>
    <col min="1781" max="1781" width="14.42578125" style="70" customWidth="1"/>
    <col min="1782" max="1782" width="38" style="70" customWidth="1"/>
    <col min="1783" max="1783" width="31.42578125" style="70" customWidth="1"/>
    <col min="1784" max="1784" width="21.42578125" style="70" customWidth="1"/>
    <col min="1785" max="1785" width="19" style="70" customWidth="1"/>
    <col min="1786" max="1786" width="14" style="70" customWidth="1"/>
    <col min="1787" max="1787" width="19.140625" style="70" customWidth="1"/>
    <col min="1788" max="1788" width="15.85546875" style="70" customWidth="1"/>
    <col min="1789" max="1790" width="11.42578125" style="70"/>
    <col min="1791" max="1791" width="12.85546875" style="70" customWidth="1"/>
    <col min="1792" max="1792" width="11.42578125" style="70" customWidth="1"/>
    <col min="1793" max="1793" width="14.42578125" style="70" customWidth="1"/>
    <col min="1794" max="2036" width="11.42578125" style="70"/>
    <col min="2037" max="2037" width="14.42578125" style="70" customWidth="1"/>
    <col min="2038" max="2038" width="38" style="70" customWidth="1"/>
    <col min="2039" max="2039" width="31.42578125" style="70" customWidth="1"/>
    <col min="2040" max="2040" width="21.42578125" style="70" customWidth="1"/>
    <col min="2041" max="2041" width="19" style="70" customWidth="1"/>
    <col min="2042" max="2042" width="14" style="70" customWidth="1"/>
    <col min="2043" max="2043" width="19.140625" style="70" customWidth="1"/>
    <col min="2044" max="2044" width="15.85546875" style="70" customWidth="1"/>
    <col min="2045" max="2046" width="11.42578125" style="70"/>
    <col min="2047" max="2047" width="12.85546875" style="70" customWidth="1"/>
    <col min="2048" max="2048" width="11.42578125" style="70" customWidth="1"/>
    <col min="2049" max="2049" width="14.42578125" style="70" customWidth="1"/>
    <col min="2050" max="2292" width="11.42578125" style="70"/>
    <col min="2293" max="2293" width="14.42578125" style="70" customWidth="1"/>
    <col min="2294" max="2294" width="38" style="70" customWidth="1"/>
    <col min="2295" max="2295" width="31.42578125" style="70" customWidth="1"/>
    <col min="2296" max="2296" width="21.42578125" style="70" customWidth="1"/>
    <col min="2297" max="2297" width="19" style="70" customWidth="1"/>
    <col min="2298" max="2298" width="14" style="70" customWidth="1"/>
    <col min="2299" max="2299" width="19.140625" style="70" customWidth="1"/>
    <col min="2300" max="2300" width="15.85546875" style="70" customWidth="1"/>
    <col min="2301" max="2302" width="11.42578125" style="70"/>
    <col min="2303" max="2303" width="12.85546875" style="70" customWidth="1"/>
    <col min="2304" max="2304" width="11.42578125" style="70" customWidth="1"/>
    <col min="2305" max="2305" width="14.42578125" style="70" customWidth="1"/>
    <col min="2306" max="2548" width="11.42578125" style="70"/>
    <col min="2549" max="2549" width="14.42578125" style="70" customWidth="1"/>
    <col min="2550" max="2550" width="38" style="70" customWidth="1"/>
    <col min="2551" max="2551" width="31.42578125" style="70" customWidth="1"/>
    <col min="2552" max="2552" width="21.42578125" style="70" customWidth="1"/>
    <col min="2553" max="2553" width="19" style="70" customWidth="1"/>
    <col min="2554" max="2554" width="14" style="70" customWidth="1"/>
    <col min="2555" max="2555" width="19.140625" style="70" customWidth="1"/>
    <col min="2556" max="2556" width="15.85546875" style="70" customWidth="1"/>
    <col min="2557" max="2558" width="11.42578125" style="70"/>
    <col min="2559" max="2559" width="12.85546875" style="70" customWidth="1"/>
    <col min="2560" max="2560" width="11.42578125" style="70" customWidth="1"/>
    <col min="2561" max="2561" width="14.42578125" style="70" customWidth="1"/>
    <col min="2562" max="2804" width="11.42578125" style="70"/>
    <col min="2805" max="2805" width="14.42578125" style="70" customWidth="1"/>
    <col min="2806" max="2806" width="38" style="70" customWidth="1"/>
    <col min="2807" max="2807" width="31.42578125" style="70" customWidth="1"/>
    <col min="2808" max="2808" width="21.42578125" style="70" customWidth="1"/>
    <col min="2809" max="2809" width="19" style="70" customWidth="1"/>
    <col min="2810" max="2810" width="14" style="70" customWidth="1"/>
    <col min="2811" max="2811" width="19.140625" style="70" customWidth="1"/>
    <col min="2812" max="2812" width="15.85546875" style="70" customWidth="1"/>
    <col min="2813" max="2814" width="11.42578125" style="70"/>
    <col min="2815" max="2815" width="12.85546875" style="70" customWidth="1"/>
    <col min="2816" max="2816" width="11.42578125" style="70" customWidth="1"/>
    <col min="2817" max="2817" width="14.42578125" style="70" customWidth="1"/>
    <col min="2818" max="3060" width="11.42578125" style="70"/>
    <col min="3061" max="3061" width="14.42578125" style="70" customWidth="1"/>
    <col min="3062" max="3062" width="38" style="70" customWidth="1"/>
    <col min="3063" max="3063" width="31.42578125" style="70" customWidth="1"/>
    <col min="3064" max="3064" width="21.42578125" style="70" customWidth="1"/>
    <col min="3065" max="3065" width="19" style="70" customWidth="1"/>
    <col min="3066" max="3066" width="14" style="70" customWidth="1"/>
    <col min="3067" max="3067" width="19.140625" style="70" customWidth="1"/>
    <col min="3068" max="3068" width="15.85546875" style="70" customWidth="1"/>
    <col min="3069" max="3070" width="11.42578125" style="70"/>
    <col min="3071" max="3071" width="12.85546875" style="70" customWidth="1"/>
    <col min="3072" max="3072" width="11.42578125" style="70" customWidth="1"/>
    <col min="3073" max="3073" width="14.42578125" style="70" customWidth="1"/>
    <col min="3074" max="3316" width="11.42578125" style="70"/>
    <col min="3317" max="3317" width="14.42578125" style="70" customWidth="1"/>
    <col min="3318" max="3318" width="38" style="70" customWidth="1"/>
    <col min="3319" max="3319" width="31.42578125" style="70" customWidth="1"/>
    <col min="3320" max="3320" width="21.42578125" style="70" customWidth="1"/>
    <col min="3321" max="3321" width="19" style="70" customWidth="1"/>
    <col min="3322" max="3322" width="14" style="70" customWidth="1"/>
    <col min="3323" max="3323" width="19.140625" style="70" customWidth="1"/>
    <col min="3324" max="3324" width="15.85546875" style="70" customWidth="1"/>
    <col min="3325" max="3326" width="11.42578125" style="70"/>
    <col min="3327" max="3327" width="12.85546875" style="70" customWidth="1"/>
    <col min="3328" max="3328" width="11.42578125" style="70" customWidth="1"/>
    <col min="3329" max="3329" width="14.42578125" style="70" customWidth="1"/>
    <col min="3330" max="3572" width="11.42578125" style="70"/>
    <col min="3573" max="3573" width="14.42578125" style="70" customWidth="1"/>
    <col min="3574" max="3574" width="38" style="70" customWidth="1"/>
    <col min="3575" max="3575" width="31.42578125" style="70" customWidth="1"/>
    <col min="3576" max="3576" width="21.42578125" style="70" customWidth="1"/>
    <col min="3577" max="3577" width="19" style="70" customWidth="1"/>
    <col min="3578" max="3578" width="14" style="70" customWidth="1"/>
    <col min="3579" max="3579" width="19.140625" style="70" customWidth="1"/>
    <col min="3580" max="3580" width="15.85546875" style="70" customWidth="1"/>
    <col min="3581" max="3582" width="11.42578125" style="70"/>
    <col min="3583" max="3583" width="12.85546875" style="70" customWidth="1"/>
    <col min="3584" max="3584" width="11.42578125" style="70" customWidth="1"/>
    <col min="3585" max="3585" width="14.42578125" style="70" customWidth="1"/>
    <col min="3586" max="3828" width="11.42578125" style="70"/>
    <col min="3829" max="3829" width="14.42578125" style="70" customWidth="1"/>
    <col min="3830" max="3830" width="38" style="70" customWidth="1"/>
    <col min="3831" max="3831" width="31.42578125" style="70" customWidth="1"/>
    <col min="3832" max="3832" width="21.42578125" style="70" customWidth="1"/>
    <col min="3833" max="3833" width="19" style="70" customWidth="1"/>
    <col min="3834" max="3834" width="14" style="70" customWidth="1"/>
    <col min="3835" max="3835" width="19.140625" style="70" customWidth="1"/>
    <col min="3836" max="3836" width="15.85546875" style="70" customWidth="1"/>
    <col min="3837" max="3838" width="11.42578125" style="70"/>
    <col min="3839" max="3839" width="12.85546875" style="70" customWidth="1"/>
    <col min="3840" max="3840" width="11.42578125" style="70" customWidth="1"/>
    <col min="3841" max="3841" width="14.42578125" style="70" customWidth="1"/>
    <col min="3842" max="4084" width="11.42578125" style="70"/>
    <col min="4085" max="4085" width="14.42578125" style="70" customWidth="1"/>
    <col min="4086" max="4086" width="38" style="70" customWidth="1"/>
    <col min="4087" max="4087" width="31.42578125" style="70" customWidth="1"/>
    <col min="4088" max="4088" width="21.42578125" style="70" customWidth="1"/>
    <col min="4089" max="4089" width="19" style="70" customWidth="1"/>
    <col min="4090" max="4090" width="14" style="70" customWidth="1"/>
    <col min="4091" max="4091" width="19.140625" style="70" customWidth="1"/>
    <col min="4092" max="4092" width="15.85546875" style="70" customWidth="1"/>
    <col min="4093" max="4094" width="11.42578125" style="70"/>
    <col min="4095" max="4095" width="12.85546875" style="70" customWidth="1"/>
    <col min="4096" max="4096" width="11.42578125" style="70" customWidth="1"/>
    <col min="4097" max="4097" width="14.42578125" style="70" customWidth="1"/>
    <col min="4098" max="4340" width="11.42578125" style="70"/>
    <col min="4341" max="4341" width="14.42578125" style="70" customWidth="1"/>
    <col min="4342" max="4342" width="38" style="70" customWidth="1"/>
    <col min="4343" max="4343" width="31.42578125" style="70" customWidth="1"/>
    <col min="4344" max="4344" width="21.42578125" style="70" customWidth="1"/>
    <col min="4345" max="4345" width="19" style="70" customWidth="1"/>
    <col min="4346" max="4346" width="14" style="70" customWidth="1"/>
    <col min="4347" max="4347" width="19.140625" style="70" customWidth="1"/>
    <col min="4348" max="4348" width="15.85546875" style="70" customWidth="1"/>
    <col min="4349" max="4350" width="11.42578125" style="70"/>
    <col min="4351" max="4351" width="12.85546875" style="70" customWidth="1"/>
    <col min="4352" max="4352" width="11.42578125" style="70" customWidth="1"/>
    <col min="4353" max="4353" width="14.42578125" style="70" customWidth="1"/>
    <col min="4354" max="4596" width="11.42578125" style="70"/>
    <col min="4597" max="4597" width="14.42578125" style="70" customWidth="1"/>
    <col min="4598" max="4598" width="38" style="70" customWidth="1"/>
    <col min="4599" max="4599" width="31.42578125" style="70" customWidth="1"/>
    <col min="4600" max="4600" width="21.42578125" style="70" customWidth="1"/>
    <col min="4601" max="4601" width="19" style="70" customWidth="1"/>
    <col min="4602" max="4602" width="14" style="70" customWidth="1"/>
    <col min="4603" max="4603" width="19.140625" style="70" customWidth="1"/>
    <col min="4604" max="4604" width="15.85546875" style="70" customWidth="1"/>
    <col min="4605" max="4606" width="11.42578125" style="70"/>
    <col min="4607" max="4607" width="12.85546875" style="70" customWidth="1"/>
    <col min="4608" max="4608" width="11.42578125" style="70" customWidth="1"/>
    <col min="4609" max="4609" width="14.42578125" style="70" customWidth="1"/>
    <col min="4610" max="4852" width="11.42578125" style="70"/>
    <col min="4853" max="4853" width="14.42578125" style="70" customWidth="1"/>
    <col min="4854" max="4854" width="38" style="70" customWidth="1"/>
    <col min="4855" max="4855" width="31.42578125" style="70" customWidth="1"/>
    <col min="4856" max="4856" width="21.42578125" style="70" customWidth="1"/>
    <col min="4857" max="4857" width="19" style="70" customWidth="1"/>
    <col min="4858" max="4858" width="14" style="70" customWidth="1"/>
    <col min="4859" max="4859" width="19.140625" style="70" customWidth="1"/>
    <col min="4860" max="4860" width="15.85546875" style="70" customWidth="1"/>
    <col min="4861" max="4862" width="11.42578125" style="70"/>
    <col min="4863" max="4863" width="12.85546875" style="70" customWidth="1"/>
    <col min="4864" max="4864" width="11.42578125" style="70" customWidth="1"/>
    <col min="4865" max="4865" width="14.42578125" style="70" customWidth="1"/>
    <col min="4866" max="5108" width="11.42578125" style="70"/>
    <col min="5109" max="5109" width="14.42578125" style="70" customWidth="1"/>
    <col min="5110" max="5110" width="38" style="70" customWidth="1"/>
    <col min="5111" max="5111" width="31.42578125" style="70" customWidth="1"/>
    <col min="5112" max="5112" width="21.42578125" style="70" customWidth="1"/>
    <col min="5113" max="5113" width="19" style="70" customWidth="1"/>
    <col min="5114" max="5114" width="14" style="70" customWidth="1"/>
    <col min="5115" max="5115" width="19.140625" style="70" customWidth="1"/>
    <col min="5116" max="5116" width="15.85546875" style="70" customWidth="1"/>
    <col min="5117" max="5118" width="11.42578125" style="70"/>
    <col min="5119" max="5119" width="12.85546875" style="70" customWidth="1"/>
    <col min="5120" max="5120" width="11.42578125" style="70" customWidth="1"/>
    <col min="5121" max="5121" width="14.42578125" style="70" customWidth="1"/>
    <col min="5122" max="5364" width="11.42578125" style="70"/>
    <col min="5365" max="5365" width="14.42578125" style="70" customWidth="1"/>
    <col min="5366" max="5366" width="38" style="70" customWidth="1"/>
    <col min="5367" max="5367" width="31.42578125" style="70" customWidth="1"/>
    <col min="5368" max="5368" width="21.42578125" style="70" customWidth="1"/>
    <col min="5369" max="5369" width="19" style="70" customWidth="1"/>
    <col min="5370" max="5370" width="14" style="70" customWidth="1"/>
    <col min="5371" max="5371" width="19.140625" style="70" customWidth="1"/>
    <col min="5372" max="5372" width="15.85546875" style="70" customWidth="1"/>
    <col min="5373" max="5374" width="11.42578125" style="70"/>
    <col min="5375" max="5375" width="12.85546875" style="70" customWidth="1"/>
    <col min="5376" max="5376" width="11.42578125" style="70" customWidth="1"/>
    <col min="5377" max="5377" width="14.42578125" style="70" customWidth="1"/>
    <col min="5378" max="5620" width="11.42578125" style="70"/>
    <col min="5621" max="5621" width="14.42578125" style="70" customWidth="1"/>
    <col min="5622" max="5622" width="38" style="70" customWidth="1"/>
    <col min="5623" max="5623" width="31.42578125" style="70" customWidth="1"/>
    <col min="5624" max="5624" width="21.42578125" style="70" customWidth="1"/>
    <col min="5625" max="5625" width="19" style="70" customWidth="1"/>
    <col min="5626" max="5626" width="14" style="70" customWidth="1"/>
    <col min="5627" max="5627" width="19.140625" style="70" customWidth="1"/>
    <col min="5628" max="5628" width="15.85546875" style="70" customWidth="1"/>
    <col min="5629" max="5630" width="11.42578125" style="70"/>
    <col min="5631" max="5631" width="12.85546875" style="70" customWidth="1"/>
    <col min="5632" max="5632" width="11.42578125" style="70" customWidth="1"/>
    <col min="5633" max="5633" width="14.42578125" style="70" customWidth="1"/>
    <col min="5634" max="5876" width="11.42578125" style="70"/>
    <col min="5877" max="5877" width="14.42578125" style="70" customWidth="1"/>
    <col min="5878" max="5878" width="38" style="70" customWidth="1"/>
    <col min="5879" max="5879" width="31.42578125" style="70" customWidth="1"/>
    <col min="5880" max="5880" width="21.42578125" style="70" customWidth="1"/>
    <col min="5881" max="5881" width="19" style="70" customWidth="1"/>
    <col min="5882" max="5882" width="14" style="70" customWidth="1"/>
    <col min="5883" max="5883" width="19.140625" style="70" customWidth="1"/>
    <col min="5884" max="5884" width="15.85546875" style="70" customWidth="1"/>
    <col min="5885" max="5886" width="11.42578125" style="70"/>
    <col min="5887" max="5887" width="12.85546875" style="70" customWidth="1"/>
    <col min="5888" max="5888" width="11.42578125" style="70" customWidth="1"/>
    <col min="5889" max="5889" width="14.42578125" style="70" customWidth="1"/>
    <col min="5890" max="6132" width="11.42578125" style="70"/>
    <col min="6133" max="6133" width="14.42578125" style="70" customWidth="1"/>
    <col min="6134" max="6134" width="38" style="70" customWidth="1"/>
    <col min="6135" max="6135" width="31.42578125" style="70" customWidth="1"/>
    <col min="6136" max="6136" width="21.42578125" style="70" customWidth="1"/>
    <col min="6137" max="6137" width="19" style="70" customWidth="1"/>
    <col min="6138" max="6138" width="14" style="70" customWidth="1"/>
    <col min="6139" max="6139" width="19.140625" style="70" customWidth="1"/>
    <col min="6140" max="6140" width="15.85546875" style="70" customWidth="1"/>
    <col min="6141" max="6142" width="11.42578125" style="70"/>
    <col min="6143" max="6143" width="12.85546875" style="70" customWidth="1"/>
    <col min="6144" max="6144" width="11.42578125" style="70" customWidth="1"/>
    <col min="6145" max="6145" width="14.42578125" style="70" customWidth="1"/>
    <col min="6146" max="6388" width="11.42578125" style="70"/>
    <col min="6389" max="6389" width="14.42578125" style="70" customWidth="1"/>
    <col min="6390" max="6390" width="38" style="70" customWidth="1"/>
    <col min="6391" max="6391" width="31.42578125" style="70" customWidth="1"/>
    <col min="6392" max="6392" width="21.42578125" style="70" customWidth="1"/>
    <col min="6393" max="6393" width="19" style="70" customWidth="1"/>
    <col min="6394" max="6394" width="14" style="70" customWidth="1"/>
    <col min="6395" max="6395" width="19.140625" style="70" customWidth="1"/>
    <col min="6396" max="6396" width="15.85546875" style="70" customWidth="1"/>
    <col min="6397" max="6398" width="11.42578125" style="70"/>
    <col min="6399" max="6399" width="12.85546875" style="70" customWidth="1"/>
    <col min="6400" max="6400" width="11.42578125" style="70" customWidth="1"/>
    <col min="6401" max="6401" width="14.42578125" style="70" customWidth="1"/>
    <col min="6402" max="6644" width="11.42578125" style="70"/>
    <col min="6645" max="6645" width="14.42578125" style="70" customWidth="1"/>
    <col min="6646" max="6646" width="38" style="70" customWidth="1"/>
    <col min="6647" max="6647" width="31.42578125" style="70" customWidth="1"/>
    <col min="6648" max="6648" width="21.42578125" style="70" customWidth="1"/>
    <col min="6649" max="6649" width="19" style="70" customWidth="1"/>
    <col min="6650" max="6650" width="14" style="70" customWidth="1"/>
    <col min="6651" max="6651" width="19.140625" style="70" customWidth="1"/>
    <col min="6652" max="6652" width="15.85546875" style="70" customWidth="1"/>
    <col min="6653" max="6654" width="11.42578125" style="70"/>
    <col min="6655" max="6655" width="12.85546875" style="70" customWidth="1"/>
    <col min="6656" max="6656" width="11.42578125" style="70" customWidth="1"/>
    <col min="6657" max="6657" width="14.42578125" style="70" customWidth="1"/>
    <col min="6658" max="6900" width="11.42578125" style="70"/>
    <col min="6901" max="6901" width="14.42578125" style="70" customWidth="1"/>
    <col min="6902" max="6902" width="38" style="70" customWidth="1"/>
    <col min="6903" max="6903" width="31.42578125" style="70" customWidth="1"/>
    <col min="6904" max="6904" width="21.42578125" style="70" customWidth="1"/>
    <col min="6905" max="6905" width="19" style="70" customWidth="1"/>
    <col min="6906" max="6906" width="14" style="70" customWidth="1"/>
    <col min="6907" max="6907" width="19.140625" style="70" customWidth="1"/>
    <col min="6908" max="6908" width="15.85546875" style="70" customWidth="1"/>
    <col min="6909" max="6910" width="11.42578125" style="70"/>
    <col min="6911" max="6911" width="12.85546875" style="70" customWidth="1"/>
    <col min="6912" max="6912" width="11.42578125" style="70" customWidth="1"/>
    <col min="6913" max="6913" width="14.42578125" style="70" customWidth="1"/>
    <col min="6914" max="7156" width="11.42578125" style="70"/>
    <col min="7157" max="7157" width="14.42578125" style="70" customWidth="1"/>
    <col min="7158" max="7158" width="38" style="70" customWidth="1"/>
    <col min="7159" max="7159" width="31.42578125" style="70" customWidth="1"/>
    <col min="7160" max="7160" width="21.42578125" style="70" customWidth="1"/>
    <col min="7161" max="7161" width="19" style="70" customWidth="1"/>
    <col min="7162" max="7162" width="14" style="70" customWidth="1"/>
    <col min="7163" max="7163" width="19.140625" style="70" customWidth="1"/>
    <col min="7164" max="7164" width="15.85546875" style="70" customWidth="1"/>
    <col min="7165" max="7166" width="11.42578125" style="70"/>
    <col min="7167" max="7167" width="12.85546875" style="70" customWidth="1"/>
    <col min="7168" max="7168" width="11.42578125" style="70" customWidth="1"/>
    <col min="7169" max="7169" width="14.42578125" style="70" customWidth="1"/>
    <col min="7170" max="7412" width="11.42578125" style="70"/>
    <col min="7413" max="7413" width="14.42578125" style="70" customWidth="1"/>
    <col min="7414" max="7414" width="38" style="70" customWidth="1"/>
    <col min="7415" max="7415" width="31.42578125" style="70" customWidth="1"/>
    <col min="7416" max="7416" width="21.42578125" style="70" customWidth="1"/>
    <col min="7417" max="7417" width="19" style="70" customWidth="1"/>
    <col min="7418" max="7418" width="14" style="70" customWidth="1"/>
    <col min="7419" max="7419" width="19.140625" style="70" customWidth="1"/>
    <col min="7420" max="7420" width="15.85546875" style="70" customWidth="1"/>
    <col min="7421" max="7422" width="11.42578125" style="70"/>
    <col min="7423" max="7423" width="12.85546875" style="70" customWidth="1"/>
    <col min="7424" max="7424" width="11.42578125" style="70" customWidth="1"/>
    <col min="7425" max="7425" width="14.42578125" style="70" customWidth="1"/>
    <col min="7426" max="7668" width="11.42578125" style="70"/>
    <col min="7669" max="7669" width="14.42578125" style="70" customWidth="1"/>
    <col min="7670" max="7670" width="38" style="70" customWidth="1"/>
    <col min="7671" max="7671" width="31.42578125" style="70" customWidth="1"/>
    <col min="7672" max="7672" width="21.42578125" style="70" customWidth="1"/>
    <col min="7673" max="7673" width="19" style="70" customWidth="1"/>
    <col min="7674" max="7674" width="14" style="70" customWidth="1"/>
    <col min="7675" max="7675" width="19.140625" style="70" customWidth="1"/>
    <col min="7676" max="7676" width="15.85546875" style="70" customWidth="1"/>
    <col min="7677" max="7678" width="11.42578125" style="70"/>
    <col min="7679" max="7679" width="12.85546875" style="70" customWidth="1"/>
    <col min="7680" max="7680" width="11.42578125" style="70" customWidth="1"/>
    <col min="7681" max="7681" width="14.42578125" style="70" customWidth="1"/>
    <col min="7682" max="7924" width="11.42578125" style="70"/>
    <col min="7925" max="7925" width="14.42578125" style="70" customWidth="1"/>
    <col min="7926" max="7926" width="38" style="70" customWidth="1"/>
    <col min="7927" max="7927" width="31.42578125" style="70" customWidth="1"/>
    <col min="7928" max="7928" width="21.42578125" style="70" customWidth="1"/>
    <col min="7929" max="7929" width="19" style="70" customWidth="1"/>
    <col min="7930" max="7930" width="14" style="70" customWidth="1"/>
    <col min="7931" max="7931" width="19.140625" style="70" customWidth="1"/>
    <col min="7932" max="7932" width="15.85546875" style="70" customWidth="1"/>
    <col min="7933" max="7934" width="11.42578125" style="70"/>
    <col min="7935" max="7935" width="12.85546875" style="70" customWidth="1"/>
    <col min="7936" max="7936" width="11.42578125" style="70" customWidth="1"/>
    <col min="7937" max="7937" width="14.42578125" style="70" customWidth="1"/>
    <col min="7938" max="8180" width="11.42578125" style="70"/>
    <col min="8181" max="8181" width="14.42578125" style="70" customWidth="1"/>
    <col min="8182" max="8182" width="38" style="70" customWidth="1"/>
    <col min="8183" max="8183" width="31.42578125" style="70" customWidth="1"/>
    <col min="8184" max="8184" width="21.42578125" style="70" customWidth="1"/>
    <col min="8185" max="8185" width="19" style="70" customWidth="1"/>
    <col min="8186" max="8186" width="14" style="70" customWidth="1"/>
    <col min="8187" max="8187" width="19.140625" style="70" customWidth="1"/>
    <col min="8188" max="8188" width="15.85546875" style="70" customWidth="1"/>
    <col min="8189" max="8190" width="11.42578125" style="70"/>
    <col min="8191" max="8191" width="12.85546875" style="70" customWidth="1"/>
    <col min="8192" max="8192" width="11.42578125" style="70" customWidth="1"/>
    <col min="8193" max="8193" width="14.42578125" style="70" customWidth="1"/>
    <col min="8194" max="8436" width="11.42578125" style="70"/>
    <col min="8437" max="8437" width="14.42578125" style="70" customWidth="1"/>
    <col min="8438" max="8438" width="38" style="70" customWidth="1"/>
    <col min="8439" max="8439" width="31.42578125" style="70" customWidth="1"/>
    <col min="8440" max="8440" width="21.42578125" style="70" customWidth="1"/>
    <col min="8441" max="8441" width="19" style="70" customWidth="1"/>
    <col min="8442" max="8442" width="14" style="70" customWidth="1"/>
    <col min="8443" max="8443" width="19.140625" style="70" customWidth="1"/>
    <col min="8444" max="8444" width="15.85546875" style="70" customWidth="1"/>
    <col min="8445" max="8446" width="11.42578125" style="70"/>
    <col min="8447" max="8447" width="12.85546875" style="70" customWidth="1"/>
    <col min="8448" max="8448" width="11.42578125" style="70" customWidth="1"/>
    <col min="8449" max="8449" width="14.42578125" style="70" customWidth="1"/>
    <col min="8450" max="8692" width="11.42578125" style="70"/>
    <col min="8693" max="8693" width="14.42578125" style="70" customWidth="1"/>
    <col min="8694" max="8694" width="38" style="70" customWidth="1"/>
    <col min="8695" max="8695" width="31.42578125" style="70" customWidth="1"/>
    <col min="8696" max="8696" width="21.42578125" style="70" customWidth="1"/>
    <col min="8697" max="8697" width="19" style="70" customWidth="1"/>
    <col min="8698" max="8698" width="14" style="70" customWidth="1"/>
    <col min="8699" max="8699" width="19.140625" style="70" customWidth="1"/>
    <col min="8700" max="8700" width="15.85546875" style="70" customWidth="1"/>
    <col min="8701" max="8702" width="11.42578125" style="70"/>
    <col min="8703" max="8703" width="12.85546875" style="70" customWidth="1"/>
    <col min="8704" max="8704" width="11.42578125" style="70" customWidth="1"/>
    <col min="8705" max="8705" width="14.42578125" style="70" customWidth="1"/>
    <col min="8706" max="8948" width="11.42578125" style="70"/>
    <col min="8949" max="8949" width="14.42578125" style="70" customWidth="1"/>
    <col min="8950" max="8950" width="38" style="70" customWidth="1"/>
    <col min="8951" max="8951" width="31.42578125" style="70" customWidth="1"/>
    <col min="8952" max="8952" width="21.42578125" style="70" customWidth="1"/>
    <col min="8953" max="8953" width="19" style="70" customWidth="1"/>
    <col min="8954" max="8954" width="14" style="70" customWidth="1"/>
    <col min="8955" max="8955" width="19.140625" style="70" customWidth="1"/>
    <col min="8956" max="8956" width="15.85546875" style="70" customWidth="1"/>
    <col min="8957" max="8958" width="11.42578125" style="70"/>
    <col min="8959" max="8959" width="12.85546875" style="70" customWidth="1"/>
    <col min="8960" max="8960" width="11.42578125" style="70" customWidth="1"/>
    <col min="8961" max="8961" width="14.42578125" style="70" customWidth="1"/>
    <col min="8962" max="9204" width="11.42578125" style="70"/>
    <col min="9205" max="9205" width="14.42578125" style="70" customWidth="1"/>
    <col min="9206" max="9206" width="38" style="70" customWidth="1"/>
    <col min="9207" max="9207" width="31.42578125" style="70" customWidth="1"/>
    <col min="9208" max="9208" width="21.42578125" style="70" customWidth="1"/>
    <col min="9209" max="9209" width="19" style="70" customWidth="1"/>
    <col min="9210" max="9210" width="14" style="70" customWidth="1"/>
    <col min="9211" max="9211" width="19.140625" style="70" customWidth="1"/>
    <col min="9212" max="9212" width="15.85546875" style="70" customWidth="1"/>
    <col min="9213" max="9214" width="11.42578125" style="70"/>
    <col min="9215" max="9215" width="12.85546875" style="70" customWidth="1"/>
    <col min="9216" max="9216" width="11.42578125" style="70" customWidth="1"/>
    <col min="9217" max="9217" width="14.42578125" style="70" customWidth="1"/>
    <col min="9218" max="9460" width="11.42578125" style="70"/>
    <col min="9461" max="9461" width="14.42578125" style="70" customWidth="1"/>
    <col min="9462" max="9462" width="38" style="70" customWidth="1"/>
    <col min="9463" max="9463" width="31.42578125" style="70" customWidth="1"/>
    <col min="9464" max="9464" width="21.42578125" style="70" customWidth="1"/>
    <col min="9465" max="9465" width="19" style="70" customWidth="1"/>
    <col min="9466" max="9466" width="14" style="70" customWidth="1"/>
    <col min="9467" max="9467" width="19.140625" style="70" customWidth="1"/>
    <col min="9468" max="9468" width="15.85546875" style="70" customWidth="1"/>
    <col min="9469" max="9470" width="11.42578125" style="70"/>
    <col min="9471" max="9471" width="12.85546875" style="70" customWidth="1"/>
    <col min="9472" max="9472" width="11.42578125" style="70" customWidth="1"/>
    <col min="9473" max="9473" width="14.42578125" style="70" customWidth="1"/>
    <col min="9474" max="9716" width="11.42578125" style="70"/>
    <col min="9717" max="9717" width="14.42578125" style="70" customWidth="1"/>
    <col min="9718" max="9718" width="38" style="70" customWidth="1"/>
    <col min="9719" max="9719" width="31.42578125" style="70" customWidth="1"/>
    <col min="9720" max="9720" width="21.42578125" style="70" customWidth="1"/>
    <col min="9721" max="9721" width="19" style="70" customWidth="1"/>
    <col min="9722" max="9722" width="14" style="70" customWidth="1"/>
    <col min="9723" max="9723" width="19.140625" style="70" customWidth="1"/>
    <col min="9724" max="9724" width="15.85546875" style="70" customWidth="1"/>
    <col min="9725" max="9726" width="11.42578125" style="70"/>
    <col min="9727" max="9727" width="12.85546875" style="70" customWidth="1"/>
    <col min="9728" max="9728" width="11.42578125" style="70" customWidth="1"/>
    <col min="9729" max="9729" width="14.42578125" style="70" customWidth="1"/>
    <col min="9730" max="9972" width="11.42578125" style="70"/>
    <col min="9973" max="9973" width="14.42578125" style="70" customWidth="1"/>
    <col min="9974" max="9974" width="38" style="70" customWidth="1"/>
    <col min="9975" max="9975" width="31.42578125" style="70" customWidth="1"/>
    <col min="9976" max="9976" width="21.42578125" style="70" customWidth="1"/>
    <col min="9977" max="9977" width="19" style="70" customWidth="1"/>
    <col min="9978" max="9978" width="14" style="70" customWidth="1"/>
    <col min="9979" max="9979" width="19.140625" style="70" customWidth="1"/>
    <col min="9980" max="9980" width="15.85546875" style="70" customWidth="1"/>
    <col min="9981" max="9982" width="11.42578125" style="70"/>
    <col min="9983" max="9983" width="12.85546875" style="70" customWidth="1"/>
    <col min="9984" max="9984" width="11.42578125" style="70" customWidth="1"/>
    <col min="9985" max="9985" width="14.42578125" style="70" customWidth="1"/>
    <col min="9986" max="10228" width="11.42578125" style="70"/>
    <col min="10229" max="10229" width="14.42578125" style="70" customWidth="1"/>
    <col min="10230" max="10230" width="38" style="70" customWidth="1"/>
    <col min="10231" max="10231" width="31.42578125" style="70" customWidth="1"/>
    <col min="10232" max="10232" width="21.42578125" style="70" customWidth="1"/>
    <col min="10233" max="10233" width="19" style="70" customWidth="1"/>
    <col min="10234" max="10234" width="14" style="70" customWidth="1"/>
    <col min="10235" max="10235" width="19.140625" style="70" customWidth="1"/>
    <col min="10236" max="10236" width="15.85546875" style="70" customWidth="1"/>
    <col min="10237" max="10238" width="11.42578125" style="70"/>
    <col min="10239" max="10239" width="12.85546875" style="70" customWidth="1"/>
    <col min="10240" max="10240" width="11.42578125" style="70" customWidth="1"/>
    <col min="10241" max="10241" width="14.42578125" style="70" customWidth="1"/>
    <col min="10242" max="10484" width="11.42578125" style="70"/>
    <col min="10485" max="10485" width="14.42578125" style="70" customWidth="1"/>
    <col min="10486" max="10486" width="38" style="70" customWidth="1"/>
    <col min="10487" max="10487" width="31.42578125" style="70" customWidth="1"/>
    <col min="10488" max="10488" width="21.42578125" style="70" customWidth="1"/>
    <col min="10489" max="10489" width="19" style="70" customWidth="1"/>
    <col min="10490" max="10490" width="14" style="70" customWidth="1"/>
    <col min="10491" max="10491" width="19.140625" style="70" customWidth="1"/>
    <col min="10492" max="10492" width="15.85546875" style="70" customWidth="1"/>
    <col min="10493" max="10494" width="11.42578125" style="70"/>
    <col min="10495" max="10495" width="12.85546875" style="70" customWidth="1"/>
    <col min="10496" max="10496" width="11.42578125" style="70" customWidth="1"/>
    <col min="10497" max="10497" width="14.42578125" style="70" customWidth="1"/>
    <col min="10498" max="10740" width="11.42578125" style="70"/>
    <col min="10741" max="10741" width="14.42578125" style="70" customWidth="1"/>
    <col min="10742" max="10742" width="38" style="70" customWidth="1"/>
    <col min="10743" max="10743" width="31.42578125" style="70" customWidth="1"/>
    <col min="10744" max="10744" width="21.42578125" style="70" customWidth="1"/>
    <col min="10745" max="10745" width="19" style="70" customWidth="1"/>
    <col min="10746" max="10746" width="14" style="70" customWidth="1"/>
    <col min="10747" max="10747" width="19.140625" style="70" customWidth="1"/>
    <col min="10748" max="10748" width="15.85546875" style="70" customWidth="1"/>
    <col min="10749" max="10750" width="11.42578125" style="70"/>
    <col min="10751" max="10751" width="12.85546875" style="70" customWidth="1"/>
    <col min="10752" max="10752" width="11.42578125" style="70" customWidth="1"/>
    <col min="10753" max="10753" width="14.42578125" style="70" customWidth="1"/>
    <col min="10754" max="10996" width="11.42578125" style="70"/>
    <col min="10997" max="10997" width="14.42578125" style="70" customWidth="1"/>
    <col min="10998" max="10998" width="38" style="70" customWidth="1"/>
    <col min="10999" max="10999" width="31.42578125" style="70" customWidth="1"/>
    <col min="11000" max="11000" width="21.42578125" style="70" customWidth="1"/>
    <col min="11001" max="11001" width="19" style="70" customWidth="1"/>
    <col min="11002" max="11002" width="14" style="70" customWidth="1"/>
    <col min="11003" max="11003" width="19.140625" style="70" customWidth="1"/>
    <col min="11004" max="11004" width="15.85546875" style="70" customWidth="1"/>
    <col min="11005" max="11006" width="11.42578125" style="70"/>
    <col min="11007" max="11007" width="12.85546875" style="70" customWidth="1"/>
    <col min="11008" max="11008" width="11.42578125" style="70" customWidth="1"/>
    <col min="11009" max="11009" width="14.42578125" style="70" customWidth="1"/>
    <col min="11010" max="11252" width="11.42578125" style="70"/>
    <col min="11253" max="11253" width="14.42578125" style="70" customWidth="1"/>
    <col min="11254" max="11254" width="38" style="70" customWidth="1"/>
    <col min="11255" max="11255" width="31.42578125" style="70" customWidth="1"/>
    <col min="11256" max="11256" width="21.42578125" style="70" customWidth="1"/>
    <col min="11257" max="11257" width="19" style="70" customWidth="1"/>
    <col min="11258" max="11258" width="14" style="70" customWidth="1"/>
    <col min="11259" max="11259" width="19.140625" style="70" customWidth="1"/>
    <col min="11260" max="11260" width="15.85546875" style="70" customWidth="1"/>
    <col min="11261" max="11262" width="11.42578125" style="70"/>
    <col min="11263" max="11263" width="12.85546875" style="70" customWidth="1"/>
    <col min="11264" max="11264" width="11.42578125" style="70" customWidth="1"/>
    <col min="11265" max="11265" width="14.42578125" style="70" customWidth="1"/>
    <col min="11266" max="11508" width="11.42578125" style="70"/>
    <col min="11509" max="11509" width="14.42578125" style="70" customWidth="1"/>
    <col min="11510" max="11510" width="38" style="70" customWidth="1"/>
    <col min="11511" max="11511" width="31.42578125" style="70" customWidth="1"/>
    <col min="11512" max="11512" width="21.42578125" style="70" customWidth="1"/>
    <col min="11513" max="11513" width="19" style="70" customWidth="1"/>
    <col min="11514" max="11514" width="14" style="70" customWidth="1"/>
    <col min="11515" max="11515" width="19.140625" style="70" customWidth="1"/>
    <col min="11516" max="11516" width="15.85546875" style="70" customWidth="1"/>
    <col min="11517" max="11518" width="11.42578125" style="70"/>
    <col min="11519" max="11519" width="12.85546875" style="70" customWidth="1"/>
    <col min="11520" max="11520" width="11.42578125" style="70" customWidth="1"/>
    <col min="11521" max="11521" width="14.42578125" style="70" customWidth="1"/>
    <col min="11522" max="11764" width="11.42578125" style="70"/>
    <col min="11765" max="11765" width="14.42578125" style="70" customWidth="1"/>
    <col min="11766" max="11766" width="38" style="70" customWidth="1"/>
    <col min="11767" max="11767" width="31.42578125" style="70" customWidth="1"/>
    <col min="11768" max="11768" width="21.42578125" style="70" customWidth="1"/>
    <col min="11769" max="11769" width="19" style="70" customWidth="1"/>
    <col min="11770" max="11770" width="14" style="70" customWidth="1"/>
    <col min="11771" max="11771" width="19.140625" style="70" customWidth="1"/>
    <col min="11772" max="11772" width="15.85546875" style="70" customWidth="1"/>
    <col min="11773" max="11774" width="11.42578125" style="70"/>
    <col min="11775" max="11775" width="12.85546875" style="70" customWidth="1"/>
    <col min="11776" max="11776" width="11.42578125" style="70" customWidth="1"/>
    <col min="11777" max="11777" width="14.42578125" style="70" customWidth="1"/>
    <col min="11778" max="12020" width="11.42578125" style="70"/>
    <col min="12021" max="12021" width="14.42578125" style="70" customWidth="1"/>
    <col min="12022" max="12022" width="38" style="70" customWidth="1"/>
    <col min="12023" max="12023" width="31.42578125" style="70" customWidth="1"/>
    <col min="12024" max="12024" width="21.42578125" style="70" customWidth="1"/>
    <col min="12025" max="12025" width="19" style="70" customWidth="1"/>
    <col min="12026" max="12026" width="14" style="70" customWidth="1"/>
    <col min="12027" max="12027" width="19.140625" style="70" customWidth="1"/>
    <col min="12028" max="12028" width="15.85546875" style="70" customWidth="1"/>
    <col min="12029" max="12030" width="11.42578125" style="70"/>
    <col min="12031" max="12031" width="12.85546875" style="70" customWidth="1"/>
    <col min="12032" max="12032" width="11.42578125" style="70" customWidth="1"/>
    <col min="12033" max="12033" width="14.42578125" style="70" customWidth="1"/>
    <col min="12034" max="12276" width="11.42578125" style="70"/>
    <col min="12277" max="12277" width="14.42578125" style="70" customWidth="1"/>
    <col min="12278" max="12278" width="38" style="70" customWidth="1"/>
    <col min="12279" max="12279" width="31.42578125" style="70" customWidth="1"/>
    <col min="12280" max="12280" width="21.42578125" style="70" customWidth="1"/>
    <col min="12281" max="12281" width="19" style="70" customWidth="1"/>
    <col min="12282" max="12282" width="14" style="70" customWidth="1"/>
    <col min="12283" max="12283" width="19.140625" style="70" customWidth="1"/>
    <col min="12284" max="12284" width="15.85546875" style="70" customWidth="1"/>
    <col min="12285" max="12286" width="11.42578125" style="70"/>
    <col min="12287" max="12287" width="12.85546875" style="70" customWidth="1"/>
    <col min="12288" max="12288" width="11.42578125" style="70" customWidth="1"/>
    <col min="12289" max="12289" width="14.42578125" style="70" customWidth="1"/>
    <col min="12290" max="12532" width="11.42578125" style="70"/>
    <col min="12533" max="12533" width="14.42578125" style="70" customWidth="1"/>
    <col min="12534" max="12534" width="38" style="70" customWidth="1"/>
    <col min="12535" max="12535" width="31.42578125" style="70" customWidth="1"/>
    <col min="12536" max="12536" width="21.42578125" style="70" customWidth="1"/>
    <col min="12537" max="12537" width="19" style="70" customWidth="1"/>
    <col min="12538" max="12538" width="14" style="70" customWidth="1"/>
    <col min="12539" max="12539" width="19.140625" style="70" customWidth="1"/>
    <col min="12540" max="12540" width="15.85546875" style="70" customWidth="1"/>
    <col min="12541" max="12542" width="11.42578125" style="70"/>
    <col min="12543" max="12543" width="12.85546875" style="70" customWidth="1"/>
    <col min="12544" max="12544" width="11.42578125" style="70" customWidth="1"/>
    <col min="12545" max="12545" width="14.42578125" style="70" customWidth="1"/>
    <col min="12546" max="12788" width="11.42578125" style="70"/>
    <col min="12789" max="12789" width="14.42578125" style="70" customWidth="1"/>
    <col min="12790" max="12790" width="38" style="70" customWidth="1"/>
    <col min="12791" max="12791" width="31.42578125" style="70" customWidth="1"/>
    <col min="12792" max="12792" width="21.42578125" style="70" customWidth="1"/>
    <col min="12793" max="12793" width="19" style="70" customWidth="1"/>
    <col min="12794" max="12794" width="14" style="70" customWidth="1"/>
    <col min="12795" max="12795" width="19.140625" style="70" customWidth="1"/>
    <col min="12796" max="12796" width="15.85546875" style="70" customWidth="1"/>
    <col min="12797" max="12798" width="11.42578125" style="70"/>
    <col min="12799" max="12799" width="12.85546875" style="70" customWidth="1"/>
    <col min="12800" max="12800" width="11.42578125" style="70" customWidth="1"/>
    <col min="12801" max="12801" width="14.42578125" style="70" customWidth="1"/>
    <col min="12802" max="13044" width="11.42578125" style="70"/>
    <col min="13045" max="13045" width="14.42578125" style="70" customWidth="1"/>
    <col min="13046" max="13046" width="38" style="70" customWidth="1"/>
    <col min="13047" max="13047" width="31.42578125" style="70" customWidth="1"/>
    <col min="13048" max="13048" width="21.42578125" style="70" customWidth="1"/>
    <col min="13049" max="13049" width="19" style="70" customWidth="1"/>
    <col min="13050" max="13050" width="14" style="70" customWidth="1"/>
    <col min="13051" max="13051" width="19.140625" style="70" customWidth="1"/>
    <col min="13052" max="13052" width="15.85546875" style="70" customWidth="1"/>
    <col min="13053" max="13054" width="11.42578125" style="70"/>
    <col min="13055" max="13055" width="12.85546875" style="70" customWidth="1"/>
    <col min="13056" max="13056" width="11.42578125" style="70" customWidth="1"/>
    <col min="13057" max="13057" width="14.42578125" style="70" customWidth="1"/>
    <col min="13058" max="13300" width="11.42578125" style="70"/>
    <col min="13301" max="13301" width="14.42578125" style="70" customWidth="1"/>
    <col min="13302" max="13302" width="38" style="70" customWidth="1"/>
    <col min="13303" max="13303" width="31.42578125" style="70" customWidth="1"/>
    <col min="13304" max="13304" width="21.42578125" style="70" customWidth="1"/>
    <col min="13305" max="13305" width="19" style="70" customWidth="1"/>
    <col min="13306" max="13306" width="14" style="70" customWidth="1"/>
    <col min="13307" max="13307" width="19.140625" style="70" customWidth="1"/>
    <col min="13308" max="13308" width="15.85546875" style="70" customWidth="1"/>
    <col min="13309" max="13310" width="11.42578125" style="70"/>
    <col min="13311" max="13311" width="12.85546875" style="70" customWidth="1"/>
    <col min="13312" max="13312" width="11.42578125" style="70" customWidth="1"/>
    <col min="13313" max="13313" width="14.42578125" style="70" customWidth="1"/>
    <col min="13314" max="13556" width="11.42578125" style="70"/>
    <col min="13557" max="13557" width="14.42578125" style="70" customWidth="1"/>
    <col min="13558" max="13558" width="38" style="70" customWidth="1"/>
    <col min="13559" max="13559" width="31.42578125" style="70" customWidth="1"/>
    <col min="13560" max="13560" width="21.42578125" style="70" customWidth="1"/>
    <col min="13561" max="13561" width="19" style="70" customWidth="1"/>
    <col min="13562" max="13562" width="14" style="70" customWidth="1"/>
    <col min="13563" max="13563" width="19.140625" style="70" customWidth="1"/>
    <col min="13564" max="13564" width="15.85546875" style="70" customWidth="1"/>
    <col min="13565" max="13566" width="11.42578125" style="70"/>
    <col min="13567" max="13567" width="12.85546875" style="70" customWidth="1"/>
    <col min="13568" max="13568" width="11.42578125" style="70" customWidth="1"/>
    <col min="13569" max="13569" width="14.42578125" style="70" customWidth="1"/>
    <col min="13570" max="13812" width="11.42578125" style="70"/>
    <col min="13813" max="13813" width="14.42578125" style="70" customWidth="1"/>
    <col min="13814" max="13814" width="38" style="70" customWidth="1"/>
    <col min="13815" max="13815" width="31.42578125" style="70" customWidth="1"/>
    <col min="13816" max="13816" width="21.42578125" style="70" customWidth="1"/>
    <col min="13817" max="13817" width="19" style="70" customWidth="1"/>
    <col min="13818" max="13818" width="14" style="70" customWidth="1"/>
    <col min="13819" max="13819" width="19.140625" style="70" customWidth="1"/>
    <col min="13820" max="13820" width="15.85546875" style="70" customWidth="1"/>
    <col min="13821" max="13822" width="11.42578125" style="70"/>
    <col min="13823" max="13823" width="12.85546875" style="70" customWidth="1"/>
    <col min="13824" max="13824" width="11.42578125" style="70" customWidth="1"/>
    <col min="13825" max="13825" width="14.42578125" style="70" customWidth="1"/>
    <col min="13826" max="14068" width="11.42578125" style="70"/>
    <col min="14069" max="14069" width="14.42578125" style="70" customWidth="1"/>
    <col min="14070" max="14070" width="38" style="70" customWidth="1"/>
    <col min="14071" max="14071" width="31.42578125" style="70" customWidth="1"/>
    <col min="14072" max="14072" width="21.42578125" style="70" customWidth="1"/>
    <col min="14073" max="14073" width="19" style="70" customWidth="1"/>
    <col min="14074" max="14074" width="14" style="70" customWidth="1"/>
    <col min="14075" max="14075" width="19.140625" style="70" customWidth="1"/>
    <col min="14076" max="14076" width="15.85546875" style="70" customWidth="1"/>
    <col min="14077" max="14078" width="11.42578125" style="70"/>
    <col min="14079" max="14079" width="12.85546875" style="70" customWidth="1"/>
    <col min="14080" max="14080" width="11.42578125" style="70" customWidth="1"/>
    <col min="14081" max="14081" width="14.42578125" style="70" customWidth="1"/>
    <col min="14082" max="14324" width="11.42578125" style="70"/>
    <col min="14325" max="14325" width="14.42578125" style="70" customWidth="1"/>
    <col min="14326" max="14326" width="38" style="70" customWidth="1"/>
    <col min="14327" max="14327" width="31.42578125" style="70" customWidth="1"/>
    <col min="14328" max="14328" width="21.42578125" style="70" customWidth="1"/>
    <col min="14329" max="14329" width="19" style="70" customWidth="1"/>
    <col min="14330" max="14330" width="14" style="70" customWidth="1"/>
    <col min="14331" max="14331" width="19.140625" style="70" customWidth="1"/>
    <col min="14332" max="14332" width="15.85546875" style="70" customWidth="1"/>
    <col min="14333" max="14334" width="11.42578125" style="70"/>
    <col min="14335" max="14335" width="12.85546875" style="70" customWidth="1"/>
    <col min="14336" max="14336" width="11.42578125" style="70" customWidth="1"/>
    <col min="14337" max="14337" width="14.42578125" style="70" customWidth="1"/>
    <col min="14338" max="14580" width="11.42578125" style="70"/>
    <col min="14581" max="14581" width="14.42578125" style="70" customWidth="1"/>
    <col min="14582" max="14582" width="38" style="70" customWidth="1"/>
    <col min="14583" max="14583" width="31.42578125" style="70" customWidth="1"/>
    <col min="14584" max="14584" width="21.42578125" style="70" customWidth="1"/>
    <col min="14585" max="14585" width="19" style="70" customWidth="1"/>
    <col min="14586" max="14586" width="14" style="70" customWidth="1"/>
    <col min="14587" max="14587" width="19.140625" style="70" customWidth="1"/>
    <col min="14588" max="14588" width="15.85546875" style="70" customWidth="1"/>
    <col min="14589" max="14590" width="11.42578125" style="70"/>
    <col min="14591" max="14591" width="12.85546875" style="70" customWidth="1"/>
    <col min="14592" max="14592" width="11.42578125" style="70" customWidth="1"/>
    <col min="14593" max="14593" width="14.42578125" style="70" customWidth="1"/>
    <col min="14594" max="14836" width="11.42578125" style="70"/>
    <col min="14837" max="14837" width="14.42578125" style="70" customWidth="1"/>
    <col min="14838" max="14838" width="38" style="70" customWidth="1"/>
    <col min="14839" max="14839" width="31.42578125" style="70" customWidth="1"/>
    <col min="14840" max="14840" width="21.42578125" style="70" customWidth="1"/>
    <col min="14841" max="14841" width="19" style="70" customWidth="1"/>
    <col min="14842" max="14842" width="14" style="70" customWidth="1"/>
    <col min="14843" max="14843" width="19.140625" style="70" customWidth="1"/>
    <col min="14844" max="14844" width="15.85546875" style="70" customWidth="1"/>
    <col min="14845" max="14846" width="11.42578125" style="70"/>
    <col min="14847" max="14847" width="12.85546875" style="70" customWidth="1"/>
    <col min="14848" max="14848" width="11.42578125" style="70" customWidth="1"/>
    <col min="14849" max="14849" width="14.42578125" style="70" customWidth="1"/>
    <col min="14850" max="15092" width="11.42578125" style="70"/>
    <col min="15093" max="15093" width="14.42578125" style="70" customWidth="1"/>
    <col min="15094" max="15094" width="38" style="70" customWidth="1"/>
    <col min="15095" max="15095" width="31.42578125" style="70" customWidth="1"/>
    <col min="15096" max="15096" width="21.42578125" style="70" customWidth="1"/>
    <col min="15097" max="15097" width="19" style="70" customWidth="1"/>
    <col min="15098" max="15098" width="14" style="70" customWidth="1"/>
    <col min="15099" max="15099" width="19.140625" style="70" customWidth="1"/>
    <col min="15100" max="15100" width="15.85546875" style="70" customWidth="1"/>
    <col min="15101" max="15102" width="11.42578125" style="70"/>
    <col min="15103" max="15103" width="12.85546875" style="70" customWidth="1"/>
    <col min="15104" max="15104" width="11.42578125" style="70" customWidth="1"/>
    <col min="15105" max="15105" width="14.42578125" style="70" customWidth="1"/>
    <col min="15106" max="15348" width="11.42578125" style="70"/>
    <col min="15349" max="15349" width="14.42578125" style="70" customWidth="1"/>
    <col min="15350" max="15350" width="38" style="70" customWidth="1"/>
    <col min="15351" max="15351" width="31.42578125" style="70" customWidth="1"/>
    <col min="15352" max="15352" width="21.42578125" style="70" customWidth="1"/>
    <col min="15353" max="15353" width="19" style="70" customWidth="1"/>
    <col min="15354" max="15354" width="14" style="70" customWidth="1"/>
    <col min="15355" max="15355" width="19.140625" style="70" customWidth="1"/>
    <col min="15356" max="15356" width="15.85546875" style="70" customWidth="1"/>
    <col min="15357" max="15358" width="11.42578125" style="70"/>
    <col min="15359" max="15359" width="12.85546875" style="70" customWidth="1"/>
    <col min="15360" max="15360" width="11.42578125" style="70" customWidth="1"/>
    <col min="15361" max="15361" width="14.42578125" style="70" customWidth="1"/>
    <col min="15362" max="15604" width="11.42578125" style="70"/>
    <col min="15605" max="15605" width="14.42578125" style="70" customWidth="1"/>
    <col min="15606" max="15606" width="38" style="70" customWidth="1"/>
    <col min="15607" max="15607" width="31.42578125" style="70" customWidth="1"/>
    <col min="15608" max="15608" width="21.42578125" style="70" customWidth="1"/>
    <col min="15609" max="15609" width="19" style="70" customWidth="1"/>
    <col min="15610" max="15610" width="14" style="70" customWidth="1"/>
    <col min="15611" max="15611" width="19.140625" style="70" customWidth="1"/>
    <col min="15612" max="15612" width="15.85546875" style="70" customWidth="1"/>
    <col min="15613" max="15614" width="11.42578125" style="70"/>
    <col min="15615" max="15615" width="12.85546875" style="70" customWidth="1"/>
    <col min="15616" max="15616" width="11.42578125" style="70" customWidth="1"/>
    <col min="15617" max="15617" width="14.42578125" style="70" customWidth="1"/>
    <col min="15618" max="15860" width="11.42578125" style="70"/>
    <col min="15861" max="15861" width="14.42578125" style="70" customWidth="1"/>
    <col min="15862" max="15862" width="38" style="70" customWidth="1"/>
    <col min="15863" max="15863" width="31.42578125" style="70" customWidth="1"/>
    <col min="15864" max="15864" width="21.42578125" style="70" customWidth="1"/>
    <col min="15865" max="15865" width="19" style="70" customWidth="1"/>
    <col min="15866" max="15866" width="14" style="70" customWidth="1"/>
    <col min="15867" max="15867" width="19.140625" style="70" customWidth="1"/>
    <col min="15868" max="15868" width="15.85546875" style="70" customWidth="1"/>
    <col min="15869" max="15870" width="11.42578125" style="70"/>
    <col min="15871" max="15871" width="12.85546875" style="70" customWidth="1"/>
    <col min="15872" max="15872" width="11.42578125" style="70" customWidth="1"/>
    <col min="15873" max="15873" width="14.42578125" style="70" customWidth="1"/>
    <col min="15874" max="16116" width="11.42578125" style="70"/>
    <col min="16117" max="16117" width="14.42578125" style="70" customWidth="1"/>
    <col min="16118" max="16118" width="38" style="70" customWidth="1"/>
    <col min="16119" max="16119" width="31.42578125" style="70" customWidth="1"/>
    <col min="16120" max="16120" width="21.42578125" style="70" customWidth="1"/>
    <col min="16121" max="16121" width="19" style="70" customWidth="1"/>
    <col min="16122" max="16122" width="14" style="70" customWidth="1"/>
    <col min="16123" max="16123" width="19.140625" style="70" customWidth="1"/>
    <col min="16124" max="16124" width="15.85546875" style="70" customWidth="1"/>
    <col min="16125" max="16126" width="11.42578125" style="70"/>
    <col min="16127" max="16127" width="12.85546875" style="70" customWidth="1"/>
    <col min="16128" max="16128" width="11.42578125" style="70" customWidth="1"/>
    <col min="16129" max="16129" width="14.42578125" style="70" customWidth="1"/>
    <col min="16130" max="16384" width="11.42578125" style="70"/>
  </cols>
  <sheetData>
    <row r="1" spans="1:20" s="67" customFormat="1" ht="76.5" customHeight="1" x14ac:dyDescent="0.25">
      <c r="A1" s="133" t="s">
        <v>17</v>
      </c>
      <c r="B1" s="133"/>
      <c r="C1" s="133"/>
      <c r="D1" s="133"/>
      <c r="E1" s="133"/>
      <c r="F1" s="133"/>
      <c r="G1" s="133"/>
      <c r="H1" s="133"/>
      <c r="I1" s="133"/>
      <c r="J1" s="133"/>
      <c r="K1" s="133"/>
      <c r="L1" s="133"/>
      <c r="M1" s="133"/>
      <c r="N1" s="133"/>
      <c r="O1" s="133"/>
      <c r="P1" s="134"/>
      <c r="Q1" s="65"/>
      <c r="R1" s="66"/>
      <c r="S1" s="66"/>
      <c r="T1" s="66"/>
    </row>
    <row r="2" spans="1:20" s="67" customFormat="1" ht="21.95" customHeight="1" x14ac:dyDescent="0.25">
      <c r="A2" s="132" t="s">
        <v>146</v>
      </c>
      <c r="B2" s="132"/>
      <c r="C2" s="132"/>
      <c r="D2" s="132"/>
      <c r="E2" s="132"/>
      <c r="F2" s="132"/>
      <c r="G2" s="132"/>
      <c r="H2" s="132"/>
      <c r="I2" s="132"/>
      <c r="J2" s="132"/>
      <c r="K2" s="132"/>
      <c r="L2" s="132"/>
      <c r="M2" s="132"/>
      <c r="N2" s="132"/>
      <c r="O2" s="132"/>
      <c r="P2" s="132"/>
      <c r="Q2" s="65"/>
      <c r="R2" s="65"/>
      <c r="S2" s="66"/>
      <c r="T2" s="66"/>
    </row>
    <row r="3" spans="1:20" s="67" customFormat="1" ht="82.5" customHeight="1" x14ac:dyDescent="0.25">
      <c r="A3" s="63" t="s">
        <v>19</v>
      </c>
      <c r="B3" s="63" t="s">
        <v>20</v>
      </c>
      <c r="C3" s="62" t="s">
        <v>21</v>
      </c>
      <c r="D3" s="62" t="s">
        <v>22</v>
      </c>
      <c r="E3" s="62" t="s">
        <v>23</v>
      </c>
      <c r="F3" s="62" t="s">
        <v>24</v>
      </c>
      <c r="G3" s="62" t="s">
        <v>62</v>
      </c>
      <c r="H3" s="62" t="s">
        <v>26</v>
      </c>
      <c r="I3" s="63" t="s">
        <v>27</v>
      </c>
      <c r="J3" s="63" t="s">
        <v>28</v>
      </c>
      <c r="K3" s="63" t="s">
        <v>29</v>
      </c>
      <c r="L3" s="63" t="s">
        <v>30</v>
      </c>
      <c r="M3" s="63" t="s">
        <v>31</v>
      </c>
      <c r="N3" s="63" t="s">
        <v>32</v>
      </c>
      <c r="O3" s="63" t="s">
        <v>33</v>
      </c>
      <c r="P3" s="63" t="s">
        <v>34</v>
      </c>
      <c r="Q3" s="65"/>
      <c r="R3" s="66"/>
      <c r="S3" s="66"/>
      <c r="T3" s="66"/>
    </row>
    <row r="4" spans="1:20" s="73" customFormat="1" ht="143.25" customHeight="1" x14ac:dyDescent="0.25">
      <c r="A4" s="140" t="s">
        <v>147</v>
      </c>
      <c r="B4" s="103" t="s">
        <v>148</v>
      </c>
      <c r="C4" s="125">
        <v>4</v>
      </c>
      <c r="D4" s="103" t="s">
        <v>149</v>
      </c>
      <c r="E4" s="111"/>
      <c r="F4" s="125" t="s">
        <v>150</v>
      </c>
      <c r="G4" s="125" t="s">
        <v>107</v>
      </c>
      <c r="H4" s="103"/>
      <c r="I4" s="104">
        <v>43466</v>
      </c>
      <c r="J4" s="104">
        <v>43830</v>
      </c>
      <c r="K4" s="104"/>
      <c r="L4" s="106">
        <v>0</v>
      </c>
      <c r="M4" s="103" t="s">
        <v>151</v>
      </c>
      <c r="N4" s="103" t="s">
        <v>152</v>
      </c>
      <c r="O4" s="103" t="s">
        <v>153</v>
      </c>
      <c r="P4" s="103" t="s">
        <v>154</v>
      </c>
      <c r="Q4" s="68"/>
      <c r="R4" s="68"/>
      <c r="S4" s="68"/>
    </row>
    <row r="5" spans="1:20" s="88" customFormat="1" ht="207.75" customHeight="1" x14ac:dyDescent="0.25">
      <c r="A5" s="140"/>
      <c r="B5" s="103" t="s">
        <v>155</v>
      </c>
      <c r="C5" s="125">
        <v>3</v>
      </c>
      <c r="D5" s="103" t="s">
        <v>156</v>
      </c>
      <c r="E5" s="128" t="s">
        <v>157</v>
      </c>
      <c r="F5" s="128" t="s">
        <v>158</v>
      </c>
      <c r="G5" s="125" t="s">
        <v>107</v>
      </c>
      <c r="H5" s="125" t="s">
        <v>107</v>
      </c>
      <c r="I5" s="104">
        <v>43466</v>
      </c>
      <c r="J5" s="104">
        <v>43830</v>
      </c>
      <c r="K5" s="104">
        <v>43830</v>
      </c>
      <c r="L5" s="116">
        <v>0.33329999999999999</v>
      </c>
      <c r="M5" s="123" t="s">
        <v>159</v>
      </c>
      <c r="N5" s="103" t="s">
        <v>160</v>
      </c>
      <c r="O5" s="123" t="s">
        <v>161</v>
      </c>
      <c r="P5" s="123" t="s">
        <v>162</v>
      </c>
      <c r="Q5" s="93"/>
      <c r="R5" s="93"/>
      <c r="S5" s="93"/>
    </row>
    <row r="6" spans="1:20" s="88" customFormat="1" ht="322.5" customHeight="1" x14ac:dyDescent="0.25">
      <c r="A6" s="114" t="s">
        <v>163</v>
      </c>
      <c r="B6" s="103" t="s">
        <v>164</v>
      </c>
      <c r="C6" s="105">
        <v>1</v>
      </c>
      <c r="D6" s="125" t="s">
        <v>165</v>
      </c>
      <c r="E6" s="125" t="s">
        <v>166</v>
      </c>
      <c r="F6" s="125" t="s">
        <v>167</v>
      </c>
      <c r="G6" s="125" t="s">
        <v>168</v>
      </c>
      <c r="H6" s="103" t="s">
        <v>168</v>
      </c>
      <c r="I6" s="104">
        <v>43466</v>
      </c>
      <c r="J6" s="104">
        <v>43830</v>
      </c>
      <c r="K6" s="104">
        <v>43830</v>
      </c>
      <c r="L6" s="129">
        <v>7.1400000000000005E-2</v>
      </c>
      <c r="M6" s="107" t="s">
        <v>169</v>
      </c>
      <c r="N6" s="103" t="s">
        <v>170</v>
      </c>
      <c r="O6" s="107" t="s">
        <v>169</v>
      </c>
      <c r="P6" s="85" t="s">
        <v>376</v>
      </c>
    </row>
    <row r="7" spans="1:20" s="73" customFormat="1" ht="363" customHeight="1" x14ac:dyDescent="0.25">
      <c r="A7" s="153" t="s">
        <v>171</v>
      </c>
      <c r="B7" s="103" t="s">
        <v>172</v>
      </c>
      <c r="C7" s="115">
        <v>1</v>
      </c>
      <c r="D7" s="125" t="s">
        <v>173</v>
      </c>
      <c r="E7" s="125" t="s">
        <v>174</v>
      </c>
      <c r="F7" s="125" t="s">
        <v>175</v>
      </c>
      <c r="G7" s="125" t="s">
        <v>176</v>
      </c>
      <c r="H7" s="125" t="s">
        <v>176</v>
      </c>
      <c r="I7" s="104">
        <v>43466</v>
      </c>
      <c r="J7" s="104">
        <v>43495</v>
      </c>
      <c r="K7" s="104">
        <v>43495</v>
      </c>
      <c r="L7" s="106">
        <v>1</v>
      </c>
      <c r="M7" s="103" t="s">
        <v>177</v>
      </c>
      <c r="N7" s="103" t="s">
        <v>178</v>
      </c>
      <c r="O7" s="107" t="s">
        <v>179</v>
      </c>
      <c r="P7" s="103" t="s">
        <v>180</v>
      </c>
    </row>
    <row r="8" spans="1:20" s="73" customFormat="1" ht="409.5" customHeight="1" x14ac:dyDescent="0.25">
      <c r="A8" s="154"/>
      <c r="B8" s="123" t="s">
        <v>181</v>
      </c>
      <c r="C8" s="105">
        <v>1</v>
      </c>
      <c r="D8" s="128" t="s">
        <v>173</v>
      </c>
      <c r="E8" s="128" t="s">
        <v>174</v>
      </c>
      <c r="F8" s="128" t="s">
        <v>182</v>
      </c>
      <c r="G8" s="125" t="s">
        <v>176</v>
      </c>
      <c r="H8" s="125" t="s">
        <v>176</v>
      </c>
      <c r="I8" s="104">
        <v>43496</v>
      </c>
      <c r="J8" s="104">
        <v>43830</v>
      </c>
      <c r="K8" s="104">
        <v>43830</v>
      </c>
      <c r="L8" s="129">
        <v>0.14710000000000001</v>
      </c>
      <c r="M8" s="103" t="s">
        <v>183</v>
      </c>
      <c r="N8" s="103" t="s">
        <v>377</v>
      </c>
      <c r="O8" s="130" t="s">
        <v>378</v>
      </c>
      <c r="P8" s="85" t="s">
        <v>379</v>
      </c>
    </row>
    <row r="9" spans="1:20" s="88" customFormat="1" ht="151.5" customHeight="1" x14ac:dyDescent="0.25">
      <c r="A9" s="140" t="s">
        <v>184</v>
      </c>
      <c r="B9" s="103" t="s">
        <v>185</v>
      </c>
      <c r="C9" s="125">
        <v>1</v>
      </c>
      <c r="D9" s="125" t="s">
        <v>149</v>
      </c>
      <c r="E9" s="125" t="s">
        <v>149</v>
      </c>
      <c r="F9" s="125" t="s">
        <v>186</v>
      </c>
      <c r="G9" s="125" t="s">
        <v>187</v>
      </c>
      <c r="H9" s="125" t="s">
        <v>107</v>
      </c>
      <c r="I9" s="104">
        <v>43466</v>
      </c>
      <c r="J9" s="104">
        <v>43524</v>
      </c>
      <c r="K9" s="104">
        <v>43524</v>
      </c>
      <c r="L9" s="106">
        <v>1</v>
      </c>
      <c r="M9" s="103" t="s">
        <v>188</v>
      </c>
      <c r="N9" s="103" t="s">
        <v>189</v>
      </c>
      <c r="O9" s="103" t="s">
        <v>190</v>
      </c>
      <c r="P9" s="103" t="s">
        <v>180</v>
      </c>
    </row>
    <row r="10" spans="1:20" s="88" customFormat="1" ht="387.75" customHeight="1" x14ac:dyDescent="0.25">
      <c r="A10" s="140"/>
      <c r="B10" s="103" t="s">
        <v>191</v>
      </c>
      <c r="C10" s="125">
        <v>2</v>
      </c>
      <c r="D10" s="125" t="s">
        <v>149</v>
      </c>
      <c r="E10" s="125" t="s">
        <v>149</v>
      </c>
      <c r="F10" s="125" t="s">
        <v>192</v>
      </c>
      <c r="G10" s="125" t="s">
        <v>187</v>
      </c>
      <c r="H10" s="125" t="s">
        <v>107</v>
      </c>
      <c r="I10" s="104">
        <v>43466</v>
      </c>
      <c r="J10" s="104">
        <v>43738</v>
      </c>
      <c r="K10" s="104">
        <v>43738</v>
      </c>
      <c r="L10" s="106">
        <v>1</v>
      </c>
      <c r="M10" s="103" t="s">
        <v>193</v>
      </c>
      <c r="N10" s="103" t="s">
        <v>194</v>
      </c>
      <c r="O10" s="107" t="s">
        <v>195</v>
      </c>
      <c r="P10" s="103" t="s">
        <v>180</v>
      </c>
    </row>
    <row r="11" spans="1:20" ht="24" customHeight="1" x14ac:dyDescent="0.25">
      <c r="D11" s="75"/>
      <c r="E11" s="75"/>
      <c r="F11" s="75"/>
      <c r="G11" s="75"/>
      <c r="H11" s="75"/>
      <c r="L11" s="101">
        <f>AVERAGE(L4:L10)</f>
        <v>0.50739999999999996</v>
      </c>
      <c r="N11" s="83"/>
    </row>
    <row r="12" spans="1:20" ht="54" customHeight="1" x14ac:dyDescent="0.25">
      <c r="L12" s="77"/>
    </row>
    <row r="13" spans="1:20" ht="54" customHeight="1" x14ac:dyDescent="0.25"/>
    <row r="14" spans="1:20" ht="54" customHeight="1" x14ac:dyDescent="0.25"/>
    <row r="15" spans="1:20" ht="54" customHeight="1" x14ac:dyDescent="0.25"/>
    <row r="16" spans="1:20" ht="54" customHeight="1" x14ac:dyDescent="0.25">
      <c r="N16" s="71"/>
    </row>
    <row r="17" spans="17:20" ht="54" customHeight="1" x14ac:dyDescent="0.25"/>
    <row r="18" spans="17:20" ht="54" customHeight="1" x14ac:dyDescent="0.25"/>
    <row r="19" spans="17:20" ht="24" customHeight="1" x14ac:dyDescent="0.25">
      <c r="Q19" s="71"/>
      <c r="R19" s="72"/>
      <c r="S19" s="72"/>
      <c r="T19" s="72"/>
    </row>
    <row r="20" spans="17:20" ht="54" customHeight="1" x14ac:dyDescent="0.25"/>
    <row r="21" spans="17:20" ht="54" customHeight="1" x14ac:dyDescent="0.25"/>
    <row r="22" spans="17:20" ht="54" customHeight="1" x14ac:dyDescent="0.25"/>
    <row r="23" spans="17:20" ht="54" customHeight="1" x14ac:dyDescent="0.25"/>
    <row r="24" spans="17:20" ht="54" customHeight="1" x14ac:dyDescent="0.25"/>
    <row r="25" spans="17:20" ht="54" customHeight="1" x14ac:dyDescent="0.25"/>
    <row r="26" spans="17:20" ht="54" customHeight="1" x14ac:dyDescent="0.25"/>
    <row r="27" spans="17:20" ht="54" customHeight="1" x14ac:dyDescent="0.25"/>
    <row r="28" spans="17:20" ht="23.25" customHeight="1" x14ac:dyDescent="0.25"/>
    <row r="29" spans="17:20" ht="23.25" customHeight="1" x14ac:dyDescent="0.25"/>
    <row r="30" spans="17:20" ht="23.25" customHeight="1" x14ac:dyDescent="0.25"/>
    <row r="33" ht="14.1" customHeight="1" x14ac:dyDescent="0.25"/>
  </sheetData>
  <sheetProtection formatCells="0" formatColumns="0" formatRows="0" insertColumns="0" insertRows="0" insertHyperlinks="0" deleteColumns="0" deleteRows="0" sort="0" autoFilter="0" pivotTables="0"/>
  <autoFilter ref="A3:T11" xr:uid="{00000000-0009-0000-0000-000004000000}"/>
  <mergeCells count="5">
    <mergeCell ref="A4:A5"/>
    <mergeCell ref="A7:A8"/>
    <mergeCell ref="A1:P1"/>
    <mergeCell ref="A2:P2"/>
    <mergeCell ref="A9:A10"/>
  </mergeCells>
  <printOptions horizontalCentered="1"/>
  <pageMargins left="0.19685039370078741" right="0.19685039370078741" top="0.39370078740157483" bottom="0.51181102362204722" header="0.31496062992125984" footer="0.31496062992125984"/>
  <pageSetup paperSize="5" scale="63" orientation="landscape" horizontalDpi="1200" verticalDpi="1200" r:id="rId1"/>
  <rowBreaks count="1" manualBreakCount="1">
    <brk id="6" max="1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30"/>
  <sheetViews>
    <sheetView showGridLines="0" zoomScale="80" zoomScaleNormal="80" zoomScaleSheetLayoutView="50" workbookViewId="0">
      <pane ySplit="3" topLeftCell="A4" activePane="bottomLeft" state="frozen"/>
      <selection sqref="A1:J1"/>
      <selection pane="bottomLeft" sqref="A1:P1"/>
    </sheetView>
  </sheetViews>
  <sheetFormatPr baseColWidth="10" defaultColWidth="11.42578125" defaultRowHeight="12.75" x14ac:dyDescent="0.25"/>
  <cols>
    <col min="1" max="2" width="27.42578125" style="70" customWidth="1"/>
    <col min="3" max="3" width="14.5703125" style="64" customWidth="1"/>
    <col min="4" max="4" width="17.140625" style="64" customWidth="1"/>
    <col min="5" max="5" width="19.28515625" style="64" customWidth="1"/>
    <col min="6" max="6" width="17.7109375" style="64" customWidth="1"/>
    <col min="7" max="8" width="16.42578125" style="64" customWidth="1"/>
    <col min="9" max="9" width="17.85546875" style="75" customWidth="1"/>
    <col min="10" max="10" width="18.42578125" style="75" customWidth="1"/>
    <col min="11" max="11" width="17.42578125" style="75" customWidth="1"/>
    <col min="12" max="12" width="15.42578125" style="75" customWidth="1"/>
    <col min="13" max="13" width="39.85546875" style="70" customWidth="1"/>
    <col min="14" max="14" width="33.7109375" style="73" customWidth="1"/>
    <col min="15" max="15" width="43.7109375" style="70" customWidth="1"/>
    <col min="16" max="16" width="32.5703125" style="74" customWidth="1"/>
    <col min="17" max="17" width="24.42578125" style="73" customWidth="1"/>
    <col min="18" max="18" width="13.42578125" style="69" bestFit="1" customWidth="1"/>
    <col min="19" max="19" width="12.42578125" style="69" bestFit="1" customWidth="1"/>
    <col min="20" max="20" width="11.42578125" style="69"/>
    <col min="21" max="244" width="11.42578125" style="70"/>
    <col min="245" max="245" width="14.42578125" style="70" customWidth="1"/>
    <col min="246" max="246" width="38" style="70" customWidth="1"/>
    <col min="247" max="247" width="31.42578125" style="70" customWidth="1"/>
    <col min="248" max="248" width="21.42578125" style="70" customWidth="1"/>
    <col min="249" max="249" width="19" style="70" customWidth="1"/>
    <col min="250" max="250" width="14" style="70" customWidth="1"/>
    <col min="251" max="251" width="19.140625" style="70" customWidth="1"/>
    <col min="252" max="252" width="15.85546875" style="70" customWidth="1"/>
    <col min="253" max="254" width="11.42578125" style="70"/>
    <col min="255" max="255" width="12.85546875" style="70" customWidth="1"/>
    <col min="256" max="256" width="11.42578125" style="70" customWidth="1"/>
    <col min="257" max="257" width="14.42578125" style="70" customWidth="1"/>
    <col min="258" max="500" width="11.42578125" style="70"/>
    <col min="501" max="501" width="14.42578125" style="70" customWidth="1"/>
    <col min="502" max="502" width="38" style="70" customWidth="1"/>
    <col min="503" max="503" width="31.42578125" style="70" customWidth="1"/>
    <col min="504" max="504" width="21.42578125" style="70" customWidth="1"/>
    <col min="505" max="505" width="19" style="70" customWidth="1"/>
    <col min="506" max="506" width="14" style="70" customWidth="1"/>
    <col min="507" max="507" width="19.140625" style="70" customWidth="1"/>
    <col min="508" max="508" width="15.85546875" style="70" customWidth="1"/>
    <col min="509" max="510" width="11.42578125" style="70"/>
    <col min="511" max="511" width="12.85546875" style="70" customWidth="1"/>
    <col min="512" max="512" width="11.42578125" style="70" customWidth="1"/>
    <col min="513" max="513" width="14.42578125" style="70" customWidth="1"/>
    <col min="514" max="756" width="11.42578125" style="70"/>
    <col min="757" max="757" width="14.42578125" style="70" customWidth="1"/>
    <col min="758" max="758" width="38" style="70" customWidth="1"/>
    <col min="759" max="759" width="31.42578125" style="70" customWidth="1"/>
    <col min="760" max="760" width="21.42578125" style="70" customWidth="1"/>
    <col min="761" max="761" width="19" style="70" customWidth="1"/>
    <col min="762" max="762" width="14" style="70" customWidth="1"/>
    <col min="763" max="763" width="19.140625" style="70" customWidth="1"/>
    <col min="764" max="764" width="15.85546875" style="70" customWidth="1"/>
    <col min="765" max="766" width="11.42578125" style="70"/>
    <col min="767" max="767" width="12.85546875" style="70" customWidth="1"/>
    <col min="768" max="768" width="11.42578125" style="70" customWidth="1"/>
    <col min="769" max="769" width="14.42578125" style="70" customWidth="1"/>
    <col min="770" max="1012" width="11.42578125" style="70"/>
    <col min="1013" max="1013" width="14.42578125" style="70" customWidth="1"/>
    <col min="1014" max="1014" width="38" style="70" customWidth="1"/>
    <col min="1015" max="1015" width="31.42578125" style="70" customWidth="1"/>
    <col min="1016" max="1016" width="21.42578125" style="70" customWidth="1"/>
    <col min="1017" max="1017" width="19" style="70" customWidth="1"/>
    <col min="1018" max="1018" width="14" style="70" customWidth="1"/>
    <col min="1019" max="1019" width="19.140625" style="70" customWidth="1"/>
    <col min="1020" max="1020" width="15.85546875" style="70" customWidth="1"/>
    <col min="1021" max="1022" width="11.42578125" style="70"/>
    <col min="1023" max="1023" width="12.85546875" style="70" customWidth="1"/>
    <col min="1024" max="1024" width="11.42578125" style="70" customWidth="1"/>
    <col min="1025" max="1025" width="14.42578125" style="70" customWidth="1"/>
    <col min="1026" max="1268" width="11.42578125" style="70"/>
    <col min="1269" max="1269" width="14.42578125" style="70" customWidth="1"/>
    <col min="1270" max="1270" width="38" style="70" customWidth="1"/>
    <col min="1271" max="1271" width="31.42578125" style="70" customWidth="1"/>
    <col min="1272" max="1272" width="21.42578125" style="70" customWidth="1"/>
    <col min="1273" max="1273" width="19" style="70" customWidth="1"/>
    <col min="1274" max="1274" width="14" style="70" customWidth="1"/>
    <col min="1275" max="1275" width="19.140625" style="70" customWidth="1"/>
    <col min="1276" max="1276" width="15.85546875" style="70" customWidth="1"/>
    <col min="1277" max="1278" width="11.42578125" style="70"/>
    <col min="1279" max="1279" width="12.85546875" style="70" customWidth="1"/>
    <col min="1280" max="1280" width="11.42578125" style="70" customWidth="1"/>
    <col min="1281" max="1281" width="14.42578125" style="70" customWidth="1"/>
    <col min="1282" max="1524" width="11.42578125" style="70"/>
    <col min="1525" max="1525" width="14.42578125" style="70" customWidth="1"/>
    <col min="1526" max="1526" width="38" style="70" customWidth="1"/>
    <col min="1527" max="1527" width="31.42578125" style="70" customWidth="1"/>
    <col min="1528" max="1528" width="21.42578125" style="70" customWidth="1"/>
    <col min="1529" max="1529" width="19" style="70" customWidth="1"/>
    <col min="1530" max="1530" width="14" style="70" customWidth="1"/>
    <col min="1531" max="1531" width="19.140625" style="70" customWidth="1"/>
    <col min="1532" max="1532" width="15.85546875" style="70" customWidth="1"/>
    <col min="1533" max="1534" width="11.42578125" style="70"/>
    <col min="1535" max="1535" width="12.85546875" style="70" customWidth="1"/>
    <col min="1536" max="1536" width="11.42578125" style="70" customWidth="1"/>
    <col min="1537" max="1537" width="14.42578125" style="70" customWidth="1"/>
    <col min="1538" max="1780" width="11.42578125" style="70"/>
    <col min="1781" max="1781" width="14.42578125" style="70" customWidth="1"/>
    <col min="1782" max="1782" width="38" style="70" customWidth="1"/>
    <col min="1783" max="1783" width="31.42578125" style="70" customWidth="1"/>
    <col min="1784" max="1784" width="21.42578125" style="70" customWidth="1"/>
    <col min="1785" max="1785" width="19" style="70" customWidth="1"/>
    <col min="1786" max="1786" width="14" style="70" customWidth="1"/>
    <col min="1787" max="1787" width="19.140625" style="70" customWidth="1"/>
    <col min="1788" max="1788" width="15.85546875" style="70" customWidth="1"/>
    <col min="1789" max="1790" width="11.42578125" style="70"/>
    <col min="1791" max="1791" width="12.85546875" style="70" customWidth="1"/>
    <col min="1792" max="1792" width="11.42578125" style="70" customWidth="1"/>
    <col min="1793" max="1793" width="14.42578125" style="70" customWidth="1"/>
    <col min="1794" max="2036" width="11.42578125" style="70"/>
    <col min="2037" max="2037" width="14.42578125" style="70" customWidth="1"/>
    <col min="2038" max="2038" width="38" style="70" customWidth="1"/>
    <col min="2039" max="2039" width="31.42578125" style="70" customWidth="1"/>
    <col min="2040" max="2040" width="21.42578125" style="70" customWidth="1"/>
    <col min="2041" max="2041" width="19" style="70" customWidth="1"/>
    <col min="2042" max="2042" width="14" style="70" customWidth="1"/>
    <col min="2043" max="2043" width="19.140625" style="70" customWidth="1"/>
    <col min="2044" max="2044" width="15.85546875" style="70" customWidth="1"/>
    <col min="2045" max="2046" width="11.42578125" style="70"/>
    <col min="2047" max="2047" width="12.85546875" style="70" customWidth="1"/>
    <col min="2048" max="2048" width="11.42578125" style="70" customWidth="1"/>
    <col min="2049" max="2049" width="14.42578125" style="70" customWidth="1"/>
    <col min="2050" max="2292" width="11.42578125" style="70"/>
    <col min="2293" max="2293" width="14.42578125" style="70" customWidth="1"/>
    <col min="2294" max="2294" width="38" style="70" customWidth="1"/>
    <col min="2295" max="2295" width="31.42578125" style="70" customWidth="1"/>
    <col min="2296" max="2296" width="21.42578125" style="70" customWidth="1"/>
    <col min="2297" max="2297" width="19" style="70" customWidth="1"/>
    <col min="2298" max="2298" width="14" style="70" customWidth="1"/>
    <col min="2299" max="2299" width="19.140625" style="70" customWidth="1"/>
    <col min="2300" max="2300" width="15.85546875" style="70" customWidth="1"/>
    <col min="2301" max="2302" width="11.42578125" style="70"/>
    <col min="2303" max="2303" width="12.85546875" style="70" customWidth="1"/>
    <col min="2304" max="2304" width="11.42578125" style="70" customWidth="1"/>
    <col min="2305" max="2305" width="14.42578125" style="70" customWidth="1"/>
    <col min="2306" max="2548" width="11.42578125" style="70"/>
    <col min="2549" max="2549" width="14.42578125" style="70" customWidth="1"/>
    <col min="2550" max="2550" width="38" style="70" customWidth="1"/>
    <col min="2551" max="2551" width="31.42578125" style="70" customWidth="1"/>
    <col min="2552" max="2552" width="21.42578125" style="70" customWidth="1"/>
    <col min="2553" max="2553" width="19" style="70" customWidth="1"/>
    <col min="2554" max="2554" width="14" style="70" customWidth="1"/>
    <col min="2555" max="2555" width="19.140625" style="70" customWidth="1"/>
    <col min="2556" max="2556" width="15.85546875" style="70" customWidth="1"/>
    <col min="2557" max="2558" width="11.42578125" style="70"/>
    <col min="2559" max="2559" width="12.85546875" style="70" customWidth="1"/>
    <col min="2560" max="2560" width="11.42578125" style="70" customWidth="1"/>
    <col min="2561" max="2561" width="14.42578125" style="70" customWidth="1"/>
    <col min="2562" max="2804" width="11.42578125" style="70"/>
    <col min="2805" max="2805" width="14.42578125" style="70" customWidth="1"/>
    <col min="2806" max="2806" width="38" style="70" customWidth="1"/>
    <col min="2807" max="2807" width="31.42578125" style="70" customWidth="1"/>
    <col min="2808" max="2808" width="21.42578125" style="70" customWidth="1"/>
    <col min="2809" max="2809" width="19" style="70" customWidth="1"/>
    <col min="2810" max="2810" width="14" style="70" customWidth="1"/>
    <col min="2811" max="2811" width="19.140625" style="70" customWidth="1"/>
    <col min="2812" max="2812" width="15.85546875" style="70" customWidth="1"/>
    <col min="2813" max="2814" width="11.42578125" style="70"/>
    <col min="2815" max="2815" width="12.85546875" style="70" customWidth="1"/>
    <col min="2816" max="2816" width="11.42578125" style="70" customWidth="1"/>
    <col min="2817" max="2817" width="14.42578125" style="70" customWidth="1"/>
    <col min="2818" max="3060" width="11.42578125" style="70"/>
    <col min="3061" max="3061" width="14.42578125" style="70" customWidth="1"/>
    <col min="3062" max="3062" width="38" style="70" customWidth="1"/>
    <col min="3063" max="3063" width="31.42578125" style="70" customWidth="1"/>
    <col min="3064" max="3064" width="21.42578125" style="70" customWidth="1"/>
    <col min="3065" max="3065" width="19" style="70" customWidth="1"/>
    <col min="3066" max="3066" width="14" style="70" customWidth="1"/>
    <col min="3067" max="3067" width="19.140625" style="70" customWidth="1"/>
    <col min="3068" max="3068" width="15.85546875" style="70" customWidth="1"/>
    <col min="3069" max="3070" width="11.42578125" style="70"/>
    <col min="3071" max="3071" width="12.85546875" style="70" customWidth="1"/>
    <col min="3072" max="3072" width="11.42578125" style="70" customWidth="1"/>
    <col min="3073" max="3073" width="14.42578125" style="70" customWidth="1"/>
    <col min="3074" max="3316" width="11.42578125" style="70"/>
    <col min="3317" max="3317" width="14.42578125" style="70" customWidth="1"/>
    <col min="3318" max="3318" width="38" style="70" customWidth="1"/>
    <col min="3319" max="3319" width="31.42578125" style="70" customWidth="1"/>
    <col min="3320" max="3320" width="21.42578125" style="70" customWidth="1"/>
    <col min="3321" max="3321" width="19" style="70" customWidth="1"/>
    <col min="3322" max="3322" width="14" style="70" customWidth="1"/>
    <col min="3323" max="3323" width="19.140625" style="70" customWidth="1"/>
    <col min="3324" max="3324" width="15.85546875" style="70" customWidth="1"/>
    <col min="3325" max="3326" width="11.42578125" style="70"/>
    <col min="3327" max="3327" width="12.85546875" style="70" customWidth="1"/>
    <col min="3328" max="3328" width="11.42578125" style="70" customWidth="1"/>
    <col min="3329" max="3329" width="14.42578125" style="70" customWidth="1"/>
    <col min="3330" max="3572" width="11.42578125" style="70"/>
    <col min="3573" max="3573" width="14.42578125" style="70" customWidth="1"/>
    <col min="3574" max="3574" width="38" style="70" customWidth="1"/>
    <col min="3575" max="3575" width="31.42578125" style="70" customWidth="1"/>
    <col min="3576" max="3576" width="21.42578125" style="70" customWidth="1"/>
    <col min="3577" max="3577" width="19" style="70" customWidth="1"/>
    <col min="3578" max="3578" width="14" style="70" customWidth="1"/>
    <col min="3579" max="3579" width="19.140625" style="70" customWidth="1"/>
    <col min="3580" max="3580" width="15.85546875" style="70" customWidth="1"/>
    <col min="3581" max="3582" width="11.42578125" style="70"/>
    <col min="3583" max="3583" width="12.85546875" style="70" customWidth="1"/>
    <col min="3584" max="3584" width="11.42578125" style="70" customWidth="1"/>
    <col min="3585" max="3585" width="14.42578125" style="70" customWidth="1"/>
    <col min="3586" max="3828" width="11.42578125" style="70"/>
    <col min="3829" max="3829" width="14.42578125" style="70" customWidth="1"/>
    <col min="3830" max="3830" width="38" style="70" customWidth="1"/>
    <col min="3831" max="3831" width="31.42578125" style="70" customWidth="1"/>
    <col min="3832" max="3832" width="21.42578125" style="70" customWidth="1"/>
    <col min="3833" max="3833" width="19" style="70" customWidth="1"/>
    <col min="3834" max="3834" width="14" style="70" customWidth="1"/>
    <col min="3835" max="3835" width="19.140625" style="70" customWidth="1"/>
    <col min="3836" max="3836" width="15.85546875" style="70" customWidth="1"/>
    <col min="3837" max="3838" width="11.42578125" style="70"/>
    <col min="3839" max="3839" width="12.85546875" style="70" customWidth="1"/>
    <col min="3840" max="3840" width="11.42578125" style="70" customWidth="1"/>
    <col min="3841" max="3841" width="14.42578125" style="70" customWidth="1"/>
    <col min="3842" max="4084" width="11.42578125" style="70"/>
    <col min="4085" max="4085" width="14.42578125" style="70" customWidth="1"/>
    <col min="4086" max="4086" width="38" style="70" customWidth="1"/>
    <col min="4087" max="4087" width="31.42578125" style="70" customWidth="1"/>
    <col min="4088" max="4088" width="21.42578125" style="70" customWidth="1"/>
    <col min="4089" max="4089" width="19" style="70" customWidth="1"/>
    <col min="4090" max="4090" width="14" style="70" customWidth="1"/>
    <col min="4091" max="4091" width="19.140625" style="70" customWidth="1"/>
    <col min="4092" max="4092" width="15.85546875" style="70" customWidth="1"/>
    <col min="4093" max="4094" width="11.42578125" style="70"/>
    <col min="4095" max="4095" width="12.85546875" style="70" customWidth="1"/>
    <col min="4096" max="4096" width="11.42578125" style="70" customWidth="1"/>
    <col min="4097" max="4097" width="14.42578125" style="70" customWidth="1"/>
    <col min="4098" max="4340" width="11.42578125" style="70"/>
    <col min="4341" max="4341" width="14.42578125" style="70" customWidth="1"/>
    <col min="4342" max="4342" width="38" style="70" customWidth="1"/>
    <col min="4343" max="4343" width="31.42578125" style="70" customWidth="1"/>
    <col min="4344" max="4344" width="21.42578125" style="70" customWidth="1"/>
    <col min="4345" max="4345" width="19" style="70" customWidth="1"/>
    <col min="4346" max="4346" width="14" style="70" customWidth="1"/>
    <col min="4347" max="4347" width="19.140625" style="70" customWidth="1"/>
    <col min="4348" max="4348" width="15.85546875" style="70" customWidth="1"/>
    <col min="4349" max="4350" width="11.42578125" style="70"/>
    <col min="4351" max="4351" width="12.85546875" style="70" customWidth="1"/>
    <col min="4352" max="4352" width="11.42578125" style="70" customWidth="1"/>
    <col min="4353" max="4353" width="14.42578125" style="70" customWidth="1"/>
    <col min="4354" max="4596" width="11.42578125" style="70"/>
    <col min="4597" max="4597" width="14.42578125" style="70" customWidth="1"/>
    <col min="4598" max="4598" width="38" style="70" customWidth="1"/>
    <col min="4599" max="4599" width="31.42578125" style="70" customWidth="1"/>
    <col min="4600" max="4600" width="21.42578125" style="70" customWidth="1"/>
    <col min="4601" max="4601" width="19" style="70" customWidth="1"/>
    <col min="4602" max="4602" width="14" style="70" customWidth="1"/>
    <col min="4603" max="4603" width="19.140625" style="70" customWidth="1"/>
    <col min="4604" max="4604" width="15.85546875" style="70" customWidth="1"/>
    <col min="4605" max="4606" width="11.42578125" style="70"/>
    <col min="4607" max="4607" width="12.85546875" style="70" customWidth="1"/>
    <col min="4608" max="4608" width="11.42578125" style="70" customWidth="1"/>
    <col min="4609" max="4609" width="14.42578125" style="70" customWidth="1"/>
    <col min="4610" max="4852" width="11.42578125" style="70"/>
    <col min="4853" max="4853" width="14.42578125" style="70" customWidth="1"/>
    <col min="4854" max="4854" width="38" style="70" customWidth="1"/>
    <col min="4855" max="4855" width="31.42578125" style="70" customWidth="1"/>
    <col min="4856" max="4856" width="21.42578125" style="70" customWidth="1"/>
    <col min="4857" max="4857" width="19" style="70" customWidth="1"/>
    <col min="4858" max="4858" width="14" style="70" customWidth="1"/>
    <col min="4859" max="4859" width="19.140625" style="70" customWidth="1"/>
    <col min="4860" max="4860" width="15.85546875" style="70" customWidth="1"/>
    <col min="4861" max="4862" width="11.42578125" style="70"/>
    <col min="4863" max="4863" width="12.85546875" style="70" customWidth="1"/>
    <col min="4864" max="4864" width="11.42578125" style="70" customWidth="1"/>
    <col min="4865" max="4865" width="14.42578125" style="70" customWidth="1"/>
    <col min="4866" max="5108" width="11.42578125" style="70"/>
    <col min="5109" max="5109" width="14.42578125" style="70" customWidth="1"/>
    <col min="5110" max="5110" width="38" style="70" customWidth="1"/>
    <col min="5111" max="5111" width="31.42578125" style="70" customWidth="1"/>
    <col min="5112" max="5112" width="21.42578125" style="70" customWidth="1"/>
    <col min="5113" max="5113" width="19" style="70" customWidth="1"/>
    <col min="5114" max="5114" width="14" style="70" customWidth="1"/>
    <col min="5115" max="5115" width="19.140625" style="70" customWidth="1"/>
    <col min="5116" max="5116" width="15.85546875" style="70" customWidth="1"/>
    <col min="5117" max="5118" width="11.42578125" style="70"/>
    <col min="5119" max="5119" width="12.85546875" style="70" customWidth="1"/>
    <col min="5120" max="5120" width="11.42578125" style="70" customWidth="1"/>
    <col min="5121" max="5121" width="14.42578125" style="70" customWidth="1"/>
    <col min="5122" max="5364" width="11.42578125" style="70"/>
    <col min="5365" max="5365" width="14.42578125" style="70" customWidth="1"/>
    <col min="5366" max="5366" width="38" style="70" customWidth="1"/>
    <col min="5367" max="5367" width="31.42578125" style="70" customWidth="1"/>
    <col min="5368" max="5368" width="21.42578125" style="70" customWidth="1"/>
    <col min="5369" max="5369" width="19" style="70" customWidth="1"/>
    <col min="5370" max="5370" width="14" style="70" customWidth="1"/>
    <col min="5371" max="5371" width="19.140625" style="70" customWidth="1"/>
    <col min="5372" max="5372" width="15.85546875" style="70" customWidth="1"/>
    <col min="5373" max="5374" width="11.42578125" style="70"/>
    <col min="5375" max="5375" width="12.85546875" style="70" customWidth="1"/>
    <col min="5376" max="5376" width="11.42578125" style="70" customWidth="1"/>
    <col min="5377" max="5377" width="14.42578125" style="70" customWidth="1"/>
    <col min="5378" max="5620" width="11.42578125" style="70"/>
    <col min="5621" max="5621" width="14.42578125" style="70" customWidth="1"/>
    <col min="5622" max="5622" width="38" style="70" customWidth="1"/>
    <col min="5623" max="5623" width="31.42578125" style="70" customWidth="1"/>
    <col min="5624" max="5624" width="21.42578125" style="70" customWidth="1"/>
    <col min="5625" max="5625" width="19" style="70" customWidth="1"/>
    <col min="5626" max="5626" width="14" style="70" customWidth="1"/>
    <col min="5627" max="5627" width="19.140625" style="70" customWidth="1"/>
    <col min="5628" max="5628" width="15.85546875" style="70" customWidth="1"/>
    <col min="5629" max="5630" width="11.42578125" style="70"/>
    <col min="5631" max="5631" width="12.85546875" style="70" customWidth="1"/>
    <col min="5632" max="5632" width="11.42578125" style="70" customWidth="1"/>
    <col min="5633" max="5633" width="14.42578125" style="70" customWidth="1"/>
    <col min="5634" max="5876" width="11.42578125" style="70"/>
    <col min="5877" max="5877" width="14.42578125" style="70" customWidth="1"/>
    <col min="5878" max="5878" width="38" style="70" customWidth="1"/>
    <col min="5879" max="5879" width="31.42578125" style="70" customWidth="1"/>
    <col min="5880" max="5880" width="21.42578125" style="70" customWidth="1"/>
    <col min="5881" max="5881" width="19" style="70" customWidth="1"/>
    <col min="5882" max="5882" width="14" style="70" customWidth="1"/>
    <col min="5883" max="5883" width="19.140625" style="70" customWidth="1"/>
    <col min="5884" max="5884" width="15.85546875" style="70" customWidth="1"/>
    <col min="5885" max="5886" width="11.42578125" style="70"/>
    <col min="5887" max="5887" width="12.85546875" style="70" customWidth="1"/>
    <col min="5888" max="5888" width="11.42578125" style="70" customWidth="1"/>
    <col min="5889" max="5889" width="14.42578125" style="70" customWidth="1"/>
    <col min="5890" max="6132" width="11.42578125" style="70"/>
    <col min="6133" max="6133" width="14.42578125" style="70" customWidth="1"/>
    <col min="6134" max="6134" width="38" style="70" customWidth="1"/>
    <col min="6135" max="6135" width="31.42578125" style="70" customWidth="1"/>
    <col min="6136" max="6136" width="21.42578125" style="70" customWidth="1"/>
    <col min="6137" max="6137" width="19" style="70" customWidth="1"/>
    <col min="6138" max="6138" width="14" style="70" customWidth="1"/>
    <col min="6139" max="6139" width="19.140625" style="70" customWidth="1"/>
    <col min="6140" max="6140" width="15.85546875" style="70" customWidth="1"/>
    <col min="6141" max="6142" width="11.42578125" style="70"/>
    <col min="6143" max="6143" width="12.85546875" style="70" customWidth="1"/>
    <col min="6144" max="6144" width="11.42578125" style="70" customWidth="1"/>
    <col min="6145" max="6145" width="14.42578125" style="70" customWidth="1"/>
    <col min="6146" max="6388" width="11.42578125" style="70"/>
    <col min="6389" max="6389" width="14.42578125" style="70" customWidth="1"/>
    <col min="6390" max="6390" width="38" style="70" customWidth="1"/>
    <col min="6391" max="6391" width="31.42578125" style="70" customWidth="1"/>
    <col min="6392" max="6392" width="21.42578125" style="70" customWidth="1"/>
    <col min="6393" max="6393" width="19" style="70" customWidth="1"/>
    <col min="6394" max="6394" width="14" style="70" customWidth="1"/>
    <col min="6395" max="6395" width="19.140625" style="70" customWidth="1"/>
    <col min="6396" max="6396" width="15.85546875" style="70" customWidth="1"/>
    <col min="6397" max="6398" width="11.42578125" style="70"/>
    <col min="6399" max="6399" width="12.85546875" style="70" customWidth="1"/>
    <col min="6400" max="6400" width="11.42578125" style="70" customWidth="1"/>
    <col min="6401" max="6401" width="14.42578125" style="70" customWidth="1"/>
    <col min="6402" max="6644" width="11.42578125" style="70"/>
    <col min="6645" max="6645" width="14.42578125" style="70" customWidth="1"/>
    <col min="6646" max="6646" width="38" style="70" customWidth="1"/>
    <col min="6647" max="6647" width="31.42578125" style="70" customWidth="1"/>
    <col min="6648" max="6648" width="21.42578125" style="70" customWidth="1"/>
    <col min="6649" max="6649" width="19" style="70" customWidth="1"/>
    <col min="6650" max="6650" width="14" style="70" customWidth="1"/>
    <col min="6651" max="6651" width="19.140625" style="70" customWidth="1"/>
    <col min="6652" max="6652" width="15.85546875" style="70" customWidth="1"/>
    <col min="6653" max="6654" width="11.42578125" style="70"/>
    <col min="6655" max="6655" width="12.85546875" style="70" customWidth="1"/>
    <col min="6656" max="6656" width="11.42578125" style="70" customWidth="1"/>
    <col min="6657" max="6657" width="14.42578125" style="70" customWidth="1"/>
    <col min="6658" max="6900" width="11.42578125" style="70"/>
    <col min="6901" max="6901" width="14.42578125" style="70" customWidth="1"/>
    <col min="6902" max="6902" width="38" style="70" customWidth="1"/>
    <col min="6903" max="6903" width="31.42578125" style="70" customWidth="1"/>
    <col min="6904" max="6904" width="21.42578125" style="70" customWidth="1"/>
    <col min="6905" max="6905" width="19" style="70" customWidth="1"/>
    <col min="6906" max="6906" width="14" style="70" customWidth="1"/>
    <col min="6907" max="6907" width="19.140625" style="70" customWidth="1"/>
    <col min="6908" max="6908" width="15.85546875" style="70" customWidth="1"/>
    <col min="6909" max="6910" width="11.42578125" style="70"/>
    <col min="6911" max="6911" width="12.85546875" style="70" customWidth="1"/>
    <col min="6912" max="6912" width="11.42578125" style="70" customWidth="1"/>
    <col min="6913" max="6913" width="14.42578125" style="70" customWidth="1"/>
    <col min="6914" max="7156" width="11.42578125" style="70"/>
    <col min="7157" max="7157" width="14.42578125" style="70" customWidth="1"/>
    <col min="7158" max="7158" width="38" style="70" customWidth="1"/>
    <col min="7159" max="7159" width="31.42578125" style="70" customWidth="1"/>
    <col min="7160" max="7160" width="21.42578125" style="70" customWidth="1"/>
    <col min="7161" max="7161" width="19" style="70" customWidth="1"/>
    <col min="7162" max="7162" width="14" style="70" customWidth="1"/>
    <col min="7163" max="7163" width="19.140625" style="70" customWidth="1"/>
    <col min="7164" max="7164" width="15.85546875" style="70" customWidth="1"/>
    <col min="7165" max="7166" width="11.42578125" style="70"/>
    <col min="7167" max="7167" width="12.85546875" style="70" customWidth="1"/>
    <col min="7168" max="7168" width="11.42578125" style="70" customWidth="1"/>
    <col min="7169" max="7169" width="14.42578125" style="70" customWidth="1"/>
    <col min="7170" max="7412" width="11.42578125" style="70"/>
    <col min="7413" max="7413" width="14.42578125" style="70" customWidth="1"/>
    <col min="7414" max="7414" width="38" style="70" customWidth="1"/>
    <col min="7415" max="7415" width="31.42578125" style="70" customWidth="1"/>
    <col min="7416" max="7416" width="21.42578125" style="70" customWidth="1"/>
    <col min="7417" max="7417" width="19" style="70" customWidth="1"/>
    <col min="7418" max="7418" width="14" style="70" customWidth="1"/>
    <col min="7419" max="7419" width="19.140625" style="70" customWidth="1"/>
    <col min="7420" max="7420" width="15.85546875" style="70" customWidth="1"/>
    <col min="7421" max="7422" width="11.42578125" style="70"/>
    <col min="7423" max="7423" width="12.85546875" style="70" customWidth="1"/>
    <col min="7424" max="7424" width="11.42578125" style="70" customWidth="1"/>
    <col min="7425" max="7425" width="14.42578125" style="70" customWidth="1"/>
    <col min="7426" max="7668" width="11.42578125" style="70"/>
    <col min="7669" max="7669" width="14.42578125" style="70" customWidth="1"/>
    <col min="7670" max="7670" width="38" style="70" customWidth="1"/>
    <col min="7671" max="7671" width="31.42578125" style="70" customWidth="1"/>
    <col min="7672" max="7672" width="21.42578125" style="70" customWidth="1"/>
    <col min="7673" max="7673" width="19" style="70" customWidth="1"/>
    <col min="7674" max="7674" width="14" style="70" customWidth="1"/>
    <col min="7675" max="7675" width="19.140625" style="70" customWidth="1"/>
    <col min="7676" max="7676" width="15.85546875" style="70" customWidth="1"/>
    <col min="7677" max="7678" width="11.42578125" style="70"/>
    <col min="7679" max="7679" width="12.85546875" style="70" customWidth="1"/>
    <col min="7680" max="7680" width="11.42578125" style="70" customWidth="1"/>
    <col min="7681" max="7681" width="14.42578125" style="70" customWidth="1"/>
    <col min="7682" max="7924" width="11.42578125" style="70"/>
    <col min="7925" max="7925" width="14.42578125" style="70" customWidth="1"/>
    <col min="7926" max="7926" width="38" style="70" customWidth="1"/>
    <col min="7927" max="7927" width="31.42578125" style="70" customWidth="1"/>
    <col min="7928" max="7928" width="21.42578125" style="70" customWidth="1"/>
    <col min="7929" max="7929" width="19" style="70" customWidth="1"/>
    <col min="7930" max="7930" width="14" style="70" customWidth="1"/>
    <col min="7931" max="7931" width="19.140625" style="70" customWidth="1"/>
    <col min="7932" max="7932" width="15.85546875" style="70" customWidth="1"/>
    <col min="7933" max="7934" width="11.42578125" style="70"/>
    <col min="7935" max="7935" width="12.85546875" style="70" customWidth="1"/>
    <col min="7936" max="7936" width="11.42578125" style="70" customWidth="1"/>
    <col min="7937" max="7937" width="14.42578125" style="70" customWidth="1"/>
    <col min="7938" max="8180" width="11.42578125" style="70"/>
    <col min="8181" max="8181" width="14.42578125" style="70" customWidth="1"/>
    <col min="8182" max="8182" width="38" style="70" customWidth="1"/>
    <col min="8183" max="8183" width="31.42578125" style="70" customWidth="1"/>
    <col min="8184" max="8184" width="21.42578125" style="70" customWidth="1"/>
    <col min="8185" max="8185" width="19" style="70" customWidth="1"/>
    <col min="8186" max="8186" width="14" style="70" customWidth="1"/>
    <col min="8187" max="8187" width="19.140625" style="70" customWidth="1"/>
    <col min="8188" max="8188" width="15.85546875" style="70" customWidth="1"/>
    <col min="8189" max="8190" width="11.42578125" style="70"/>
    <col min="8191" max="8191" width="12.85546875" style="70" customWidth="1"/>
    <col min="8192" max="8192" width="11.42578125" style="70" customWidth="1"/>
    <col min="8193" max="8193" width="14.42578125" style="70" customWidth="1"/>
    <col min="8194" max="8436" width="11.42578125" style="70"/>
    <col min="8437" max="8437" width="14.42578125" style="70" customWidth="1"/>
    <col min="8438" max="8438" width="38" style="70" customWidth="1"/>
    <col min="8439" max="8439" width="31.42578125" style="70" customWidth="1"/>
    <col min="8440" max="8440" width="21.42578125" style="70" customWidth="1"/>
    <col min="8441" max="8441" width="19" style="70" customWidth="1"/>
    <col min="8442" max="8442" width="14" style="70" customWidth="1"/>
    <col min="8443" max="8443" width="19.140625" style="70" customWidth="1"/>
    <col min="8444" max="8444" width="15.85546875" style="70" customWidth="1"/>
    <col min="8445" max="8446" width="11.42578125" style="70"/>
    <col min="8447" max="8447" width="12.85546875" style="70" customWidth="1"/>
    <col min="8448" max="8448" width="11.42578125" style="70" customWidth="1"/>
    <col min="8449" max="8449" width="14.42578125" style="70" customWidth="1"/>
    <col min="8450" max="8692" width="11.42578125" style="70"/>
    <col min="8693" max="8693" width="14.42578125" style="70" customWidth="1"/>
    <col min="8694" max="8694" width="38" style="70" customWidth="1"/>
    <col min="8695" max="8695" width="31.42578125" style="70" customWidth="1"/>
    <col min="8696" max="8696" width="21.42578125" style="70" customWidth="1"/>
    <col min="8697" max="8697" width="19" style="70" customWidth="1"/>
    <col min="8698" max="8698" width="14" style="70" customWidth="1"/>
    <col min="8699" max="8699" width="19.140625" style="70" customWidth="1"/>
    <col min="8700" max="8700" width="15.85546875" style="70" customWidth="1"/>
    <col min="8701" max="8702" width="11.42578125" style="70"/>
    <col min="8703" max="8703" width="12.85546875" style="70" customWidth="1"/>
    <col min="8704" max="8704" width="11.42578125" style="70" customWidth="1"/>
    <col min="8705" max="8705" width="14.42578125" style="70" customWidth="1"/>
    <col min="8706" max="8948" width="11.42578125" style="70"/>
    <col min="8949" max="8949" width="14.42578125" style="70" customWidth="1"/>
    <col min="8950" max="8950" width="38" style="70" customWidth="1"/>
    <col min="8951" max="8951" width="31.42578125" style="70" customWidth="1"/>
    <col min="8952" max="8952" width="21.42578125" style="70" customWidth="1"/>
    <col min="8953" max="8953" width="19" style="70" customWidth="1"/>
    <col min="8954" max="8954" width="14" style="70" customWidth="1"/>
    <col min="8955" max="8955" width="19.140625" style="70" customWidth="1"/>
    <col min="8956" max="8956" width="15.85546875" style="70" customWidth="1"/>
    <col min="8957" max="8958" width="11.42578125" style="70"/>
    <col min="8959" max="8959" width="12.85546875" style="70" customWidth="1"/>
    <col min="8960" max="8960" width="11.42578125" style="70" customWidth="1"/>
    <col min="8961" max="8961" width="14.42578125" style="70" customWidth="1"/>
    <col min="8962" max="9204" width="11.42578125" style="70"/>
    <col min="9205" max="9205" width="14.42578125" style="70" customWidth="1"/>
    <col min="9206" max="9206" width="38" style="70" customWidth="1"/>
    <col min="9207" max="9207" width="31.42578125" style="70" customWidth="1"/>
    <col min="9208" max="9208" width="21.42578125" style="70" customWidth="1"/>
    <col min="9209" max="9209" width="19" style="70" customWidth="1"/>
    <col min="9210" max="9210" width="14" style="70" customWidth="1"/>
    <col min="9211" max="9211" width="19.140625" style="70" customWidth="1"/>
    <col min="9212" max="9212" width="15.85546875" style="70" customWidth="1"/>
    <col min="9213" max="9214" width="11.42578125" style="70"/>
    <col min="9215" max="9215" width="12.85546875" style="70" customWidth="1"/>
    <col min="9216" max="9216" width="11.42578125" style="70" customWidth="1"/>
    <col min="9217" max="9217" width="14.42578125" style="70" customWidth="1"/>
    <col min="9218" max="9460" width="11.42578125" style="70"/>
    <col min="9461" max="9461" width="14.42578125" style="70" customWidth="1"/>
    <col min="9462" max="9462" width="38" style="70" customWidth="1"/>
    <col min="9463" max="9463" width="31.42578125" style="70" customWidth="1"/>
    <col min="9464" max="9464" width="21.42578125" style="70" customWidth="1"/>
    <col min="9465" max="9465" width="19" style="70" customWidth="1"/>
    <col min="9466" max="9466" width="14" style="70" customWidth="1"/>
    <col min="9467" max="9467" width="19.140625" style="70" customWidth="1"/>
    <col min="9468" max="9468" width="15.85546875" style="70" customWidth="1"/>
    <col min="9469" max="9470" width="11.42578125" style="70"/>
    <col min="9471" max="9471" width="12.85546875" style="70" customWidth="1"/>
    <col min="9472" max="9472" width="11.42578125" style="70" customWidth="1"/>
    <col min="9473" max="9473" width="14.42578125" style="70" customWidth="1"/>
    <col min="9474" max="9716" width="11.42578125" style="70"/>
    <col min="9717" max="9717" width="14.42578125" style="70" customWidth="1"/>
    <col min="9718" max="9718" width="38" style="70" customWidth="1"/>
    <col min="9719" max="9719" width="31.42578125" style="70" customWidth="1"/>
    <col min="9720" max="9720" width="21.42578125" style="70" customWidth="1"/>
    <col min="9721" max="9721" width="19" style="70" customWidth="1"/>
    <col min="9722" max="9722" width="14" style="70" customWidth="1"/>
    <col min="9723" max="9723" width="19.140625" style="70" customWidth="1"/>
    <col min="9724" max="9724" width="15.85546875" style="70" customWidth="1"/>
    <col min="9725" max="9726" width="11.42578125" style="70"/>
    <col min="9727" max="9727" width="12.85546875" style="70" customWidth="1"/>
    <col min="9728" max="9728" width="11.42578125" style="70" customWidth="1"/>
    <col min="9729" max="9729" width="14.42578125" style="70" customWidth="1"/>
    <col min="9730" max="9972" width="11.42578125" style="70"/>
    <col min="9973" max="9973" width="14.42578125" style="70" customWidth="1"/>
    <col min="9974" max="9974" width="38" style="70" customWidth="1"/>
    <col min="9975" max="9975" width="31.42578125" style="70" customWidth="1"/>
    <col min="9976" max="9976" width="21.42578125" style="70" customWidth="1"/>
    <col min="9977" max="9977" width="19" style="70" customWidth="1"/>
    <col min="9978" max="9978" width="14" style="70" customWidth="1"/>
    <col min="9979" max="9979" width="19.140625" style="70" customWidth="1"/>
    <col min="9980" max="9980" width="15.85546875" style="70" customWidth="1"/>
    <col min="9981" max="9982" width="11.42578125" style="70"/>
    <col min="9983" max="9983" width="12.85546875" style="70" customWidth="1"/>
    <col min="9984" max="9984" width="11.42578125" style="70" customWidth="1"/>
    <col min="9985" max="9985" width="14.42578125" style="70" customWidth="1"/>
    <col min="9986" max="10228" width="11.42578125" style="70"/>
    <col min="10229" max="10229" width="14.42578125" style="70" customWidth="1"/>
    <col min="10230" max="10230" width="38" style="70" customWidth="1"/>
    <col min="10231" max="10231" width="31.42578125" style="70" customWidth="1"/>
    <col min="10232" max="10232" width="21.42578125" style="70" customWidth="1"/>
    <col min="10233" max="10233" width="19" style="70" customWidth="1"/>
    <col min="10234" max="10234" width="14" style="70" customWidth="1"/>
    <col min="10235" max="10235" width="19.140625" style="70" customWidth="1"/>
    <col min="10236" max="10236" width="15.85546875" style="70" customWidth="1"/>
    <col min="10237" max="10238" width="11.42578125" style="70"/>
    <col min="10239" max="10239" width="12.85546875" style="70" customWidth="1"/>
    <col min="10240" max="10240" width="11.42578125" style="70" customWidth="1"/>
    <col min="10241" max="10241" width="14.42578125" style="70" customWidth="1"/>
    <col min="10242" max="10484" width="11.42578125" style="70"/>
    <col min="10485" max="10485" width="14.42578125" style="70" customWidth="1"/>
    <col min="10486" max="10486" width="38" style="70" customWidth="1"/>
    <col min="10487" max="10487" width="31.42578125" style="70" customWidth="1"/>
    <col min="10488" max="10488" width="21.42578125" style="70" customWidth="1"/>
    <col min="10489" max="10489" width="19" style="70" customWidth="1"/>
    <col min="10490" max="10490" width="14" style="70" customWidth="1"/>
    <col min="10491" max="10491" width="19.140625" style="70" customWidth="1"/>
    <col min="10492" max="10492" width="15.85546875" style="70" customWidth="1"/>
    <col min="10493" max="10494" width="11.42578125" style="70"/>
    <col min="10495" max="10495" width="12.85546875" style="70" customWidth="1"/>
    <col min="10496" max="10496" width="11.42578125" style="70" customWidth="1"/>
    <col min="10497" max="10497" width="14.42578125" style="70" customWidth="1"/>
    <col min="10498" max="10740" width="11.42578125" style="70"/>
    <col min="10741" max="10741" width="14.42578125" style="70" customWidth="1"/>
    <col min="10742" max="10742" width="38" style="70" customWidth="1"/>
    <col min="10743" max="10743" width="31.42578125" style="70" customWidth="1"/>
    <col min="10744" max="10744" width="21.42578125" style="70" customWidth="1"/>
    <col min="10745" max="10745" width="19" style="70" customWidth="1"/>
    <col min="10746" max="10746" width="14" style="70" customWidth="1"/>
    <col min="10747" max="10747" width="19.140625" style="70" customWidth="1"/>
    <col min="10748" max="10748" width="15.85546875" style="70" customWidth="1"/>
    <col min="10749" max="10750" width="11.42578125" style="70"/>
    <col min="10751" max="10751" width="12.85546875" style="70" customWidth="1"/>
    <col min="10752" max="10752" width="11.42578125" style="70" customWidth="1"/>
    <col min="10753" max="10753" width="14.42578125" style="70" customWidth="1"/>
    <col min="10754" max="10996" width="11.42578125" style="70"/>
    <col min="10997" max="10997" width="14.42578125" style="70" customWidth="1"/>
    <col min="10998" max="10998" width="38" style="70" customWidth="1"/>
    <col min="10999" max="10999" width="31.42578125" style="70" customWidth="1"/>
    <col min="11000" max="11000" width="21.42578125" style="70" customWidth="1"/>
    <col min="11001" max="11001" width="19" style="70" customWidth="1"/>
    <col min="11002" max="11002" width="14" style="70" customWidth="1"/>
    <col min="11003" max="11003" width="19.140625" style="70" customWidth="1"/>
    <col min="11004" max="11004" width="15.85546875" style="70" customWidth="1"/>
    <col min="11005" max="11006" width="11.42578125" style="70"/>
    <col min="11007" max="11007" width="12.85546875" style="70" customWidth="1"/>
    <col min="11008" max="11008" width="11.42578125" style="70" customWidth="1"/>
    <col min="11009" max="11009" width="14.42578125" style="70" customWidth="1"/>
    <col min="11010" max="11252" width="11.42578125" style="70"/>
    <col min="11253" max="11253" width="14.42578125" style="70" customWidth="1"/>
    <col min="11254" max="11254" width="38" style="70" customWidth="1"/>
    <col min="11255" max="11255" width="31.42578125" style="70" customWidth="1"/>
    <col min="11256" max="11256" width="21.42578125" style="70" customWidth="1"/>
    <col min="11257" max="11257" width="19" style="70" customWidth="1"/>
    <col min="11258" max="11258" width="14" style="70" customWidth="1"/>
    <col min="11259" max="11259" width="19.140625" style="70" customWidth="1"/>
    <col min="11260" max="11260" width="15.85546875" style="70" customWidth="1"/>
    <col min="11261" max="11262" width="11.42578125" style="70"/>
    <col min="11263" max="11263" width="12.85546875" style="70" customWidth="1"/>
    <col min="11264" max="11264" width="11.42578125" style="70" customWidth="1"/>
    <col min="11265" max="11265" width="14.42578125" style="70" customWidth="1"/>
    <col min="11266" max="11508" width="11.42578125" style="70"/>
    <col min="11509" max="11509" width="14.42578125" style="70" customWidth="1"/>
    <col min="11510" max="11510" width="38" style="70" customWidth="1"/>
    <col min="11511" max="11511" width="31.42578125" style="70" customWidth="1"/>
    <col min="11512" max="11512" width="21.42578125" style="70" customWidth="1"/>
    <col min="11513" max="11513" width="19" style="70" customWidth="1"/>
    <col min="11514" max="11514" width="14" style="70" customWidth="1"/>
    <col min="11515" max="11515" width="19.140625" style="70" customWidth="1"/>
    <col min="11516" max="11516" width="15.85546875" style="70" customWidth="1"/>
    <col min="11517" max="11518" width="11.42578125" style="70"/>
    <col min="11519" max="11519" width="12.85546875" style="70" customWidth="1"/>
    <col min="11520" max="11520" width="11.42578125" style="70" customWidth="1"/>
    <col min="11521" max="11521" width="14.42578125" style="70" customWidth="1"/>
    <col min="11522" max="11764" width="11.42578125" style="70"/>
    <col min="11765" max="11765" width="14.42578125" style="70" customWidth="1"/>
    <col min="11766" max="11766" width="38" style="70" customWidth="1"/>
    <col min="11767" max="11767" width="31.42578125" style="70" customWidth="1"/>
    <col min="11768" max="11768" width="21.42578125" style="70" customWidth="1"/>
    <col min="11769" max="11769" width="19" style="70" customWidth="1"/>
    <col min="11770" max="11770" width="14" style="70" customWidth="1"/>
    <col min="11771" max="11771" width="19.140625" style="70" customWidth="1"/>
    <col min="11772" max="11772" width="15.85546875" style="70" customWidth="1"/>
    <col min="11773" max="11774" width="11.42578125" style="70"/>
    <col min="11775" max="11775" width="12.85546875" style="70" customWidth="1"/>
    <col min="11776" max="11776" width="11.42578125" style="70" customWidth="1"/>
    <col min="11777" max="11777" width="14.42578125" style="70" customWidth="1"/>
    <col min="11778" max="12020" width="11.42578125" style="70"/>
    <col min="12021" max="12021" width="14.42578125" style="70" customWidth="1"/>
    <col min="12022" max="12022" width="38" style="70" customWidth="1"/>
    <col min="12023" max="12023" width="31.42578125" style="70" customWidth="1"/>
    <col min="12024" max="12024" width="21.42578125" style="70" customWidth="1"/>
    <col min="12025" max="12025" width="19" style="70" customWidth="1"/>
    <col min="12026" max="12026" width="14" style="70" customWidth="1"/>
    <col min="12027" max="12027" width="19.140625" style="70" customWidth="1"/>
    <col min="12028" max="12028" width="15.85546875" style="70" customWidth="1"/>
    <col min="12029" max="12030" width="11.42578125" style="70"/>
    <col min="12031" max="12031" width="12.85546875" style="70" customWidth="1"/>
    <col min="12032" max="12032" width="11.42578125" style="70" customWidth="1"/>
    <col min="12033" max="12033" width="14.42578125" style="70" customWidth="1"/>
    <col min="12034" max="12276" width="11.42578125" style="70"/>
    <col min="12277" max="12277" width="14.42578125" style="70" customWidth="1"/>
    <col min="12278" max="12278" width="38" style="70" customWidth="1"/>
    <col min="12279" max="12279" width="31.42578125" style="70" customWidth="1"/>
    <col min="12280" max="12280" width="21.42578125" style="70" customWidth="1"/>
    <col min="12281" max="12281" width="19" style="70" customWidth="1"/>
    <col min="12282" max="12282" width="14" style="70" customWidth="1"/>
    <col min="12283" max="12283" width="19.140625" style="70" customWidth="1"/>
    <col min="12284" max="12284" width="15.85546875" style="70" customWidth="1"/>
    <col min="12285" max="12286" width="11.42578125" style="70"/>
    <col min="12287" max="12287" width="12.85546875" style="70" customWidth="1"/>
    <col min="12288" max="12288" width="11.42578125" style="70" customWidth="1"/>
    <col min="12289" max="12289" width="14.42578125" style="70" customWidth="1"/>
    <col min="12290" max="12532" width="11.42578125" style="70"/>
    <col min="12533" max="12533" width="14.42578125" style="70" customWidth="1"/>
    <col min="12534" max="12534" width="38" style="70" customWidth="1"/>
    <col min="12535" max="12535" width="31.42578125" style="70" customWidth="1"/>
    <col min="12536" max="12536" width="21.42578125" style="70" customWidth="1"/>
    <col min="12537" max="12537" width="19" style="70" customWidth="1"/>
    <col min="12538" max="12538" width="14" style="70" customWidth="1"/>
    <col min="12539" max="12539" width="19.140625" style="70" customWidth="1"/>
    <col min="12540" max="12540" width="15.85546875" style="70" customWidth="1"/>
    <col min="12541" max="12542" width="11.42578125" style="70"/>
    <col min="12543" max="12543" width="12.85546875" style="70" customWidth="1"/>
    <col min="12544" max="12544" width="11.42578125" style="70" customWidth="1"/>
    <col min="12545" max="12545" width="14.42578125" style="70" customWidth="1"/>
    <col min="12546" max="12788" width="11.42578125" style="70"/>
    <col min="12789" max="12789" width="14.42578125" style="70" customWidth="1"/>
    <col min="12790" max="12790" width="38" style="70" customWidth="1"/>
    <col min="12791" max="12791" width="31.42578125" style="70" customWidth="1"/>
    <col min="12792" max="12792" width="21.42578125" style="70" customWidth="1"/>
    <col min="12793" max="12793" width="19" style="70" customWidth="1"/>
    <col min="12794" max="12794" width="14" style="70" customWidth="1"/>
    <col min="12795" max="12795" width="19.140625" style="70" customWidth="1"/>
    <col min="12796" max="12796" width="15.85546875" style="70" customWidth="1"/>
    <col min="12797" max="12798" width="11.42578125" style="70"/>
    <col min="12799" max="12799" width="12.85546875" style="70" customWidth="1"/>
    <col min="12800" max="12800" width="11.42578125" style="70" customWidth="1"/>
    <col min="12801" max="12801" width="14.42578125" style="70" customWidth="1"/>
    <col min="12802" max="13044" width="11.42578125" style="70"/>
    <col min="13045" max="13045" width="14.42578125" style="70" customWidth="1"/>
    <col min="13046" max="13046" width="38" style="70" customWidth="1"/>
    <col min="13047" max="13047" width="31.42578125" style="70" customWidth="1"/>
    <col min="13048" max="13048" width="21.42578125" style="70" customWidth="1"/>
    <col min="13049" max="13049" width="19" style="70" customWidth="1"/>
    <col min="13050" max="13050" width="14" style="70" customWidth="1"/>
    <col min="13051" max="13051" width="19.140625" style="70" customWidth="1"/>
    <col min="13052" max="13052" width="15.85546875" style="70" customWidth="1"/>
    <col min="13053" max="13054" width="11.42578125" style="70"/>
    <col min="13055" max="13055" width="12.85546875" style="70" customWidth="1"/>
    <col min="13056" max="13056" width="11.42578125" style="70" customWidth="1"/>
    <col min="13057" max="13057" width="14.42578125" style="70" customWidth="1"/>
    <col min="13058" max="13300" width="11.42578125" style="70"/>
    <col min="13301" max="13301" width="14.42578125" style="70" customWidth="1"/>
    <col min="13302" max="13302" width="38" style="70" customWidth="1"/>
    <col min="13303" max="13303" width="31.42578125" style="70" customWidth="1"/>
    <col min="13304" max="13304" width="21.42578125" style="70" customWidth="1"/>
    <col min="13305" max="13305" width="19" style="70" customWidth="1"/>
    <col min="13306" max="13306" width="14" style="70" customWidth="1"/>
    <col min="13307" max="13307" width="19.140625" style="70" customWidth="1"/>
    <col min="13308" max="13308" width="15.85546875" style="70" customWidth="1"/>
    <col min="13309" max="13310" width="11.42578125" style="70"/>
    <col min="13311" max="13311" width="12.85546875" style="70" customWidth="1"/>
    <col min="13312" max="13312" width="11.42578125" style="70" customWidth="1"/>
    <col min="13313" max="13313" width="14.42578125" style="70" customWidth="1"/>
    <col min="13314" max="13556" width="11.42578125" style="70"/>
    <col min="13557" max="13557" width="14.42578125" style="70" customWidth="1"/>
    <col min="13558" max="13558" width="38" style="70" customWidth="1"/>
    <col min="13559" max="13559" width="31.42578125" style="70" customWidth="1"/>
    <col min="13560" max="13560" width="21.42578125" style="70" customWidth="1"/>
    <col min="13561" max="13561" width="19" style="70" customWidth="1"/>
    <col min="13562" max="13562" width="14" style="70" customWidth="1"/>
    <col min="13563" max="13563" width="19.140625" style="70" customWidth="1"/>
    <col min="13564" max="13564" width="15.85546875" style="70" customWidth="1"/>
    <col min="13565" max="13566" width="11.42578125" style="70"/>
    <col min="13567" max="13567" width="12.85546875" style="70" customWidth="1"/>
    <col min="13568" max="13568" width="11.42578125" style="70" customWidth="1"/>
    <col min="13569" max="13569" width="14.42578125" style="70" customWidth="1"/>
    <col min="13570" max="13812" width="11.42578125" style="70"/>
    <col min="13813" max="13813" width="14.42578125" style="70" customWidth="1"/>
    <col min="13814" max="13814" width="38" style="70" customWidth="1"/>
    <col min="13815" max="13815" width="31.42578125" style="70" customWidth="1"/>
    <col min="13816" max="13816" width="21.42578125" style="70" customWidth="1"/>
    <col min="13817" max="13817" width="19" style="70" customWidth="1"/>
    <col min="13818" max="13818" width="14" style="70" customWidth="1"/>
    <col min="13819" max="13819" width="19.140625" style="70" customWidth="1"/>
    <col min="13820" max="13820" width="15.85546875" style="70" customWidth="1"/>
    <col min="13821" max="13822" width="11.42578125" style="70"/>
    <col min="13823" max="13823" width="12.85546875" style="70" customWidth="1"/>
    <col min="13824" max="13824" width="11.42578125" style="70" customWidth="1"/>
    <col min="13825" max="13825" width="14.42578125" style="70" customWidth="1"/>
    <col min="13826" max="14068" width="11.42578125" style="70"/>
    <col min="14069" max="14069" width="14.42578125" style="70" customWidth="1"/>
    <col min="14070" max="14070" width="38" style="70" customWidth="1"/>
    <col min="14071" max="14071" width="31.42578125" style="70" customWidth="1"/>
    <col min="14072" max="14072" width="21.42578125" style="70" customWidth="1"/>
    <col min="14073" max="14073" width="19" style="70" customWidth="1"/>
    <col min="14074" max="14074" width="14" style="70" customWidth="1"/>
    <col min="14075" max="14075" width="19.140625" style="70" customWidth="1"/>
    <col min="14076" max="14076" width="15.85546875" style="70" customWidth="1"/>
    <col min="14077" max="14078" width="11.42578125" style="70"/>
    <col min="14079" max="14079" width="12.85546875" style="70" customWidth="1"/>
    <col min="14080" max="14080" width="11.42578125" style="70" customWidth="1"/>
    <col min="14081" max="14081" width="14.42578125" style="70" customWidth="1"/>
    <col min="14082" max="14324" width="11.42578125" style="70"/>
    <col min="14325" max="14325" width="14.42578125" style="70" customWidth="1"/>
    <col min="14326" max="14326" width="38" style="70" customWidth="1"/>
    <col min="14327" max="14327" width="31.42578125" style="70" customWidth="1"/>
    <col min="14328" max="14328" width="21.42578125" style="70" customWidth="1"/>
    <col min="14329" max="14329" width="19" style="70" customWidth="1"/>
    <col min="14330" max="14330" width="14" style="70" customWidth="1"/>
    <col min="14331" max="14331" width="19.140625" style="70" customWidth="1"/>
    <col min="14332" max="14332" width="15.85546875" style="70" customWidth="1"/>
    <col min="14333" max="14334" width="11.42578125" style="70"/>
    <col min="14335" max="14335" width="12.85546875" style="70" customWidth="1"/>
    <col min="14336" max="14336" width="11.42578125" style="70" customWidth="1"/>
    <col min="14337" max="14337" width="14.42578125" style="70" customWidth="1"/>
    <col min="14338" max="14580" width="11.42578125" style="70"/>
    <col min="14581" max="14581" width="14.42578125" style="70" customWidth="1"/>
    <col min="14582" max="14582" width="38" style="70" customWidth="1"/>
    <col min="14583" max="14583" width="31.42578125" style="70" customWidth="1"/>
    <col min="14584" max="14584" width="21.42578125" style="70" customWidth="1"/>
    <col min="14585" max="14585" width="19" style="70" customWidth="1"/>
    <col min="14586" max="14586" width="14" style="70" customWidth="1"/>
    <col min="14587" max="14587" width="19.140625" style="70" customWidth="1"/>
    <col min="14588" max="14588" width="15.85546875" style="70" customWidth="1"/>
    <col min="14589" max="14590" width="11.42578125" style="70"/>
    <col min="14591" max="14591" width="12.85546875" style="70" customWidth="1"/>
    <col min="14592" max="14592" width="11.42578125" style="70" customWidth="1"/>
    <col min="14593" max="14593" width="14.42578125" style="70" customWidth="1"/>
    <col min="14594" max="14836" width="11.42578125" style="70"/>
    <col min="14837" max="14837" width="14.42578125" style="70" customWidth="1"/>
    <col min="14838" max="14838" width="38" style="70" customWidth="1"/>
    <col min="14839" max="14839" width="31.42578125" style="70" customWidth="1"/>
    <col min="14840" max="14840" width="21.42578125" style="70" customWidth="1"/>
    <col min="14841" max="14841" width="19" style="70" customWidth="1"/>
    <col min="14842" max="14842" width="14" style="70" customWidth="1"/>
    <col min="14843" max="14843" width="19.140625" style="70" customWidth="1"/>
    <col min="14844" max="14844" width="15.85546875" style="70" customWidth="1"/>
    <col min="14845" max="14846" width="11.42578125" style="70"/>
    <col min="14847" max="14847" width="12.85546875" style="70" customWidth="1"/>
    <col min="14848" max="14848" width="11.42578125" style="70" customWidth="1"/>
    <col min="14849" max="14849" width="14.42578125" style="70" customWidth="1"/>
    <col min="14850" max="15092" width="11.42578125" style="70"/>
    <col min="15093" max="15093" width="14.42578125" style="70" customWidth="1"/>
    <col min="15094" max="15094" width="38" style="70" customWidth="1"/>
    <col min="15095" max="15095" width="31.42578125" style="70" customWidth="1"/>
    <col min="15096" max="15096" width="21.42578125" style="70" customWidth="1"/>
    <col min="15097" max="15097" width="19" style="70" customWidth="1"/>
    <col min="15098" max="15098" width="14" style="70" customWidth="1"/>
    <col min="15099" max="15099" width="19.140625" style="70" customWidth="1"/>
    <col min="15100" max="15100" width="15.85546875" style="70" customWidth="1"/>
    <col min="15101" max="15102" width="11.42578125" style="70"/>
    <col min="15103" max="15103" width="12.85546875" style="70" customWidth="1"/>
    <col min="15104" max="15104" width="11.42578125" style="70" customWidth="1"/>
    <col min="15105" max="15105" width="14.42578125" style="70" customWidth="1"/>
    <col min="15106" max="15348" width="11.42578125" style="70"/>
    <col min="15349" max="15349" width="14.42578125" style="70" customWidth="1"/>
    <col min="15350" max="15350" width="38" style="70" customWidth="1"/>
    <col min="15351" max="15351" width="31.42578125" style="70" customWidth="1"/>
    <col min="15352" max="15352" width="21.42578125" style="70" customWidth="1"/>
    <col min="15353" max="15353" width="19" style="70" customWidth="1"/>
    <col min="15354" max="15354" width="14" style="70" customWidth="1"/>
    <col min="15355" max="15355" width="19.140625" style="70" customWidth="1"/>
    <col min="15356" max="15356" width="15.85546875" style="70" customWidth="1"/>
    <col min="15357" max="15358" width="11.42578125" style="70"/>
    <col min="15359" max="15359" width="12.85546875" style="70" customWidth="1"/>
    <col min="15360" max="15360" width="11.42578125" style="70" customWidth="1"/>
    <col min="15361" max="15361" width="14.42578125" style="70" customWidth="1"/>
    <col min="15362" max="15604" width="11.42578125" style="70"/>
    <col min="15605" max="15605" width="14.42578125" style="70" customWidth="1"/>
    <col min="15606" max="15606" width="38" style="70" customWidth="1"/>
    <col min="15607" max="15607" width="31.42578125" style="70" customWidth="1"/>
    <col min="15608" max="15608" width="21.42578125" style="70" customWidth="1"/>
    <col min="15609" max="15609" width="19" style="70" customWidth="1"/>
    <col min="15610" max="15610" width="14" style="70" customWidth="1"/>
    <col min="15611" max="15611" width="19.140625" style="70" customWidth="1"/>
    <col min="15612" max="15612" width="15.85546875" style="70" customWidth="1"/>
    <col min="15613" max="15614" width="11.42578125" style="70"/>
    <col min="15615" max="15615" width="12.85546875" style="70" customWidth="1"/>
    <col min="15616" max="15616" width="11.42578125" style="70" customWidth="1"/>
    <col min="15617" max="15617" width="14.42578125" style="70" customWidth="1"/>
    <col min="15618" max="15860" width="11.42578125" style="70"/>
    <col min="15861" max="15861" width="14.42578125" style="70" customWidth="1"/>
    <col min="15862" max="15862" width="38" style="70" customWidth="1"/>
    <col min="15863" max="15863" width="31.42578125" style="70" customWidth="1"/>
    <col min="15864" max="15864" width="21.42578125" style="70" customWidth="1"/>
    <col min="15865" max="15865" width="19" style="70" customWidth="1"/>
    <col min="15866" max="15866" width="14" style="70" customWidth="1"/>
    <col min="15867" max="15867" width="19.140625" style="70" customWidth="1"/>
    <col min="15868" max="15868" width="15.85546875" style="70" customWidth="1"/>
    <col min="15869" max="15870" width="11.42578125" style="70"/>
    <col min="15871" max="15871" width="12.85546875" style="70" customWidth="1"/>
    <col min="15872" max="15872" width="11.42578125" style="70" customWidth="1"/>
    <col min="15873" max="15873" width="14.42578125" style="70" customWidth="1"/>
    <col min="15874" max="16116" width="11.42578125" style="70"/>
    <col min="16117" max="16117" width="14.42578125" style="70" customWidth="1"/>
    <col min="16118" max="16118" width="38" style="70" customWidth="1"/>
    <col min="16119" max="16119" width="31.42578125" style="70" customWidth="1"/>
    <col min="16120" max="16120" width="21.42578125" style="70" customWidth="1"/>
    <col min="16121" max="16121" width="19" style="70" customWidth="1"/>
    <col min="16122" max="16122" width="14" style="70" customWidth="1"/>
    <col min="16123" max="16123" width="19.140625" style="70" customWidth="1"/>
    <col min="16124" max="16124" width="15.85546875" style="70" customWidth="1"/>
    <col min="16125" max="16126" width="11.42578125" style="70"/>
    <col min="16127" max="16127" width="12.85546875" style="70" customWidth="1"/>
    <col min="16128" max="16128" width="11.42578125" style="70" customWidth="1"/>
    <col min="16129" max="16129" width="14.42578125" style="70" customWidth="1"/>
    <col min="16130" max="16384" width="11.42578125" style="70"/>
  </cols>
  <sheetData>
    <row r="1" spans="1:20" s="67" customFormat="1" ht="76.5" customHeight="1" x14ac:dyDescent="0.25">
      <c r="A1" s="133" t="s">
        <v>17</v>
      </c>
      <c r="B1" s="133"/>
      <c r="C1" s="133"/>
      <c r="D1" s="133"/>
      <c r="E1" s="133"/>
      <c r="F1" s="133"/>
      <c r="G1" s="133"/>
      <c r="H1" s="133"/>
      <c r="I1" s="133"/>
      <c r="J1" s="133"/>
      <c r="K1" s="133"/>
      <c r="L1" s="133"/>
      <c r="M1" s="133"/>
      <c r="N1" s="133"/>
      <c r="O1" s="133"/>
      <c r="P1" s="134"/>
      <c r="Q1" s="65"/>
      <c r="R1" s="66"/>
      <c r="S1" s="66"/>
      <c r="T1" s="66"/>
    </row>
    <row r="2" spans="1:20" s="67" customFormat="1" ht="21.95" customHeight="1" x14ac:dyDescent="0.25">
      <c r="A2" s="137" t="s">
        <v>196</v>
      </c>
      <c r="B2" s="138"/>
      <c r="C2" s="138"/>
      <c r="D2" s="138"/>
      <c r="E2" s="138"/>
      <c r="F2" s="138"/>
      <c r="G2" s="138"/>
      <c r="H2" s="138"/>
      <c r="I2" s="138"/>
      <c r="J2" s="138"/>
      <c r="K2" s="138"/>
      <c r="L2" s="138"/>
      <c r="M2" s="138"/>
      <c r="N2" s="138"/>
      <c r="O2" s="138"/>
      <c r="P2" s="139"/>
      <c r="Q2" s="65"/>
      <c r="R2" s="65"/>
      <c r="S2" s="66"/>
      <c r="T2" s="66"/>
    </row>
    <row r="3" spans="1:20" s="67" customFormat="1" ht="72.75" customHeight="1" x14ac:dyDescent="0.25">
      <c r="A3" s="63" t="s">
        <v>19</v>
      </c>
      <c r="B3" s="63" t="s">
        <v>20</v>
      </c>
      <c r="C3" s="62" t="s">
        <v>21</v>
      </c>
      <c r="D3" s="62" t="s">
        <v>22</v>
      </c>
      <c r="E3" s="62" t="s">
        <v>23</v>
      </c>
      <c r="F3" s="62" t="s">
        <v>24</v>
      </c>
      <c r="G3" s="62" t="s">
        <v>62</v>
      </c>
      <c r="H3" s="62" t="s">
        <v>26</v>
      </c>
      <c r="I3" s="63" t="s">
        <v>27</v>
      </c>
      <c r="J3" s="63" t="s">
        <v>28</v>
      </c>
      <c r="K3" s="63" t="s">
        <v>29</v>
      </c>
      <c r="L3" s="63" t="s">
        <v>30</v>
      </c>
      <c r="M3" s="63" t="s">
        <v>31</v>
      </c>
      <c r="N3" s="63" t="s">
        <v>32</v>
      </c>
      <c r="O3" s="63" t="s">
        <v>33</v>
      </c>
      <c r="P3" s="63" t="s">
        <v>34</v>
      </c>
      <c r="Q3" s="65"/>
      <c r="R3" s="66"/>
      <c r="S3" s="66"/>
      <c r="T3" s="66"/>
    </row>
    <row r="4" spans="1:20" s="88" customFormat="1" ht="409.5" customHeight="1" x14ac:dyDescent="0.25">
      <c r="A4" s="149" t="s">
        <v>197</v>
      </c>
      <c r="B4" s="103" t="s">
        <v>198</v>
      </c>
      <c r="C4" s="115">
        <v>4</v>
      </c>
      <c r="D4" s="125" t="s">
        <v>199</v>
      </c>
      <c r="E4" s="125" t="s">
        <v>200</v>
      </c>
      <c r="F4" s="125" t="s">
        <v>198</v>
      </c>
      <c r="G4" s="125" t="s">
        <v>201</v>
      </c>
      <c r="H4" s="125" t="s">
        <v>201</v>
      </c>
      <c r="I4" s="104">
        <v>43466</v>
      </c>
      <c r="J4" s="104">
        <v>43830</v>
      </c>
      <c r="K4" s="104">
        <v>43830</v>
      </c>
      <c r="L4" s="108">
        <v>0.2727</v>
      </c>
      <c r="M4" s="107" t="s">
        <v>202</v>
      </c>
      <c r="N4" s="103" t="s">
        <v>203</v>
      </c>
      <c r="O4" s="107" t="s">
        <v>371</v>
      </c>
      <c r="P4" s="103" t="s">
        <v>375</v>
      </c>
      <c r="Q4" s="68"/>
      <c r="R4" s="94"/>
      <c r="S4" s="94"/>
    </row>
    <row r="5" spans="1:20" s="88" customFormat="1" ht="212.25" customHeight="1" x14ac:dyDescent="0.25">
      <c r="A5" s="150"/>
      <c r="B5" s="103" t="s">
        <v>204</v>
      </c>
      <c r="C5" s="117">
        <v>1</v>
      </c>
      <c r="D5" s="73" t="s">
        <v>205</v>
      </c>
      <c r="E5" s="111" t="s">
        <v>205</v>
      </c>
      <c r="F5" s="125" t="s">
        <v>206</v>
      </c>
      <c r="G5" s="125" t="s">
        <v>176</v>
      </c>
      <c r="H5" s="125" t="s">
        <v>176</v>
      </c>
      <c r="I5" s="104">
        <v>43466</v>
      </c>
      <c r="J5" s="104">
        <v>43830</v>
      </c>
      <c r="K5" s="104">
        <v>43830</v>
      </c>
      <c r="L5" s="117">
        <v>0</v>
      </c>
      <c r="M5" s="103" t="s">
        <v>207</v>
      </c>
      <c r="N5" s="103" t="s">
        <v>208</v>
      </c>
      <c r="O5" s="103" t="s">
        <v>209</v>
      </c>
      <c r="P5" s="103" t="s">
        <v>210</v>
      </c>
      <c r="Q5" s="73"/>
      <c r="R5" s="99"/>
      <c r="S5" s="99"/>
    </row>
    <row r="6" spans="1:20" s="88" customFormat="1" ht="221.25" customHeight="1" x14ac:dyDescent="0.25">
      <c r="A6" s="124" t="s">
        <v>211</v>
      </c>
      <c r="B6" s="103" t="s">
        <v>212</v>
      </c>
      <c r="C6" s="125">
        <v>12</v>
      </c>
      <c r="D6" s="103" t="s">
        <v>156</v>
      </c>
      <c r="E6" s="103" t="s">
        <v>157</v>
      </c>
      <c r="F6" s="103" t="s">
        <v>213</v>
      </c>
      <c r="G6" s="103" t="s">
        <v>107</v>
      </c>
      <c r="H6" s="103" t="s">
        <v>107</v>
      </c>
      <c r="I6" s="104">
        <v>43466</v>
      </c>
      <c r="J6" s="104">
        <v>43830</v>
      </c>
      <c r="K6" s="104">
        <v>43830</v>
      </c>
      <c r="L6" s="106">
        <v>0.25</v>
      </c>
      <c r="M6" s="103" t="s">
        <v>214</v>
      </c>
      <c r="N6" s="118" t="s">
        <v>215</v>
      </c>
      <c r="O6" s="103" t="s">
        <v>216</v>
      </c>
      <c r="P6" s="103" t="s">
        <v>217</v>
      </c>
      <c r="Q6" s="93"/>
      <c r="R6" s="99"/>
      <c r="S6" s="93"/>
    </row>
    <row r="7" spans="1:20" s="88" customFormat="1" ht="409.6" customHeight="1" x14ac:dyDescent="0.25">
      <c r="A7" s="103" t="s">
        <v>218</v>
      </c>
      <c r="B7" s="103" t="s">
        <v>219</v>
      </c>
      <c r="C7" s="125">
        <v>5</v>
      </c>
      <c r="D7" s="125" t="s">
        <v>220</v>
      </c>
      <c r="E7" s="125" t="s">
        <v>220</v>
      </c>
      <c r="F7" s="125" t="s">
        <v>221</v>
      </c>
      <c r="G7" s="103" t="s">
        <v>168</v>
      </c>
      <c r="H7" s="103" t="s">
        <v>168</v>
      </c>
      <c r="I7" s="104">
        <v>43466</v>
      </c>
      <c r="J7" s="104">
        <v>43644</v>
      </c>
      <c r="K7" s="104">
        <v>43646</v>
      </c>
      <c r="L7" s="106">
        <v>0.8</v>
      </c>
      <c r="M7" s="107" t="s">
        <v>222</v>
      </c>
      <c r="N7" s="103" t="s">
        <v>223</v>
      </c>
      <c r="O7" s="107" t="s">
        <v>224</v>
      </c>
      <c r="P7" s="103" t="s">
        <v>225</v>
      </c>
      <c r="Q7" s="93"/>
    </row>
    <row r="8" spans="1:20" s="73" customFormat="1" ht="216.75" customHeight="1" x14ac:dyDescent="0.25">
      <c r="A8" s="103" t="s">
        <v>226</v>
      </c>
      <c r="B8" s="103" t="s">
        <v>227</v>
      </c>
      <c r="C8" s="125">
        <v>4</v>
      </c>
      <c r="D8" s="125" t="s">
        <v>228</v>
      </c>
      <c r="E8" s="103" t="s">
        <v>149</v>
      </c>
      <c r="F8" s="125" t="s">
        <v>229</v>
      </c>
      <c r="G8" s="125" t="s">
        <v>107</v>
      </c>
      <c r="H8" s="125" t="s">
        <v>107</v>
      </c>
      <c r="I8" s="104">
        <v>43466</v>
      </c>
      <c r="J8" s="104">
        <v>43830</v>
      </c>
      <c r="K8" s="104">
        <v>43830</v>
      </c>
      <c r="L8" s="106">
        <v>0</v>
      </c>
      <c r="M8" s="103" t="s">
        <v>230</v>
      </c>
      <c r="N8" s="103" t="s">
        <v>231</v>
      </c>
      <c r="O8" s="103" t="s">
        <v>232</v>
      </c>
      <c r="P8" s="103" t="s">
        <v>233</v>
      </c>
    </row>
    <row r="9" spans="1:20" ht="24" customHeight="1" x14ac:dyDescent="0.25">
      <c r="E9" s="70"/>
      <c r="L9" s="97">
        <f>AVERAGE(L4:L8)</f>
        <v>0.26454</v>
      </c>
      <c r="N9" s="74"/>
    </row>
    <row r="10" spans="1:20" ht="54" customHeight="1" x14ac:dyDescent="0.25">
      <c r="E10" s="70"/>
      <c r="N10" s="74"/>
    </row>
    <row r="11" spans="1:20" ht="54" customHeight="1" x14ac:dyDescent="0.25">
      <c r="E11" s="70"/>
      <c r="N11" s="74"/>
    </row>
    <row r="12" spans="1:20" ht="54" customHeight="1" x14ac:dyDescent="0.25">
      <c r="E12" s="70"/>
      <c r="N12" s="74"/>
    </row>
    <row r="13" spans="1:20" ht="54" customHeight="1" x14ac:dyDescent="0.25">
      <c r="E13" s="70"/>
      <c r="N13" s="74"/>
    </row>
    <row r="14" spans="1:20" ht="54" customHeight="1" x14ac:dyDescent="0.25"/>
    <row r="15" spans="1:20" ht="54" customHeight="1" x14ac:dyDescent="0.25"/>
    <row r="16" spans="1:20" ht="24" customHeight="1" x14ac:dyDescent="0.25">
      <c r="Q16" s="71"/>
      <c r="R16" s="72"/>
      <c r="S16" s="72"/>
      <c r="T16" s="72"/>
    </row>
    <row r="17" spans="14:14" ht="54" customHeight="1" x14ac:dyDescent="0.25"/>
    <row r="18" spans="14:14" ht="54" customHeight="1" x14ac:dyDescent="0.25">
      <c r="N18" s="71"/>
    </row>
    <row r="19" spans="14:14" ht="54" customHeight="1" x14ac:dyDescent="0.25"/>
    <row r="20" spans="14:14" ht="54" customHeight="1" x14ac:dyDescent="0.25"/>
    <row r="21" spans="14:14" ht="54" customHeight="1" x14ac:dyDescent="0.25"/>
    <row r="22" spans="14:14" ht="54" customHeight="1" x14ac:dyDescent="0.25"/>
    <row r="23" spans="14:14" ht="54" customHeight="1" x14ac:dyDescent="0.25"/>
    <row r="24" spans="14:14" ht="54" customHeight="1" x14ac:dyDescent="0.25"/>
    <row r="25" spans="14:14" ht="23.25" customHeight="1" x14ac:dyDescent="0.25"/>
    <row r="26" spans="14:14" ht="23.25" customHeight="1" x14ac:dyDescent="0.25"/>
    <row r="27" spans="14:14" ht="23.25" customHeight="1" x14ac:dyDescent="0.25"/>
    <row r="30" spans="14:14" ht="14.1" customHeight="1" x14ac:dyDescent="0.25"/>
  </sheetData>
  <sheetProtection formatCells="0" formatColumns="0" formatRows="0" insertColumns="0" insertRows="0" insertHyperlinks="0" deleteColumns="0" deleteRows="0" sort="0" autoFilter="0" pivotTables="0"/>
  <autoFilter ref="A3:T9" xr:uid="{00000000-0009-0000-0000-000005000000}"/>
  <mergeCells count="3">
    <mergeCell ref="A2:P2"/>
    <mergeCell ref="A1:P1"/>
    <mergeCell ref="A4:A5"/>
  </mergeCells>
  <printOptions horizontalCentered="1"/>
  <pageMargins left="0.19685039370078741" right="0.19685039370078741" top="0.39370078740157483" bottom="0.51181102362204722" header="0.31496062992125984" footer="0.31496062992125984"/>
  <pageSetup paperSize="5" scale="45"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25"/>
  <sheetViews>
    <sheetView showGridLines="0" zoomScale="80" zoomScaleNormal="80" zoomScaleSheetLayoutView="85" workbookViewId="0">
      <pane ySplit="3" topLeftCell="A4" activePane="bottomLeft" state="frozen"/>
      <selection sqref="A1:J1"/>
      <selection pane="bottomLeft" sqref="A1:P1"/>
    </sheetView>
  </sheetViews>
  <sheetFormatPr baseColWidth="10" defaultColWidth="11.42578125" defaultRowHeight="12.75" x14ac:dyDescent="0.25"/>
  <cols>
    <col min="1" max="1" width="20.5703125" style="70" customWidth="1"/>
    <col min="2" max="2" width="27.42578125" style="70" customWidth="1"/>
    <col min="3" max="3" width="17.140625" style="64" customWidth="1"/>
    <col min="4" max="4" width="12.42578125" style="64" customWidth="1"/>
    <col min="5" max="5" width="17.85546875" style="64" customWidth="1"/>
    <col min="6" max="6" width="14.7109375" style="64" customWidth="1"/>
    <col min="7" max="7" width="16.42578125" style="64" customWidth="1"/>
    <col min="8" max="8" width="20.28515625" style="64" customWidth="1"/>
    <col min="9" max="11" width="17.42578125" style="75" customWidth="1"/>
    <col min="12" max="12" width="15.42578125" style="75" customWidth="1"/>
    <col min="13" max="13" width="30" style="70" customWidth="1"/>
    <col min="14" max="14" width="31.85546875" style="73" customWidth="1"/>
    <col min="15" max="15" width="53.5703125" style="70" customWidth="1"/>
    <col min="16" max="16" width="30.140625" style="74" customWidth="1"/>
    <col min="17" max="17" width="24.42578125" style="73" customWidth="1"/>
    <col min="18" max="18" width="13.42578125" style="69" bestFit="1" customWidth="1"/>
    <col min="19" max="19" width="12.42578125" style="69" bestFit="1" customWidth="1"/>
    <col min="20" max="20" width="11.42578125" style="69"/>
    <col min="21" max="244" width="11.42578125" style="70"/>
    <col min="245" max="245" width="14.42578125" style="70" customWidth="1"/>
    <col min="246" max="246" width="38" style="70" customWidth="1"/>
    <col min="247" max="247" width="31.42578125" style="70" customWidth="1"/>
    <col min="248" max="248" width="21.42578125" style="70" customWidth="1"/>
    <col min="249" max="249" width="19" style="70" customWidth="1"/>
    <col min="250" max="250" width="14" style="70" customWidth="1"/>
    <col min="251" max="251" width="19.140625" style="70" customWidth="1"/>
    <col min="252" max="252" width="15.85546875" style="70" customWidth="1"/>
    <col min="253" max="254" width="11.42578125" style="70"/>
    <col min="255" max="255" width="12.85546875" style="70" customWidth="1"/>
    <col min="256" max="256" width="11.42578125" style="70" customWidth="1"/>
    <col min="257" max="257" width="14.42578125" style="70" customWidth="1"/>
    <col min="258" max="500" width="11.42578125" style="70"/>
    <col min="501" max="501" width="14.42578125" style="70" customWidth="1"/>
    <col min="502" max="502" width="38" style="70" customWidth="1"/>
    <col min="503" max="503" width="31.42578125" style="70" customWidth="1"/>
    <col min="504" max="504" width="21.42578125" style="70" customWidth="1"/>
    <col min="505" max="505" width="19" style="70" customWidth="1"/>
    <col min="506" max="506" width="14" style="70" customWidth="1"/>
    <col min="507" max="507" width="19.140625" style="70" customWidth="1"/>
    <col min="508" max="508" width="15.85546875" style="70" customWidth="1"/>
    <col min="509" max="510" width="11.42578125" style="70"/>
    <col min="511" max="511" width="12.85546875" style="70" customWidth="1"/>
    <col min="512" max="512" width="11.42578125" style="70" customWidth="1"/>
    <col min="513" max="513" width="14.42578125" style="70" customWidth="1"/>
    <col min="514" max="756" width="11.42578125" style="70"/>
    <col min="757" max="757" width="14.42578125" style="70" customWidth="1"/>
    <col min="758" max="758" width="38" style="70" customWidth="1"/>
    <col min="759" max="759" width="31.42578125" style="70" customWidth="1"/>
    <col min="760" max="760" width="21.42578125" style="70" customWidth="1"/>
    <col min="761" max="761" width="19" style="70" customWidth="1"/>
    <col min="762" max="762" width="14" style="70" customWidth="1"/>
    <col min="763" max="763" width="19.140625" style="70" customWidth="1"/>
    <col min="764" max="764" width="15.85546875" style="70" customWidth="1"/>
    <col min="765" max="766" width="11.42578125" style="70"/>
    <col min="767" max="767" width="12.85546875" style="70" customWidth="1"/>
    <col min="768" max="768" width="11.42578125" style="70" customWidth="1"/>
    <col min="769" max="769" width="14.42578125" style="70" customWidth="1"/>
    <col min="770" max="1012" width="11.42578125" style="70"/>
    <col min="1013" max="1013" width="14.42578125" style="70" customWidth="1"/>
    <col min="1014" max="1014" width="38" style="70" customWidth="1"/>
    <col min="1015" max="1015" width="31.42578125" style="70" customWidth="1"/>
    <col min="1016" max="1016" width="21.42578125" style="70" customWidth="1"/>
    <col min="1017" max="1017" width="19" style="70" customWidth="1"/>
    <col min="1018" max="1018" width="14" style="70" customWidth="1"/>
    <col min="1019" max="1019" width="19.140625" style="70" customWidth="1"/>
    <col min="1020" max="1020" width="15.85546875" style="70" customWidth="1"/>
    <col min="1021" max="1022" width="11.42578125" style="70"/>
    <col min="1023" max="1023" width="12.85546875" style="70" customWidth="1"/>
    <col min="1024" max="1024" width="11.42578125" style="70" customWidth="1"/>
    <col min="1025" max="1025" width="14.42578125" style="70" customWidth="1"/>
    <col min="1026" max="1268" width="11.42578125" style="70"/>
    <col min="1269" max="1269" width="14.42578125" style="70" customWidth="1"/>
    <col min="1270" max="1270" width="38" style="70" customWidth="1"/>
    <col min="1271" max="1271" width="31.42578125" style="70" customWidth="1"/>
    <col min="1272" max="1272" width="21.42578125" style="70" customWidth="1"/>
    <col min="1273" max="1273" width="19" style="70" customWidth="1"/>
    <col min="1274" max="1274" width="14" style="70" customWidth="1"/>
    <col min="1275" max="1275" width="19.140625" style="70" customWidth="1"/>
    <col min="1276" max="1276" width="15.85546875" style="70" customWidth="1"/>
    <col min="1277" max="1278" width="11.42578125" style="70"/>
    <col min="1279" max="1279" width="12.85546875" style="70" customWidth="1"/>
    <col min="1280" max="1280" width="11.42578125" style="70" customWidth="1"/>
    <col min="1281" max="1281" width="14.42578125" style="70" customWidth="1"/>
    <col min="1282" max="1524" width="11.42578125" style="70"/>
    <col min="1525" max="1525" width="14.42578125" style="70" customWidth="1"/>
    <col min="1526" max="1526" width="38" style="70" customWidth="1"/>
    <col min="1527" max="1527" width="31.42578125" style="70" customWidth="1"/>
    <col min="1528" max="1528" width="21.42578125" style="70" customWidth="1"/>
    <col min="1529" max="1529" width="19" style="70" customWidth="1"/>
    <col min="1530" max="1530" width="14" style="70" customWidth="1"/>
    <col min="1531" max="1531" width="19.140625" style="70" customWidth="1"/>
    <col min="1532" max="1532" width="15.85546875" style="70" customWidth="1"/>
    <col min="1533" max="1534" width="11.42578125" style="70"/>
    <col min="1535" max="1535" width="12.85546875" style="70" customWidth="1"/>
    <col min="1536" max="1536" width="11.42578125" style="70" customWidth="1"/>
    <col min="1537" max="1537" width="14.42578125" style="70" customWidth="1"/>
    <col min="1538" max="1780" width="11.42578125" style="70"/>
    <col min="1781" max="1781" width="14.42578125" style="70" customWidth="1"/>
    <col min="1782" max="1782" width="38" style="70" customWidth="1"/>
    <col min="1783" max="1783" width="31.42578125" style="70" customWidth="1"/>
    <col min="1784" max="1784" width="21.42578125" style="70" customWidth="1"/>
    <col min="1785" max="1785" width="19" style="70" customWidth="1"/>
    <col min="1786" max="1786" width="14" style="70" customWidth="1"/>
    <col min="1787" max="1787" width="19.140625" style="70" customWidth="1"/>
    <col min="1788" max="1788" width="15.85546875" style="70" customWidth="1"/>
    <col min="1789" max="1790" width="11.42578125" style="70"/>
    <col min="1791" max="1791" width="12.85546875" style="70" customWidth="1"/>
    <col min="1792" max="1792" width="11.42578125" style="70" customWidth="1"/>
    <col min="1793" max="1793" width="14.42578125" style="70" customWidth="1"/>
    <col min="1794" max="2036" width="11.42578125" style="70"/>
    <col min="2037" max="2037" width="14.42578125" style="70" customWidth="1"/>
    <col min="2038" max="2038" width="38" style="70" customWidth="1"/>
    <col min="2039" max="2039" width="31.42578125" style="70" customWidth="1"/>
    <col min="2040" max="2040" width="21.42578125" style="70" customWidth="1"/>
    <col min="2041" max="2041" width="19" style="70" customWidth="1"/>
    <col min="2042" max="2042" width="14" style="70" customWidth="1"/>
    <col min="2043" max="2043" width="19.140625" style="70" customWidth="1"/>
    <col min="2044" max="2044" width="15.85546875" style="70" customWidth="1"/>
    <col min="2045" max="2046" width="11.42578125" style="70"/>
    <col min="2047" max="2047" width="12.85546875" style="70" customWidth="1"/>
    <col min="2048" max="2048" width="11.42578125" style="70" customWidth="1"/>
    <col min="2049" max="2049" width="14.42578125" style="70" customWidth="1"/>
    <col min="2050" max="2292" width="11.42578125" style="70"/>
    <col min="2293" max="2293" width="14.42578125" style="70" customWidth="1"/>
    <col min="2294" max="2294" width="38" style="70" customWidth="1"/>
    <col min="2295" max="2295" width="31.42578125" style="70" customWidth="1"/>
    <col min="2296" max="2296" width="21.42578125" style="70" customWidth="1"/>
    <col min="2297" max="2297" width="19" style="70" customWidth="1"/>
    <col min="2298" max="2298" width="14" style="70" customWidth="1"/>
    <col min="2299" max="2299" width="19.140625" style="70" customWidth="1"/>
    <col min="2300" max="2300" width="15.85546875" style="70" customWidth="1"/>
    <col min="2301" max="2302" width="11.42578125" style="70"/>
    <col min="2303" max="2303" width="12.85546875" style="70" customWidth="1"/>
    <col min="2304" max="2304" width="11.42578125" style="70" customWidth="1"/>
    <col min="2305" max="2305" width="14.42578125" style="70" customWidth="1"/>
    <col min="2306" max="2548" width="11.42578125" style="70"/>
    <col min="2549" max="2549" width="14.42578125" style="70" customWidth="1"/>
    <col min="2550" max="2550" width="38" style="70" customWidth="1"/>
    <col min="2551" max="2551" width="31.42578125" style="70" customWidth="1"/>
    <col min="2552" max="2552" width="21.42578125" style="70" customWidth="1"/>
    <col min="2553" max="2553" width="19" style="70" customWidth="1"/>
    <col min="2554" max="2554" width="14" style="70" customWidth="1"/>
    <col min="2555" max="2555" width="19.140625" style="70" customWidth="1"/>
    <col min="2556" max="2556" width="15.85546875" style="70" customWidth="1"/>
    <col min="2557" max="2558" width="11.42578125" style="70"/>
    <col min="2559" max="2559" width="12.85546875" style="70" customWidth="1"/>
    <col min="2560" max="2560" width="11.42578125" style="70" customWidth="1"/>
    <col min="2561" max="2561" width="14.42578125" style="70" customWidth="1"/>
    <col min="2562" max="2804" width="11.42578125" style="70"/>
    <col min="2805" max="2805" width="14.42578125" style="70" customWidth="1"/>
    <col min="2806" max="2806" width="38" style="70" customWidth="1"/>
    <col min="2807" max="2807" width="31.42578125" style="70" customWidth="1"/>
    <col min="2808" max="2808" width="21.42578125" style="70" customWidth="1"/>
    <col min="2809" max="2809" width="19" style="70" customWidth="1"/>
    <col min="2810" max="2810" width="14" style="70" customWidth="1"/>
    <col min="2811" max="2811" width="19.140625" style="70" customWidth="1"/>
    <col min="2812" max="2812" width="15.85546875" style="70" customWidth="1"/>
    <col min="2813" max="2814" width="11.42578125" style="70"/>
    <col min="2815" max="2815" width="12.85546875" style="70" customWidth="1"/>
    <col min="2816" max="2816" width="11.42578125" style="70" customWidth="1"/>
    <col min="2817" max="2817" width="14.42578125" style="70" customWidth="1"/>
    <col min="2818" max="3060" width="11.42578125" style="70"/>
    <col min="3061" max="3061" width="14.42578125" style="70" customWidth="1"/>
    <col min="3062" max="3062" width="38" style="70" customWidth="1"/>
    <col min="3063" max="3063" width="31.42578125" style="70" customWidth="1"/>
    <col min="3064" max="3064" width="21.42578125" style="70" customWidth="1"/>
    <col min="3065" max="3065" width="19" style="70" customWidth="1"/>
    <col min="3066" max="3066" width="14" style="70" customWidth="1"/>
    <col min="3067" max="3067" width="19.140625" style="70" customWidth="1"/>
    <col min="3068" max="3068" width="15.85546875" style="70" customWidth="1"/>
    <col min="3069" max="3070" width="11.42578125" style="70"/>
    <col min="3071" max="3071" width="12.85546875" style="70" customWidth="1"/>
    <col min="3072" max="3072" width="11.42578125" style="70" customWidth="1"/>
    <col min="3073" max="3073" width="14.42578125" style="70" customWidth="1"/>
    <col min="3074" max="3316" width="11.42578125" style="70"/>
    <col min="3317" max="3317" width="14.42578125" style="70" customWidth="1"/>
    <col min="3318" max="3318" width="38" style="70" customWidth="1"/>
    <col min="3319" max="3319" width="31.42578125" style="70" customWidth="1"/>
    <col min="3320" max="3320" width="21.42578125" style="70" customWidth="1"/>
    <col min="3321" max="3321" width="19" style="70" customWidth="1"/>
    <col min="3322" max="3322" width="14" style="70" customWidth="1"/>
    <col min="3323" max="3323" width="19.140625" style="70" customWidth="1"/>
    <col min="3324" max="3324" width="15.85546875" style="70" customWidth="1"/>
    <col min="3325" max="3326" width="11.42578125" style="70"/>
    <col min="3327" max="3327" width="12.85546875" style="70" customWidth="1"/>
    <col min="3328" max="3328" width="11.42578125" style="70" customWidth="1"/>
    <col min="3329" max="3329" width="14.42578125" style="70" customWidth="1"/>
    <col min="3330" max="3572" width="11.42578125" style="70"/>
    <col min="3573" max="3573" width="14.42578125" style="70" customWidth="1"/>
    <col min="3574" max="3574" width="38" style="70" customWidth="1"/>
    <col min="3575" max="3575" width="31.42578125" style="70" customWidth="1"/>
    <col min="3576" max="3576" width="21.42578125" style="70" customWidth="1"/>
    <col min="3577" max="3577" width="19" style="70" customWidth="1"/>
    <col min="3578" max="3578" width="14" style="70" customWidth="1"/>
    <col min="3579" max="3579" width="19.140625" style="70" customWidth="1"/>
    <col min="3580" max="3580" width="15.85546875" style="70" customWidth="1"/>
    <col min="3581" max="3582" width="11.42578125" style="70"/>
    <col min="3583" max="3583" width="12.85546875" style="70" customWidth="1"/>
    <col min="3584" max="3584" width="11.42578125" style="70" customWidth="1"/>
    <col min="3585" max="3585" width="14.42578125" style="70" customWidth="1"/>
    <col min="3586" max="3828" width="11.42578125" style="70"/>
    <col min="3829" max="3829" width="14.42578125" style="70" customWidth="1"/>
    <col min="3830" max="3830" width="38" style="70" customWidth="1"/>
    <col min="3831" max="3831" width="31.42578125" style="70" customWidth="1"/>
    <col min="3832" max="3832" width="21.42578125" style="70" customWidth="1"/>
    <col min="3833" max="3833" width="19" style="70" customWidth="1"/>
    <col min="3834" max="3834" width="14" style="70" customWidth="1"/>
    <col min="3835" max="3835" width="19.140625" style="70" customWidth="1"/>
    <col min="3836" max="3836" width="15.85546875" style="70" customWidth="1"/>
    <col min="3837" max="3838" width="11.42578125" style="70"/>
    <col min="3839" max="3839" width="12.85546875" style="70" customWidth="1"/>
    <col min="3840" max="3840" width="11.42578125" style="70" customWidth="1"/>
    <col min="3841" max="3841" width="14.42578125" style="70" customWidth="1"/>
    <col min="3842" max="4084" width="11.42578125" style="70"/>
    <col min="4085" max="4085" width="14.42578125" style="70" customWidth="1"/>
    <col min="4086" max="4086" width="38" style="70" customWidth="1"/>
    <col min="4087" max="4087" width="31.42578125" style="70" customWidth="1"/>
    <col min="4088" max="4088" width="21.42578125" style="70" customWidth="1"/>
    <col min="4089" max="4089" width="19" style="70" customWidth="1"/>
    <col min="4090" max="4090" width="14" style="70" customWidth="1"/>
    <col min="4091" max="4091" width="19.140625" style="70" customWidth="1"/>
    <col min="4092" max="4092" width="15.85546875" style="70" customWidth="1"/>
    <col min="4093" max="4094" width="11.42578125" style="70"/>
    <col min="4095" max="4095" width="12.85546875" style="70" customWidth="1"/>
    <col min="4096" max="4096" width="11.42578125" style="70" customWidth="1"/>
    <col min="4097" max="4097" width="14.42578125" style="70" customWidth="1"/>
    <col min="4098" max="4340" width="11.42578125" style="70"/>
    <col min="4341" max="4341" width="14.42578125" style="70" customWidth="1"/>
    <col min="4342" max="4342" width="38" style="70" customWidth="1"/>
    <col min="4343" max="4343" width="31.42578125" style="70" customWidth="1"/>
    <col min="4344" max="4344" width="21.42578125" style="70" customWidth="1"/>
    <col min="4345" max="4345" width="19" style="70" customWidth="1"/>
    <col min="4346" max="4346" width="14" style="70" customWidth="1"/>
    <col min="4347" max="4347" width="19.140625" style="70" customWidth="1"/>
    <col min="4348" max="4348" width="15.85546875" style="70" customWidth="1"/>
    <col min="4349" max="4350" width="11.42578125" style="70"/>
    <col min="4351" max="4351" width="12.85546875" style="70" customWidth="1"/>
    <col min="4352" max="4352" width="11.42578125" style="70" customWidth="1"/>
    <col min="4353" max="4353" width="14.42578125" style="70" customWidth="1"/>
    <col min="4354" max="4596" width="11.42578125" style="70"/>
    <col min="4597" max="4597" width="14.42578125" style="70" customWidth="1"/>
    <col min="4598" max="4598" width="38" style="70" customWidth="1"/>
    <col min="4599" max="4599" width="31.42578125" style="70" customWidth="1"/>
    <col min="4600" max="4600" width="21.42578125" style="70" customWidth="1"/>
    <col min="4601" max="4601" width="19" style="70" customWidth="1"/>
    <col min="4602" max="4602" width="14" style="70" customWidth="1"/>
    <col min="4603" max="4603" width="19.140625" style="70" customWidth="1"/>
    <col min="4604" max="4604" width="15.85546875" style="70" customWidth="1"/>
    <col min="4605" max="4606" width="11.42578125" style="70"/>
    <col min="4607" max="4607" width="12.85546875" style="70" customWidth="1"/>
    <col min="4608" max="4608" width="11.42578125" style="70" customWidth="1"/>
    <col min="4609" max="4609" width="14.42578125" style="70" customWidth="1"/>
    <col min="4610" max="4852" width="11.42578125" style="70"/>
    <col min="4853" max="4853" width="14.42578125" style="70" customWidth="1"/>
    <col min="4854" max="4854" width="38" style="70" customWidth="1"/>
    <col min="4855" max="4855" width="31.42578125" style="70" customWidth="1"/>
    <col min="4856" max="4856" width="21.42578125" style="70" customWidth="1"/>
    <col min="4857" max="4857" width="19" style="70" customWidth="1"/>
    <col min="4858" max="4858" width="14" style="70" customWidth="1"/>
    <col min="4859" max="4859" width="19.140625" style="70" customWidth="1"/>
    <col min="4860" max="4860" width="15.85546875" style="70" customWidth="1"/>
    <col min="4861" max="4862" width="11.42578125" style="70"/>
    <col min="4863" max="4863" width="12.85546875" style="70" customWidth="1"/>
    <col min="4864" max="4864" width="11.42578125" style="70" customWidth="1"/>
    <col min="4865" max="4865" width="14.42578125" style="70" customWidth="1"/>
    <col min="4866" max="5108" width="11.42578125" style="70"/>
    <col min="5109" max="5109" width="14.42578125" style="70" customWidth="1"/>
    <col min="5110" max="5110" width="38" style="70" customWidth="1"/>
    <col min="5111" max="5111" width="31.42578125" style="70" customWidth="1"/>
    <col min="5112" max="5112" width="21.42578125" style="70" customWidth="1"/>
    <col min="5113" max="5113" width="19" style="70" customWidth="1"/>
    <col min="5114" max="5114" width="14" style="70" customWidth="1"/>
    <col min="5115" max="5115" width="19.140625" style="70" customWidth="1"/>
    <col min="5116" max="5116" width="15.85546875" style="70" customWidth="1"/>
    <col min="5117" max="5118" width="11.42578125" style="70"/>
    <col min="5119" max="5119" width="12.85546875" style="70" customWidth="1"/>
    <col min="5120" max="5120" width="11.42578125" style="70" customWidth="1"/>
    <col min="5121" max="5121" width="14.42578125" style="70" customWidth="1"/>
    <col min="5122" max="5364" width="11.42578125" style="70"/>
    <col min="5365" max="5365" width="14.42578125" style="70" customWidth="1"/>
    <col min="5366" max="5366" width="38" style="70" customWidth="1"/>
    <col min="5367" max="5367" width="31.42578125" style="70" customWidth="1"/>
    <col min="5368" max="5368" width="21.42578125" style="70" customWidth="1"/>
    <col min="5369" max="5369" width="19" style="70" customWidth="1"/>
    <col min="5370" max="5370" width="14" style="70" customWidth="1"/>
    <col min="5371" max="5371" width="19.140625" style="70" customWidth="1"/>
    <col min="5372" max="5372" width="15.85546875" style="70" customWidth="1"/>
    <col min="5373" max="5374" width="11.42578125" style="70"/>
    <col min="5375" max="5375" width="12.85546875" style="70" customWidth="1"/>
    <col min="5376" max="5376" width="11.42578125" style="70" customWidth="1"/>
    <col min="5377" max="5377" width="14.42578125" style="70" customWidth="1"/>
    <col min="5378" max="5620" width="11.42578125" style="70"/>
    <col min="5621" max="5621" width="14.42578125" style="70" customWidth="1"/>
    <col min="5622" max="5622" width="38" style="70" customWidth="1"/>
    <col min="5623" max="5623" width="31.42578125" style="70" customWidth="1"/>
    <col min="5624" max="5624" width="21.42578125" style="70" customWidth="1"/>
    <col min="5625" max="5625" width="19" style="70" customWidth="1"/>
    <col min="5626" max="5626" width="14" style="70" customWidth="1"/>
    <col min="5627" max="5627" width="19.140625" style="70" customWidth="1"/>
    <col min="5628" max="5628" width="15.85546875" style="70" customWidth="1"/>
    <col min="5629" max="5630" width="11.42578125" style="70"/>
    <col min="5631" max="5631" width="12.85546875" style="70" customWidth="1"/>
    <col min="5632" max="5632" width="11.42578125" style="70" customWidth="1"/>
    <col min="5633" max="5633" width="14.42578125" style="70" customWidth="1"/>
    <col min="5634" max="5876" width="11.42578125" style="70"/>
    <col min="5877" max="5877" width="14.42578125" style="70" customWidth="1"/>
    <col min="5878" max="5878" width="38" style="70" customWidth="1"/>
    <col min="5879" max="5879" width="31.42578125" style="70" customWidth="1"/>
    <col min="5880" max="5880" width="21.42578125" style="70" customWidth="1"/>
    <col min="5881" max="5881" width="19" style="70" customWidth="1"/>
    <col min="5882" max="5882" width="14" style="70" customWidth="1"/>
    <col min="5883" max="5883" width="19.140625" style="70" customWidth="1"/>
    <col min="5884" max="5884" width="15.85546875" style="70" customWidth="1"/>
    <col min="5885" max="5886" width="11.42578125" style="70"/>
    <col min="5887" max="5887" width="12.85546875" style="70" customWidth="1"/>
    <col min="5888" max="5888" width="11.42578125" style="70" customWidth="1"/>
    <col min="5889" max="5889" width="14.42578125" style="70" customWidth="1"/>
    <col min="5890" max="6132" width="11.42578125" style="70"/>
    <col min="6133" max="6133" width="14.42578125" style="70" customWidth="1"/>
    <col min="6134" max="6134" width="38" style="70" customWidth="1"/>
    <col min="6135" max="6135" width="31.42578125" style="70" customWidth="1"/>
    <col min="6136" max="6136" width="21.42578125" style="70" customWidth="1"/>
    <col min="6137" max="6137" width="19" style="70" customWidth="1"/>
    <col min="6138" max="6138" width="14" style="70" customWidth="1"/>
    <col min="6139" max="6139" width="19.140625" style="70" customWidth="1"/>
    <col min="6140" max="6140" width="15.85546875" style="70" customWidth="1"/>
    <col min="6141" max="6142" width="11.42578125" style="70"/>
    <col min="6143" max="6143" width="12.85546875" style="70" customWidth="1"/>
    <col min="6144" max="6144" width="11.42578125" style="70" customWidth="1"/>
    <col min="6145" max="6145" width="14.42578125" style="70" customWidth="1"/>
    <col min="6146" max="6388" width="11.42578125" style="70"/>
    <col min="6389" max="6389" width="14.42578125" style="70" customWidth="1"/>
    <col min="6390" max="6390" width="38" style="70" customWidth="1"/>
    <col min="6391" max="6391" width="31.42578125" style="70" customWidth="1"/>
    <col min="6392" max="6392" width="21.42578125" style="70" customWidth="1"/>
    <col min="6393" max="6393" width="19" style="70" customWidth="1"/>
    <col min="6394" max="6394" width="14" style="70" customWidth="1"/>
    <col min="6395" max="6395" width="19.140625" style="70" customWidth="1"/>
    <col min="6396" max="6396" width="15.85546875" style="70" customWidth="1"/>
    <col min="6397" max="6398" width="11.42578125" style="70"/>
    <col min="6399" max="6399" width="12.85546875" style="70" customWidth="1"/>
    <col min="6400" max="6400" width="11.42578125" style="70" customWidth="1"/>
    <col min="6401" max="6401" width="14.42578125" style="70" customWidth="1"/>
    <col min="6402" max="6644" width="11.42578125" style="70"/>
    <col min="6645" max="6645" width="14.42578125" style="70" customWidth="1"/>
    <col min="6646" max="6646" width="38" style="70" customWidth="1"/>
    <col min="6647" max="6647" width="31.42578125" style="70" customWidth="1"/>
    <col min="6648" max="6648" width="21.42578125" style="70" customWidth="1"/>
    <col min="6649" max="6649" width="19" style="70" customWidth="1"/>
    <col min="6650" max="6650" width="14" style="70" customWidth="1"/>
    <col min="6651" max="6651" width="19.140625" style="70" customWidth="1"/>
    <col min="6652" max="6652" width="15.85546875" style="70" customWidth="1"/>
    <col min="6653" max="6654" width="11.42578125" style="70"/>
    <col min="6655" max="6655" width="12.85546875" style="70" customWidth="1"/>
    <col min="6656" max="6656" width="11.42578125" style="70" customWidth="1"/>
    <col min="6657" max="6657" width="14.42578125" style="70" customWidth="1"/>
    <col min="6658" max="6900" width="11.42578125" style="70"/>
    <col min="6901" max="6901" width="14.42578125" style="70" customWidth="1"/>
    <col min="6902" max="6902" width="38" style="70" customWidth="1"/>
    <col min="6903" max="6903" width="31.42578125" style="70" customWidth="1"/>
    <col min="6904" max="6904" width="21.42578125" style="70" customWidth="1"/>
    <col min="6905" max="6905" width="19" style="70" customWidth="1"/>
    <col min="6906" max="6906" width="14" style="70" customWidth="1"/>
    <col min="6907" max="6907" width="19.140625" style="70" customWidth="1"/>
    <col min="6908" max="6908" width="15.85546875" style="70" customWidth="1"/>
    <col min="6909" max="6910" width="11.42578125" style="70"/>
    <col min="6911" max="6911" width="12.85546875" style="70" customWidth="1"/>
    <col min="6912" max="6912" width="11.42578125" style="70" customWidth="1"/>
    <col min="6913" max="6913" width="14.42578125" style="70" customWidth="1"/>
    <col min="6914" max="7156" width="11.42578125" style="70"/>
    <col min="7157" max="7157" width="14.42578125" style="70" customWidth="1"/>
    <col min="7158" max="7158" width="38" style="70" customWidth="1"/>
    <col min="7159" max="7159" width="31.42578125" style="70" customWidth="1"/>
    <col min="7160" max="7160" width="21.42578125" style="70" customWidth="1"/>
    <col min="7161" max="7161" width="19" style="70" customWidth="1"/>
    <col min="7162" max="7162" width="14" style="70" customWidth="1"/>
    <col min="7163" max="7163" width="19.140625" style="70" customWidth="1"/>
    <col min="7164" max="7164" width="15.85546875" style="70" customWidth="1"/>
    <col min="7165" max="7166" width="11.42578125" style="70"/>
    <col min="7167" max="7167" width="12.85546875" style="70" customWidth="1"/>
    <col min="7168" max="7168" width="11.42578125" style="70" customWidth="1"/>
    <col min="7169" max="7169" width="14.42578125" style="70" customWidth="1"/>
    <col min="7170" max="7412" width="11.42578125" style="70"/>
    <col min="7413" max="7413" width="14.42578125" style="70" customWidth="1"/>
    <col min="7414" max="7414" width="38" style="70" customWidth="1"/>
    <col min="7415" max="7415" width="31.42578125" style="70" customWidth="1"/>
    <col min="7416" max="7416" width="21.42578125" style="70" customWidth="1"/>
    <col min="7417" max="7417" width="19" style="70" customWidth="1"/>
    <col min="7418" max="7418" width="14" style="70" customWidth="1"/>
    <col min="7419" max="7419" width="19.140625" style="70" customWidth="1"/>
    <col min="7420" max="7420" width="15.85546875" style="70" customWidth="1"/>
    <col min="7421" max="7422" width="11.42578125" style="70"/>
    <col min="7423" max="7423" width="12.85546875" style="70" customWidth="1"/>
    <col min="7424" max="7424" width="11.42578125" style="70" customWidth="1"/>
    <col min="7425" max="7425" width="14.42578125" style="70" customWidth="1"/>
    <col min="7426" max="7668" width="11.42578125" style="70"/>
    <col min="7669" max="7669" width="14.42578125" style="70" customWidth="1"/>
    <col min="7670" max="7670" width="38" style="70" customWidth="1"/>
    <col min="7671" max="7671" width="31.42578125" style="70" customWidth="1"/>
    <col min="7672" max="7672" width="21.42578125" style="70" customWidth="1"/>
    <col min="7673" max="7673" width="19" style="70" customWidth="1"/>
    <col min="7674" max="7674" width="14" style="70" customWidth="1"/>
    <col min="7675" max="7675" width="19.140625" style="70" customWidth="1"/>
    <col min="7676" max="7676" width="15.85546875" style="70" customWidth="1"/>
    <col min="7677" max="7678" width="11.42578125" style="70"/>
    <col min="7679" max="7679" width="12.85546875" style="70" customWidth="1"/>
    <col min="7680" max="7680" width="11.42578125" style="70" customWidth="1"/>
    <col min="7681" max="7681" width="14.42578125" style="70" customWidth="1"/>
    <col min="7682" max="7924" width="11.42578125" style="70"/>
    <col min="7925" max="7925" width="14.42578125" style="70" customWidth="1"/>
    <col min="7926" max="7926" width="38" style="70" customWidth="1"/>
    <col min="7927" max="7927" width="31.42578125" style="70" customWidth="1"/>
    <col min="7928" max="7928" width="21.42578125" style="70" customWidth="1"/>
    <col min="7929" max="7929" width="19" style="70" customWidth="1"/>
    <col min="7930" max="7930" width="14" style="70" customWidth="1"/>
    <col min="7931" max="7931" width="19.140625" style="70" customWidth="1"/>
    <col min="7932" max="7932" width="15.85546875" style="70" customWidth="1"/>
    <col min="7933" max="7934" width="11.42578125" style="70"/>
    <col min="7935" max="7935" width="12.85546875" style="70" customWidth="1"/>
    <col min="7936" max="7936" width="11.42578125" style="70" customWidth="1"/>
    <col min="7937" max="7937" width="14.42578125" style="70" customWidth="1"/>
    <col min="7938" max="8180" width="11.42578125" style="70"/>
    <col min="8181" max="8181" width="14.42578125" style="70" customWidth="1"/>
    <col min="8182" max="8182" width="38" style="70" customWidth="1"/>
    <col min="8183" max="8183" width="31.42578125" style="70" customWidth="1"/>
    <col min="8184" max="8184" width="21.42578125" style="70" customWidth="1"/>
    <col min="8185" max="8185" width="19" style="70" customWidth="1"/>
    <col min="8186" max="8186" width="14" style="70" customWidth="1"/>
    <col min="8187" max="8187" width="19.140625" style="70" customWidth="1"/>
    <col min="8188" max="8188" width="15.85546875" style="70" customWidth="1"/>
    <col min="8189" max="8190" width="11.42578125" style="70"/>
    <col min="8191" max="8191" width="12.85546875" style="70" customWidth="1"/>
    <col min="8192" max="8192" width="11.42578125" style="70" customWidth="1"/>
    <col min="8193" max="8193" width="14.42578125" style="70" customWidth="1"/>
    <col min="8194" max="8436" width="11.42578125" style="70"/>
    <col min="8437" max="8437" width="14.42578125" style="70" customWidth="1"/>
    <col min="8438" max="8438" width="38" style="70" customWidth="1"/>
    <col min="8439" max="8439" width="31.42578125" style="70" customWidth="1"/>
    <col min="8440" max="8440" width="21.42578125" style="70" customWidth="1"/>
    <col min="8441" max="8441" width="19" style="70" customWidth="1"/>
    <col min="8442" max="8442" width="14" style="70" customWidth="1"/>
    <col min="8443" max="8443" width="19.140625" style="70" customWidth="1"/>
    <col min="8444" max="8444" width="15.85546875" style="70" customWidth="1"/>
    <col min="8445" max="8446" width="11.42578125" style="70"/>
    <col min="8447" max="8447" width="12.85546875" style="70" customWidth="1"/>
    <col min="8448" max="8448" width="11.42578125" style="70" customWidth="1"/>
    <col min="8449" max="8449" width="14.42578125" style="70" customWidth="1"/>
    <col min="8450" max="8692" width="11.42578125" style="70"/>
    <col min="8693" max="8693" width="14.42578125" style="70" customWidth="1"/>
    <col min="8694" max="8694" width="38" style="70" customWidth="1"/>
    <col min="8695" max="8695" width="31.42578125" style="70" customWidth="1"/>
    <col min="8696" max="8696" width="21.42578125" style="70" customWidth="1"/>
    <col min="8697" max="8697" width="19" style="70" customWidth="1"/>
    <col min="8698" max="8698" width="14" style="70" customWidth="1"/>
    <col min="8699" max="8699" width="19.140625" style="70" customWidth="1"/>
    <col min="8700" max="8700" width="15.85546875" style="70" customWidth="1"/>
    <col min="8701" max="8702" width="11.42578125" style="70"/>
    <col min="8703" max="8703" width="12.85546875" style="70" customWidth="1"/>
    <col min="8704" max="8704" width="11.42578125" style="70" customWidth="1"/>
    <col min="8705" max="8705" width="14.42578125" style="70" customWidth="1"/>
    <col min="8706" max="8948" width="11.42578125" style="70"/>
    <col min="8949" max="8949" width="14.42578125" style="70" customWidth="1"/>
    <col min="8950" max="8950" width="38" style="70" customWidth="1"/>
    <col min="8951" max="8951" width="31.42578125" style="70" customWidth="1"/>
    <col min="8952" max="8952" width="21.42578125" style="70" customWidth="1"/>
    <col min="8953" max="8953" width="19" style="70" customWidth="1"/>
    <col min="8954" max="8954" width="14" style="70" customWidth="1"/>
    <col min="8955" max="8955" width="19.140625" style="70" customWidth="1"/>
    <col min="8956" max="8956" width="15.85546875" style="70" customWidth="1"/>
    <col min="8957" max="8958" width="11.42578125" style="70"/>
    <col min="8959" max="8959" width="12.85546875" style="70" customWidth="1"/>
    <col min="8960" max="8960" width="11.42578125" style="70" customWidth="1"/>
    <col min="8961" max="8961" width="14.42578125" style="70" customWidth="1"/>
    <col min="8962" max="9204" width="11.42578125" style="70"/>
    <col min="9205" max="9205" width="14.42578125" style="70" customWidth="1"/>
    <col min="9206" max="9206" width="38" style="70" customWidth="1"/>
    <col min="9207" max="9207" width="31.42578125" style="70" customWidth="1"/>
    <col min="9208" max="9208" width="21.42578125" style="70" customWidth="1"/>
    <col min="9209" max="9209" width="19" style="70" customWidth="1"/>
    <col min="9210" max="9210" width="14" style="70" customWidth="1"/>
    <col min="9211" max="9211" width="19.140625" style="70" customWidth="1"/>
    <col min="9212" max="9212" width="15.85546875" style="70" customWidth="1"/>
    <col min="9213" max="9214" width="11.42578125" style="70"/>
    <col min="9215" max="9215" width="12.85546875" style="70" customWidth="1"/>
    <col min="9216" max="9216" width="11.42578125" style="70" customWidth="1"/>
    <col min="9217" max="9217" width="14.42578125" style="70" customWidth="1"/>
    <col min="9218" max="9460" width="11.42578125" style="70"/>
    <col min="9461" max="9461" width="14.42578125" style="70" customWidth="1"/>
    <col min="9462" max="9462" width="38" style="70" customWidth="1"/>
    <col min="9463" max="9463" width="31.42578125" style="70" customWidth="1"/>
    <col min="9464" max="9464" width="21.42578125" style="70" customWidth="1"/>
    <col min="9465" max="9465" width="19" style="70" customWidth="1"/>
    <col min="9466" max="9466" width="14" style="70" customWidth="1"/>
    <col min="9467" max="9467" width="19.140625" style="70" customWidth="1"/>
    <col min="9468" max="9468" width="15.85546875" style="70" customWidth="1"/>
    <col min="9469" max="9470" width="11.42578125" style="70"/>
    <col min="9471" max="9471" width="12.85546875" style="70" customWidth="1"/>
    <col min="9472" max="9472" width="11.42578125" style="70" customWidth="1"/>
    <col min="9473" max="9473" width="14.42578125" style="70" customWidth="1"/>
    <col min="9474" max="9716" width="11.42578125" style="70"/>
    <col min="9717" max="9717" width="14.42578125" style="70" customWidth="1"/>
    <col min="9718" max="9718" width="38" style="70" customWidth="1"/>
    <col min="9719" max="9719" width="31.42578125" style="70" customWidth="1"/>
    <col min="9720" max="9720" width="21.42578125" style="70" customWidth="1"/>
    <col min="9721" max="9721" width="19" style="70" customWidth="1"/>
    <col min="9722" max="9722" width="14" style="70" customWidth="1"/>
    <col min="9723" max="9723" width="19.140625" style="70" customWidth="1"/>
    <col min="9724" max="9724" width="15.85546875" style="70" customWidth="1"/>
    <col min="9725" max="9726" width="11.42578125" style="70"/>
    <col min="9727" max="9727" width="12.85546875" style="70" customWidth="1"/>
    <col min="9728" max="9728" width="11.42578125" style="70" customWidth="1"/>
    <col min="9729" max="9729" width="14.42578125" style="70" customWidth="1"/>
    <col min="9730" max="9972" width="11.42578125" style="70"/>
    <col min="9973" max="9973" width="14.42578125" style="70" customWidth="1"/>
    <col min="9974" max="9974" width="38" style="70" customWidth="1"/>
    <col min="9975" max="9975" width="31.42578125" style="70" customWidth="1"/>
    <col min="9976" max="9976" width="21.42578125" style="70" customWidth="1"/>
    <col min="9977" max="9977" width="19" style="70" customWidth="1"/>
    <col min="9978" max="9978" width="14" style="70" customWidth="1"/>
    <col min="9979" max="9979" width="19.140625" style="70" customWidth="1"/>
    <col min="9980" max="9980" width="15.85546875" style="70" customWidth="1"/>
    <col min="9981" max="9982" width="11.42578125" style="70"/>
    <col min="9983" max="9983" width="12.85546875" style="70" customWidth="1"/>
    <col min="9984" max="9984" width="11.42578125" style="70" customWidth="1"/>
    <col min="9985" max="9985" width="14.42578125" style="70" customWidth="1"/>
    <col min="9986" max="10228" width="11.42578125" style="70"/>
    <col min="10229" max="10229" width="14.42578125" style="70" customWidth="1"/>
    <col min="10230" max="10230" width="38" style="70" customWidth="1"/>
    <col min="10231" max="10231" width="31.42578125" style="70" customWidth="1"/>
    <col min="10232" max="10232" width="21.42578125" style="70" customWidth="1"/>
    <col min="10233" max="10233" width="19" style="70" customWidth="1"/>
    <col min="10234" max="10234" width="14" style="70" customWidth="1"/>
    <col min="10235" max="10235" width="19.140625" style="70" customWidth="1"/>
    <col min="10236" max="10236" width="15.85546875" style="70" customWidth="1"/>
    <col min="10237" max="10238" width="11.42578125" style="70"/>
    <col min="10239" max="10239" width="12.85546875" style="70" customWidth="1"/>
    <col min="10240" max="10240" width="11.42578125" style="70" customWidth="1"/>
    <col min="10241" max="10241" width="14.42578125" style="70" customWidth="1"/>
    <col min="10242" max="10484" width="11.42578125" style="70"/>
    <col min="10485" max="10485" width="14.42578125" style="70" customWidth="1"/>
    <col min="10486" max="10486" width="38" style="70" customWidth="1"/>
    <col min="10487" max="10487" width="31.42578125" style="70" customWidth="1"/>
    <col min="10488" max="10488" width="21.42578125" style="70" customWidth="1"/>
    <col min="10489" max="10489" width="19" style="70" customWidth="1"/>
    <col min="10490" max="10490" width="14" style="70" customWidth="1"/>
    <col min="10491" max="10491" width="19.140625" style="70" customWidth="1"/>
    <col min="10492" max="10492" width="15.85546875" style="70" customWidth="1"/>
    <col min="10493" max="10494" width="11.42578125" style="70"/>
    <col min="10495" max="10495" width="12.85546875" style="70" customWidth="1"/>
    <col min="10496" max="10496" width="11.42578125" style="70" customWidth="1"/>
    <col min="10497" max="10497" width="14.42578125" style="70" customWidth="1"/>
    <col min="10498" max="10740" width="11.42578125" style="70"/>
    <col min="10741" max="10741" width="14.42578125" style="70" customWidth="1"/>
    <col min="10742" max="10742" width="38" style="70" customWidth="1"/>
    <col min="10743" max="10743" width="31.42578125" style="70" customWidth="1"/>
    <col min="10744" max="10744" width="21.42578125" style="70" customWidth="1"/>
    <col min="10745" max="10745" width="19" style="70" customWidth="1"/>
    <col min="10746" max="10746" width="14" style="70" customWidth="1"/>
    <col min="10747" max="10747" width="19.140625" style="70" customWidth="1"/>
    <col min="10748" max="10748" width="15.85546875" style="70" customWidth="1"/>
    <col min="10749" max="10750" width="11.42578125" style="70"/>
    <col min="10751" max="10751" width="12.85546875" style="70" customWidth="1"/>
    <col min="10752" max="10752" width="11.42578125" style="70" customWidth="1"/>
    <col min="10753" max="10753" width="14.42578125" style="70" customWidth="1"/>
    <col min="10754" max="10996" width="11.42578125" style="70"/>
    <col min="10997" max="10997" width="14.42578125" style="70" customWidth="1"/>
    <col min="10998" max="10998" width="38" style="70" customWidth="1"/>
    <col min="10999" max="10999" width="31.42578125" style="70" customWidth="1"/>
    <col min="11000" max="11000" width="21.42578125" style="70" customWidth="1"/>
    <col min="11001" max="11001" width="19" style="70" customWidth="1"/>
    <col min="11002" max="11002" width="14" style="70" customWidth="1"/>
    <col min="11003" max="11003" width="19.140625" style="70" customWidth="1"/>
    <col min="11004" max="11004" width="15.85546875" style="70" customWidth="1"/>
    <col min="11005" max="11006" width="11.42578125" style="70"/>
    <col min="11007" max="11007" width="12.85546875" style="70" customWidth="1"/>
    <col min="11008" max="11008" width="11.42578125" style="70" customWidth="1"/>
    <col min="11009" max="11009" width="14.42578125" style="70" customWidth="1"/>
    <col min="11010" max="11252" width="11.42578125" style="70"/>
    <col min="11253" max="11253" width="14.42578125" style="70" customWidth="1"/>
    <col min="11254" max="11254" width="38" style="70" customWidth="1"/>
    <col min="11255" max="11255" width="31.42578125" style="70" customWidth="1"/>
    <col min="11256" max="11256" width="21.42578125" style="70" customWidth="1"/>
    <col min="11257" max="11257" width="19" style="70" customWidth="1"/>
    <col min="11258" max="11258" width="14" style="70" customWidth="1"/>
    <col min="11259" max="11259" width="19.140625" style="70" customWidth="1"/>
    <col min="11260" max="11260" width="15.85546875" style="70" customWidth="1"/>
    <col min="11261" max="11262" width="11.42578125" style="70"/>
    <col min="11263" max="11263" width="12.85546875" style="70" customWidth="1"/>
    <col min="11264" max="11264" width="11.42578125" style="70" customWidth="1"/>
    <col min="11265" max="11265" width="14.42578125" style="70" customWidth="1"/>
    <col min="11266" max="11508" width="11.42578125" style="70"/>
    <col min="11509" max="11509" width="14.42578125" style="70" customWidth="1"/>
    <col min="11510" max="11510" width="38" style="70" customWidth="1"/>
    <col min="11511" max="11511" width="31.42578125" style="70" customWidth="1"/>
    <col min="11512" max="11512" width="21.42578125" style="70" customWidth="1"/>
    <col min="11513" max="11513" width="19" style="70" customWidth="1"/>
    <col min="11514" max="11514" width="14" style="70" customWidth="1"/>
    <col min="11515" max="11515" width="19.140625" style="70" customWidth="1"/>
    <col min="11516" max="11516" width="15.85546875" style="70" customWidth="1"/>
    <col min="11517" max="11518" width="11.42578125" style="70"/>
    <col min="11519" max="11519" width="12.85546875" style="70" customWidth="1"/>
    <col min="11520" max="11520" width="11.42578125" style="70" customWidth="1"/>
    <col min="11521" max="11521" width="14.42578125" style="70" customWidth="1"/>
    <col min="11522" max="11764" width="11.42578125" style="70"/>
    <col min="11765" max="11765" width="14.42578125" style="70" customWidth="1"/>
    <col min="11766" max="11766" width="38" style="70" customWidth="1"/>
    <col min="11767" max="11767" width="31.42578125" style="70" customWidth="1"/>
    <col min="11768" max="11768" width="21.42578125" style="70" customWidth="1"/>
    <col min="11769" max="11769" width="19" style="70" customWidth="1"/>
    <col min="11770" max="11770" width="14" style="70" customWidth="1"/>
    <col min="11771" max="11771" width="19.140625" style="70" customWidth="1"/>
    <col min="11772" max="11772" width="15.85546875" style="70" customWidth="1"/>
    <col min="11773" max="11774" width="11.42578125" style="70"/>
    <col min="11775" max="11775" width="12.85546875" style="70" customWidth="1"/>
    <col min="11776" max="11776" width="11.42578125" style="70" customWidth="1"/>
    <col min="11777" max="11777" width="14.42578125" style="70" customWidth="1"/>
    <col min="11778" max="12020" width="11.42578125" style="70"/>
    <col min="12021" max="12021" width="14.42578125" style="70" customWidth="1"/>
    <col min="12022" max="12022" width="38" style="70" customWidth="1"/>
    <col min="12023" max="12023" width="31.42578125" style="70" customWidth="1"/>
    <col min="12024" max="12024" width="21.42578125" style="70" customWidth="1"/>
    <col min="12025" max="12025" width="19" style="70" customWidth="1"/>
    <col min="12026" max="12026" width="14" style="70" customWidth="1"/>
    <col min="12027" max="12027" width="19.140625" style="70" customWidth="1"/>
    <col min="12028" max="12028" width="15.85546875" style="70" customWidth="1"/>
    <col min="12029" max="12030" width="11.42578125" style="70"/>
    <col min="12031" max="12031" width="12.85546875" style="70" customWidth="1"/>
    <col min="12032" max="12032" width="11.42578125" style="70" customWidth="1"/>
    <col min="12033" max="12033" width="14.42578125" style="70" customWidth="1"/>
    <col min="12034" max="12276" width="11.42578125" style="70"/>
    <col min="12277" max="12277" width="14.42578125" style="70" customWidth="1"/>
    <col min="12278" max="12278" width="38" style="70" customWidth="1"/>
    <col min="12279" max="12279" width="31.42578125" style="70" customWidth="1"/>
    <col min="12280" max="12280" width="21.42578125" style="70" customWidth="1"/>
    <col min="12281" max="12281" width="19" style="70" customWidth="1"/>
    <col min="12282" max="12282" width="14" style="70" customWidth="1"/>
    <col min="12283" max="12283" width="19.140625" style="70" customWidth="1"/>
    <col min="12284" max="12284" width="15.85546875" style="70" customWidth="1"/>
    <col min="12285" max="12286" width="11.42578125" style="70"/>
    <col min="12287" max="12287" width="12.85546875" style="70" customWidth="1"/>
    <col min="12288" max="12288" width="11.42578125" style="70" customWidth="1"/>
    <col min="12289" max="12289" width="14.42578125" style="70" customWidth="1"/>
    <col min="12290" max="12532" width="11.42578125" style="70"/>
    <col min="12533" max="12533" width="14.42578125" style="70" customWidth="1"/>
    <col min="12534" max="12534" width="38" style="70" customWidth="1"/>
    <col min="12535" max="12535" width="31.42578125" style="70" customWidth="1"/>
    <col min="12536" max="12536" width="21.42578125" style="70" customWidth="1"/>
    <col min="12537" max="12537" width="19" style="70" customWidth="1"/>
    <col min="12538" max="12538" width="14" style="70" customWidth="1"/>
    <col min="12539" max="12539" width="19.140625" style="70" customWidth="1"/>
    <col min="12540" max="12540" width="15.85546875" style="70" customWidth="1"/>
    <col min="12541" max="12542" width="11.42578125" style="70"/>
    <col min="12543" max="12543" width="12.85546875" style="70" customWidth="1"/>
    <col min="12544" max="12544" width="11.42578125" style="70" customWidth="1"/>
    <col min="12545" max="12545" width="14.42578125" style="70" customWidth="1"/>
    <col min="12546" max="12788" width="11.42578125" style="70"/>
    <col min="12789" max="12789" width="14.42578125" style="70" customWidth="1"/>
    <col min="12790" max="12790" width="38" style="70" customWidth="1"/>
    <col min="12791" max="12791" width="31.42578125" style="70" customWidth="1"/>
    <col min="12792" max="12792" width="21.42578125" style="70" customWidth="1"/>
    <col min="12793" max="12793" width="19" style="70" customWidth="1"/>
    <col min="12794" max="12794" width="14" style="70" customWidth="1"/>
    <col min="12795" max="12795" width="19.140625" style="70" customWidth="1"/>
    <col min="12796" max="12796" width="15.85546875" style="70" customWidth="1"/>
    <col min="12797" max="12798" width="11.42578125" style="70"/>
    <col min="12799" max="12799" width="12.85546875" style="70" customWidth="1"/>
    <col min="12800" max="12800" width="11.42578125" style="70" customWidth="1"/>
    <col min="12801" max="12801" width="14.42578125" style="70" customWidth="1"/>
    <col min="12802" max="13044" width="11.42578125" style="70"/>
    <col min="13045" max="13045" width="14.42578125" style="70" customWidth="1"/>
    <col min="13046" max="13046" width="38" style="70" customWidth="1"/>
    <col min="13047" max="13047" width="31.42578125" style="70" customWidth="1"/>
    <col min="13048" max="13048" width="21.42578125" style="70" customWidth="1"/>
    <col min="13049" max="13049" width="19" style="70" customWidth="1"/>
    <col min="13050" max="13050" width="14" style="70" customWidth="1"/>
    <col min="13051" max="13051" width="19.140625" style="70" customWidth="1"/>
    <col min="13052" max="13052" width="15.85546875" style="70" customWidth="1"/>
    <col min="13053" max="13054" width="11.42578125" style="70"/>
    <col min="13055" max="13055" width="12.85546875" style="70" customWidth="1"/>
    <col min="13056" max="13056" width="11.42578125" style="70" customWidth="1"/>
    <col min="13057" max="13057" width="14.42578125" style="70" customWidth="1"/>
    <col min="13058" max="13300" width="11.42578125" style="70"/>
    <col min="13301" max="13301" width="14.42578125" style="70" customWidth="1"/>
    <col min="13302" max="13302" width="38" style="70" customWidth="1"/>
    <col min="13303" max="13303" width="31.42578125" style="70" customWidth="1"/>
    <col min="13304" max="13304" width="21.42578125" style="70" customWidth="1"/>
    <col min="13305" max="13305" width="19" style="70" customWidth="1"/>
    <col min="13306" max="13306" width="14" style="70" customWidth="1"/>
    <col min="13307" max="13307" width="19.140625" style="70" customWidth="1"/>
    <col min="13308" max="13308" width="15.85546875" style="70" customWidth="1"/>
    <col min="13309" max="13310" width="11.42578125" style="70"/>
    <col min="13311" max="13311" width="12.85546875" style="70" customWidth="1"/>
    <col min="13312" max="13312" width="11.42578125" style="70" customWidth="1"/>
    <col min="13313" max="13313" width="14.42578125" style="70" customWidth="1"/>
    <col min="13314" max="13556" width="11.42578125" style="70"/>
    <col min="13557" max="13557" width="14.42578125" style="70" customWidth="1"/>
    <col min="13558" max="13558" width="38" style="70" customWidth="1"/>
    <col min="13559" max="13559" width="31.42578125" style="70" customWidth="1"/>
    <col min="13560" max="13560" width="21.42578125" style="70" customWidth="1"/>
    <col min="13561" max="13561" width="19" style="70" customWidth="1"/>
    <col min="13562" max="13562" width="14" style="70" customWidth="1"/>
    <col min="13563" max="13563" width="19.140625" style="70" customWidth="1"/>
    <col min="13564" max="13564" width="15.85546875" style="70" customWidth="1"/>
    <col min="13565" max="13566" width="11.42578125" style="70"/>
    <col min="13567" max="13567" width="12.85546875" style="70" customWidth="1"/>
    <col min="13568" max="13568" width="11.42578125" style="70" customWidth="1"/>
    <col min="13569" max="13569" width="14.42578125" style="70" customWidth="1"/>
    <col min="13570" max="13812" width="11.42578125" style="70"/>
    <col min="13813" max="13813" width="14.42578125" style="70" customWidth="1"/>
    <col min="13814" max="13814" width="38" style="70" customWidth="1"/>
    <col min="13815" max="13815" width="31.42578125" style="70" customWidth="1"/>
    <col min="13816" max="13816" width="21.42578125" style="70" customWidth="1"/>
    <col min="13817" max="13817" width="19" style="70" customWidth="1"/>
    <col min="13818" max="13818" width="14" style="70" customWidth="1"/>
    <col min="13819" max="13819" width="19.140625" style="70" customWidth="1"/>
    <col min="13820" max="13820" width="15.85546875" style="70" customWidth="1"/>
    <col min="13821" max="13822" width="11.42578125" style="70"/>
    <col min="13823" max="13823" width="12.85546875" style="70" customWidth="1"/>
    <col min="13824" max="13824" width="11.42578125" style="70" customWidth="1"/>
    <col min="13825" max="13825" width="14.42578125" style="70" customWidth="1"/>
    <col min="13826" max="14068" width="11.42578125" style="70"/>
    <col min="14069" max="14069" width="14.42578125" style="70" customWidth="1"/>
    <col min="14070" max="14070" width="38" style="70" customWidth="1"/>
    <col min="14071" max="14071" width="31.42578125" style="70" customWidth="1"/>
    <col min="14072" max="14072" width="21.42578125" style="70" customWidth="1"/>
    <col min="14073" max="14073" width="19" style="70" customWidth="1"/>
    <col min="14074" max="14074" width="14" style="70" customWidth="1"/>
    <col min="14075" max="14075" width="19.140625" style="70" customWidth="1"/>
    <col min="14076" max="14076" width="15.85546875" style="70" customWidth="1"/>
    <col min="14077" max="14078" width="11.42578125" style="70"/>
    <col min="14079" max="14079" width="12.85546875" style="70" customWidth="1"/>
    <col min="14080" max="14080" width="11.42578125" style="70" customWidth="1"/>
    <col min="14081" max="14081" width="14.42578125" style="70" customWidth="1"/>
    <col min="14082" max="14324" width="11.42578125" style="70"/>
    <col min="14325" max="14325" width="14.42578125" style="70" customWidth="1"/>
    <col min="14326" max="14326" width="38" style="70" customWidth="1"/>
    <col min="14327" max="14327" width="31.42578125" style="70" customWidth="1"/>
    <col min="14328" max="14328" width="21.42578125" style="70" customWidth="1"/>
    <col min="14329" max="14329" width="19" style="70" customWidth="1"/>
    <col min="14330" max="14330" width="14" style="70" customWidth="1"/>
    <col min="14331" max="14331" width="19.140625" style="70" customWidth="1"/>
    <col min="14332" max="14332" width="15.85546875" style="70" customWidth="1"/>
    <col min="14333" max="14334" width="11.42578125" style="70"/>
    <col min="14335" max="14335" width="12.85546875" style="70" customWidth="1"/>
    <col min="14336" max="14336" width="11.42578125" style="70" customWidth="1"/>
    <col min="14337" max="14337" width="14.42578125" style="70" customWidth="1"/>
    <col min="14338" max="14580" width="11.42578125" style="70"/>
    <col min="14581" max="14581" width="14.42578125" style="70" customWidth="1"/>
    <col min="14582" max="14582" width="38" style="70" customWidth="1"/>
    <col min="14583" max="14583" width="31.42578125" style="70" customWidth="1"/>
    <col min="14584" max="14584" width="21.42578125" style="70" customWidth="1"/>
    <col min="14585" max="14585" width="19" style="70" customWidth="1"/>
    <col min="14586" max="14586" width="14" style="70" customWidth="1"/>
    <col min="14587" max="14587" width="19.140625" style="70" customWidth="1"/>
    <col min="14588" max="14588" width="15.85546875" style="70" customWidth="1"/>
    <col min="14589" max="14590" width="11.42578125" style="70"/>
    <col min="14591" max="14591" width="12.85546875" style="70" customWidth="1"/>
    <col min="14592" max="14592" width="11.42578125" style="70" customWidth="1"/>
    <col min="14593" max="14593" width="14.42578125" style="70" customWidth="1"/>
    <col min="14594" max="14836" width="11.42578125" style="70"/>
    <col min="14837" max="14837" width="14.42578125" style="70" customWidth="1"/>
    <col min="14838" max="14838" width="38" style="70" customWidth="1"/>
    <col min="14839" max="14839" width="31.42578125" style="70" customWidth="1"/>
    <col min="14840" max="14840" width="21.42578125" style="70" customWidth="1"/>
    <col min="14841" max="14841" width="19" style="70" customWidth="1"/>
    <col min="14842" max="14842" width="14" style="70" customWidth="1"/>
    <col min="14843" max="14843" width="19.140625" style="70" customWidth="1"/>
    <col min="14844" max="14844" width="15.85546875" style="70" customWidth="1"/>
    <col min="14845" max="14846" width="11.42578125" style="70"/>
    <col min="14847" max="14847" width="12.85546875" style="70" customWidth="1"/>
    <col min="14848" max="14848" width="11.42578125" style="70" customWidth="1"/>
    <col min="14849" max="14849" width="14.42578125" style="70" customWidth="1"/>
    <col min="14850" max="15092" width="11.42578125" style="70"/>
    <col min="15093" max="15093" width="14.42578125" style="70" customWidth="1"/>
    <col min="15094" max="15094" width="38" style="70" customWidth="1"/>
    <col min="15095" max="15095" width="31.42578125" style="70" customWidth="1"/>
    <col min="15096" max="15096" width="21.42578125" style="70" customWidth="1"/>
    <col min="15097" max="15097" width="19" style="70" customWidth="1"/>
    <col min="15098" max="15098" width="14" style="70" customWidth="1"/>
    <col min="15099" max="15099" width="19.140625" style="70" customWidth="1"/>
    <col min="15100" max="15100" width="15.85546875" style="70" customWidth="1"/>
    <col min="15101" max="15102" width="11.42578125" style="70"/>
    <col min="15103" max="15103" width="12.85546875" style="70" customWidth="1"/>
    <col min="15104" max="15104" width="11.42578125" style="70" customWidth="1"/>
    <col min="15105" max="15105" width="14.42578125" style="70" customWidth="1"/>
    <col min="15106" max="15348" width="11.42578125" style="70"/>
    <col min="15349" max="15349" width="14.42578125" style="70" customWidth="1"/>
    <col min="15350" max="15350" width="38" style="70" customWidth="1"/>
    <col min="15351" max="15351" width="31.42578125" style="70" customWidth="1"/>
    <col min="15352" max="15352" width="21.42578125" style="70" customWidth="1"/>
    <col min="15353" max="15353" width="19" style="70" customWidth="1"/>
    <col min="15354" max="15354" width="14" style="70" customWidth="1"/>
    <col min="15355" max="15355" width="19.140625" style="70" customWidth="1"/>
    <col min="15356" max="15356" width="15.85546875" style="70" customWidth="1"/>
    <col min="15357" max="15358" width="11.42578125" style="70"/>
    <col min="15359" max="15359" width="12.85546875" style="70" customWidth="1"/>
    <col min="15360" max="15360" width="11.42578125" style="70" customWidth="1"/>
    <col min="15361" max="15361" width="14.42578125" style="70" customWidth="1"/>
    <col min="15362" max="15604" width="11.42578125" style="70"/>
    <col min="15605" max="15605" width="14.42578125" style="70" customWidth="1"/>
    <col min="15606" max="15606" width="38" style="70" customWidth="1"/>
    <col min="15607" max="15607" width="31.42578125" style="70" customWidth="1"/>
    <col min="15608" max="15608" width="21.42578125" style="70" customWidth="1"/>
    <col min="15609" max="15609" width="19" style="70" customWidth="1"/>
    <col min="15610" max="15610" width="14" style="70" customWidth="1"/>
    <col min="15611" max="15611" width="19.140625" style="70" customWidth="1"/>
    <col min="15612" max="15612" width="15.85546875" style="70" customWidth="1"/>
    <col min="15613" max="15614" width="11.42578125" style="70"/>
    <col min="15615" max="15615" width="12.85546875" style="70" customWidth="1"/>
    <col min="15616" max="15616" width="11.42578125" style="70" customWidth="1"/>
    <col min="15617" max="15617" width="14.42578125" style="70" customWidth="1"/>
    <col min="15618" max="15860" width="11.42578125" style="70"/>
    <col min="15861" max="15861" width="14.42578125" style="70" customWidth="1"/>
    <col min="15862" max="15862" width="38" style="70" customWidth="1"/>
    <col min="15863" max="15863" width="31.42578125" style="70" customWidth="1"/>
    <col min="15864" max="15864" width="21.42578125" style="70" customWidth="1"/>
    <col min="15865" max="15865" width="19" style="70" customWidth="1"/>
    <col min="15866" max="15866" width="14" style="70" customWidth="1"/>
    <col min="15867" max="15867" width="19.140625" style="70" customWidth="1"/>
    <col min="15868" max="15868" width="15.85546875" style="70" customWidth="1"/>
    <col min="15869" max="15870" width="11.42578125" style="70"/>
    <col min="15871" max="15871" width="12.85546875" style="70" customWidth="1"/>
    <col min="15872" max="15872" width="11.42578125" style="70" customWidth="1"/>
    <col min="15873" max="15873" width="14.42578125" style="70" customWidth="1"/>
    <col min="15874" max="16116" width="11.42578125" style="70"/>
    <col min="16117" max="16117" width="14.42578125" style="70" customWidth="1"/>
    <col min="16118" max="16118" width="38" style="70" customWidth="1"/>
    <col min="16119" max="16119" width="31.42578125" style="70" customWidth="1"/>
    <col min="16120" max="16120" width="21.42578125" style="70" customWidth="1"/>
    <col min="16121" max="16121" width="19" style="70" customWidth="1"/>
    <col min="16122" max="16122" width="14" style="70" customWidth="1"/>
    <col min="16123" max="16123" width="19.140625" style="70" customWidth="1"/>
    <col min="16124" max="16124" width="15.85546875" style="70" customWidth="1"/>
    <col min="16125" max="16126" width="11.42578125" style="70"/>
    <col min="16127" max="16127" width="12.85546875" style="70" customWidth="1"/>
    <col min="16128" max="16128" width="11.42578125" style="70" customWidth="1"/>
    <col min="16129" max="16129" width="14.42578125" style="70" customWidth="1"/>
    <col min="16130" max="16384" width="11.42578125" style="70"/>
  </cols>
  <sheetData>
    <row r="1" spans="1:20" s="67" customFormat="1" ht="76.5" customHeight="1" x14ac:dyDescent="0.25">
      <c r="A1" s="133" t="s">
        <v>17</v>
      </c>
      <c r="B1" s="133"/>
      <c r="C1" s="133"/>
      <c r="D1" s="133"/>
      <c r="E1" s="133"/>
      <c r="F1" s="133"/>
      <c r="G1" s="133"/>
      <c r="H1" s="133"/>
      <c r="I1" s="133"/>
      <c r="J1" s="133"/>
      <c r="K1" s="133"/>
      <c r="L1" s="133"/>
      <c r="M1" s="133"/>
      <c r="N1" s="133"/>
      <c r="O1" s="133"/>
      <c r="P1" s="134"/>
      <c r="Q1" s="65"/>
      <c r="R1" s="66"/>
      <c r="S1" s="66"/>
      <c r="T1" s="66"/>
    </row>
    <row r="2" spans="1:20" s="67" customFormat="1" ht="21.95" customHeight="1" x14ac:dyDescent="0.25">
      <c r="A2" s="137" t="s">
        <v>234</v>
      </c>
      <c r="B2" s="138"/>
      <c r="C2" s="138"/>
      <c r="D2" s="138"/>
      <c r="E2" s="138"/>
      <c r="F2" s="138"/>
      <c r="G2" s="138"/>
      <c r="H2" s="138"/>
      <c r="I2" s="138"/>
      <c r="J2" s="138"/>
      <c r="K2" s="138"/>
      <c r="L2" s="138"/>
      <c r="M2" s="138"/>
      <c r="N2" s="138"/>
      <c r="O2" s="138"/>
      <c r="P2" s="139"/>
      <c r="Q2" s="65"/>
      <c r="R2" s="65"/>
      <c r="S2" s="66"/>
      <c r="T2" s="66"/>
    </row>
    <row r="3" spans="1:20" s="67" customFormat="1" ht="72.75" customHeight="1" x14ac:dyDescent="0.25">
      <c r="A3" s="63" t="s">
        <v>19</v>
      </c>
      <c r="B3" s="63" t="s">
        <v>20</v>
      </c>
      <c r="C3" s="62" t="s">
        <v>21</v>
      </c>
      <c r="D3" s="62" t="s">
        <v>22</v>
      </c>
      <c r="E3" s="62" t="s">
        <v>23</v>
      </c>
      <c r="F3" s="62" t="s">
        <v>24</v>
      </c>
      <c r="G3" s="62" t="s">
        <v>62</v>
      </c>
      <c r="H3" s="62" t="s">
        <v>26</v>
      </c>
      <c r="I3" s="63" t="s">
        <v>27</v>
      </c>
      <c r="J3" s="63" t="s">
        <v>28</v>
      </c>
      <c r="K3" s="63" t="s">
        <v>29</v>
      </c>
      <c r="L3" s="63" t="s">
        <v>30</v>
      </c>
      <c r="M3" s="63" t="s">
        <v>235</v>
      </c>
      <c r="N3" s="63" t="s">
        <v>32</v>
      </c>
      <c r="O3" s="63" t="s">
        <v>33</v>
      </c>
      <c r="P3" s="63" t="s">
        <v>34</v>
      </c>
      <c r="Q3" s="65"/>
      <c r="R3" s="66"/>
      <c r="S3" s="66"/>
      <c r="T3" s="66"/>
    </row>
    <row r="4" spans="1:20" s="100" customFormat="1" ht="153" customHeight="1" x14ac:dyDescent="0.25">
      <c r="A4" s="121" t="s">
        <v>236</v>
      </c>
      <c r="B4" s="125" t="s">
        <v>237</v>
      </c>
      <c r="C4" s="125">
        <v>1</v>
      </c>
      <c r="D4" s="125" t="s">
        <v>238</v>
      </c>
      <c r="E4" s="125"/>
      <c r="F4" s="125"/>
      <c r="G4" s="125" t="s">
        <v>239</v>
      </c>
      <c r="H4" s="125"/>
      <c r="I4" s="104">
        <v>43466</v>
      </c>
      <c r="J4" s="104">
        <v>43830</v>
      </c>
      <c r="K4" s="104">
        <v>43830</v>
      </c>
      <c r="L4" s="106">
        <v>0</v>
      </c>
      <c r="M4" s="103" t="s">
        <v>240</v>
      </c>
      <c r="N4" s="103" t="s">
        <v>240</v>
      </c>
      <c r="O4" s="103" t="s">
        <v>372</v>
      </c>
      <c r="P4" s="103" t="s">
        <v>241</v>
      </c>
      <c r="Q4" s="82"/>
      <c r="R4" s="82"/>
      <c r="S4" s="82"/>
    </row>
    <row r="5" spans="1:20" ht="24" customHeight="1" x14ac:dyDescent="0.25">
      <c r="D5" s="70"/>
      <c r="E5" s="70"/>
      <c r="F5" s="70"/>
      <c r="I5" s="64"/>
      <c r="L5" s="97">
        <f>+L4</f>
        <v>0</v>
      </c>
      <c r="N5" s="74"/>
    </row>
    <row r="6" spans="1:20" ht="54" customHeight="1" x14ac:dyDescent="0.25">
      <c r="D6" s="70"/>
      <c r="E6" s="70"/>
      <c r="F6" s="70"/>
      <c r="I6" s="64"/>
      <c r="N6" s="74"/>
    </row>
    <row r="7" spans="1:20" ht="54" customHeight="1" x14ac:dyDescent="0.25">
      <c r="D7" s="70"/>
      <c r="E7" s="70"/>
      <c r="F7" s="70"/>
      <c r="I7" s="64"/>
      <c r="L7" s="74"/>
    </row>
    <row r="8" spans="1:20" ht="54" customHeight="1" x14ac:dyDescent="0.25">
      <c r="D8" s="70"/>
      <c r="E8" s="70"/>
      <c r="F8" s="70"/>
      <c r="L8" s="74"/>
    </row>
    <row r="9" spans="1:20" ht="54" customHeight="1" x14ac:dyDescent="0.25">
      <c r="E9" s="70"/>
      <c r="L9" s="74"/>
    </row>
    <row r="10" spans="1:20" ht="54" customHeight="1" x14ac:dyDescent="0.25">
      <c r="E10" s="70"/>
      <c r="L10" s="74"/>
    </row>
    <row r="11" spans="1:20" ht="24" customHeight="1" x14ac:dyDescent="0.25">
      <c r="E11" s="70"/>
      <c r="L11" s="74"/>
      <c r="Q11" s="71"/>
      <c r="R11" s="72"/>
      <c r="S11" s="72"/>
      <c r="T11" s="72"/>
    </row>
    <row r="12" spans="1:20" ht="54" customHeight="1" x14ac:dyDescent="0.25">
      <c r="E12" s="70"/>
      <c r="L12" s="74"/>
    </row>
    <row r="13" spans="1:20" ht="54" customHeight="1" x14ac:dyDescent="0.25">
      <c r="L13" s="77"/>
    </row>
    <row r="14" spans="1:20" ht="54" customHeight="1" x14ac:dyDescent="0.25"/>
    <row r="15" spans="1:20" ht="54" customHeight="1" x14ac:dyDescent="0.25"/>
    <row r="16" spans="1:20" ht="54" customHeight="1" x14ac:dyDescent="0.25"/>
    <row r="17" spans="14:14" ht="54" customHeight="1" x14ac:dyDescent="0.25">
      <c r="N17" s="71"/>
    </row>
    <row r="18" spans="14:14" ht="54" customHeight="1" x14ac:dyDescent="0.25"/>
    <row r="19" spans="14:14" ht="54" customHeight="1" x14ac:dyDescent="0.25"/>
    <row r="20" spans="14:14" ht="23.25" customHeight="1" x14ac:dyDescent="0.25"/>
    <row r="21" spans="14:14" ht="23.25" customHeight="1" x14ac:dyDescent="0.25"/>
    <row r="22" spans="14:14" ht="23.25" customHeight="1" x14ac:dyDescent="0.25"/>
    <row r="25" spans="14:14" ht="14.1" customHeight="1" x14ac:dyDescent="0.25"/>
  </sheetData>
  <sheetProtection formatCells="0" formatColumns="0" formatRows="0" insertColumns="0" insertRows="0" insertHyperlinks="0" deleteColumns="0" deleteRows="0" sort="0" autoFilter="0" pivotTables="0"/>
  <mergeCells count="2">
    <mergeCell ref="A2:P2"/>
    <mergeCell ref="A1:P1"/>
  </mergeCells>
  <printOptions horizontalCentered="1"/>
  <pageMargins left="0.19685039370078741" right="0.19685039370078741" top="0.39370078740157483" bottom="0.51181102362204722" header="0.31496062992125984" footer="0.31496062992125984"/>
  <pageSetup paperSize="5" scale="80" orientation="landscape" horizontalDpi="1200" verticalDpi="1200"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K26"/>
  <sheetViews>
    <sheetView workbookViewId="0">
      <selection activeCell="B5" sqref="B5:B14"/>
    </sheetView>
  </sheetViews>
  <sheetFormatPr baseColWidth="10" defaultColWidth="11.42578125" defaultRowHeight="15.75" x14ac:dyDescent="0.25"/>
  <cols>
    <col min="1" max="1" width="56" style="1" customWidth="1"/>
    <col min="2" max="6" width="23.7109375" style="1" customWidth="1"/>
    <col min="7" max="7" width="24.85546875" style="1" customWidth="1"/>
    <col min="8" max="9" width="23.7109375" style="1" customWidth="1"/>
    <col min="10" max="16384" width="11.42578125" style="1"/>
  </cols>
  <sheetData>
    <row r="2" spans="1:11" ht="47.25" x14ac:dyDescent="0.25">
      <c r="A2" s="9" t="s">
        <v>242</v>
      </c>
      <c r="B2" s="10" t="s">
        <v>243</v>
      </c>
      <c r="C2" s="10" t="s">
        <v>244</v>
      </c>
      <c r="D2" s="45" t="s">
        <v>245</v>
      </c>
      <c r="E2" s="10" t="s">
        <v>246</v>
      </c>
      <c r="F2" s="10" t="s">
        <v>247</v>
      </c>
      <c r="G2" s="10" t="s">
        <v>248</v>
      </c>
      <c r="H2" s="10" t="s">
        <v>249</v>
      </c>
      <c r="I2" s="10" t="s">
        <v>250</v>
      </c>
    </row>
    <row r="3" spans="1:11" x14ac:dyDescent="0.25">
      <c r="A3" s="2" t="s">
        <v>251</v>
      </c>
      <c r="B3" s="3">
        <f>19*8.5</f>
        <v>161.5</v>
      </c>
      <c r="C3" s="3">
        <v>161.5</v>
      </c>
      <c r="D3" s="3"/>
      <c r="E3" s="3">
        <f>+B3</f>
        <v>161.5</v>
      </c>
      <c r="F3" s="3">
        <f>+C3</f>
        <v>161.5</v>
      </c>
      <c r="G3" s="3">
        <f>14*8.5</f>
        <v>119</v>
      </c>
      <c r="H3" s="3">
        <f>14*8.5</f>
        <v>119</v>
      </c>
      <c r="I3" s="3">
        <f>+B3</f>
        <v>161.5</v>
      </c>
      <c r="K3" s="14"/>
    </row>
    <row r="4" spans="1:11" x14ac:dyDescent="0.25">
      <c r="A4" s="2" t="s">
        <v>252</v>
      </c>
      <c r="B4" s="3">
        <f>21*8.5</f>
        <v>178.5</v>
      </c>
      <c r="C4" s="3">
        <v>178.5</v>
      </c>
      <c r="D4" s="3"/>
      <c r="E4" s="3">
        <f>+B4</f>
        <v>178.5</v>
      </c>
      <c r="F4" s="3">
        <f>15*8.5</f>
        <v>127.5</v>
      </c>
      <c r="G4" s="3">
        <f>17*8.5</f>
        <v>144.5</v>
      </c>
      <c r="H4" s="3">
        <f>15*8.5</f>
        <v>127.5</v>
      </c>
      <c r="I4" s="3">
        <f>8.5*11</f>
        <v>93.5</v>
      </c>
      <c r="K4" s="14"/>
    </row>
    <row r="5" spans="1:11" x14ac:dyDescent="0.25">
      <c r="A5" s="2" t="s">
        <v>253</v>
      </c>
      <c r="B5" s="3">
        <f>20*8.5</f>
        <v>170</v>
      </c>
      <c r="C5" s="3">
        <f>8.5*12</f>
        <v>102</v>
      </c>
      <c r="D5" s="3"/>
      <c r="E5" s="3">
        <v>170</v>
      </c>
      <c r="F5" s="3">
        <f>8.5*10</f>
        <v>85</v>
      </c>
      <c r="G5" s="3"/>
      <c r="H5" s="3"/>
      <c r="I5" s="3"/>
      <c r="K5" s="14"/>
    </row>
    <row r="6" spans="1:11" x14ac:dyDescent="0.25">
      <c r="A6" s="2" t="s">
        <v>254</v>
      </c>
      <c r="B6" s="3">
        <v>178.5</v>
      </c>
      <c r="C6" s="3"/>
      <c r="D6" s="3"/>
      <c r="E6" s="3">
        <f t="shared" ref="E6:E14" si="0">+B6</f>
        <v>178.5</v>
      </c>
      <c r="F6" s="3">
        <f>+B6</f>
        <v>178.5</v>
      </c>
      <c r="G6" s="3"/>
      <c r="H6" s="3"/>
      <c r="I6" s="3"/>
      <c r="K6" s="14"/>
    </row>
    <row r="7" spans="1:11" x14ac:dyDescent="0.25">
      <c r="A7" s="2" t="s">
        <v>255</v>
      </c>
      <c r="B7" s="3">
        <v>170</v>
      </c>
      <c r="C7" s="3"/>
      <c r="D7" s="3"/>
      <c r="E7" s="3">
        <f t="shared" si="0"/>
        <v>170</v>
      </c>
      <c r="F7" s="3">
        <f t="shared" ref="F7:F14" si="1">+B7</f>
        <v>170</v>
      </c>
      <c r="G7" s="3"/>
      <c r="H7" s="3"/>
      <c r="I7" s="3"/>
      <c r="K7" s="14"/>
    </row>
    <row r="8" spans="1:11" x14ac:dyDescent="0.25">
      <c r="A8" s="2" t="s">
        <v>256</v>
      </c>
      <c r="B8" s="3">
        <v>178.5</v>
      </c>
      <c r="C8" s="3"/>
      <c r="D8" s="3"/>
      <c r="E8" s="3">
        <f t="shared" si="0"/>
        <v>178.5</v>
      </c>
      <c r="F8" s="3">
        <f t="shared" si="1"/>
        <v>178.5</v>
      </c>
      <c r="G8" s="3"/>
      <c r="H8" s="3"/>
      <c r="I8" s="3"/>
      <c r="K8" s="14"/>
    </row>
    <row r="9" spans="1:11" x14ac:dyDescent="0.25">
      <c r="A9" s="2" t="s">
        <v>257</v>
      </c>
      <c r="B9" s="3">
        <v>161.5</v>
      </c>
      <c r="C9" s="3"/>
      <c r="D9" s="3"/>
      <c r="E9" s="3">
        <f t="shared" si="0"/>
        <v>161.5</v>
      </c>
      <c r="F9" s="3">
        <f t="shared" si="1"/>
        <v>161.5</v>
      </c>
      <c r="G9" s="3"/>
      <c r="H9" s="3"/>
      <c r="I9" s="3"/>
      <c r="K9" s="14"/>
    </row>
    <row r="10" spans="1:11" x14ac:dyDescent="0.25">
      <c r="A10" s="2" t="s">
        <v>258</v>
      </c>
      <c r="B10" s="3">
        <v>187</v>
      </c>
      <c r="C10" s="3"/>
      <c r="D10" s="3"/>
      <c r="E10" s="3">
        <f t="shared" si="0"/>
        <v>187</v>
      </c>
      <c r="F10" s="3">
        <f t="shared" si="1"/>
        <v>187</v>
      </c>
      <c r="G10" s="3"/>
      <c r="H10" s="3"/>
      <c r="I10" s="3"/>
      <c r="K10" s="14"/>
    </row>
    <row r="11" spans="1:11" x14ac:dyDescent="0.25">
      <c r="A11" s="2" t="s">
        <v>259</v>
      </c>
      <c r="B11" s="3">
        <v>187</v>
      </c>
      <c r="C11" s="3"/>
      <c r="D11" s="3"/>
      <c r="E11" s="3">
        <f t="shared" si="0"/>
        <v>187</v>
      </c>
      <c r="F11" s="3">
        <f t="shared" si="1"/>
        <v>187</v>
      </c>
      <c r="G11" s="3"/>
      <c r="H11" s="3"/>
      <c r="I11" s="3"/>
      <c r="K11" s="14"/>
    </row>
    <row r="12" spans="1:11" x14ac:dyDescent="0.25">
      <c r="A12" s="2" t="s">
        <v>260</v>
      </c>
      <c r="B12" s="3">
        <v>170</v>
      </c>
      <c r="C12" s="3"/>
      <c r="D12" s="3"/>
      <c r="E12" s="3">
        <f t="shared" si="0"/>
        <v>170</v>
      </c>
      <c r="F12" s="3">
        <f t="shared" si="1"/>
        <v>170</v>
      </c>
      <c r="G12" s="3"/>
      <c r="H12" s="3"/>
      <c r="I12" s="3"/>
      <c r="K12" s="14"/>
    </row>
    <row r="13" spans="1:11" x14ac:dyDescent="0.25">
      <c r="A13" s="2" t="s">
        <v>261</v>
      </c>
      <c r="B13" s="3">
        <v>170</v>
      </c>
      <c r="C13" s="3"/>
      <c r="D13" s="3"/>
      <c r="E13" s="3">
        <f t="shared" si="0"/>
        <v>170</v>
      </c>
      <c r="F13" s="3">
        <f t="shared" si="1"/>
        <v>170</v>
      </c>
      <c r="G13" s="3"/>
      <c r="H13" s="3"/>
      <c r="I13" s="3"/>
      <c r="K13" s="14"/>
    </row>
    <row r="14" spans="1:11" x14ac:dyDescent="0.25">
      <c r="A14" s="2" t="s">
        <v>262</v>
      </c>
      <c r="B14" s="3">
        <v>178.5</v>
      </c>
      <c r="C14" s="3"/>
      <c r="D14" s="3"/>
      <c r="E14" s="3">
        <f t="shared" si="0"/>
        <v>178.5</v>
      </c>
      <c r="F14" s="3">
        <f t="shared" si="1"/>
        <v>178.5</v>
      </c>
      <c r="G14" s="3"/>
      <c r="H14" s="3"/>
      <c r="I14" s="3"/>
      <c r="K14" s="14"/>
    </row>
    <row r="15" spans="1:11" x14ac:dyDescent="0.25">
      <c r="A15" s="4" t="s">
        <v>263</v>
      </c>
      <c r="B15" s="5">
        <f>SUM(B3:B14)</f>
        <v>2091</v>
      </c>
      <c r="C15" s="5">
        <f>SUM(C3:C14)</f>
        <v>442</v>
      </c>
      <c r="D15" s="5"/>
      <c r="E15" s="5">
        <f>SUM(E3:E14)</f>
        <v>2091</v>
      </c>
      <c r="F15" s="5">
        <f>SUM(F3:F14)</f>
        <v>1955</v>
      </c>
      <c r="G15" s="5">
        <f>SUM(G3:G14)</f>
        <v>263.5</v>
      </c>
      <c r="H15" s="5">
        <f>SUM(H3:H14)</f>
        <v>246.5</v>
      </c>
      <c r="I15" s="5">
        <f>SUM(I3:I14)</f>
        <v>255</v>
      </c>
      <c r="K15" s="14"/>
    </row>
    <row r="16" spans="1:11" x14ac:dyDescent="0.25">
      <c r="A16" s="2" t="s">
        <v>264</v>
      </c>
      <c r="B16" s="13">
        <f>15*8</f>
        <v>120</v>
      </c>
      <c r="C16" s="13">
        <v>0</v>
      </c>
      <c r="D16" s="13"/>
      <c r="E16" s="13">
        <v>0</v>
      </c>
      <c r="F16" s="13">
        <v>0</v>
      </c>
      <c r="G16" s="13">
        <v>0</v>
      </c>
      <c r="H16" s="13">
        <v>0</v>
      </c>
      <c r="I16" s="13">
        <v>0</v>
      </c>
    </row>
    <row r="17" spans="1:11" x14ac:dyDescent="0.25">
      <c r="A17" s="2" t="s">
        <v>265</v>
      </c>
      <c r="B17" s="2">
        <f>8.5*4</f>
        <v>34</v>
      </c>
      <c r="C17" s="13">
        <v>0</v>
      </c>
      <c r="D17" s="2"/>
      <c r="E17" s="2">
        <f>8.5*4</f>
        <v>34</v>
      </c>
      <c r="F17" s="2">
        <f>8.5*4</f>
        <v>34</v>
      </c>
      <c r="G17" s="2">
        <f>8.5*4</f>
        <v>34</v>
      </c>
      <c r="H17" s="2">
        <f>8.5*4</f>
        <v>34</v>
      </c>
      <c r="I17" s="2">
        <f>8.5*4</f>
        <v>34</v>
      </c>
    </row>
    <row r="18" spans="1:11" x14ac:dyDescent="0.25">
      <c r="A18" s="2" t="s">
        <v>266</v>
      </c>
      <c r="B18" s="13">
        <f>210.5/4</f>
        <v>52.625</v>
      </c>
      <c r="C18" s="13">
        <v>0</v>
      </c>
      <c r="D18" s="13"/>
      <c r="E18" s="13">
        <v>0</v>
      </c>
      <c r="F18" s="13">
        <v>0</v>
      </c>
      <c r="G18" s="13">
        <v>0</v>
      </c>
      <c r="H18" s="13">
        <v>0</v>
      </c>
      <c r="I18" s="13">
        <v>0</v>
      </c>
    </row>
    <row r="19" spans="1:11" x14ac:dyDescent="0.25">
      <c r="A19" s="2" t="s">
        <v>267</v>
      </c>
      <c r="B19" s="2">
        <f>2*12</f>
        <v>24</v>
      </c>
      <c r="C19" s="2">
        <f>2*3</f>
        <v>6</v>
      </c>
      <c r="D19" s="2"/>
      <c r="E19" s="2">
        <f>2*12</f>
        <v>24</v>
      </c>
      <c r="F19" s="2">
        <f>2*12</f>
        <v>24</v>
      </c>
      <c r="G19" s="2">
        <f>2*2</f>
        <v>4</v>
      </c>
      <c r="H19" s="2">
        <f>2*2</f>
        <v>4</v>
      </c>
      <c r="I19" s="2">
        <f>2*12</f>
        <v>24</v>
      </c>
    </row>
    <row r="20" spans="1:11" x14ac:dyDescent="0.25">
      <c r="A20" s="2" t="s">
        <v>268</v>
      </c>
      <c r="B20" s="2">
        <f>3*(4*12)</f>
        <v>144</v>
      </c>
      <c r="C20" s="2">
        <f>3*(4*3)</f>
        <v>36</v>
      </c>
      <c r="D20" s="2"/>
      <c r="E20" s="13">
        <v>0</v>
      </c>
      <c r="F20" s="13">
        <v>0</v>
      </c>
      <c r="G20" s="13">
        <v>0</v>
      </c>
      <c r="H20" s="13">
        <v>0</v>
      </c>
      <c r="I20" s="13">
        <v>0</v>
      </c>
    </row>
    <row r="21" spans="1:11" x14ac:dyDescent="0.25">
      <c r="A21" s="4" t="s">
        <v>269</v>
      </c>
      <c r="B21" s="5">
        <f>SUM(B16:B20)</f>
        <v>374.625</v>
      </c>
      <c r="C21" s="5">
        <f>SUM(C16:C20)</f>
        <v>42</v>
      </c>
      <c r="D21" s="5"/>
      <c r="E21" s="5">
        <f>SUM(E16:E20)</f>
        <v>58</v>
      </c>
      <c r="F21" s="5">
        <f>SUM(F16:F20)</f>
        <v>58</v>
      </c>
      <c r="G21" s="5">
        <f>SUM(G16:G20)</f>
        <v>38</v>
      </c>
      <c r="H21" s="5">
        <f>SUM(H16:H20)</f>
        <v>38</v>
      </c>
      <c r="I21" s="5">
        <f>SUM(I16:I20)</f>
        <v>58</v>
      </c>
    </row>
    <row r="22" spans="1:11" x14ac:dyDescent="0.25">
      <c r="A22" s="4" t="s">
        <v>270</v>
      </c>
      <c r="B22" s="4">
        <v>2</v>
      </c>
      <c r="C22" s="4">
        <v>1</v>
      </c>
      <c r="D22" s="4"/>
      <c r="E22" s="4">
        <v>1</v>
      </c>
      <c r="F22" s="4">
        <v>1</v>
      </c>
      <c r="G22" s="4">
        <v>1</v>
      </c>
      <c r="H22" s="4">
        <v>1</v>
      </c>
      <c r="I22" s="4">
        <v>1</v>
      </c>
    </row>
    <row r="23" spans="1:11" x14ac:dyDescent="0.25">
      <c r="A23" s="6" t="s">
        <v>271</v>
      </c>
      <c r="B23" s="7">
        <f>+(B15-B21)*B22</f>
        <v>3432.75</v>
      </c>
      <c r="C23" s="7">
        <f>+(C15-C21)*C22</f>
        <v>400</v>
      </c>
      <c r="D23" s="7" t="e">
        <f>+#REF!+#REF!</f>
        <v>#REF!</v>
      </c>
      <c r="E23" s="7">
        <f>+(E15-E21)*E22</f>
        <v>2033</v>
      </c>
      <c r="F23" s="7">
        <f>+(F15-F21)*F22</f>
        <v>1897</v>
      </c>
      <c r="G23" s="7">
        <f>+(G15-G21)*G22</f>
        <v>225.5</v>
      </c>
      <c r="H23" s="7">
        <f>+(H15-H21)*H22</f>
        <v>208.5</v>
      </c>
      <c r="I23" s="7">
        <f>+(I15-I21)*I22</f>
        <v>197</v>
      </c>
      <c r="J23" s="8" t="e">
        <f>SUM(B23:I23)</f>
        <v>#REF!</v>
      </c>
      <c r="K23" s="46" t="s">
        <v>272</v>
      </c>
    </row>
    <row r="24" spans="1:11" x14ac:dyDescent="0.25">
      <c r="J24" s="1">
        <f>49*2*8.5</f>
        <v>833</v>
      </c>
      <c r="K24" s="1" t="s">
        <v>273</v>
      </c>
    </row>
    <row r="25" spans="1:11" x14ac:dyDescent="0.25">
      <c r="D25" s="1" t="s">
        <v>274</v>
      </c>
      <c r="E25" s="1" t="s">
        <v>275</v>
      </c>
      <c r="F25" s="1" t="s">
        <v>276</v>
      </c>
      <c r="G25" s="1" t="s">
        <v>277</v>
      </c>
      <c r="H25" s="1" t="s">
        <v>278</v>
      </c>
      <c r="I25" s="1" t="s">
        <v>279</v>
      </c>
      <c r="J25" s="8" t="e">
        <f>+J23-J24</f>
        <v>#REF!</v>
      </c>
    </row>
    <row r="26" spans="1:11" x14ac:dyDescent="0.25">
      <c r="B26" s="1">
        <f>+B23/B22</f>
        <v>1716.375</v>
      </c>
    </row>
  </sheetData>
  <sheetProtection formatCells="0" formatColumns="0" formatRows="0" insertColumns="0" insertRows="0" insertHyperlinks="0" deleteColumns="0" deleteRows="0" sort="0" autoFilter="0" pivotTables="0"/>
  <pageMargins left="0.7" right="0.7" top="0.75" bottom="0.75" header="0.3" footer="0.3"/>
  <pageSetup orientation="portrait" verticalDpi="599"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8"/>
  <sheetViews>
    <sheetView view="pageBreakPreview" zoomScale="90" zoomScaleNormal="80" zoomScaleSheetLayoutView="90" zoomScalePageLayoutView="80" workbookViewId="0">
      <pane ySplit="3" topLeftCell="A4" activePane="bottomLeft" state="frozen"/>
      <selection pane="bottomLeft" activeCell="E10" sqref="E10"/>
    </sheetView>
  </sheetViews>
  <sheetFormatPr baseColWidth="10" defaultColWidth="11.42578125" defaultRowHeight="15" x14ac:dyDescent="0.25"/>
  <cols>
    <col min="1" max="2" width="46.42578125" style="17" customWidth="1"/>
    <col min="3" max="3" width="19.42578125" style="17" customWidth="1"/>
    <col min="4" max="4" width="16.42578125" style="17" customWidth="1"/>
    <col min="5" max="5" width="22.85546875" style="18" customWidth="1"/>
    <col min="6" max="6" width="28.7109375" style="20" customWidth="1"/>
    <col min="7" max="16384" width="11.42578125" style="17"/>
  </cols>
  <sheetData>
    <row r="1" spans="1:6" ht="23.25" x14ac:dyDescent="0.25">
      <c r="A1" s="155" t="s">
        <v>280</v>
      </c>
      <c r="B1" s="155"/>
      <c r="C1" s="155"/>
      <c r="D1" s="155"/>
      <c r="E1" s="155"/>
      <c r="F1" s="155"/>
    </row>
    <row r="3" spans="1:6" ht="50.1" customHeight="1" x14ac:dyDescent="0.25">
      <c r="A3" s="22" t="s">
        <v>281</v>
      </c>
      <c r="B3" s="22" t="s">
        <v>282</v>
      </c>
      <c r="C3" s="22" t="s">
        <v>283</v>
      </c>
      <c r="D3" s="22" t="s">
        <v>284</v>
      </c>
      <c r="E3" s="23" t="s">
        <v>285</v>
      </c>
      <c r="F3" s="23" t="s">
        <v>286</v>
      </c>
    </row>
    <row r="4" spans="1:6" ht="50.1" customHeight="1" x14ac:dyDescent="0.25">
      <c r="A4" s="12" t="s">
        <v>287</v>
      </c>
      <c r="B4" s="12" t="s">
        <v>288</v>
      </c>
      <c r="C4" s="12" t="s">
        <v>289</v>
      </c>
      <c r="D4" s="12" t="s">
        <v>290</v>
      </c>
      <c r="E4" s="15" t="s">
        <v>291</v>
      </c>
      <c r="F4" s="21"/>
    </row>
    <row r="5" spans="1:6" ht="61.5" customHeight="1" x14ac:dyDescent="0.25">
      <c r="A5" s="12" t="s">
        <v>292</v>
      </c>
      <c r="B5" s="12" t="s">
        <v>288</v>
      </c>
      <c r="C5" s="12" t="s">
        <v>289</v>
      </c>
      <c r="D5" s="15" t="s">
        <v>293</v>
      </c>
      <c r="E5" s="15">
        <v>42050</v>
      </c>
      <c r="F5" s="21"/>
    </row>
    <row r="6" spans="1:6" ht="80.25" customHeight="1" x14ac:dyDescent="0.25">
      <c r="A6" s="11" t="s">
        <v>294</v>
      </c>
      <c r="B6" s="11" t="s">
        <v>295</v>
      </c>
      <c r="C6" s="11" t="s">
        <v>296</v>
      </c>
      <c r="D6" s="11" t="s">
        <v>297</v>
      </c>
      <c r="E6" s="16">
        <v>42063</v>
      </c>
      <c r="F6" s="21" t="s">
        <v>298</v>
      </c>
    </row>
    <row r="7" spans="1:6" ht="50.1" customHeight="1" x14ac:dyDescent="0.25">
      <c r="A7" s="11" t="s">
        <v>299</v>
      </c>
      <c r="B7" s="11" t="s">
        <v>300</v>
      </c>
      <c r="C7" s="11" t="s">
        <v>296</v>
      </c>
      <c r="D7" s="11" t="s">
        <v>301</v>
      </c>
      <c r="E7" s="16" t="s">
        <v>302</v>
      </c>
      <c r="F7" s="21"/>
    </row>
    <row r="8" spans="1:6" ht="50.1" customHeight="1" x14ac:dyDescent="0.25">
      <c r="A8" s="11" t="s">
        <v>303</v>
      </c>
      <c r="B8" s="11" t="s">
        <v>304</v>
      </c>
      <c r="C8" s="11" t="s">
        <v>296</v>
      </c>
      <c r="D8" s="11" t="s">
        <v>297</v>
      </c>
      <c r="E8" s="16">
        <v>42063</v>
      </c>
      <c r="F8" s="21" t="s">
        <v>298</v>
      </c>
    </row>
    <row r="9" spans="1:6" ht="50.1" customHeight="1" x14ac:dyDescent="0.25">
      <c r="A9" s="11" t="s">
        <v>305</v>
      </c>
      <c r="B9" s="11" t="s">
        <v>306</v>
      </c>
      <c r="C9" s="11" t="s">
        <v>296</v>
      </c>
      <c r="D9" s="11" t="s">
        <v>297</v>
      </c>
      <c r="E9" s="16">
        <v>42034</v>
      </c>
      <c r="F9" s="21"/>
    </row>
    <row r="10" spans="1:6" ht="77.25" customHeight="1" x14ac:dyDescent="0.25">
      <c r="A10" s="11" t="s">
        <v>307</v>
      </c>
      <c r="B10" s="11" t="s">
        <v>308</v>
      </c>
      <c r="C10" s="11" t="s">
        <v>296</v>
      </c>
      <c r="D10" s="11" t="s">
        <v>309</v>
      </c>
      <c r="E10" s="16" t="s">
        <v>310</v>
      </c>
      <c r="F10" s="21"/>
    </row>
    <row r="11" spans="1:6" ht="50.1" customHeight="1" x14ac:dyDescent="0.25">
      <c r="A11" s="11" t="s">
        <v>311</v>
      </c>
      <c r="B11" s="11" t="s">
        <v>312</v>
      </c>
      <c r="C11" s="11" t="s">
        <v>296</v>
      </c>
      <c r="D11" s="11" t="s">
        <v>297</v>
      </c>
      <c r="E11" s="16">
        <v>42063</v>
      </c>
      <c r="F11" s="21" t="s">
        <v>298</v>
      </c>
    </row>
    <row r="12" spans="1:6" ht="50.1" customHeight="1" x14ac:dyDescent="0.25">
      <c r="A12" s="11" t="s">
        <v>313</v>
      </c>
      <c r="B12" s="11" t="s">
        <v>314</v>
      </c>
      <c r="C12" s="11" t="s">
        <v>296</v>
      </c>
      <c r="D12" s="11" t="s">
        <v>315</v>
      </c>
      <c r="E12" s="16" t="s">
        <v>316</v>
      </c>
      <c r="F12" s="21" t="s">
        <v>317</v>
      </c>
    </row>
    <row r="13" spans="1:6" ht="50.1" customHeight="1" x14ac:dyDescent="0.25">
      <c r="A13" s="11" t="s">
        <v>318</v>
      </c>
      <c r="B13" s="11" t="s">
        <v>314</v>
      </c>
      <c r="C13" s="11" t="s">
        <v>296</v>
      </c>
      <c r="D13" s="11" t="s">
        <v>301</v>
      </c>
      <c r="E13" s="16" t="s">
        <v>319</v>
      </c>
      <c r="F13" s="21" t="s">
        <v>317</v>
      </c>
    </row>
    <row r="14" spans="1:6" ht="50.1" customHeight="1" x14ac:dyDescent="0.25">
      <c r="A14" s="11" t="s">
        <v>320</v>
      </c>
      <c r="B14" s="11" t="s">
        <v>321</v>
      </c>
      <c r="C14" s="11" t="s">
        <v>296</v>
      </c>
      <c r="D14" s="11" t="s">
        <v>322</v>
      </c>
      <c r="E14" s="16" t="s">
        <v>323</v>
      </c>
      <c r="F14" s="21"/>
    </row>
    <row r="15" spans="1:6" ht="74.25" customHeight="1" x14ac:dyDescent="0.25">
      <c r="A15" s="11" t="s">
        <v>324</v>
      </c>
      <c r="B15" s="11" t="s">
        <v>325</v>
      </c>
      <c r="C15" s="11" t="s">
        <v>296</v>
      </c>
      <c r="D15" s="11" t="s">
        <v>290</v>
      </c>
      <c r="E15" s="11" t="s">
        <v>326</v>
      </c>
      <c r="F15" s="21"/>
    </row>
    <row r="16" spans="1:6" ht="50.1" customHeight="1" x14ac:dyDescent="0.25">
      <c r="A16" s="11" t="s">
        <v>327</v>
      </c>
      <c r="B16" s="11" t="s">
        <v>328</v>
      </c>
      <c r="C16" s="11" t="s">
        <v>296</v>
      </c>
      <c r="D16" s="11" t="s">
        <v>329</v>
      </c>
      <c r="E16" s="16">
        <v>42081</v>
      </c>
      <c r="F16" s="21"/>
    </row>
    <row r="17" spans="1:6" ht="69.75" customHeight="1" x14ac:dyDescent="0.25">
      <c r="A17" s="11" t="s">
        <v>330</v>
      </c>
      <c r="B17" s="11" t="s">
        <v>331</v>
      </c>
      <c r="C17" s="11" t="s">
        <v>296</v>
      </c>
      <c r="D17" s="11" t="s">
        <v>290</v>
      </c>
      <c r="E17" s="11" t="s">
        <v>332</v>
      </c>
      <c r="F17" s="21"/>
    </row>
    <row r="18" spans="1:6" ht="50.1" customHeight="1" x14ac:dyDescent="0.25">
      <c r="A18" s="11" t="s">
        <v>333</v>
      </c>
      <c r="B18" s="11" t="s">
        <v>314</v>
      </c>
      <c r="C18" s="11" t="s">
        <v>296</v>
      </c>
      <c r="D18" s="11" t="s">
        <v>332</v>
      </c>
      <c r="E18" s="16" t="s">
        <v>334</v>
      </c>
      <c r="F18" s="19" t="s">
        <v>317</v>
      </c>
    </row>
    <row r="19" spans="1:6" ht="50.1" customHeight="1" x14ac:dyDescent="0.25">
      <c r="A19" s="11" t="s">
        <v>335</v>
      </c>
      <c r="B19" s="11" t="s">
        <v>336</v>
      </c>
      <c r="C19" s="11" t="s">
        <v>296</v>
      </c>
      <c r="D19" s="11" t="s">
        <v>297</v>
      </c>
      <c r="E19" s="16">
        <v>42369</v>
      </c>
      <c r="F19" s="19"/>
    </row>
    <row r="20" spans="1:6" ht="59.25" customHeight="1" x14ac:dyDescent="0.25">
      <c r="A20" s="11" t="s">
        <v>337</v>
      </c>
      <c r="B20" s="11" t="s">
        <v>338</v>
      </c>
      <c r="C20" s="11" t="s">
        <v>296</v>
      </c>
      <c r="D20" s="11" t="s">
        <v>339</v>
      </c>
      <c r="E20" s="16" t="s">
        <v>340</v>
      </c>
      <c r="F20" s="19"/>
    </row>
    <row r="21" spans="1:6" x14ac:dyDescent="0.25">
      <c r="A21" s="24"/>
    </row>
    <row r="22" spans="1:6" x14ac:dyDescent="0.25">
      <c r="A22" s="24"/>
    </row>
    <row r="23" spans="1:6" x14ac:dyDescent="0.25">
      <c r="A23" s="24"/>
    </row>
    <row r="24" spans="1:6" x14ac:dyDescent="0.25">
      <c r="A24" s="24"/>
    </row>
    <row r="25" spans="1:6" x14ac:dyDescent="0.25">
      <c r="A25" s="24"/>
    </row>
    <row r="26" spans="1:6" x14ac:dyDescent="0.25">
      <c r="A26" s="24"/>
    </row>
    <row r="27" spans="1:6" x14ac:dyDescent="0.25">
      <c r="A27" s="24"/>
    </row>
    <row r="28" spans="1:6" x14ac:dyDescent="0.25">
      <c r="A28" s="24"/>
    </row>
  </sheetData>
  <mergeCells count="1">
    <mergeCell ref="A1:F1"/>
  </mergeCells>
  <phoneticPr fontId="42" type="noConversion"/>
  <printOptions horizontalCentered="1"/>
  <pageMargins left="0.19685039370078741" right="0.19685039370078741" top="0.39370078740157483" bottom="0.39370078740157483" header="0.31496062992125984" footer="0.31496062992125984"/>
  <pageSetup scale="5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acionADR" ma:contentTypeID="0x010100F2F50D381E3E70449B0BC452F02F3D300058E3D2C2E12C734ABE2570F7986FA96F" ma:contentTypeVersion="8" ma:contentTypeDescription="" ma:contentTypeScope="" ma:versionID="27d3c412a5156d4209d56b3ef31c4f27">
  <xsd:schema xmlns:xsd="http://www.w3.org/2001/XMLSchema" xmlns:xs="http://www.w3.org/2001/XMLSchema" xmlns:p="http://schemas.microsoft.com/office/2006/metadata/properties" xmlns:ns2="9714ea42-2861-4926-874d-496a42cd6e58" xmlns:ns3="a5edb944-702a-422f-a9f0-dff332e0298c" targetNamespace="http://schemas.microsoft.com/office/2006/metadata/properties" ma:root="true" ma:fieldsID="96f6ea28d536c00d248307b5f2e2acc0" ns2:_="" ns3:_="">
    <xsd:import namespace="9714ea42-2861-4926-874d-496a42cd6e58"/>
    <xsd:import namespace="a5edb944-702a-422f-a9f0-dff332e0298c"/>
    <xsd:element name="properties">
      <xsd:complexType>
        <xsd:sequence>
          <xsd:element name="documentManagement">
            <xsd:complexType>
              <xsd:all>
                <xsd:element ref="ns2:DocumentoPublicado" minOccurs="0"/>
                <xsd:element ref="ns2:MostrarEnPagina" minOccurs="0"/>
                <xsd:element ref="ns2:OrdenDoc" minOccurs="0"/>
                <xsd:element ref="ns3:Anexo" minOccurs="0"/>
                <xsd:element ref="ns3:clase" minOccurs="0"/>
                <xsd:element ref="ns2:ACAPITE"/>
                <xsd:element ref="ns2:Numero"/>
                <xsd:element ref="ns3:a_x00f1_o"/>
                <xsd:element ref="ns3:Anexo_x002d_2" minOccurs="0"/>
                <xsd:element ref="ns2:FechaNormograma"/>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14ea42-2861-4926-874d-496a42cd6e58" elementFormDefault="qualified">
    <xsd:import namespace="http://schemas.microsoft.com/office/2006/documentManagement/types"/>
    <xsd:import namespace="http://schemas.microsoft.com/office/infopath/2007/PartnerControls"/>
    <xsd:element name="DocumentoPublicado" ma:index="8" nillable="true" ma:displayName="DocumentoPublicado" ma:default="1" ma:internalName="DocumentoPublicado">
      <xsd:simpleType>
        <xsd:restriction base="dms:Boolean"/>
      </xsd:simpleType>
    </xsd:element>
    <xsd:element name="MostrarEnPagina" ma:index="9" nillable="true" ma:displayName="MostrarEnPagina" ma:format="Dropdown" ma:internalName="MostrarEnPagina">
      <xsd:simpleType>
        <xsd:union memberTypes="dms:Text">
          <xsd:simpleType>
            <xsd:restriction base="dms:Choice">
              <xsd:enumeration value="Informe de Control Interno"/>
              <xsd:enumeration value="Informe de Gestión"/>
              <xsd:enumeration value="Información Financiera"/>
              <xsd:enumeration value="Presupuesto"/>
              <xsd:enumeration value="Plan Estratégico Sectorial"/>
              <xsd:enumeration value="Plan Anticorrupción"/>
              <xsd:enumeration value="Plan de Acción"/>
              <xsd:enumeration value="Adquisiciones y Compras"/>
              <xsd:enumeration value="Metas e Indicadores de Gestión"/>
              <xsd:enumeration value="Sistema de Gestión Integrado"/>
              <xsd:enumeration value="Sección de Empleos"/>
              <xsd:enumeration value="Notificaciones por aviso"/>
              <xsd:enumeration value="Buzón Notificaciones Judiciales"/>
            </xsd:restriction>
          </xsd:simpleType>
        </xsd:union>
      </xsd:simpleType>
    </xsd:element>
    <xsd:element name="OrdenDoc" ma:index="10" nillable="true" ma:displayName="OrdenDoc" ma:decimals="0" ma:internalName="OrdenDoc" ma:percentage="FALSE">
      <xsd:simpleType>
        <xsd:restriction base="dms:Number"/>
      </xsd:simpleType>
    </xsd:element>
    <xsd:element name="ACAPITE" ma:index="13" ma:displayName="ACAPITE" ma:internalName="ACAPITE">
      <xsd:simpleType>
        <xsd:restriction base="dms:Note">
          <xsd:maxLength value="255"/>
        </xsd:restriction>
      </xsd:simpleType>
    </xsd:element>
    <xsd:element name="Numero" ma:index="14" ma:displayName="Numero" ma:internalName="Numero">
      <xsd:simpleType>
        <xsd:restriction base="dms:Text">
          <xsd:maxLength value="255"/>
        </xsd:restriction>
      </xsd:simpleType>
    </xsd:element>
    <xsd:element name="FechaNormograma" ma:index="17" ma:displayName="Fecha de publicación" ma:format="DateOnly" ma:internalName="FechaNormograma">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5edb944-702a-422f-a9f0-dff332e0298c" elementFormDefault="qualified">
    <xsd:import namespace="http://schemas.microsoft.com/office/2006/documentManagement/types"/>
    <xsd:import namespace="http://schemas.microsoft.com/office/infopath/2007/PartnerControls"/>
    <xsd:element name="Anexo" ma:index="11" nillable="true" ma:displayName="Anexo-1" ma:description="Documento anexo al informe" ma:format="Hyperlink" ma:internalName="Anexo">
      <xsd:complexType>
        <xsd:complexContent>
          <xsd:extension base="dms:URL">
            <xsd:sequence>
              <xsd:element name="Url" type="dms:ValidUrl" minOccurs="0" nillable="true"/>
              <xsd:element name="Description" type="xsd:string" nillable="true"/>
            </xsd:sequence>
          </xsd:extension>
        </xsd:complexContent>
      </xsd:complexType>
    </xsd:element>
    <xsd:element name="clase" ma:index="12" nillable="true" ma:displayName="clase" ma:default="Informe" ma:format="Dropdown" ma:internalName="clase">
      <xsd:simpleType>
        <xsd:restriction base="dms:Choice">
          <xsd:enumeration value="Informe"/>
          <xsd:enumeration value="Anexo"/>
          <xsd:enumeration value="Escriba la opción nº 3"/>
        </xsd:restriction>
      </xsd:simpleType>
    </xsd:element>
    <xsd:element name="a_x00f1_o" ma:index="15" ma:displayName="año" ma:internalName="a_x00f1_o">
      <xsd:simpleType>
        <xsd:restriction base="dms:Text">
          <xsd:maxLength value="4"/>
        </xsd:restriction>
      </xsd:simpleType>
    </xsd:element>
    <xsd:element name="Anexo_x002d_2" ma:index="16" nillable="true" ma:displayName="Anexo-2" ma:description="Documento anexo al informe" ma:format="Hyperlink" ma:internalName="Anexo_x002d_2">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lase xmlns="a5edb944-702a-422f-a9f0-dff332e0298c">Anexo</clase>
    <a_x00f1_o xmlns="a5edb944-702a-422f-a9f0-dff332e0298c">2019</a_x00f1_o>
    <Anexo_x002d_2 xmlns="a5edb944-702a-422f-a9f0-dff332e0298c">
      <Url>https://www.adr.gov.co/atencion-al-ciudadano/transparencia/control/Informescontrolinterno/Anexo%20N°%202%20-%20Seguimiento%20Mapa%20de%20Riesgos%20de%20Corrupción.xlsx</Url>
      <Description>https://www.adr.gov.co/atencion-al-ciudadano/transparencia/control/Informescontrolinterno/Anexo%20N%C2%B0%202%20-%20Seguimiento%20Mapa%20de%20Riesgos%20de%20Corrupci%C3%B3n.xlsx</Description>
    </Anexo_x002d_2>
    <Anexo xmlns="a5edb944-702a-422f-a9f0-dff332e0298c">
      <Url xsi:nil="true"/>
      <Description xsi:nil="true"/>
    </Anexo>
    <MostrarEnPagina xmlns="9714ea42-2861-4926-874d-496a42cd6e58">Informe de Control Interno</MostrarEnPagina>
    <ACAPITE xmlns="9714ea42-2861-4926-874d-496a42cd6e58">Anexo N° 1 - Seguimiento Plan Anticorrupción y de Atención al Ciudadano</ACAPITE>
    <DocumentoPublicado xmlns="9714ea42-2861-4926-874d-496a42cd6e58">false</DocumentoPublicado>
    <Numero xmlns="9714ea42-2861-4926-874d-496a42cd6e58">14</Numero>
    <FechaNormograma xmlns="9714ea42-2861-4926-874d-496a42cd6e58">2019-05-15T00:00:00+00:00</FechaNormograma>
    <OrdenDoc xmlns="9714ea42-2861-4926-874d-496a42cd6e58">14</OrdenDo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41404C0-3687-411F-A693-1EF268736FE4}"/>
</file>

<file path=customXml/itemProps2.xml><?xml version="1.0" encoding="utf-8"?>
<ds:datastoreItem xmlns:ds="http://schemas.openxmlformats.org/officeDocument/2006/customXml" ds:itemID="{FCDBD41A-27DE-455C-AAE1-9829F1A0C948}"/>
</file>

<file path=customXml/itemProps3.xml><?xml version="1.0" encoding="utf-8"?>
<ds:datastoreItem xmlns:ds="http://schemas.openxmlformats.org/officeDocument/2006/customXml" ds:itemID="{5F794437-70A3-491E-9D76-6BA7F18ED1AF}"/>
</file>

<file path=customXml/itemProps4.xml><?xml version="1.0" encoding="utf-8"?>
<ds:datastoreItem xmlns:ds="http://schemas.openxmlformats.org/officeDocument/2006/customXml" ds:itemID="{DAD47D09-5C01-4B30-8DCA-C91BF2852FE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14</vt:i4>
      </vt:variant>
    </vt:vector>
  </HeadingPairs>
  <TitlesOfParts>
    <vt:vector size="25" baseType="lpstr">
      <vt:lpstr>RESUMEN</vt:lpstr>
      <vt:lpstr>1. GESTIÓN RIESGO CORRUPCIÓN</vt:lpstr>
      <vt:lpstr>2. RACIONALIZACIÓN TRÁMITES.</vt:lpstr>
      <vt:lpstr>3. RENDICIÓN DE CUENTAS.</vt:lpstr>
      <vt:lpstr>4. ATENCIÓN CIUDADANO</vt:lpstr>
      <vt:lpstr>5. TRANSP Y ACCESO INFORMACIÓN</vt:lpstr>
      <vt:lpstr>6. OTRAS INICIATIVAS.</vt:lpstr>
      <vt:lpstr>Calculo H disponibles</vt:lpstr>
      <vt:lpstr>T Cumplimiento</vt:lpstr>
      <vt:lpstr>T Cumplimiento (2)</vt:lpstr>
      <vt:lpstr>T Aseguramiento</vt:lpstr>
      <vt:lpstr>'1. GESTIÓN RIESGO CORRUPCIÓN'!Área_de_impresión</vt:lpstr>
      <vt:lpstr>'2. RACIONALIZACIÓN TRÁMITES.'!Área_de_impresión</vt:lpstr>
      <vt:lpstr>'3. RENDICIÓN DE CUENTAS.'!Área_de_impresión</vt:lpstr>
      <vt:lpstr>'4. ATENCIÓN CIUDADANO'!Área_de_impresión</vt:lpstr>
      <vt:lpstr>'5. TRANSP Y ACCESO INFORMACIÓN'!Área_de_impresión</vt:lpstr>
      <vt:lpstr>'6. OTRAS INICIATIVAS.'!Área_de_impresión</vt:lpstr>
      <vt:lpstr>'T Cumplimiento'!Área_de_impresión</vt:lpstr>
      <vt:lpstr>'T Cumplimiento (2)'!Área_de_impresión</vt:lpstr>
      <vt:lpstr>'1. GESTIÓN RIESGO CORRUPCIÓN'!Títulos_a_imprimir</vt:lpstr>
      <vt:lpstr>'2. RACIONALIZACIÓN TRÁMITES.'!Títulos_a_imprimir</vt:lpstr>
      <vt:lpstr>'3. RENDICIÓN DE CUENTAS.'!Títulos_a_imprimir</vt:lpstr>
      <vt:lpstr>'4. ATENCIÓN CIUDADANO'!Títulos_a_imprimir</vt:lpstr>
      <vt:lpstr>'5. TRANSP Y ACCESO INFORMACIÓN'!Títulos_a_imprimir</vt:lpstr>
      <vt:lpstr>'6. OTRAS INICIATIVAS.'!Títulos_a_imprimir</vt:lpstr>
    </vt:vector>
  </TitlesOfParts>
  <Manager/>
  <Company>Institución Educativa María Auxiliadora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N° 1 - Seguimiento Plan Anticorrupción y de Atención al Ciudadano</dc:title>
  <dc:subject/>
  <dc:creator>IE-MAUXI</dc:creator>
  <cp:keywords/>
  <dc:description/>
  <cp:lastModifiedBy>Diana Milena Cubides Parada</cp:lastModifiedBy>
  <cp:revision/>
  <dcterms:created xsi:type="dcterms:W3CDTF">2011-06-02T20:05:36Z</dcterms:created>
  <dcterms:modified xsi:type="dcterms:W3CDTF">2019-05-15T20:33:52Z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0x010100F2F50D381E3E70449B0BC452F02F3D300058E3D2C2E12C734ABE2570F7986FA96F</vt:lpwstr>
  </property>
  <property fmtid="{D5CDD505-2E9C-101B-9397-08002B2CF9AE}" pid="3" name="_dlc_DocIdItemGuid">
    <vt:lpwstr>2fd42046-d5d3-4872-ab2c-d90fad3d19b4</vt:lpwstr>
  </property>
  <property fmtid="{D5CDD505-2E9C-101B-9397-08002B2CF9AE}" pid="4" name="Order">
    <vt:r8>2859200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ComplianceAssetId">
    <vt:lpwstr/>
  </property>
  <property fmtid="{D5CDD505-2E9C-101B-9397-08002B2CF9AE}" pid="9" name="SharedWithUsers">
    <vt:lpwstr/>
  </property>
</Properties>
</file>