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6.xml" ContentType="application/vnd.openxmlformats-officedocument.drawing+xml"/>
  <Override PartName="/xl/drawings/drawing5.xml" ContentType="application/vnd.openxmlformats-officedocument.drawing+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2.xml" ContentType="application/vnd.openxmlformats-officedocument.drawing+xml"/>
  <Override PartName="/xl/drawings/drawing4.xml" ContentType="application/vnd.openxmlformats-officedocument.drawing+xml"/>
  <Override PartName="/xl/drawings/drawing1.xml" ContentType="application/vnd.openxmlformats-officedocument.drawing+xml"/>
  <Override PartName="/xl/worksheets/sheet11.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drawings/drawing3.xml" ContentType="application/vnd.openxmlformats-officedocument.drawing+xml"/>
  <Override PartName="/xl/worksheets/sheet8.xml" ContentType="application/vnd.openxmlformats-officedocument.spreadsheetml.worksheet+xml"/>
  <Override PartName="/xl/worksheets/sheet10.xml" ContentType="application/vnd.openxmlformats-officedocument.spreadsheetml.workshee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726"/>
  <workbookPr showPivotChartFilter="1"/>
  <mc:AlternateContent xmlns:mc="http://schemas.openxmlformats.org/markup-compatibility/2006">
    <mc:Choice Requires="x15">
      <x15ac:absPath xmlns:x15ac="http://schemas.microsoft.com/office/spreadsheetml/2010/11/ac" url="C:\Users\hector.rodriguez\Desktop\"/>
    </mc:Choice>
  </mc:AlternateContent>
  <bookViews>
    <workbookView xWindow="0" yWindow="0" windowWidth="24000" windowHeight="9510" tabRatio="774"/>
  </bookViews>
  <sheets>
    <sheet name="RESUMEN" sheetId="27" r:id="rId1"/>
    <sheet name="RIESGO CORRUPCIÓN" sheetId="7" r:id="rId2"/>
    <sheet name="RENDICION DE CUENTAS" sheetId="28" r:id="rId3"/>
    <sheet name="RACIONALIZACIÓN TRÁMITES" sheetId="23" r:id="rId4"/>
    <sheet name="ATENCIÓN CIUDADANO" sheetId="24" r:id="rId5"/>
    <sheet name="TRANSPARENCIA" sheetId="25" r:id="rId6"/>
    <sheet name="ADICIONALES" sheetId="29" r:id="rId7"/>
    <sheet name="Calculo H disponibles" sheetId="8" state="hidden" r:id="rId8"/>
    <sheet name="T Cumplimiento" sheetId="18" state="hidden" r:id="rId9"/>
    <sheet name="T Cumplimiento (2)" sheetId="22" state="hidden" r:id="rId10"/>
    <sheet name="T Aseguramiento" sheetId="21" state="hidden" r:id="rId11"/>
  </sheets>
  <definedNames>
    <definedName name="_xlnm._FilterDatabase" localSheetId="1" hidden="1">'RIESGO CORRUPCIÓN'!$A$3:$N$15</definedName>
    <definedName name="_xlnm.Print_Area" localSheetId="6">ADICIONALES!$A$1:$J$6</definedName>
    <definedName name="_xlnm.Print_Area" localSheetId="4">'ATENCIÓN CIUDADANO'!$A$1:$K$20</definedName>
    <definedName name="_xlnm.Print_Area" localSheetId="3">'RACIONALIZACIÓN TRÁMITES'!$A$1:$J$7</definedName>
    <definedName name="_xlnm.Print_Area" localSheetId="2">'RENDICION DE CUENTAS'!$A$1:$K$19</definedName>
    <definedName name="_xlnm.Print_Area" localSheetId="1">'RIESGO CORRUPCIÓN'!$A$1:$J$14</definedName>
    <definedName name="_xlnm.Print_Area" localSheetId="8">'T Cumplimiento'!$A$1:$F$20</definedName>
    <definedName name="_xlnm.Print_Area" localSheetId="9">'T Cumplimiento (2)'!$A$1:$M$9</definedName>
    <definedName name="_xlnm.Print_Area" localSheetId="5">TRANSPARENCIA!$A$1:$J$17</definedName>
    <definedName name="_xlnm.Print_Titles" localSheetId="6">ADICIONALES!$1:$3</definedName>
    <definedName name="_xlnm.Print_Titles" localSheetId="4">'ATENCIÓN CIUDADANO'!$1:$3</definedName>
    <definedName name="_xlnm.Print_Titles" localSheetId="3">'RACIONALIZACIÓN TRÁMITES'!$1:$3</definedName>
    <definedName name="_xlnm.Print_Titles" localSheetId="2">'RENDICION DE CUENTAS'!$1:$3</definedName>
    <definedName name="_xlnm.Print_Titles" localSheetId="1">'RIESGO CORRUPCIÓN'!$1:$3</definedName>
    <definedName name="_xlnm.Print_Titles" localSheetId="5">TRANSPARENCIA!$1:$3</definedName>
  </definedNames>
  <calcPr calcId="171027"/>
</workbook>
</file>

<file path=xl/calcChain.xml><?xml version="1.0" encoding="utf-8"?>
<calcChain xmlns="http://schemas.openxmlformats.org/spreadsheetml/2006/main">
  <c r="H10" i="7" l="1"/>
  <c r="I21" i="24" l="1"/>
  <c r="H8" i="25" l="1"/>
  <c r="H14" i="7" l="1"/>
  <c r="H12" i="7"/>
  <c r="H15" i="7"/>
  <c r="H8" i="23" l="1"/>
  <c r="B2" i="27" l="1"/>
  <c r="H18" i="25" l="1"/>
  <c r="B6" i="27" s="1"/>
  <c r="B5" i="27"/>
  <c r="B4" i="27"/>
  <c r="I20" i="28"/>
  <c r="B3" i="27" s="1"/>
  <c r="H7" i="29" l="1"/>
  <c r="B7" i="27" s="1"/>
  <c r="C7" i="27" s="1"/>
  <c r="C6" i="27"/>
  <c r="C5" i="27"/>
  <c r="C4" i="27"/>
  <c r="C2" i="27"/>
  <c r="G6" i="21"/>
  <c r="I6" i="21" s="1"/>
  <c r="J6" i="21" s="1"/>
  <c r="G7" i="21"/>
  <c r="I7" i="21" s="1"/>
  <c r="J7" i="21" s="1"/>
  <c r="G10" i="21"/>
  <c r="I10" i="21"/>
  <c r="J10" i="21" s="1"/>
  <c r="G4" i="21"/>
  <c r="I4" i="21" s="1"/>
  <c r="J4" i="21" s="1"/>
  <c r="G5" i="21"/>
  <c r="I5" i="21" s="1"/>
  <c r="J5" i="21" s="1"/>
  <c r="G8" i="21"/>
  <c r="I8" i="21" s="1"/>
  <c r="J8" i="21" s="1"/>
  <c r="G9" i="21"/>
  <c r="I9" i="21"/>
  <c r="J9" i="21" s="1"/>
  <c r="G11" i="21"/>
  <c r="G3" i="21"/>
  <c r="I3" i="21"/>
  <c r="J3" i="21" s="1"/>
  <c r="I11" i="21"/>
  <c r="J11" i="21" s="1"/>
  <c r="J24" i="8"/>
  <c r="C20" i="8"/>
  <c r="C19" i="8"/>
  <c r="B18" i="8"/>
  <c r="H4" i="8"/>
  <c r="F4" i="8"/>
  <c r="G4" i="8"/>
  <c r="H3" i="8"/>
  <c r="G3" i="8"/>
  <c r="F7" i="8"/>
  <c r="F8" i="8"/>
  <c r="F9" i="8"/>
  <c r="F15" i="8" s="1"/>
  <c r="F10" i="8"/>
  <c r="F11" i="8"/>
  <c r="F12" i="8"/>
  <c r="F13" i="8"/>
  <c r="F14" i="8"/>
  <c r="F6" i="8"/>
  <c r="F5" i="8"/>
  <c r="F19" i="8"/>
  <c r="F21" i="8" s="1"/>
  <c r="F17" i="8"/>
  <c r="F3" i="8"/>
  <c r="B5" i="8"/>
  <c r="B4" i="8"/>
  <c r="B3" i="8"/>
  <c r="D23" i="8"/>
  <c r="E11" i="21"/>
  <c r="F11" i="21"/>
  <c r="E10" i="21"/>
  <c r="F10" i="21"/>
  <c r="E9" i="21"/>
  <c r="F9" i="21"/>
  <c r="E8" i="21"/>
  <c r="F8" i="21"/>
  <c r="E7" i="21"/>
  <c r="F7" i="21"/>
  <c r="E6" i="21"/>
  <c r="F6" i="21"/>
  <c r="E5" i="21"/>
  <c r="F5" i="21"/>
  <c r="E4" i="21"/>
  <c r="F4" i="21"/>
  <c r="F12" i="21" s="1"/>
  <c r="E3" i="21"/>
  <c r="F3" i="21"/>
  <c r="H19" i="8"/>
  <c r="G19" i="8"/>
  <c r="E19" i="8"/>
  <c r="I19" i="8"/>
  <c r="I4" i="8"/>
  <c r="I15" i="8" s="1"/>
  <c r="I23" i="8" s="1"/>
  <c r="C5" i="8"/>
  <c r="C15" i="8"/>
  <c r="C21" i="8"/>
  <c r="C23" i="8"/>
  <c r="I3" i="8"/>
  <c r="H17" i="8"/>
  <c r="H21" i="8"/>
  <c r="I17" i="8"/>
  <c r="I21" i="8"/>
  <c r="H15" i="8"/>
  <c r="H23" i="8" s="1"/>
  <c r="G17" i="8"/>
  <c r="G21" i="8" s="1"/>
  <c r="G23" i="8" s="1"/>
  <c r="E17" i="8"/>
  <c r="E21" i="8"/>
  <c r="E4" i="8"/>
  <c r="E6" i="8"/>
  <c r="E7" i="8"/>
  <c r="E8" i="8"/>
  <c r="E9" i="8"/>
  <c r="E10" i="8"/>
  <c r="E11" i="8"/>
  <c r="E12" i="8"/>
  <c r="E13" i="8"/>
  <c r="E14" i="8"/>
  <c r="E3" i="8"/>
  <c r="B20" i="8"/>
  <c r="B19" i="8"/>
  <c r="B17" i="8"/>
  <c r="B21" i="8" s="1"/>
  <c r="B23" i="8" s="1"/>
  <c r="B16" i="8"/>
  <c r="B15" i="8"/>
  <c r="G15" i="8"/>
  <c r="E15" i="8"/>
  <c r="E23" i="8" s="1"/>
  <c r="J23" i="8" l="1"/>
  <c r="J25" i="8" s="1"/>
  <c r="B26" i="8"/>
  <c r="B18" i="21"/>
  <c r="B27" i="21"/>
  <c r="B25" i="21"/>
  <c r="B17" i="21"/>
  <c r="B26" i="21"/>
  <c r="B20" i="21"/>
  <c r="B16" i="21"/>
  <c r="B24" i="21"/>
  <c r="F24" i="21" s="1"/>
  <c r="B19" i="21"/>
  <c r="B28" i="21"/>
  <c r="F23" i="8"/>
  <c r="J12" i="21"/>
  <c r="B8" i="27"/>
  <c r="C8" i="27" s="1"/>
  <c r="C3" i="27"/>
  <c r="D17" i="21" l="1"/>
  <c r="D25" i="21" s="1"/>
  <c r="E17" i="21"/>
  <c r="E25" i="21" s="1"/>
  <c r="C17" i="21"/>
  <c r="C25" i="21" s="1"/>
  <c r="G25" i="21" s="1"/>
  <c r="E20" i="21"/>
  <c r="E28" i="21" s="1"/>
  <c r="C20" i="21"/>
  <c r="C28" i="21" s="1"/>
  <c r="D20" i="21"/>
  <c r="D28" i="21" s="1"/>
  <c r="E16" i="21"/>
  <c r="E24" i="21" s="1"/>
  <c r="D16" i="21"/>
  <c r="D24" i="21" s="1"/>
  <c r="C16" i="21"/>
  <c r="C24" i="21" s="1"/>
  <c r="G24" i="21" s="1"/>
  <c r="E19" i="21"/>
  <c r="E27" i="21" s="1"/>
  <c r="D19" i="21"/>
  <c r="D27" i="21" s="1"/>
  <c r="C19" i="21"/>
  <c r="C27" i="21" s="1"/>
  <c r="D18" i="21"/>
  <c r="D26" i="21" s="1"/>
  <c r="H26" i="21" s="1"/>
  <c r="C18" i="21"/>
  <c r="C26" i="21" s="1"/>
  <c r="E18" i="21"/>
  <c r="E26" i="21" s="1"/>
</calcChain>
</file>

<file path=xl/comments1.xml><?xml version="1.0" encoding="utf-8"?>
<comments xmlns="http://schemas.openxmlformats.org/spreadsheetml/2006/main">
  <authors>
    <author>Angela Johanna Marquez Mora</author>
  </authors>
  <commentList>
    <comment ref="C2" authorId="0" shapeId="0">
      <text>
        <r>
          <rPr>
            <b/>
            <sz val="9"/>
            <color indexed="81"/>
            <rFont val="Tahoma"/>
            <family val="2"/>
          </rPr>
          <t>16-Mar (incluido)</t>
        </r>
      </text>
    </comment>
    <comment ref="F2" authorId="0" shapeId="0">
      <text>
        <r>
          <rPr>
            <b/>
            <sz val="9"/>
            <color indexed="81"/>
            <rFont val="Tahoma"/>
            <family val="2"/>
          </rPr>
          <t>21-feb (incluido)</t>
        </r>
      </text>
    </comment>
    <comment ref="G2" authorId="0" shapeId="0">
      <text>
        <r>
          <rPr>
            <b/>
            <sz val="9"/>
            <color indexed="81"/>
            <rFont val="Tahoma"/>
            <family val="2"/>
          </rPr>
          <t>23-Feb (incluido)</t>
        </r>
      </text>
    </comment>
    <comment ref="H2" authorId="0" shapeId="0">
      <text>
        <r>
          <rPr>
            <b/>
            <sz val="9"/>
            <color indexed="81"/>
            <rFont val="Tahoma"/>
            <family val="2"/>
          </rPr>
          <t>19-feb (incluido)</t>
        </r>
      </text>
    </comment>
    <comment ref="I2" authorId="0" shapeId="0">
      <text>
        <r>
          <rPr>
            <b/>
            <sz val="9"/>
            <color indexed="81"/>
            <rFont val="Tahoma"/>
            <family val="2"/>
          </rPr>
          <t>15-feb (incluido)</t>
        </r>
      </text>
    </comment>
  </commentList>
</comments>
</file>

<file path=xl/sharedStrings.xml><?xml version="1.0" encoding="utf-8"?>
<sst xmlns="http://schemas.openxmlformats.org/spreadsheetml/2006/main" count="687" uniqueCount="423">
  <si>
    <t>PROCESO</t>
  </si>
  <si>
    <t>N/A</t>
  </si>
  <si>
    <t>Cuenta Mensual Contraloría Distrital.</t>
  </si>
  <si>
    <t>Cuenta Anual Contraloría Distrital.</t>
  </si>
  <si>
    <t>ENERO</t>
  </si>
  <si>
    <t>FEBRERO</t>
  </si>
  <si>
    <t>MARZO</t>
  </si>
  <si>
    <t>ABRIL</t>
  </si>
  <si>
    <t>MAYO</t>
  </si>
  <si>
    <t>JUNIO</t>
  </si>
  <si>
    <t>JULIO</t>
  </si>
  <si>
    <t>AGOSTO</t>
  </si>
  <si>
    <t>SEPTIEMBRE</t>
  </si>
  <si>
    <t>OCTUBRE</t>
  </si>
  <si>
    <t>NOVIEMBRE</t>
  </si>
  <si>
    <t>DICIEMBRE</t>
  </si>
  <si>
    <t>vacaciones</t>
  </si>
  <si>
    <t>permisos dic</t>
  </si>
  <si>
    <t>MES</t>
  </si>
  <si>
    <t>TOTAL RECURSO HUMANO</t>
  </si>
  <si>
    <t>TIPO</t>
  </si>
  <si>
    <t>DESCRIPCION DEL TRABAJO</t>
  </si>
  <si>
    <t>CUMPLIMIENTO</t>
  </si>
  <si>
    <t>OTROS</t>
  </si>
  <si>
    <t>7mo dia habil siguiente al mes reportado</t>
  </si>
  <si>
    <t>CADA 4 MESES</t>
  </si>
  <si>
    <t>SEMESTRAL</t>
  </si>
  <si>
    <t>PERIODICIDAD</t>
  </si>
  <si>
    <t>31-ene
31-jul</t>
  </si>
  <si>
    <t>30-ene
30-abril
31-jul
31-oct</t>
  </si>
  <si>
    <t>ANUAL</t>
  </si>
  <si>
    <t>11vo dia habil siguiente del mes de febrero</t>
  </si>
  <si>
    <t>OBSERVACIONES</t>
  </si>
  <si>
    <t>Se reporta en cuenta anual.</t>
  </si>
  <si>
    <t>4 VECES AL AÑO</t>
  </si>
  <si>
    <t>15-feb
30-abr 
31-jul</t>
  </si>
  <si>
    <t>PLAZO PRESENTACIÓN INFORME</t>
  </si>
  <si>
    <t>3 VECES AL AÑO</t>
  </si>
  <si>
    <t>15-feb
31-jul</t>
  </si>
  <si>
    <t>31-may
30-sep</t>
  </si>
  <si>
    <t>2 VECES AL AÑO</t>
  </si>
  <si>
    <t>Enviar por correo electrónico y cargar en el portal.</t>
  </si>
  <si>
    <t>10-mar
10-jul
10-nov</t>
  </si>
  <si>
    <t>En cualquier momento y circunstancia</t>
  </si>
  <si>
    <t>Tercer viernes de marzo</t>
  </si>
  <si>
    <t>reuniones (2 horas x 1 reunion mensual) x funcionario</t>
  </si>
  <si>
    <t>capacitaciones (3 horas x 4 dias mensuales) x funcionario</t>
  </si>
  <si>
    <t>TOTAL HORAS HABILES ANUAL x funcionario</t>
  </si>
  <si>
    <t>TOTAL HORAS NO DISPONIBLES x funcionario</t>
  </si>
  <si>
    <t xml:space="preserve">TOTAL HH DISPONIBLES </t>
  </si>
  <si>
    <t>NORMATIVIDAD APLICABLE</t>
  </si>
  <si>
    <t>Resolución Reglamentaria 011 de la Contraloría de Bogotá D.C.</t>
  </si>
  <si>
    <t xml:space="preserve">Informe Ejecutivo Anual de Control Interno </t>
  </si>
  <si>
    <t>Dec. 1826 de 1994 art. 2
Directiva Presid. 1027 de 2007
Resolución Reglamentaria 011 de la Contraloría de Bogotá D.C.
Dec. 1083 de 2015 art. 2.2.21.2.2</t>
  </si>
  <si>
    <t xml:space="preserve">Informe de Atención PQR's </t>
  </si>
  <si>
    <t>Ley 1474 de 2011 art. 76</t>
  </si>
  <si>
    <t>Res. Reglamentaria 003 de 2014 art. 12</t>
  </si>
  <si>
    <t>Evaluación Institucional por Dependencias</t>
  </si>
  <si>
    <t>Ley 909 de 2004 art. 39</t>
  </si>
  <si>
    <t>Seguimiento Plan Anticorrupción</t>
  </si>
  <si>
    <t>Ley 1474 de 2011 art. 73
Decreto 2641 de 2012 art. 5</t>
  </si>
  <si>
    <t xml:space="preserve">Informe de Control Interno Contable </t>
  </si>
  <si>
    <t>Res. 148 de 2007 CGN art. 2
Res. 357 de 2008 CGN art. 5</t>
  </si>
  <si>
    <t xml:space="preserve">Informe Alcaldía: Causas que impactan los resultados </t>
  </si>
  <si>
    <t>Decreto  Distrital 370 de 2014</t>
  </si>
  <si>
    <t>Informe Alcaldía: Avance de implementación del SIG y Relación informes de OCI</t>
  </si>
  <si>
    <t>Ley 1474 de 2011 art. 9</t>
  </si>
  <si>
    <t xml:space="preserve">Informe Pormenorizado Control Interno y Seguimiento al Plan de Acción Institucional </t>
  </si>
  <si>
    <t>Resolucion 387 de 2014 TMSA art. 7</t>
  </si>
  <si>
    <t>Verificación Resolucion 387 de 2014 "Proceso de Terminación y liquidación de los contratos de alimentación del Sistema Transmilenio de la Fase II"</t>
  </si>
  <si>
    <t xml:space="preserve">Seguimiento Der. Autor Software </t>
  </si>
  <si>
    <t>Dir. Pres. N° 02 de 2002 art. 2
Circ. 07 de 2005 del CAGNMCI</t>
  </si>
  <si>
    <t xml:space="preserve">Capacitaciones realizadas a la alta dirección y a los líderes de los procesos en la Metodología vigente de Gestión de Riesgo de TRANSMILENIO S.A. </t>
  </si>
  <si>
    <t>MECI 2014</t>
  </si>
  <si>
    <t xml:space="preserve">Seguimiento a las Funciones del Comité de Conciliación </t>
  </si>
  <si>
    <t>Decreto 1716 de 2009 art. 26</t>
  </si>
  <si>
    <t>Decreto 106 de 2015 art. 18, 24 y 30</t>
  </si>
  <si>
    <t>TRIMESTRAL/ SEMESTRAL</t>
  </si>
  <si>
    <t>Seguimiento Plan de Mejoramiento Archivistico</t>
  </si>
  <si>
    <t>Seguimiento a Planes de Mejoramiento (Contraloría de Bogotá)</t>
  </si>
  <si>
    <t xml:space="preserve">Informe Alcaldía: Mapa de riesgos </t>
  </si>
  <si>
    <t>HORAS DISPONIBLES POR PROFESIONAL ENCARGADO (1)</t>
  </si>
  <si>
    <t>HORAS DISPONIBLES POR PROFESIONALES UNIVERSITARIOS (2)</t>
  </si>
  <si>
    <t>HORAS DISPONIBLES CONTRATISTA ABOGADO</t>
  </si>
  <si>
    <t>HORAS DISPONIBLES CONTRATISTA CONTADOR Z</t>
  </si>
  <si>
    <t>HORAS DISPONIBLES CONTRATISTA CONTADOR Y</t>
  </si>
  <si>
    <t>LISTADO DE INFORMES DE CUMPLIMIENTO OCI</t>
  </si>
  <si>
    <t>N° SUBPROCESOS</t>
  </si>
  <si>
    <t>N° auditores</t>
  </si>
  <si>
    <t>N° Subprocesos auditados</t>
  </si>
  <si>
    <t>Seguimiento a Planes de Mejoramiento (Procesos).</t>
  </si>
  <si>
    <t>Gestión de Servicios Logísticos.</t>
  </si>
  <si>
    <t>Evaluación y Gestión del Modelo de Operación del SITP.</t>
  </si>
  <si>
    <t>Gestion de TICs</t>
  </si>
  <si>
    <t>Gestion de Mercadeo</t>
  </si>
  <si>
    <t>HISTORICO DURACION TRABAJOS DE ASEGURAMIENTO 2015</t>
  </si>
  <si>
    <t>Gestión Jurídica y Contractual</t>
  </si>
  <si>
    <t>Desarrollo Estrategico y Sistema de Administracion de Riesgos</t>
  </si>
  <si>
    <t>Gestión del Talento Humano</t>
  </si>
  <si>
    <t>Misional</t>
  </si>
  <si>
    <t>N° dias x N° auditores</t>
  </si>
  <si>
    <t>N° dias x subproceso</t>
  </si>
  <si>
    <t>Promedio dia x subproceso x auditor</t>
  </si>
  <si>
    <t>DURACIÓN EN DIAS PROYECTADO</t>
  </si>
  <si>
    <t>DURACIÓN EN DIAS CONSERVADOR (+5 dias)</t>
  </si>
  <si>
    <t>N° dias auditoria</t>
  </si>
  <si>
    <t>HORAS DISPONIBLES CONTRATISTA ASESOR</t>
  </si>
  <si>
    <t>PAULO</t>
  </si>
  <si>
    <t>ANGELA</t>
  </si>
  <si>
    <t>HORAS DISPONIBLES CONTRATISTA ENTES DE CONTROL</t>
  </si>
  <si>
    <t>MAICOL</t>
  </si>
  <si>
    <t>YURY</t>
  </si>
  <si>
    <t>HORAS DISPONIBLES CONTRATISTA AUDITOR JUNIOR</t>
  </si>
  <si>
    <t>GIOVANY</t>
  </si>
  <si>
    <t>LADY</t>
  </si>
  <si>
    <t>Ausentismo (No se cuenta con historico 2014)</t>
  </si>
  <si>
    <t>TOTAL DE HORAS DISPONIBLES</t>
  </si>
  <si>
    <t>MENOS HOLGURA ENTRE TRABAJOS (+o-2 dias)</t>
  </si>
  <si>
    <t>10 primeros dias de 
may
sep
ene</t>
  </si>
  <si>
    <t xml:space="preserve">Verificación Resolucion 387 de 2014 </t>
  </si>
  <si>
    <t>INFORMES DE CUMPLIMIENTO OCI</t>
  </si>
  <si>
    <t>N° horas auditoria</t>
  </si>
  <si>
    <t>N° horas x N° auditores</t>
  </si>
  <si>
    <t>Promedio hora x subproceso x auditor</t>
  </si>
  <si>
    <t>% de Avance</t>
  </si>
  <si>
    <t>Nivel de Cumplimiento</t>
  </si>
  <si>
    <t>Componente 1. Gestión del Riesgo de Corrupción</t>
  </si>
  <si>
    <t>Componente 2. Rendición de Cuentas</t>
  </si>
  <si>
    <t>0 a 59%</t>
  </si>
  <si>
    <t>ZONA BAJA</t>
  </si>
  <si>
    <t>Componente 3. Racionalización de Trámites</t>
  </si>
  <si>
    <t>De 60 a 79%</t>
  </si>
  <si>
    <t>ZONA MEDIA</t>
  </si>
  <si>
    <t>Componente 4. Mecanismos para Mejorar la Atención al Ciudadano</t>
  </si>
  <si>
    <t>de 80 a 100%</t>
  </si>
  <si>
    <t>ZONA ALTA</t>
  </si>
  <si>
    <t>Componente 5. Mecanismos para la Transparencia y el Acceso a la Información</t>
  </si>
  <si>
    <t>Componente 6: Otras Iniciativas de Lucha Contra la Corrupción</t>
  </si>
  <si>
    <t>TOTAL ACTIVIDADES</t>
  </si>
  <si>
    <t>Actividades</t>
  </si>
  <si>
    <t>Fecha máxima programada de implementación</t>
  </si>
  <si>
    <t>Concepto Oficina de Control Interno</t>
  </si>
  <si>
    <t>Responsable</t>
  </si>
  <si>
    <t>Oficina de Planeación</t>
  </si>
  <si>
    <t>Oficina de Control Interno</t>
  </si>
  <si>
    <t>Presidencia</t>
  </si>
  <si>
    <t>Líderes de los procesos</t>
  </si>
  <si>
    <t>Evaluar el cumplimiento y efectividad en la implementación de las acciones y controles asociados a cada riesgo definido</t>
  </si>
  <si>
    <t>Material de campañas
Listados de asistencia</t>
  </si>
  <si>
    <t>Oficina de Comunicaciones</t>
  </si>
  <si>
    <t>Secretaria General</t>
  </si>
  <si>
    <t>Página Web</t>
  </si>
  <si>
    <t>Campañas de sensibilización</t>
  </si>
  <si>
    <t>Información publicada en medios alternativos comprensibles</t>
  </si>
  <si>
    <t>Código de ética</t>
  </si>
  <si>
    <t>Revisar y aprobar el código de ética de la Agencia</t>
  </si>
  <si>
    <t>SEGUIMIENTO AL PLAN ANTICORRUPCIÓN Y DE 
ATENCIÓN AL CIUDADANO (PAYAC)</t>
  </si>
  <si>
    <t>Porcentaje de avance cuantitativo 
(Reporte de la OCI)</t>
  </si>
  <si>
    <t>Descripción de los avances realizados o las metas cumplidas 
(Reporte de área responsable)</t>
  </si>
  <si>
    <t>Indicador</t>
  </si>
  <si>
    <t>Meta</t>
  </si>
  <si>
    <t>Entregable y/o soporte</t>
  </si>
  <si>
    <t>Responsable de Apoyo</t>
  </si>
  <si>
    <t>Elaborar un proyecto de política de administración de riesgos</t>
  </si>
  <si>
    <t>% de política elaborada</t>
  </si>
  <si>
    <t>Política de administración de riesgos</t>
  </si>
  <si>
    <t>Revisar y aprobar política de administración de riesgos</t>
  </si>
  <si>
    <t xml:space="preserve">% de política aprobada </t>
  </si>
  <si>
    <t xml:space="preserve">Comité Institucional de Desarrollo Administrativo </t>
  </si>
  <si>
    <t>Elaborar el mapa de riesgos de corrupción</t>
  </si>
  <si>
    <t>% Mapa de riesgos elaborada</t>
  </si>
  <si>
    <t>Mapa de riesgos de corrupción</t>
  </si>
  <si>
    <t>Oficina  de Planeación</t>
  </si>
  <si>
    <t xml:space="preserve">Líderes de los procesos  </t>
  </si>
  <si>
    <t>Revisar y aprobar el mapa de riesgos de corrupción</t>
  </si>
  <si>
    <t>% Mapa de riesgos revisada y aprobada</t>
  </si>
  <si>
    <t>Comité Institucional de Desarrollo Administrativo</t>
  </si>
  <si>
    <t>Actualización del mapa de riesgos de corrupción</t>
  </si>
  <si>
    <t>% Mapa de riesgos actualizada</t>
  </si>
  <si>
    <t>Revisar y aprobar la actualización del mapa de riesgos de corrupción</t>
  </si>
  <si>
    <t>% de Matriz de riesgos aprobada</t>
  </si>
  <si>
    <t>Realizar campañas de comunicación y sensibilización sobre la política de administración del riesgo a todos los niveles de la Agencia</t>
  </si>
  <si>
    <t># De campañas realizadas</t>
  </si>
  <si>
    <t>Realizar campañas de comunicación del mapa de riesgos de la Agencia</t>
  </si>
  <si>
    <t>Seguimiento y reporte del avance en la implementación de las actividades del PAYAC por cada dependencia</t>
  </si>
  <si>
    <t># De reportes de avance</t>
  </si>
  <si>
    <t>Reportes de avance</t>
  </si>
  <si>
    <t>Jefes de Oficina</t>
  </si>
  <si>
    <t>Seguimiento bimestral de autocontrol a los riesgos de corrupción</t>
  </si>
  <si>
    <t># de seguimientos</t>
  </si>
  <si>
    <t>Reportes de seguimiento</t>
  </si>
  <si>
    <t># de informes emitidos</t>
  </si>
  <si>
    <t>Informes de seguimiento al mapa de riesgos de corrupción</t>
  </si>
  <si>
    <t>Todas las dependencias</t>
  </si>
  <si>
    <t xml:space="preserve">Acta del Comité Institucional de Desarrollo Administrativo aprobada 
Política de administración del riesgo </t>
  </si>
  <si>
    <t xml:space="preserve">Realizar diagnóstico de la información con que cuenta  la entidad  relacionada con trámites y/u otros procedimientos administrativos </t>
  </si>
  <si>
    <t>% del  diagnósticos realizado</t>
  </si>
  <si>
    <t xml:space="preserve">Diagnóstico  de la información de trámites  y/u otros procedimientos administrativos </t>
  </si>
  <si>
    <t xml:space="preserve">Secretaria General </t>
  </si>
  <si>
    <t xml:space="preserve">Identificar y construir el inventario de los trámites y/u otros procedimientos administrativos  </t>
  </si>
  <si>
    <t xml:space="preserve">% de inventario realizado </t>
  </si>
  <si>
    <t>Inventario de trámites y/u otros procedimientos administrativos</t>
  </si>
  <si>
    <t xml:space="preserve">Construir y consolidar la información técnica, jurídica y financiera y demás, por cada trámite y/u otros  procedimientos administrativos </t>
  </si>
  <si>
    <t>% de trámites y/u otros procedimientos administrativos a solicitar para registro en el SUIT</t>
  </si>
  <si>
    <t xml:space="preserve">Documento  de información por cada trámite y/o procedimiento administrativo identificado </t>
  </si>
  <si>
    <t xml:space="preserve">Dependencias de la ADR </t>
  </si>
  <si>
    <t xml:space="preserve">Presentar los documentos para la aprobación ante el Departamento Administrativo de la Función Pública por cada trámite y/u otros  procedimientos administrativos  </t>
  </si>
  <si>
    <t xml:space="preserve">% de solicitudes de aprobación para la inscripción de trámites y/u otros procedimientos administrativos en el SUIT </t>
  </si>
  <si>
    <t xml:space="preserve">Solicitudes realizadas </t>
  </si>
  <si>
    <t>Dependencias de la ADR</t>
  </si>
  <si>
    <t>Subactividades</t>
  </si>
  <si>
    <t>Consolidar y publicar el  informe de gestión en el portal web de la entidad</t>
  </si>
  <si>
    <t>% del informe de gestión elaborado y publicado</t>
  </si>
  <si>
    <t>Informe de gestión</t>
  </si>
  <si>
    <t>Consolidar datos, entregar oportunamente  y enviar informe al Congreso</t>
  </si>
  <si>
    <t>% del informe al congreso consolidado y enviado</t>
  </si>
  <si>
    <t>Informe al Congreso</t>
  </si>
  <si>
    <t xml:space="preserve">Definir un plan de trabajo </t>
  </si>
  <si>
    <t>% De elaboración y publicación de la estrategia de Rendición de cuentas</t>
  </si>
  <si>
    <t>Identificar los distintos tipos o grupos potenciales poblacionales de interés</t>
  </si>
  <si>
    <t xml:space="preserve">Identificar las necesidades de información  de acuerdo a los grupos de interés </t>
  </si>
  <si>
    <t xml:space="preserve">Definir los medios y/o canales de comunicación a utilizar </t>
  </si>
  <si>
    <t xml:space="preserve">Definir los  incentivos para interiorizar la cultura de Rendición de cuentas </t>
  </si>
  <si>
    <t>Compilar y elaborar la estrategia de Rendición de cuentas</t>
  </si>
  <si>
    <t>Aprobar y publicar la estrategia de Rendición de cuentas</t>
  </si>
  <si>
    <t># de estrategia de Rendición de cuentas aprobada y publicada</t>
  </si>
  <si>
    <t>Realizar piezas audiovisuales para presentar la gestión de las áreas misionales</t>
  </si>
  <si>
    <t># de piezas realizadas</t>
  </si>
  <si>
    <t>Piezas de comunicación</t>
  </si>
  <si>
    <t xml:space="preserve">Divulgar comunicados internos y externos de la gestión adelantada por la ADR a través de sus dependencias y unidades territoriales </t>
  </si>
  <si>
    <t># de comunicados  internos y externos divulgados</t>
  </si>
  <si>
    <t>Comunicados internos y externos</t>
  </si>
  <si>
    <t xml:space="preserve">Realizar audiencia pública de Rendición de cuentas </t>
  </si>
  <si>
    <t># de audiencias públicas realizadas</t>
  </si>
  <si>
    <t>Oficina de Comunicaciones; Oficina de Planeación</t>
  </si>
  <si>
    <t>Realizar eventos para la divulgación de información institucional</t>
  </si>
  <si>
    <t># de eventos desarrollados</t>
  </si>
  <si>
    <t>Eventos desarrollados</t>
  </si>
  <si>
    <t>Realizar campañas para incentivar la participación en la Rendición de cuentas</t>
  </si>
  <si>
    <t># de campañas para incentivar la participación en la Rendición de cuentas realizadas</t>
  </si>
  <si>
    <t>Campaña de incentivos</t>
  </si>
  <si>
    <t>Realizar una encuesta en la audiencia de Rendición de cuentas que mida el contenido y la forma en que se desarrolló</t>
  </si>
  <si>
    <t>% Encuestas aplicadas</t>
  </si>
  <si>
    <t>Encuesta aplicada</t>
  </si>
  <si>
    <t>Realizar un (1) informe de evaluación de la estrategia</t>
  </si>
  <si>
    <t># informe realizado</t>
  </si>
  <si>
    <t>Informe de evaluación de Rendición de cuentas</t>
  </si>
  <si>
    <t>Acta del Comité Institucional de Desarrollo Administrativo
Estrategia de Rendición de cuentas</t>
  </si>
  <si>
    <t>No aplica</t>
  </si>
  <si>
    <t>Acta de la audiencia
Listas de asistencia</t>
  </si>
  <si>
    <t>Elaborar una estrategia de comunicación para el servicio al ciudadano de la ADR</t>
  </si>
  <si>
    <t>%  de estrategia de comunicación elaborada</t>
  </si>
  <si>
    <t xml:space="preserve">Estrategia de comunicación de servicio al ciudadano de la ADR, la cual hará parte integral de la estrategia de comunicaciones </t>
  </si>
  <si>
    <t>Definir y aprobar la estrategia para la prestación del servicio de atención al ciudadano</t>
  </si>
  <si>
    <t>Elaborar el manual de servicio, así como los protocolos e instructivos relacionados</t>
  </si>
  <si>
    <t xml:space="preserve"> # de estrategias aprobadas</t>
  </si>
  <si>
    <t>Estrategia del servicio al ciudadano</t>
  </si>
  <si>
    <t>Elaborar la reglamentación interna del Derecho de petición</t>
  </si>
  <si>
    <t>Elaborar e implementar los procesos y procedimientos de servicio de atención al ciudadano</t>
  </si>
  <si>
    <t>Realizar un diagnóstico que permita visibilizar las necesidades de ajustes físicos de los ocho (8) puntos de atención al ciudadano administrados por la ADR</t>
  </si>
  <si>
    <t># de documento de diagnóstico realizado</t>
  </si>
  <si>
    <t>Documento de diagnóstico</t>
  </si>
  <si>
    <t>Diseñar e implementar la página web de la agencia</t>
  </si>
  <si>
    <t>Crear la página web</t>
  </si>
  <si>
    <t>%  de herramientas de acceso en la página web implementadas</t>
  </si>
  <si>
    <t>Oficina de Tecnologías de la Información</t>
  </si>
  <si>
    <t xml:space="preserve">Crear el banner de transparencia en la página web de la entidad </t>
  </si>
  <si>
    <t xml:space="preserve">Mantener actualizado el banner de transparencia en la página web de la entidad </t>
  </si>
  <si>
    <t>Todas las Dependencias</t>
  </si>
  <si>
    <t xml:space="preserve">Crear herramientas  para facilitar el acceso a la información </t>
  </si>
  <si>
    <t>Realizar campañas de sensibilización al interior de la Agencia con el fin de fortalecer la cultura de servicio al ciudadano</t>
  </si>
  <si>
    <t>Diseñar herramientas de evaluación del desempeño al personal</t>
  </si>
  <si>
    <t xml:space="preserve"># de herramientas diseñadas </t>
  </si>
  <si>
    <t>Modelo de evaluación de desempeño</t>
  </si>
  <si>
    <t>Asignar enlaces en las dependencias para la atención oportuna y adecuada a las peticiones realizadas por los ciudadanos</t>
  </si>
  <si>
    <t>% de enlaces asignados</t>
  </si>
  <si>
    <t>Memorando de asignación de enlaces</t>
  </si>
  <si>
    <t>Socializar el proceso de Participación y Servicio al Ciudadano</t>
  </si>
  <si>
    <t>% Procesos y procedimientos socializados</t>
  </si>
  <si>
    <t>Actas y soportes de socialización</t>
  </si>
  <si>
    <t>Diseñar y aplicar una encuesta de percepción del ciudadano con respecto a la calidad y accesibilidad del servicio ofrecido.</t>
  </si>
  <si>
    <t>Diseñar una encuesta de percepción del ciudadano</t>
  </si>
  <si>
    <t>% de encuestas diseñadas y aplicadas</t>
  </si>
  <si>
    <t>Informes de percepción del ciudadano con respecto a la calidad y accesibilidad del servicio ofrecido</t>
  </si>
  <si>
    <t>Aplicar encuestas de percepción ciudadana</t>
  </si>
  <si>
    <t>Análisis y publicación de resultados</t>
  </si>
  <si>
    <t>Implementar canales alternos de atención al ciudadano</t>
  </si>
  <si>
    <t>% de canales alternos implementados</t>
  </si>
  <si>
    <t>Oficina de Tecnologías de la Información y Oficina de comunicaciones</t>
  </si>
  <si>
    <t>Elaborar la estrategia de comunicaciones</t>
  </si>
  <si>
    <t xml:space="preserve">% de estrategia de comunicaciones elaborada </t>
  </si>
  <si>
    <t>Estrategia de comunicaciones</t>
  </si>
  <si>
    <t>Aprobar y publicar la estrategia de comunicaciones</t>
  </si>
  <si>
    <t>% de estrategia de comunicaciones aprobada y publicada</t>
  </si>
  <si>
    <t>Consejo Directivo</t>
  </si>
  <si>
    <t>Publicar la información mínima obligatoria establecida en la ley 1712 de 2014</t>
  </si>
  <si>
    <t>Información mínima obligatoria publicada</t>
  </si>
  <si>
    <t>Verificar el registro de las hojas de vida de los servidores públicos de la Agencia de Desarrollo Rural en el SIGEP</t>
  </si>
  <si>
    <t>% de hojas de vida aprobadas y publicadas en el SIGEP</t>
  </si>
  <si>
    <t>Hojas de vida aprobadas y publicadas (Directorio de Funcionarios y Contratistas del SIGEP)</t>
  </si>
  <si>
    <t>Verificar el registro de los contratos suscritos por la  Agencia de Desarrollo Rural en el SECOP</t>
  </si>
  <si>
    <t># de informes publicados con acceso al SECOP</t>
  </si>
  <si>
    <t>Informes mensuales publicados en la página web con links al SECOP</t>
  </si>
  <si>
    <t>Vicepresidencia de Gestión Contractual</t>
  </si>
  <si>
    <t>Informar sobre los recursos administrativos de los que dispone el solicitante, de acuerdo al artículo 74 del “Código de Procedimiento Administrativo y de lo Contencioso Administrativo”</t>
  </si>
  <si>
    <t xml:space="preserve">% de respuestas con la información de recursos administrativos dadas </t>
  </si>
  <si>
    <t>Respuestas con la información de recursos administrativos</t>
  </si>
  <si>
    <t>Proyectar Acto Administrativo de costos de reproducción de información</t>
  </si>
  <si>
    <t xml:space="preserve"># Actos administrativos de costos de reproducción de información realizados </t>
  </si>
  <si>
    <t>Acto Administrativo</t>
  </si>
  <si>
    <t>Diseño del Programa de  Gestión documental. (Formatos, Instructivos, Procedimientos, Manual y Tablas de Retención Documental)</t>
  </si>
  <si>
    <t>Programa de  Gestión documental</t>
  </si>
  <si>
    <t>Realizar el registro de activos de información</t>
  </si>
  <si>
    <t>% de registro de activos realizado</t>
  </si>
  <si>
    <t>Documento con el registro de activos de información</t>
  </si>
  <si>
    <t>Documento con el Índice de Información Clasificada y Reservada</t>
  </si>
  <si>
    <t>Realizar el esquema de publicación de la Agencia de Desarrollo Rural</t>
  </si>
  <si>
    <t>% del esquema de publicación realizado</t>
  </si>
  <si>
    <t>Implementar los criterios de accesibilidad y usabilidad en los portales web de la Agencia de Desarrollo Rural</t>
  </si>
  <si>
    <t>% de criterios de accesibilidad y usabilidad implementados</t>
  </si>
  <si>
    <t>% del mecanismo diseñado e implementado</t>
  </si>
  <si>
    <t xml:space="preserve">Mecanismo de seguimiento de solicitudes de acceso a la información </t>
  </si>
  <si>
    <t xml:space="preserve">Oficina de Tecnologías de la Información </t>
  </si>
  <si>
    <t># de informes realizados</t>
  </si>
  <si>
    <t>Informe semestral de monitoreo del acceso a la información pública</t>
  </si>
  <si>
    <r>
      <t xml:space="preserve">% de  </t>
    </r>
    <r>
      <rPr>
        <sz val="10"/>
        <color theme="1"/>
        <rFont val="Arial"/>
        <family val="2"/>
      </rPr>
      <t>información mínima obligatoria publicada</t>
    </r>
  </si>
  <si>
    <r>
      <t xml:space="preserve">% del </t>
    </r>
    <r>
      <rPr>
        <sz val="10"/>
        <color theme="1"/>
        <rFont val="Arial"/>
        <family val="2"/>
      </rPr>
      <t>Programa de  Gestión documental diseñado</t>
    </r>
  </si>
  <si>
    <r>
      <t xml:space="preserve">Realizar el </t>
    </r>
    <r>
      <rPr>
        <sz val="10"/>
        <color theme="1"/>
        <rFont val="Arial"/>
        <family val="2"/>
      </rPr>
      <t>Índice de Información Clasificada y Reservada</t>
    </r>
  </si>
  <si>
    <r>
      <t xml:space="preserve">% de </t>
    </r>
    <r>
      <rPr>
        <sz val="10"/>
        <color theme="1"/>
        <rFont val="Arial"/>
        <family val="2"/>
      </rPr>
      <t>Índice de Información Clasificada y Reservada realizado</t>
    </r>
  </si>
  <si>
    <t>Documento  con el esquema de publicación</t>
  </si>
  <si>
    <t>Secretaria General (Funcionarios públicos)  
Vicepresidencia de Gestión Contractual (Contratistas)</t>
  </si>
  <si>
    <t>Diseñar e implementar un mecanismo de seguimiento sobre las solicitudes de acceso a la información que describa:
1.Cantidad de solicitudes recibidas
2. Cantidad de solicitudes trasladadas a otra institución
3. Tiempos de respuesta</t>
  </si>
  <si>
    <t xml:space="preserve">Elaborar el código de ética de la Agencia, con una construcción participativa </t>
  </si>
  <si>
    <t># Código de ética elaborado</t>
  </si>
  <si>
    <t># Código de ética aprobado</t>
  </si>
  <si>
    <t>Realizar campañas de sensibilización sobre el código de ética aprobado y adoptado</t>
  </si>
  <si>
    <t>% de campañas realizadas</t>
  </si>
  <si>
    <t>Una vez verificado el avance reportado por el área responsable, no se considera necesario realizar observaciones.</t>
  </si>
  <si>
    <t>La Oficina de Planeación informó que se elaboró el proyecto de la Política de Administración de Riesgos, la cual fue enviada para revisión del Cuerpo Directivo mediante Circular 063 del 20 de junio de 2017.</t>
  </si>
  <si>
    <t>La Oficina de Planeación informó que el 8 de agosto de 2017 el Comité Institucional de Desarrollo Administrativo de la Agencia de Desarrollo Rural (ADR) aprobó la Política de Administración del Riesgo, tal como consta en acta de reunión.</t>
  </si>
  <si>
    <t>Tal como se indicó en el informe anterior (OCI-2017-007), la Matriz de Riesgos de Corrupción de la Agencia de Desarrollo Rural (ADR) se encuentra publicada en la página web de la entidad desde el 27 de enero de 2017.</t>
  </si>
  <si>
    <t>Tal como se indicó en el informe anterior (OCI-2017-007), mediante Resolución N° 088 del 31 de enero 2017 el Presidente de la Agencia de Desarrollo Rural (ADR) aprobó el Plan Anticorrupción y de Atención al Ciudadano de la vigencia 2017, el cual incluye como anexo el Mapa de Riesgos de Corrupción (MRC).</t>
  </si>
  <si>
    <t>La Oficina de Planeación informó que no se ha actualizado el Mapa de Riesgos de Corrupción (MRC).</t>
  </si>
  <si>
    <t>La Oficina de Planeación informó que los reportes de avance a los riesgos de corrupción se realizarán en los meses de octubre y diciembre, teniendo en cuenta la fecha de aprobación del PAYAC.</t>
  </si>
  <si>
    <t>La Oficina de Planeación informó que se elaboró el documento "Diagnóstico de la información con que cuenta  la entidad  relacionada con trámites y/u otros procedimientos administrativos".</t>
  </si>
  <si>
    <t>No se recibió reporte de avance por parte del área responsable.</t>
  </si>
  <si>
    <t>Durante los días 26 y 30 de mayo de 2017 se llevó a cabo la socialización del proyecto de Código de Ética y se invitó a los servidores de la Entidad a participar en su construcción por medio de una encuesta remitida a través de correo electrónico, de la cual se obtuvieron 16 aportes.</t>
  </si>
  <si>
    <t>Como resultado de la verificación del contenido del Código de Ética de la Agencia de Desarrollo Rural (ADR) adoptado mediante Resolución N° 1253 del 13 de julio de 2017, no se encontró evidencia de los lineamientos indicados en el documento Estrategias Para la Construcción del Plan Anticorrupción y de Atención al Ciudadano (Versión 2) emitido por la Presidencia de la República de Colombia.</t>
  </si>
  <si>
    <t>La Oficina de Planeación informó que se compiló y publicó el 31 de enero de 2017 el informe de gestión de la vigencia 2016.</t>
  </si>
  <si>
    <t>La Oficina de Planeación informó que se compiló y envío el 10 de abril de 2017 al Ministerio de Agricultura el informe Memorias al Congreso de la Republica 2016-2017.</t>
  </si>
  <si>
    <t>La Oficina de Planeación informó que no se han realizado avances ya que no se ha diseñado la estrategia de rendición de cuentas.</t>
  </si>
  <si>
    <t>La Oficina de Comunicaciones informó que a la fecha se han producido 27 piezas audiovisuales entre los formatos " ADR Informa" y videos para viralizar.</t>
  </si>
  <si>
    <t>La Oficina de Comunicaciones informó que están previstos para realizarse entre septiembre y diciembre en el marco de la ejecución del contrato del Operador Logístico.</t>
  </si>
  <si>
    <t>La Oficina de Comunicaciones indicó que no aplica en este momento.</t>
  </si>
  <si>
    <t>Teniendo en cuenta la fecha de finalización de las actividades, no se considera necesario realizar observaciones.</t>
  </si>
  <si>
    <t>La Oficina de Planeación indicó que actualmente se esta trabajando en la elaboración de la estrategia de rendición de cuentas tal como lo describe la oficina de comunicaciones en este mismo componente. La Audiencia publica tiene como fecha de cumplimiento el 30 de noviembre de 2017.
Adicionalmente, la Oficina de Comunicaciones informó que está prevista para realizarse el 2 de noviembre de 2017.</t>
  </si>
  <si>
    <t>La Secretaría General informó que la estrategia de Comunicaciones fue aprobada el 17 de mayo de 2017 en el Comité Institucional de Desarrollo Administrativo.</t>
  </si>
  <si>
    <t>La Secretaría General reportó que mediante Resolución N° 093 del 2 de febrero de 2017 se adopta el sistema tipo de evaluación del desempeño de la Agencia de Desarrollo Rural para los empleados de carrera administrativa, en período de prueba y para los empleados de libre nombramiento y remoción distintos a los de gerencia pública; a su turno,  mediante Resolución 685 del 10 de abril de 2017 se adopta el sistema de evaluación del desempeño laboral para los servidores públicos vinculados bajo nombramiento provisional y en empleos temporales de la Agencia de Desarrollo Rural.</t>
  </si>
  <si>
    <t>La Oficina de Comunicaciones informó que está pendiente la firma del Acuerdo mediante el cual se adoptará la estrategia de comunicaciones de la Agencia de Desarrollo Rural (ADR).
El avance reportado por el área para esta actividad es del 95%.</t>
  </si>
  <si>
    <t>La Secretaría General informó que se elaboró el protocolo de Atención al Ciudadano y la Carta de Trato Digno al Ciudadano, estos documentos se enviaron a la Oficina de Comunicaciones el día 3 de agosto para la publicación en la Página Web.
El área responsable reportó un avance en la subactividad del 100%.</t>
  </si>
  <si>
    <t>La Secretaría General informó que mediante Resolución N° 983 del 10 de mayo de 2017 se reglamentó el tramite interno del Derecho de Petición en la ADR y la manera de atender las quejas y Circular N° 092 del 15 de agosto de 2017 se socializó la clasificación de los Derechos de Petición y tiempos de respuesta, las cuales se encuentran publicadas en la página Web de la Entidad.
El área responsable reportó un avance en la subactividad del 100%.</t>
  </si>
  <si>
    <t>La Secretaría General informó que se elaboró el proceso de Participación y Servicio al Ciudadano y el procedimiento de Gestión de Peticiones, Quejas, Reclamos, Sugerencias y Denuncias.
El área responsable reportó un avance en la subactividad del 50%.</t>
  </si>
  <si>
    <t>La Oficina de Comunicaciones indicó que la Entidad tiene OK de DAFP frente a este tema.
El área responsable reportó un avance en la subactividad del 100%.</t>
  </si>
  <si>
    <t>La pagina Web de la Entidad cuenta con un banner denominado "Transparencia y Acceso a la Información Pública".
El área responsable reportó un avance en la subactividad del 100%.</t>
  </si>
  <si>
    <t>La Oficina de Comunicaciones indicó que se publica en Página Web inmediatamente las áreas remiten requieren la acción y remiten los insumos para publicar.
El área responsable reportó un avance en la subactividad del 100%.</t>
  </si>
  <si>
    <t>La Secretaría General informó que el 20 de abril se aprobó el  diseño de la Encuesta para aplicar en el punto de Atención al Ciudadano.
El área responsable reportó un avance en la subactividad del 100%.</t>
  </si>
  <si>
    <t>La Secretaría General informó que se aplicó el primer  ciclo de encuestas el día 25 de abril de 2017 y el segundo  ciclo de encuestas el día 17 al 31 de julio de 2017.
El área responsable reportó un avance en la subactividad del 45%.</t>
  </si>
  <si>
    <t>La Secretaría General informó que se envío el documento del análisis de los resultados del primer ciclo de  encuestas a la Oficina de Comunicaciones para la publicación en la página Web y se está realizando tabulación y análisis de las encuestas realizadas en el segundo ciclo.
El área responsable reportó un avance en la subactividad del 45%.</t>
  </si>
  <si>
    <t>La Oficina de Comunicaciones elaboró el documento denominado "Plan de Trabajo Estrategia Anual de Rendición de Cuentas".
El área responsable reportó un avance en la subactividad del 100%.</t>
  </si>
  <si>
    <t>La Oficina de Comunicaciones informó que se han realizado tres (3) mesas de trabajo con las áreas relacionadas y se avanza en el proceso de definición de esta información.
El área responsable reportó un avance en la subactividad del 40%.</t>
  </si>
  <si>
    <t>La Oficina de Comunicaciones informó que en el documento de trabajo de la Estrategia de Rendición de Cuentas están contenidos los espacios y mecanismos previstos.
El área responsable reportó un avance en la subactividad del 70%.</t>
  </si>
  <si>
    <t>La Oficina de Comunicaciones informó que lo anterior evidencia que se trabaja para tener la estrategia de rendición de cuentas en la fecha prevista.
El área responsable reportó un avance en la subactividad del 60%.</t>
  </si>
  <si>
    <t>La Oficina de Comunicaciones informó que se presentó al Consejo Directivo el 17/05/2017. Se aprobó por parte del Consejo Directivo en la sesión  del 08/08/2017. Está pendiente la firma del Acuerdo mediante el cual se adoptará.</t>
  </si>
  <si>
    <t>La Oficina de Comunicaciones informó que se han realizado tres (3) mesas de trabajo con las áreas relacionadas y se avanza en el proceso de caracterización.
El área responsable reportó un avance en la subactividad del 40%.</t>
  </si>
  <si>
    <t>La Secretaría General indicó que se proyectó la Resolución en la cual se establece el cobro de fotocopias para la ADR, entregada a Presidencia el 11 de julio de 2017 y el 18 de agosto Presidencia remite para correcciones.
El área responsable reportó un avance en la actividad del 80%</t>
  </si>
  <si>
    <t>La Secretaría General informó que se realizaron las mesas de trabajo con cada dependencia entre el 11 y el 19 de julio para establecer las series y sub-series documentales de las Tablas de Retención Documental.  Fruto de estas mesas se obtuvieron 71 Series documentales, 97 sub-series, 614  tipos documentales de las 20 dependencias de la Agencia. Posteriormente, se remitieron a los jefes de cada área para validarlas o realizar las observaciones pertinentes hasta el 18 de agosto. Luego de ajustar las observaciones se presentarán al Comité de Desarrollo Administrativo para aprobación. 
El área responsable reportó un avance en la actividad de 40%.</t>
  </si>
  <si>
    <t>La Oficina de Comunicaciones informó que se han implementado todos los criterios posibles de accesibilidad y usabilidad en formatos alternativos de comunicación de la información.
El área responsable reportó un avance en la actividad de 100%.</t>
  </si>
  <si>
    <t>La Secretaría General indicó que los informes a presentar son trimestrales; no obstante se realizó un informe acumulado de enero de junio de 2017, presentado el 15 de junio  como insumo a Atención al Ciudadano, incluyendo el número de solicitudes recibidas, contestadas y pendientes de respuesta. Con este insumo se ofició a todas las dependencias a fin de complementar la información pendiente de respuesta.</t>
  </si>
  <si>
    <t>La Oficina de Comunicaciones informó que en el numeral 3 del  documento "Plan de Trabajo Estrategia Anual de Rendición de Cuentas" están propuestos estos incentivos y mecanismos para concretarlos. Se están terminando de acordar con las áreas.
El área responsable reportó un avance en la subactividad del 60%.</t>
  </si>
  <si>
    <t>Teniendo en cuenta lo reportado por el área responsable y debido a que no se aportaron evidencias que permitan justificar el grado de cumplimiento, la Oficina de Control Interno le asignó un avance del 0%.</t>
  </si>
  <si>
    <t>No obstante lo reportado por el área responsable y debido a que se aportaron 87 comunicados de Prensa elaborados y publicados desde enero hasta la fecha de envío de dicha información, la Oficina de Control Interno le asignó un avance del 87%.</t>
  </si>
  <si>
    <t>La Oficina de Planeación informó que la Política de Administración del Riesgo fue aprobada y se establecieron los procesos y se han realizado avances en la construcción de procedimientos.
El área responsable reportó un avance en la subactividad del 30%</t>
  </si>
  <si>
    <t>La Oficina de Planeación informó que en el periodo objeto de verificación se realizaron dos (2) socializaciones de la Política de Administración del Riesgo: Publicación en la Página Web de la Entidad y el envío por correo electrónico institucional el 8 de agosto de 2017.
Por lo anterior, el avance reportado es de un 40%.</t>
  </si>
  <si>
    <t>Las ocho (8) dependencias a las cuales fue solicitado el seguimiento en la implementación de las actividades del PAYAC al mes de agosto, remitieron a la Oficina de Planeación sus respectivos reportes, los cuales fueron consolidados y presentados por dicha dependencia en matriz denominada “Seguimiento al Plan Anticorrupción y de Atención al Ciudadano”.
Queda pendiente el seguimiento establecido para el mes de noviembre de 2017, por lo tanto el porcentaje de avance de la actividad es de un 50%.</t>
  </si>
  <si>
    <t xml:space="preserve">La actividad indica un seguimiento bimestral (cada dos meses) a cargo de los responsables de los procesos de acuerdo a lo dispuesto en el numeral 6. del PAYAC "Consolidación, seguimiento y Monitoreo". De igual forma se dispone que los responsables de los procesos deben remitir  los reportes con  la periodicidad de cada dos meses a la Oficina de Planeación en los meses de agosto y noviembre, quien a su vez hará revisión de dichos reportes de monitoreo y generara las alertas del caso.  Así las cosas, de acuerdo a lo informado por la Oficina de Planeación se estaría modificando las fechas establecidas en el PAYAC, y respecto del reporte a agosto se estaría incumpliendo puesto que no se remitió información soporte que permitiera verificar la ejecución de la revisión al mes de agosto. </t>
  </si>
  <si>
    <t>Los resultados del primer seguimiento al cumplimiento y efectividad en la implementación de las acciones y controles asociados a cada riesgo definido en el Mapa de Riesgos de Corrupción realizado por la Oficina de Control Interno al corte 30-abr-2017 fueron reportados en el Informe OCI-2017-007, el cual se encuentra publicado en la Página Web de la Entidad, por cual el avance reportado es de un 33%.
El segundo seguimiento (con corte a 31-ago-2017) de los tres reportes programados para la vigencia 2017, se emitirá a mas tardar el 14 de septiembre de 2017, dando cumplimiento a la normatividad aplicable.</t>
  </si>
  <si>
    <t>Teniendo en cuenta lo reportado por el área responsable y debido a que no existe relación entre lo reportado y la actividad establecida, la Oficina de Control Interno le asignó un avance del 0%. En todo caso teniendo en cuenta la fecha máxima de implementación, no se considera necesario realizar observaciones.</t>
  </si>
  <si>
    <t>Diseñar una estrategia de Rendición de cuentas
(Continúa)</t>
  </si>
  <si>
    <t>(Continuación)
Diseñar una estrategia de Rendición de cuentas</t>
  </si>
  <si>
    <t>(Continuación)</t>
  </si>
  <si>
    <t>Teniendo en cuenta lo reportado por el área responsable y debido a que la Oficina de Control Interno evidenció el cumplimiento de tres (3) de las seis (6) subactividades que componen la actividad, se le asignó un avance general del 50%.  Por lo anterior, queda pendiente la ejecución de las subactividades 3, 5 y 6 las cuales serán objeto de verificación en el próximo seguimiento.</t>
  </si>
  <si>
    <t>La Secretaria General indicó que el 6 de julio se envío a comunicaciones una campaña de sensibilización para socializar los documentos de atención al Ciudadano y protocolos, que se detallan a continuación:
- Carta de Trato digno al Ciudadano en donde se incluye la  atención preferencial para que sea publicada en la página web y se imprima en plotter para que sea ubicada en lugares visibles en donde se hace la atención al usuario. 
- Difusión del Buzón de Sugerencias: Se envío a la Oficina de Comunicaciones los datos con la ubicación  del Buzón para socialización
- Se ubicó cartelera en el Punto de Atención con la información de la Agencia y de las Unidades Técnicas Territoriales.
- En el Punto de Atención se dispuso de un Aviso de la Agencia  el cual permite identificar el punto de "ATENCIÓN AL CIUDADANO ADR".
- Se envío la información a la Oficina de Comunicaciones de los canales de atención presencial, virtual y telefónica para hacer la socialización a través de los correos electrónicos y en @ADRColombia.
- Se diseñan Tips de sensibilización sobre la atención a los ciudadanos y se socializan  a través de comunicaciones internas.</t>
  </si>
  <si>
    <t>Una vez verificado el avance, se requiere que las áreas pendientes por designar enlaces den cumplimiento a lo solicitado por la Secretaría General.</t>
  </si>
  <si>
    <t>La Secretaría General reportó que se elaboró el Proceso de Participación y servicio al ciudadano y está elaborando el procedimiento de Gestión de PQRSD. 
El área responsable no reportó avance cuantitativo de dicha actividad.</t>
  </si>
  <si>
    <t>31-abr-17</t>
  </si>
  <si>
    <t xml:space="preserve">La Secretaría General informó que en el mes de Julio la Oficina de Tecnologías de la Información hizo las pruebas del nuevo Link  de las PQRS y el Chat en línea, se verán reflejadas en la nueva página Web en donde la herramienta que será puesta en funcionamiento. </t>
  </si>
  <si>
    <r>
      <t xml:space="preserve">Una vez verificado el avance reportado por el área responsable, no se considera necesario realizar observaciones.
</t>
    </r>
    <r>
      <rPr>
        <sz val="10"/>
        <color rgb="FFFF0000"/>
        <rFont val="Arial"/>
        <family val="2"/>
      </rPr>
      <t/>
    </r>
  </si>
  <si>
    <t>La Oficina de Comunicaciones informó que se publica en página web inmediatamente las áreas remiten requieren la acción y remiten los insumos para publicar.
El área responsable reportó un avance en la actividad del 100%.</t>
  </si>
  <si>
    <t>La Oficina de Comunicaciones informó que a la fecha se han producido 90 comunicados socializados a medios de comunicación y ciudadanía interesada en general.
El área responsable reportó un avance en la actividad del 90%.</t>
  </si>
  <si>
    <t>La Oficina de Planeación informó que como parte del documento se encuentra una propuesta de posibles trámites y otros procedimientos administrativos.</t>
  </si>
  <si>
    <t xml:space="preserve">La Secretaría General señaló que se diseñaron los procedimientos de: 
- Radicación de comunicaciones oficiales 
- Organización de archivo
Los instructivos de:
- Consulta y préstamo de documentos 
- Numeración de actos administrativos con sus respectivos formatos. 
En cuanto a las tablas de retención documental, se realizaron las mesas de trabajo con todas las dependencias de la ADR a fin de realizar la taxonomía preliminar de las series y Subserie documentales, las cuales fueron remitidas a los jefes de cada dependencia para realizar las observaciones correspondientes antes de presentarlas al Comité de Desarrollo Administrativo para su aprobación y posterior parametrización del sistema ORFEO.
Finalmente, se adelanta el proceso de contratación, con la elaboración de la estructuración del proceso y elaboración de estudios de mercado  para la elaboración de las TRD y el diagnóstico del programa de Gestión Documental. </t>
  </si>
  <si>
    <t>La Secretaría General informó que se realizaron las mesas de trabajo con cada dependencia entre el 11 y el 19 de julio para establecer las series y sub-series documentales de las Tablas de Retención Documental.  Fruto de estas mesas se obtuvieron 71 Series documentales, 97 sub-series, 614  tipos documentales de las 20 dependencias de la Agencia. Posteriormente, se remitieron a los jefes de cada área para validarlas o realizar las observaciones pertinentes hasta el 18 de agosto. Luego de ajustar las observaciones se presentarán al Comité de Desarrollo Administrativo para aprobación.  Una vez realizados los ajustes de las observaciones presentadas por cada jefe de dependencia se obtendrá el preliminar definitivo de las TRD y se procederá a solicitar a cada dependencia establecer que documentación es considerada clasificada, reservada. Finalmente, se pedirá el concepto definitivo a la Oficina Jurídica.</t>
  </si>
  <si>
    <t>NO ACTA</t>
  </si>
  <si>
    <t>Teniendo en cuenta lo reportado por el área responsable y debido a que no se aportaron evidencias que permitan justificar el grado de cumplimiento, la Oficina de Control Interno le asignó un avance del 0%.
Adicionalmente, la Oficina de Control Interno verificó que la información publicada en la página Web de la Entidad no cumple con los criterios de accesibilidad y usabilidad.</t>
  </si>
  <si>
    <t>La Secretaría General reportó que el 15 de junio se preparó un informe parcial como insumo a la oficina de Atención al Ciudadano, incluyendo el número de solicitudes recibidas, contestadas y pendientes de respuesta, con este insumo se ofició a todas las dependencias a fin de complementar la información pendiente de respuesta.
El 30 de junio se realizó el informe trimestral de las PQRS informando cantidades de solicitudes recibidas, trasladadas y los tiempos de respuesta respectivos.   
El 22 de agosto se remitió el informe mensual del seguimiento a las respuestas de las solicitudes radicadas del mes de julio, para remitir memorando a las dependencias.</t>
  </si>
  <si>
    <t>La Secretaría General informó que "el 17 de agosto de 2017 se realizó dentro del proceso de inducción para los servidores dos (2) campañas de sensibilización sobre el Código de Ética aprobado y adoptado".</t>
  </si>
  <si>
    <t>La Secretaría General informó que el 14 de Junio de 2017 se entregó a Presidencia para revisión y aprobación y mediante Resolución N° 1253 del 13 de julio de 2017 el Presidente de la Agencia de Desarrollo Rural (ADR) expidió  el Código de Ética de la Entidad, el cual fue divulgado mediante correo electrónico de la misma fecha.</t>
  </si>
  <si>
    <t>La Secretaría General indicó que en el mes de julio de 2017 se verifico el registro de las hojas de vida de los servidores públicos de la Agencia de Desarrollo Rural en el SIGEP solicitando al DAFP acompañamiento para subsanar problemas tecnológicos en las actualizaciones por encargo y nombramientos temporales de los servidores de carrera, los cuales se esperan estén ajustados finalizando el mes de agosto. El avance reportado por el área para esta actividad es del 90%.
La Vicepresidencia de Gestión Contractual reportó que durante la vigencia 2017 se han suscrito 488 contratos de prestación de servicios profesionales y de apoyo  a la gestión, de los cuales se ha verificado y aprobado 488  hojas vida en el SIGEP, las cuales pueden ser consultadas en el Directorio (Servidores públicos, empleados y contratistas) del SIGEP y físicamente en el expediente contractual de cada contrato. (Contractual). El avance reportado por el área para esta actividad es del 100%.</t>
  </si>
  <si>
    <t>La Vicepresidencia de Gestión Contractual reportó que se realizo la verificación de la publicación de los contratos suscritos por la ADR en el SECOP, para lo cual se elaboraron siete (7) informes mensuales con corte a 31 de Julio, que se encuentran publicados en la pagina web de la entidad.</t>
  </si>
  <si>
    <t>En virtud de lo establecido en la Circular 095 del 16 de agosto de 2017 expedida por la Oficina de Planeación y   mediante la cual se recuerda el deber que tienen las áreas que expidan actos administrativos de informar cuales son los recursos que proceden contra dichos actos y como resultado de la verificación realizada por la Oficina de Control Interno a los actos administrativos expedidos en el mes de agosto de 2017 y reportados por la Secretaría General (2), Vicepresidencia de Proyectos (28)  y Vicepresidencia de Integración Productiva (2), se encontró que el 100% cumplen con dicha obligación.
No obstante lo anterior, es  importante aclarar que la Oficina de Planeación, Oficina de Control Interno, Oficina de Tecnologías de la Información y Oficina de Comunicaciones no expiden actos administrativos frente a los cuales proceda los recursos del artículo 74 de la ley 1437 de 2011.
La Vicepresidencia de Gestión Contractual reportó que a 31 de Agosto de 2017 no ha recibido solicitudes de recurso mencionados en el Art. 74 del Código de Procedimiento Administrativo y de lo Contencioso Administrativo, razón por la cual no se han expedido actos administrativos relacionados con este tema.</t>
  </si>
  <si>
    <t>La Oficina de Comunicaciones señaló que después de caracterizar el procedimiento de "Gestión de Comunicaciones", se adelanta la caracterización de los procedimientos. Deberá estar entregada a Planeación el 30082017. Este tema se encuentra allí.</t>
  </si>
  <si>
    <t>Teniendo en cuenta lo reportado por el área responsable y debido a que no se aportaron evidencias que guarden relación directa con la actividad "Realizar el registro de activos de información", entendido un Registro de Activo de Información como "el inventario de la información publica que el sujeto obligado genere, obtenga, adquiera, transforme o controle en su calidad de tal" según lo dispone el Decreto 103 del 2015 en su capitulo I. Por lo anterior, la Oficina de Control Interno le asignó un avance del 0%.</t>
  </si>
  <si>
    <t>La Secretaria General indicó que se realizó diagnostico de las necesidades físicas de la infraestructura de la sede principal donde funciona la ADR en la ciudad de Bogotá; se realizó visita a la Unidad Territorial ubicada en la ciudad de Santa Marta en donde se obtiene diagnostico por adecuación física y espacio, la oficina se encuentra en arriendo y la solicitud de adecuación y mantenimiento fue realizada a la inmobiliaria; se realizó vista a la UTT ubicada en la ciudad de Popayán para verificar diagnóstico de afectación a causa de las lluvias.
Por otra parte se realizó acompañamiento y diseño de adecuación para la nueva sede de atención al ciudadano en la ciudad de Bogotá. Es de anotar que cada una de las actividades realizadas se cuenta con registro fotográfico y soporte del diagnóstico realizado.
El área responsable reportó un avance en la actividad del 30%.</t>
  </si>
  <si>
    <t>Teniendo en cuenta lo reportado por el área responsable y debido a que la Oficina de Control Interno evidenció el cumplimiento de dos (2) de las cuatro (4) subactividades que componen la actividad, se le asignó un avance general del 50%.  Por lo anterior, queda pendiente la ejecución de las subactividades 3 y 4 las cuales serán objeto de verificación en el próximo seguimiento.</t>
  </si>
  <si>
    <t>La Oficina de Comunicaciones indicó que una página web más robusta desde lo tecnológico y completamente actualizada estará pronto al aire y contará como herramienta con un chat de atención al ciudadano, como herramienta para facilitar el acceso a la información.
El área responsable reportó un avance en la subactividad del 90%.</t>
  </si>
  <si>
    <t># de campaña de sensibilización realizada</t>
  </si>
  <si>
    <t>La Secretaria General envío Circular N° 096 del 18 de agosto de 2017 en la cual solicitó a ocho (8) dependencias el envío de los enlaces para la atención oportuna y adecuada a las peticiones. 
Dicha solicitud fue atendida por cinco (5) áreas entre las cuales se encuentran la Oficina de Planeación, Vicepresidencia de Proyectos, Oficina de Tecnología de la Información, Oficina Jurídica y Oficina de Comunicaciones, quedando pendiente tres (3) áreas por designar sus enlaces (Vicepresidencia de Integración Productiva, Vicepresidencia de Gestión Contractual y Oficina de Control Interno.
Por lo anterior, el avance reportado es de un 62%.</t>
  </si>
  <si>
    <t>Teniendo en cuenta que el área responsable no reportó avance cuantitativo de la actividad, la Oficina de Control Interno le asignó un avance del 0%.</t>
  </si>
  <si>
    <t>ESTRATEGIA / COMPONENTE</t>
  </si>
  <si>
    <t>En atención a lo indicado por el área responsable, el documento mediante el cual se evidencia ejecución de la actividad, contiene una propuesta de posibles trámites y otros procedimientos administrativos  (los cuales no son definitivos) y  teniendo en cuenta la fecha máxima de implementación, no se considera necesario realizar observaciones. No obstante se recomienda priorizar la ejecución de la misma en aras de alcanzar su cumplimiento satisfactorio.</t>
  </si>
  <si>
    <t xml:space="preserve">Teniendo en cuenta lo reportado por el área responsable y debido a que no se aportaron evidencias que permitan justificar el grado de cumplimiento, la Oficina de Control Interno le asignó un avance del 0%.
Adicionalmente, es importante resaltar que la Oficina de Control Interno en su informe OCI-2017-012 del 31 de julio de 2017, en su numeral 3., reportó las diferentes oportunidades de mejora observadas relacionadas con la publicación de la información mínima requerida. </t>
  </si>
  <si>
    <r>
      <t xml:space="preserve">Teniendo en cuenta lo reportado por las áreas responsables  y debido a que la Secretaría General indicó que </t>
    </r>
    <r>
      <rPr>
        <i/>
        <sz val="10"/>
        <color rgb="FF000000"/>
        <rFont val="Arial"/>
        <family val="2"/>
      </rPr>
      <t>"(...) la página del SIGEP se encuentra en mantenimiento hasta el 22 de septiembre del año en curso, por lo cual el día 23 de los mismos se enviará la información pertinente."</t>
    </r>
    <r>
      <rPr>
        <sz val="10"/>
        <color rgb="FF000000"/>
        <rFont val="Arial"/>
        <family val="2"/>
      </rPr>
      <t xml:space="preserve">, la Oficina de Control Interno le asignó un avance del 50% a dicha actividad.
</t>
    </r>
  </si>
  <si>
    <t>Teniendo en cuenta lo reportado por el área responsable y debido a que la Resolución en la cual se establece el cobro de fotocopias para la ADR fue elaborada y está pendiente de  ser firmada, la Oficina de Control Interno le asignó un avance del 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</si>
</sst>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4" formatCode="_-* #,##0.00\ &quot;€&quot;_-;\-* #,##0.00\ &quot;€&quot;_-;_-* &quot;-&quot;??\ &quot;€&quot;_-;_-@_-"/>
    <numFmt numFmtId="43" formatCode="_-* #,##0.00\ _€_-;\-* #,##0.00\ _€_-;_-* &quot;-&quot;??\ _€_-;_-@_-"/>
    <numFmt numFmtId="164" formatCode="_(&quot;$&quot;\ * #,##0.00_);_(&quot;$&quot;\ * \(#,##0.00\);_(&quot;$&quot;\ * &quot;-&quot;??_);_(@_)"/>
    <numFmt numFmtId="165" formatCode="_(* #,##0.00_);_(* \(#,##0.00\);_(* &quot;-&quot;??_);_(@_)"/>
    <numFmt numFmtId="166" formatCode="_-* #,##0_-;\-* #,##0_-;_-* &quot;-&quot;_-;_-@_-"/>
    <numFmt numFmtId="167" formatCode="_-&quot;$&quot;* #,##0.00_-;\-&quot;$&quot;* #,##0.00_-;_-&quot;$&quot;* &quot;-&quot;??_-;_-@_-"/>
    <numFmt numFmtId="168" formatCode="_-* #,##0.00_-;\-* #,##0.00_-;_-* &quot;-&quot;??_-;_-@_-"/>
    <numFmt numFmtId="169" formatCode="_(* #,##0.0_);_(* \(#,##0.0\);_(* &quot;-&quot;??_);_(@_)"/>
    <numFmt numFmtId="170" formatCode="###\ &quot;AUDITOR&quot;"/>
    <numFmt numFmtId="171" formatCode="###\ &quot;AUDITORES&quot;"/>
  </numFmts>
  <fonts count="48" x14ac:knownFonts="1">
    <font>
      <sz val="11"/>
      <color theme="1"/>
      <name val="Calibri"/>
      <family val="2"/>
      <scheme val="minor"/>
    </font>
    <font>
      <b/>
      <sz val="11"/>
      <color theme="1"/>
      <name val="Arial"/>
      <family val="2"/>
    </font>
    <font>
      <sz val="11"/>
      <color theme="1"/>
      <name val="Arial"/>
      <family val="2"/>
    </font>
    <font>
      <b/>
      <sz val="11"/>
      <color theme="0"/>
      <name val="Arial"/>
      <family val="2"/>
    </font>
    <font>
      <b/>
      <sz val="9"/>
      <color indexed="81"/>
      <name val="Tahoma"/>
      <family val="2"/>
    </font>
    <font>
      <sz val="11"/>
      <color theme="1"/>
      <name val="Calibri"/>
      <family val="2"/>
      <scheme val="minor"/>
    </font>
    <font>
      <b/>
      <sz val="12"/>
      <color theme="1"/>
      <name val="Calibri"/>
      <family val="2"/>
      <scheme val="minor"/>
    </font>
    <font>
      <b/>
      <sz val="12"/>
      <color rgb="FFFF0000"/>
      <name val="Calibri"/>
      <family val="2"/>
      <scheme val="minor"/>
    </font>
    <font>
      <b/>
      <sz val="12"/>
      <color theme="0"/>
      <name val="Calibri"/>
      <family val="2"/>
      <scheme val="minor"/>
    </font>
    <font>
      <sz val="12"/>
      <color theme="1"/>
      <name val="Calibri"/>
      <family val="2"/>
      <scheme val="minor"/>
    </font>
    <font>
      <b/>
      <sz val="12"/>
      <color rgb="FFFFFF00"/>
      <name val="Calibri"/>
      <family val="2"/>
      <scheme val="minor"/>
    </font>
    <font>
      <sz val="10"/>
      <name val="Arial"/>
      <family val="2"/>
    </font>
    <font>
      <sz val="12"/>
      <name val="Calibri"/>
      <family val="2"/>
      <scheme val="minor"/>
    </font>
    <font>
      <b/>
      <sz val="11"/>
      <color rgb="FF00B050"/>
      <name val="Arial"/>
      <family val="2"/>
    </font>
    <font>
      <b/>
      <sz val="11"/>
      <color theme="7" tint="-0.499984740745262"/>
      <name val="Arial"/>
      <family val="2"/>
    </font>
    <font>
      <b/>
      <sz val="18"/>
      <color theme="1"/>
      <name val="Arial"/>
      <family val="2"/>
    </font>
    <font>
      <sz val="12"/>
      <color rgb="FFFF0000"/>
      <name val="Calibri"/>
      <family val="2"/>
      <scheme val="minor"/>
    </font>
    <font>
      <b/>
      <sz val="12"/>
      <color rgb="FF0070C0"/>
      <name val="Calibri"/>
      <family val="2"/>
      <scheme val="minor"/>
    </font>
    <font>
      <u/>
      <sz val="11"/>
      <color theme="1"/>
      <name val="Calibri"/>
      <family val="2"/>
      <scheme val="minor"/>
    </font>
    <font>
      <sz val="10"/>
      <color theme="0" tint="-0.34998626667073579"/>
      <name val="Arial"/>
      <family val="2"/>
    </font>
    <font>
      <sz val="11"/>
      <color theme="0" tint="-0.34998626667073579"/>
      <name val="Arial"/>
      <family val="2"/>
    </font>
    <font>
      <b/>
      <sz val="11"/>
      <color theme="0" tint="-0.34998626667073579"/>
      <name val="Arial"/>
      <family val="2"/>
    </font>
    <font>
      <b/>
      <sz val="10"/>
      <name val="Arial"/>
      <family val="2"/>
    </font>
    <font>
      <sz val="10"/>
      <color theme="1"/>
      <name val="Arial"/>
      <family val="2"/>
    </font>
    <font>
      <b/>
      <sz val="10"/>
      <color theme="1"/>
      <name val="Arial"/>
      <family val="2"/>
    </font>
    <font>
      <b/>
      <sz val="10"/>
      <color theme="0" tint="-0.34998626667073579"/>
      <name val="Arial"/>
      <family val="2"/>
    </font>
    <font>
      <b/>
      <sz val="11"/>
      <color theme="1"/>
      <name val="Calibri"/>
      <family val="2"/>
      <scheme val="minor"/>
    </font>
    <font>
      <sz val="10"/>
      <color rgb="FF000000"/>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rgb="FF000000"/>
      <name val="Calibri"/>
      <family val="2"/>
      <scheme val="minor"/>
    </font>
    <font>
      <sz val="11"/>
      <color rgb="FF000000"/>
      <name val="Calibri"/>
      <family val="2"/>
    </font>
    <font>
      <sz val="11"/>
      <name val="Arial"/>
      <family val="2"/>
    </font>
    <font>
      <sz val="10"/>
      <color rgb="FFFF0000"/>
      <name val="Arial"/>
      <family val="2"/>
    </font>
    <font>
      <i/>
      <sz val="10"/>
      <color rgb="FF000000"/>
      <name val="Arial"/>
      <family val="2"/>
    </font>
  </fonts>
  <fills count="5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9"/>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1" tint="0.34998626667073579"/>
        <bgColor indexed="64"/>
      </patternFill>
    </fill>
    <fill>
      <patternFill patternType="solid">
        <fgColor theme="1" tint="4.9989318521683403E-2"/>
        <bgColor indexed="64"/>
      </patternFill>
    </fill>
    <fill>
      <patternFill patternType="solid">
        <fgColor rgb="FF002060"/>
        <bgColor indexed="64"/>
      </patternFill>
    </fill>
    <fill>
      <patternFill patternType="solid">
        <fgColor theme="9" tint="0.39997558519241921"/>
        <bgColor indexed="64"/>
      </patternFill>
    </fill>
    <fill>
      <patternFill patternType="solid">
        <fgColor theme="5"/>
        <bgColor indexed="64"/>
      </patternFill>
    </fill>
    <fill>
      <patternFill patternType="solid">
        <fgColor rgb="FFC00000"/>
        <bgColor indexed="64"/>
      </patternFill>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theme="2" tint="-0.249977111117893"/>
        <bgColor indexed="64"/>
      </patternFill>
    </fill>
    <fill>
      <patternFill patternType="solid">
        <fgColor rgb="FFFFFFCC"/>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bottom/>
      <diagonal/>
    </border>
    <border>
      <left style="thin">
        <color auto="1"/>
      </left>
      <right/>
      <top/>
      <bottom/>
      <diagonal/>
    </border>
    <border>
      <left style="thin">
        <color auto="1"/>
      </left>
      <right/>
      <top style="thin">
        <color auto="1"/>
      </top>
      <bottom/>
      <diagonal/>
    </border>
    <border>
      <left style="thin">
        <color auto="1"/>
      </left>
      <right/>
      <top/>
      <bottom style="thin">
        <color auto="1"/>
      </bottom>
      <diagonal/>
    </border>
  </borders>
  <cellStyleXfs count="79">
    <xf numFmtId="0" fontId="0" fillId="0" borderId="0"/>
    <xf numFmtId="165" fontId="5" fillId="0" borderId="0" applyFont="0" applyFill="0" applyBorder="0" applyAlignment="0" applyProtection="0"/>
    <xf numFmtId="0" fontId="11" fillId="0" borderId="0"/>
    <xf numFmtId="9" fontId="5" fillId="0" borderId="0" applyFont="0" applyFill="0" applyBorder="0" applyAlignment="0" applyProtection="0"/>
    <xf numFmtId="0" fontId="29" fillId="0" borderId="8" applyNumberFormat="0" applyFill="0" applyAlignment="0" applyProtection="0"/>
    <xf numFmtId="0" fontId="30" fillId="0" borderId="9" applyNumberFormat="0" applyFill="0" applyAlignment="0" applyProtection="0"/>
    <xf numFmtId="0" fontId="31" fillId="0" borderId="10" applyNumberFormat="0" applyFill="0" applyAlignment="0" applyProtection="0"/>
    <xf numFmtId="0" fontId="31" fillId="0" borderId="0" applyNumberFormat="0" applyFill="0" applyBorder="0" applyAlignment="0" applyProtection="0"/>
    <xf numFmtId="0" fontId="32" fillId="16" borderId="0" applyNumberFormat="0" applyBorder="0" applyAlignment="0" applyProtection="0"/>
    <xf numFmtId="0" fontId="33" fillId="17" borderId="0" applyNumberFormat="0" applyBorder="0" applyAlignment="0" applyProtection="0"/>
    <xf numFmtId="0" fontId="34" fillId="18" borderId="0" applyNumberFormat="0" applyBorder="0" applyAlignment="0" applyProtection="0"/>
    <xf numFmtId="0" fontId="35" fillId="19" borderId="11" applyNumberFormat="0" applyAlignment="0" applyProtection="0"/>
    <xf numFmtId="0" fontId="36" fillId="20" borderId="12" applyNumberFormat="0" applyAlignment="0" applyProtection="0"/>
    <xf numFmtId="0" fontId="37" fillId="20" borderId="11" applyNumberFormat="0" applyAlignment="0" applyProtection="0"/>
    <xf numFmtId="0" fontId="38" fillId="0" borderId="13" applyNumberFormat="0" applyFill="0" applyAlignment="0" applyProtection="0"/>
    <xf numFmtId="0" fontId="39" fillId="21" borderId="14" applyNumberFormat="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26" fillId="0" borderId="16" applyNumberFormat="0" applyFill="0" applyAlignment="0" applyProtection="0"/>
    <xf numFmtId="0" fontId="42"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42" fillId="26" borderId="0" applyNumberFormat="0" applyBorder="0" applyAlignment="0" applyProtection="0"/>
    <xf numFmtId="0" fontId="42"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42" fillId="30" borderId="0" applyNumberFormat="0" applyBorder="0" applyAlignment="0" applyProtection="0"/>
    <xf numFmtId="0" fontId="42"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42" fillId="34" borderId="0" applyNumberFormat="0" applyBorder="0" applyAlignment="0" applyProtection="0"/>
    <xf numFmtId="0" fontId="42" fillId="35" borderId="0" applyNumberFormat="0" applyBorder="0" applyAlignment="0" applyProtection="0"/>
    <xf numFmtId="0" fontId="5" fillId="36" borderId="0" applyNumberFormat="0" applyBorder="0" applyAlignment="0" applyProtection="0"/>
    <xf numFmtId="0" fontId="5" fillId="37" borderId="0" applyNumberFormat="0" applyBorder="0" applyAlignment="0" applyProtection="0"/>
    <xf numFmtId="0" fontId="42" fillId="38" borderId="0" applyNumberFormat="0" applyBorder="0" applyAlignment="0" applyProtection="0"/>
    <xf numFmtId="0" fontId="42" fillId="39" borderId="0" applyNumberFormat="0" applyBorder="0" applyAlignment="0" applyProtection="0"/>
    <xf numFmtId="0" fontId="5" fillId="40" borderId="0" applyNumberFormat="0" applyBorder="0" applyAlignment="0" applyProtection="0"/>
    <xf numFmtId="0" fontId="5" fillId="41" borderId="0" applyNumberFormat="0" applyBorder="0" applyAlignment="0" applyProtection="0"/>
    <xf numFmtId="0" fontId="42" fillId="42" borderId="0" applyNumberFormat="0" applyBorder="0" applyAlignment="0" applyProtection="0"/>
    <xf numFmtId="0" fontId="42" fillId="43" borderId="0" applyNumberFormat="0" applyBorder="0" applyAlignment="0" applyProtection="0"/>
    <xf numFmtId="0" fontId="5" fillId="44" borderId="0" applyNumberFormat="0" applyBorder="0" applyAlignment="0" applyProtection="0"/>
    <xf numFmtId="0" fontId="5" fillId="45" borderId="0" applyNumberFormat="0" applyBorder="0" applyAlignment="0" applyProtection="0"/>
    <xf numFmtId="0" fontId="42" fillId="46" borderId="0" applyNumberFormat="0" applyBorder="0" applyAlignment="0" applyProtection="0"/>
    <xf numFmtId="0" fontId="11" fillId="0" borderId="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8" fontId="43" fillId="0" borderId="0" applyFont="0" applyFill="0" applyBorder="0" applyAlignment="0" applyProtection="0"/>
    <xf numFmtId="0" fontId="43" fillId="0" borderId="0"/>
    <xf numFmtId="0" fontId="5" fillId="0" borderId="0"/>
    <xf numFmtId="0" fontId="11" fillId="0" borderId="0"/>
    <xf numFmtId="9" fontId="11" fillId="0" borderId="0" applyFont="0" applyFill="0" applyBorder="0" applyAlignment="0" applyProtection="0"/>
    <xf numFmtId="165" fontId="43"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43" fillId="0" borderId="0"/>
    <xf numFmtId="168" fontId="5" fillId="0" borderId="0" applyFont="0" applyFill="0" applyBorder="0" applyAlignment="0" applyProtection="0"/>
    <xf numFmtId="167" fontId="5" fillId="0" borderId="0" applyFont="0" applyFill="0" applyBorder="0" applyAlignment="0" applyProtection="0"/>
    <xf numFmtId="37" fontId="11" fillId="0" borderId="0"/>
    <xf numFmtId="166" fontId="5" fillId="0" borderId="0" applyFont="0" applyFill="0" applyBorder="0" applyAlignment="0" applyProtection="0"/>
    <xf numFmtId="0" fontId="44" fillId="0" borderId="0"/>
    <xf numFmtId="0" fontId="11" fillId="0" borderId="0"/>
    <xf numFmtId="0" fontId="5" fillId="0" borderId="0"/>
    <xf numFmtId="165" fontId="11" fillId="0" borderId="0" applyFont="0" applyFill="0" applyBorder="0" applyAlignment="0" applyProtection="0"/>
    <xf numFmtId="0" fontId="28" fillId="0" borderId="0" applyNumberFormat="0" applyFill="0" applyBorder="0" applyAlignment="0" applyProtection="0"/>
    <xf numFmtId="165" fontId="5" fillId="0" borderId="0" applyFont="0" applyFill="0" applyBorder="0" applyAlignment="0" applyProtection="0"/>
    <xf numFmtId="9"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43" fillId="0" borderId="0" applyFont="0" applyFill="0" applyBorder="0" applyAlignment="0" applyProtection="0"/>
    <xf numFmtId="9" fontId="43" fillId="0" borderId="0" applyFont="0" applyFill="0" applyBorder="0" applyAlignment="0" applyProtection="0"/>
    <xf numFmtId="0" fontId="5" fillId="0" borderId="0"/>
    <xf numFmtId="165" fontId="5" fillId="0" borderId="0" applyFont="0" applyFill="0" applyBorder="0" applyAlignment="0" applyProtection="0"/>
    <xf numFmtId="0" fontId="11" fillId="0" borderId="0"/>
    <xf numFmtId="0" fontId="5" fillId="0" borderId="0"/>
    <xf numFmtId="9" fontId="5" fillId="0" borderId="0" applyFont="0" applyFill="0" applyBorder="0" applyAlignment="0" applyProtection="0"/>
    <xf numFmtId="0" fontId="5" fillId="22" borderId="15" applyNumberFormat="0" applyFont="0" applyAlignment="0" applyProtection="0"/>
  </cellStyleXfs>
  <cellXfs count="246">
    <xf numFmtId="0" fontId="0" fillId="0" borderId="0" xfId="0"/>
    <xf numFmtId="0" fontId="9" fillId="2" borderId="0" xfId="0" applyFont="1" applyFill="1"/>
    <xf numFmtId="0" fontId="9" fillId="2" borderId="1" xfId="0" applyFont="1" applyFill="1" applyBorder="1"/>
    <xf numFmtId="2" fontId="9" fillId="2" borderId="1" xfId="0" applyNumberFormat="1" applyFont="1" applyFill="1" applyBorder="1"/>
    <xf numFmtId="0" fontId="6" fillId="2" borderId="1" xfId="0" applyFont="1" applyFill="1" applyBorder="1"/>
    <xf numFmtId="165" fontId="6" fillId="2" borderId="1" xfId="1" applyFont="1" applyFill="1" applyBorder="1"/>
    <xf numFmtId="0" fontId="7" fillId="2" borderId="1" xfId="0" applyFont="1" applyFill="1" applyBorder="1"/>
    <xf numFmtId="165" fontId="7" fillId="2" borderId="1" xfId="0" applyNumberFormat="1" applyFont="1" applyFill="1" applyBorder="1"/>
    <xf numFmtId="165" fontId="10" fillId="8" borderId="0" xfId="0" applyNumberFormat="1" applyFont="1" applyFill="1"/>
    <xf numFmtId="0" fontId="8" fillId="7" borderId="1" xfId="0" applyFont="1" applyFill="1" applyBorder="1" applyAlignment="1">
      <alignment horizontal="center" vertical="center"/>
    </xf>
    <xf numFmtId="0" fontId="8" fillId="7"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165" fontId="12" fillId="2" borderId="1" xfId="0" applyNumberFormat="1" applyFont="1" applyFill="1" applyBorder="1"/>
    <xf numFmtId="2" fontId="9" fillId="2" borderId="0" xfId="0" applyNumberFormat="1" applyFont="1" applyFill="1"/>
    <xf numFmtId="16" fontId="14" fillId="2" borderId="1" xfId="0" applyNumberFormat="1" applyFont="1" applyFill="1" applyBorder="1" applyAlignment="1">
      <alignment horizontal="center" vertical="center" wrapText="1"/>
    </xf>
    <xf numFmtId="16" fontId="13" fillId="2" borderId="1" xfId="0" applyNumberFormat="1" applyFont="1" applyFill="1" applyBorder="1" applyAlignment="1">
      <alignment horizontal="center" vertical="center" wrapText="1"/>
    </xf>
    <xf numFmtId="0" fontId="0" fillId="0" borderId="0" xfId="0" applyAlignment="1">
      <alignment vertical="center"/>
    </xf>
    <xf numFmtId="16" fontId="0" fillId="0" borderId="0" xfId="0" applyNumberFormat="1" applyAlignment="1">
      <alignment vertical="center"/>
    </xf>
    <xf numFmtId="0" fontId="0" fillId="0" borderId="1" xfId="0" applyBorder="1" applyAlignment="1">
      <alignment vertical="center" wrapText="1"/>
    </xf>
    <xf numFmtId="0" fontId="0" fillId="0" borderId="0" xfId="0" applyAlignment="1">
      <alignment vertical="center" wrapText="1"/>
    </xf>
    <xf numFmtId="0" fontId="0" fillId="2" borderId="1" xfId="0" applyFill="1" applyBorder="1" applyAlignment="1">
      <alignment vertical="center" wrapText="1"/>
    </xf>
    <xf numFmtId="0" fontId="3" fillId="9" borderId="1" xfId="0" applyFont="1" applyFill="1" applyBorder="1" applyAlignment="1">
      <alignment horizontal="center" vertical="center"/>
    </xf>
    <xf numFmtId="16" fontId="3" fillId="9" borderId="1" xfId="0" applyNumberFormat="1" applyFont="1" applyFill="1" applyBorder="1" applyAlignment="1">
      <alignment horizontal="center" vertical="center" wrapText="1"/>
    </xf>
    <xf numFmtId="0" fontId="0" fillId="2" borderId="0" xfId="0" applyFill="1" applyAlignment="1">
      <alignment vertical="center"/>
    </xf>
    <xf numFmtId="1" fontId="9" fillId="2" borderId="1" xfId="0" applyNumberFormat="1" applyFont="1" applyFill="1" applyBorder="1" applyAlignment="1">
      <alignment horizontal="center"/>
    </xf>
    <xf numFmtId="0" fontId="7" fillId="2" borderId="0" xfId="0" applyFont="1" applyFill="1" applyBorder="1" applyAlignment="1">
      <alignment wrapText="1"/>
    </xf>
    <xf numFmtId="0" fontId="9" fillId="2" borderId="0" xfId="0" applyFont="1" applyFill="1" applyBorder="1"/>
    <xf numFmtId="0" fontId="9" fillId="2" borderId="1" xfId="0" applyFont="1" applyFill="1" applyBorder="1" applyAlignment="1">
      <alignment horizontal="center"/>
    </xf>
    <xf numFmtId="1" fontId="9" fillId="10" borderId="1" xfId="0" applyNumberFormat="1" applyFont="1" applyFill="1" applyBorder="1" applyAlignment="1">
      <alignment horizontal="center"/>
    </xf>
    <xf numFmtId="0" fontId="6" fillId="3" borderId="3" xfId="0" applyFont="1" applyFill="1" applyBorder="1" applyAlignment="1">
      <alignment horizontal="center" wrapText="1"/>
    </xf>
    <xf numFmtId="0" fontId="12" fillId="2" borderId="0" xfId="2" applyFont="1" applyFill="1" applyBorder="1" applyAlignment="1">
      <alignment horizontal="justify" vertical="center" wrapText="1"/>
    </xf>
    <xf numFmtId="0" fontId="9" fillId="2" borderId="0" xfId="0" applyFont="1" applyFill="1" applyBorder="1" applyAlignment="1">
      <alignment horizontal="center"/>
    </xf>
    <xf numFmtId="0" fontId="16" fillId="2" borderId="1" xfId="2" applyFont="1" applyFill="1" applyBorder="1" applyAlignment="1">
      <alignment horizontal="left" vertical="center" wrapText="1"/>
    </xf>
    <xf numFmtId="0" fontId="12" fillId="2" borderId="1" xfId="2" applyFont="1" applyFill="1" applyBorder="1" applyAlignment="1">
      <alignment horizontal="left" vertical="center" wrapText="1"/>
    </xf>
    <xf numFmtId="0" fontId="12" fillId="2" borderId="1" xfId="2" applyFont="1" applyFill="1" applyBorder="1" applyAlignment="1">
      <alignment horizontal="justify" vertical="center" wrapText="1"/>
    </xf>
    <xf numFmtId="170" fontId="6" fillId="5" borderId="1" xfId="0" applyNumberFormat="1" applyFont="1" applyFill="1" applyBorder="1" applyAlignment="1">
      <alignment horizontal="center" wrapText="1"/>
    </xf>
    <xf numFmtId="171" fontId="6" fillId="5" borderId="1" xfId="0" applyNumberFormat="1" applyFont="1" applyFill="1" applyBorder="1" applyAlignment="1">
      <alignment horizontal="center" wrapText="1"/>
    </xf>
    <xf numFmtId="0" fontId="9" fillId="2" borderId="1" xfId="0" applyFont="1" applyFill="1" applyBorder="1" applyAlignment="1">
      <alignment horizontal="center" vertical="center"/>
    </xf>
    <xf numFmtId="1" fontId="9" fillId="2" borderId="1" xfId="0" applyNumberFormat="1" applyFont="1" applyFill="1" applyBorder="1" applyAlignment="1">
      <alignment horizontal="center" vertical="center"/>
    </xf>
    <xf numFmtId="0" fontId="6" fillId="2" borderId="0" xfId="0" applyFont="1" applyFill="1" applyBorder="1" applyAlignment="1">
      <alignment horizontal="right"/>
    </xf>
    <xf numFmtId="1" fontId="7" fillId="2" borderId="0" xfId="0" applyNumberFormat="1" applyFont="1" applyFill="1" applyBorder="1" applyAlignment="1">
      <alignment horizontal="center"/>
    </xf>
    <xf numFmtId="0" fontId="12" fillId="2" borderId="1" xfId="2" applyFont="1" applyFill="1" applyBorder="1" applyAlignment="1">
      <alignment vertical="center" wrapText="1"/>
    </xf>
    <xf numFmtId="1" fontId="12" fillId="2" borderId="1" xfId="0" applyNumberFormat="1" applyFont="1" applyFill="1" applyBorder="1" applyAlignment="1">
      <alignment horizontal="center"/>
    </xf>
    <xf numFmtId="1" fontId="12" fillId="10" borderId="1" xfId="0" applyNumberFormat="1" applyFont="1" applyFill="1" applyBorder="1" applyAlignment="1">
      <alignment horizontal="center"/>
    </xf>
    <xf numFmtId="0" fontId="8" fillId="11" borderId="1" xfId="0" applyFont="1" applyFill="1" applyBorder="1" applyAlignment="1">
      <alignment horizontal="center" vertical="center" wrapText="1"/>
    </xf>
    <xf numFmtId="0" fontId="6" fillId="2" borderId="0" xfId="0" applyFont="1" applyFill="1"/>
    <xf numFmtId="0" fontId="0" fillId="0" borderId="0" xfId="0" applyAlignment="1">
      <alignment horizontal="justify" vertical="center"/>
    </xf>
    <xf numFmtId="16" fontId="3" fillId="12" borderId="1" xfId="0" applyNumberFormat="1" applyFont="1" applyFill="1" applyBorder="1" applyAlignment="1">
      <alignment horizontal="center" vertical="center" wrapText="1"/>
    </xf>
    <xf numFmtId="0" fontId="0" fillId="2" borderId="1" xfId="0" applyFill="1" applyBorder="1" applyAlignment="1">
      <alignment horizontal="justify" vertical="center"/>
    </xf>
    <xf numFmtId="0" fontId="18" fillId="2" borderId="1" xfId="0" applyFont="1" applyFill="1" applyBorder="1" applyAlignment="1">
      <alignment horizontal="justify" vertical="center"/>
    </xf>
    <xf numFmtId="0" fontId="0" fillId="0" borderId="1" xfId="0" applyBorder="1" applyAlignment="1">
      <alignment horizontal="justify" vertical="center"/>
    </xf>
    <xf numFmtId="0" fontId="0" fillId="0" borderId="1" xfId="0" applyBorder="1" applyAlignment="1">
      <alignment vertical="center"/>
    </xf>
    <xf numFmtId="0" fontId="8" fillId="8" borderId="3" xfId="0" applyFont="1" applyFill="1" applyBorder="1" applyAlignment="1">
      <alignment horizontal="center" wrapText="1"/>
    </xf>
    <xf numFmtId="0" fontId="6" fillId="6" borderId="3" xfId="0" applyFont="1" applyFill="1" applyBorder="1" applyAlignment="1">
      <alignment horizontal="center" wrapText="1"/>
    </xf>
    <xf numFmtId="2" fontId="12" fillId="2" borderId="0" xfId="0" applyNumberFormat="1" applyFont="1" applyFill="1" applyBorder="1" applyAlignment="1">
      <alignment wrapText="1"/>
    </xf>
    <xf numFmtId="169" fontId="2" fillId="4" borderId="0" xfId="1" applyNumberFormat="1" applyFont="1" applyFill="1" applyAlignment="1">
      <alignment horizontal="center" vertical="center"/>
    </xf>
    <xf numFmtId="0" fontId="2" fillId="4" borderId="0" xfId="0" applyFont="1" applyFill="1" applyAlignment="1">
      <alignment vertical="center"/>
    </xf>
    <xf numFmtId="0" fontId="19" fillId="4" borderId="0" xfId="0" applyFont="1" applyFill="1" applyBorder="1" applyAlignment="1">
      <alignment horizontal="center" vertical="center" wrapText="1"/>
    </xf>
    <xf numFmtId="0" fontId="20" fillId="4" borderId="0" xfId="0" applyFont="1" applyFill="1" applyAlignment="1">
      <alignment horizontal="center" vertical="center"/>
    </xf>
    <xf numFmtId="0" fontId="20" fillId="4" borderId="0" xfId="0" applyFont="1" applyFill="1" applyAlignment="1">
      <alignment vertical="center"/>
    </xf>
    <xf numFmtId="0" fontId="21" fillId="4" borderId="0" xfId="0" applyFont="1" applyFill="1" applyAlignment="1">
      <alignment horizontal="center" vertical="center"/>
    </xf>
    <xf numFmtId="0" fontId="21" fillId="4" borderId="0" xfId="0" applyFont="1" applyFill="1" applyAlignment="1">
      <alignment vertical="center"/>
    </xf>
    <xf numFmtId="0" fontId="2" fillId="4" borderId="0" xfId="0" applyFont="1" applyFill="1" applyAlignment="1">
      <alignment horizontal="center" vertical="center"/>
    </xf>
    <xf numFmtId="0" fontId="1" fillId="4" borderId="0" xfId="0" applyFont="1" applyFill="1" applyAlignment="1">
      <alignment horizontal="center" vertical="center"/>
    </xf>
    <xf numFmtId="0" fontId="2" fillId="2" borderId="0" xfId="0" applyFont="1" applyFill="1" applyAlignment="1">
      <alignment vertical="center"/>
    </xf>
    <xf numFmtId="0" fontId="20" fillId="2" borderId="0" xfId="0" applyFont="1" applyFill="1" applyAlignment="1">
      <alignment horizontal="center" vertical="center"/>
    </xf>
    <xf numFmtId="0" fontId="20" fillId="2" borderId="0" xfId="0" applyFont="1" applyFill="1" applyAlignment="1">
      <alignment vertical="center"/>
    </xf>
    <xf numFmtId="0" fontId="19" fillId="4" borderId="0" xfId="0" applyFont="1" applyFill="1" applyAlignment="1">
      <alignment horizontal="center" vertical="center"/>
    </xf>
    <xf numFmtId="0" fontId="19" fillId="4" borderId="0" xfId="0" applyFont="1" applyFill="1" applyAlignment="1">
      <alignment vertical="center"/>
    </xf>
    <xf numFmtId="0" fontId="23" fillId="4" borderId="0" xfId="0" applyFont="1" applyFill="1" applyAlignment="1">
      <alignment vertical="center"/>
    </xf>
    <xf numFmtId="0" fontId="25" fillId="4" borderId="0" xfId="0" applyFont="1" applyFill="1" applyAlignment="1">
      <alignment horizontal="center" vertical="center"/>
    </xf>
    <xf numFmtId="0" fontId="23" fillId="0" borderId="1" xfId="0" applyFont="1" applyBorder="1" applyAlignment="1">
      <alignment horizontal="justify" vertical="center" wrapText="1"/>
    </xf>
    <xf numFmtId="0" fontId="24" fillId="0" borderId="1" xfId="0" applyFont="1" applyBorder="1" applyAlignment="1">
      <alignment horizontal="center" vertical="center" wrapText="1"/>
    </xf>
    <xf numFmtId="0" fontId="0" fillId="2" borderId="1" xfId="0" applyFill="1" applyBorder="1" applyAlignment="1">
      <alignment horizontal="center" vertical="center"/>
    </xf>
    <xf numFmtId="0" fontId="24" fillId="13" borderId="1" xfId="0" applyFont="1" applyFill="1" applyBorder="1" applyAlignment="1">
      <alignment horizontal="center" vertical="center" wrapText="1"/>
    </xf>
    <xf numFmtId="0" fontId="24" fillId="14" borderId="1" xfId="0" applyFont="1" applyFill="1" applyBorder="1" applyAlignment="1">
      <alignment horizontal="center" vertical="center" wrapText="1"/>
    </xf>
    <xf numFmtId="0" fontId="24" fillId="15" borderId="1" xfId="0" applyFont="1" applyFill="1" applyBorder="1" applyAlignment="1">
      <alignment horizontal="center" vertical="center" wrapText="1"/>
    </xf>
    <xf numFmtId="0" fontId="24" fillId="0" borderId="1" xfId="0" applyFont="1" applyBorder="1" applyAlignment="1">
      <alignment horizontal="justify" vertical="center" wrapText="1"/>
    </xf>
    <xf numFmtId="9" fontId="26" fillId="0" borderId="1" xfId="3" applyFont="1" applyBorder="1" applyAlignment="1">
      <alignment horizontal="center" vertical="center"/>
    </xf>
    <xf numFmtId="0" fontId="11" fillId="4" borderId="0" xfId="0" applyFont="1" applyFill="1" applyBorder="1" applyAlignment="1">
      <alignment horizontal="center" vertical="center" wrapText="1"/>
    </xf>
    <xf numFmtId="0" fontId="0" fillId="0" borderId="1" xfId="0" applyFill="1" applyBorder="1" applyAlignment="1">
      <alignment horizontal="center" vertical="center"/>
    </xf>
    <xf numFmtId="169" fontId="24" fillId="3" borderId="1" xfId="1" applyNumberFormat="1" applyFont="1" applyFill="1" applyBorder="1" applyAlignment="1">
      <alignment horizontal="center" vertical="center" wrapText="1"/>
    </xf>
    <xf numFmtId="0" fontId="24" fillId="4" borderId="0" xfId="0" applyFont="1" applyFill="1" applyAlignment="1">
      <alignment horizontal="center" vertical="center"/>
    </xf>
    <xf numFmtId="169" fontId="23" fillId="4" borderId="0" xfId="1" applyNumberFormat="1" applyFont="1" applyFill="1" applyAlignment="1">
      <alignment horizontal="center" vertical="center"/>
    </xf>
    <xf numFmtId="0" fontId="11" fillId="4" borderId="0" xfId="0" applyFont="1" applyFill="1" applyBorder="1" applyAlignment="1">
      <alignment vertical="center" wrapText="1"/>
    </xf>
    <xf numFmtId="0" fontId="27" fillId="0" borderId="1" xfId="0" applyFont="1" applyBorder="1" applyAlignment="1">
      <alignment horizontal="justify" vertical="center" wrapText="1"/>
    </xf>
    <xf numFmtId="0" fontId="27" fillId="0" borderId="1" xfId="0" applyFont="1" applyBorder="1" applyAlignment="1">
      <alignment horizontal="center" vertical="center" wrapText="1"/>
    </xf>
    <xf numFmtId="0" fontId="24" fillId="3" borderId="1" xfId="0" applyFont="1" applyFill="1" applyBorder="1" applyAlignment="1">
      <alignment horizontal="center" vertical="center" wrapText="1"/>
    </xf>
    <xf numFmtId="0" fontId="23" fillId="0" borderId="1" xfId="0" applyFont="1" applyFill="1" applyBorder="1" applyAlignment="1">
      <alignment horizontal="justify" vertical="center" wrapText="1"/>
    </xf>
    <xf numFmtId="0" fontId="11" fillId="0" borderId="1" xfId="0" applyFont="1" applyFill="1" applyBorder="1" applyAlignment="1">
      <alignment horizontal="justify" vertical="center" wrapText="1"/>
    </xf>
    <xf numFmtId="9" fontId="2" fillId="4" borderId="0" xfId="3" applyFont="1" applyFill="1" applyAlignment="1">
      <alignment horizontal="center" vertical="center"/>
    </xf>
    <xf numFmtId="0" fontId="11"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0" xfId="0" applyFont="1" applyFill="1" applyAlignment="1">
      <alignment vertical="center"/>
    </xf>
    <xf numFmtId="0" fontId="23" fillId="0" borderId="0" xfId="0" applyFont="1" applyFill="1" applyAlignment="1">
      <alignment vertical="center"/>
    </xf>
    <xf numFmtId="0" fontId="25" fillId="0" borderId="0" xfId="0" applyFont="1" applyFill="1" applyAlignment="1">
      <alignment horizontal="center" vertical="center"/>
    </xf>
    <xf numFmtId="0" fontId="19" fillId="0" borderId="0" xfId="0" applyFont="1" applyFill="1" applyAlignment="1">
      <alignment horizontal="center" vertical="center"/>
    </xf>
    <xf numFmtId="169" fontId="23" fillId="0" borderId="0" xfId="1" applyNumberFormat="1" applyFont="1" applyFill="1" applyAlignment="1">
      <alignment horizontal="center" vertical="center"/>
    </xf>
    <xf numFmtId="0" fontId="20" fillId="0" borderId="0" xfId="0" applyFont="1" applyFill="1" applyAlignment="1">
      <alignment horizontal="center" vertical="center"/>
    </xf>
    <xf numFmtId="0" fontId="20" fillId="0" borderId="0" xfId="0" applyFont="1" applyFill="1" applyAlignment="1">
      <alignment vertical="center"/>
    </xf>
    <xf numFmtId="0" fontId="2" fillId="0" borderId="0" xfId="0" applyFont="1" applyFill="1" applyAlignment="1">
      <alignment vertical="center"/>
    </xf>
    <xf numFmtId="169" fontId="2" fillId="0" borderId="0" xfId="1" applyNumberFormat="1" applyFont="1" applyFill="1" applyAlignment="1">
      <alignment horizontal="center" vertical="center"/>
    </xf>
    <xf numFmtId="0" fontId="1" fillId="0" borderId="0" xfId="0" applyFont="1" applyFill="1" applyAlignment="1">
      <alignment horizontal="center" vertical="center"/>
    </xf>
    <xf numFmtId="0" fontId="2" fillId="0" borderId="0" xfId="0" applyFont="1" applyFill="1" applyAlignment="1">
      <alignment horizontal="justify" vertical="center"/>
    </xf>
    <xf numFmtId="0" fontId="24" fillId="3" borderId="3" xfId="0" applyFont="1" applyFill="1" applyBorder="1" applyAlignment="1">
      <alignment horizontal="center" vertical="center" wrapText="1"/>
    </xf>
    <xf numFmtId="169" fontId="24" fillId="3" borderId="3" xfId="1" applyNumberFormat="1" applyFont="1" applyFill="1" applyBorder="1" applyAlignment="1">
      <alignment horizontal="center" vertical="center" wrapText="1"/>
    </xf>
    <xf numFmtId="15" fontId="27" fillId="0" borderId="1" xfId="0" applyNumberFormat="1" applyFont="1" applyBorder="1" applyAlignment="1">
      <alignment horizontal="center" vertical="center" wrapText="1"/>
    </xf>
    <xf numFmtId="0" fontId="23" fillId="0" borderId="1" xfId="0" applyFont="1" applyBorder="1" applyAlignment="1">
      <alignment horizontal="center" vertical="center" wrapText="1"/>
    </xf>
    <xf numFmtId="0" fontId="11" fillId="4" borderId="0" xfId="0" applyFont="1" applyFill="1" applyAlignment="1">
      <alignment horizontal="justify" vertical="center"/>
    </xf>
    <xf numFmtId="0" fontId="19" fillId="4" borderId="0" xfId="0" applyFont="1" applyFill="1" applyAlignment="1">
      <alignment horizontal="justify" vertical="center"/>
    </xf>
    <xf numFmtId="0" fontId="23" fillId="4" borderId="0" xfId="0" applyFont="1" applyFill="1" applyAlignment="1">
      <alignment horizontal="justify" vertical="center"/>
    </xf>
    <xf numFmtId="0" fontId="11" fillId="0" borderId="0" xfId="0" applyFont="1" applyFill="1" applyBorder="1" applyAlignment="1">
      <alignment horizontal="justify" vertical="center" wrapText="1"/>
    </xf>
    <xf numFmtId="0" fontId="19" fillId="0" borderId="0" xfId="0" applyFont="1" applyFill="1" applyBorder="1" applyAlignment="1">
      <alignment horizontal="justify" vertical="center" wrapText="1"/>
    </xf>
    <xf numFmtId="0" fontId="19" fillId="0" borderId="0" xfId="0" applyFont="1" applyFill="1" applyAlignment="1">
      <alignment horizontal="justify" vertical="center"/>
    </xf>
    <xf numFmtId="0" fontId="23" fillId="0" borderId="0" xfId="0" applyFont="1" applyFill="1" applyAlignment="1">
      <alignment horizontal="justify" vertical="center"/>
    </xf>
    <xf numFmtId="0" fontId="22" fillId="0" borderId="0" xfId="0" applyFont="1" applyFill="1" applyAlignment="1">
      <alignment horizontal="justify" vertical="center"/>
    </xf>
    <xf numFmtId="0" fontId="25" fillId="0" borderId="0" xfId="0" applyFont="1" applyFill="1" applyAlignment="1">
      <alignment horizontal="justify" vertical="center"/>
    </xf>
    <xf numFmtId="0" fontId="11" fillId="0" borderId="0" xfId="0" applyFont="1" applyFill="1" applyAlignment="1">
      <alignment horizontal="justify" vertical="center"/>
    </xf>
    <xf numFmtId="0" fontId="11" fillId="0" borderId="0" xfId="0" applyFont="1" applyFill="1" applyAlignment="1">
      <alignment horizontal="justify" vertical="center" wrapText="1"/>
    </xf>
    <xf numFmtId="9" fontId="11" fillId="0" borderId="0" xfId="0" applyNumberFormat="1" applyFont="1" applyFill="1" applyAlignment="1">
      <alignment horizontal="justify" vertical="center"/>
    </xf>
    <xf numFmtId="0" fontId="24" fillId="0" borderId="0" xfId="0" applyFont="1" applyFill="1" applyAlignment="1">
      <alignment horizontal="justify" vertical="center"/>
    </xf>
    <xf numFmtId="0" fontId="23" fillId="0" borderId="0" xfId="0" applyFont="1" applyFill="1" applyAlignment="1">
      <alignment horizontal="center" vertical="center"/>
    </xf>
    <xf numFmtId="0" fontId="23" fillId="4" borderId="0" xfId="0" applyFont="1" applyFill="1" applyAlignment="1">
      <alignment horizontal="center" vertical="center"/>
    </xf>
    <xf numFmtId="0" fontId="19" fillId="2" borderId="0" xfId="0" applyFont="1" applyFill="1" applyAlignment="1">
      <alignment horizontal="center" vertical="center"/>
    </xf>
    <xf numFmtId="0" fontId="19" fillId="2" borderId="0" xfId="0" applyFont="1" applyFill="1" applyAlignment="1">
      <alignment vertical="center"/>
    </xf>
    <xf numFmtId="0" fontId="23" fillId="2" borderId="0" xfId="0" applyFont="1" applyFill="1" applyAlignment="1">
      <alignment vertical="center"/>
    </xf>
    <xf numFmtId="0" fontId="2" fillId="0" borderId="0" xfId="0" applyFont="1" applyFill="1" applyAlignment="1">
      <alignment horizontal="center" vertical="center"/>
    </xf>
    <xf numFmtId="0" fontId="24" fillId="4" borderId="0" xfId="0" applyFont="1" applyFill="1" applyAlignment="1">
      <alignment horizontal="justify" vertical="center"/>
    </xf>
    <xf numFmtId="0" fontId="19" fillId="2" borderId="0" xfId="0" applyFont="1" applyFill="1" applyAlignment="1">
      <alignment horizontal="justify" vertical="center"/>
    </xf>
    <xf numFmtId="0" fontId="23" fillId="2" borderId="0" xfId="0" applyFont="1" applyFill="1" applyAlignment="1">
      <alignment horizontal="justify" vertical="center"/>
    </xf>
    <xf numFmtId="0" fontId="24" fillId="3" borderId="6" xfId="0" applyFont="1" applyFill="1" applyBorder="1" applyAlignment="1">
      <alignment horizontal="center" vertical="center" wrapText="1"/>
    </xf>
    <xf numFmtId="0" fontId="27" fillId="47" borderId="1" xfId="0" applyFont="1" applyFill="1" applyBorder="1" applyAlignment="1">
      <alignment horizontal="justify" vertical="center" wrapText="1"/>
    </xf>
    <xf numFmtId="0" fontId="27" fillId="47"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9" fontId="23" fillId="0" borderId="1" xfId="0" applyNumberFormat="1" applyFont="1" applyFill="1" applyBorder="1" applyAlignment="1">
      <alignment horizontal="center" vertical="center"/>
    </xf>
    <xf numFmtId="0" fontId="23" fillId="2" borderId="1" xfId="0" applyFont="1" applyFill="1" applyBorder="1" applyAlignment="1">
      <alignment horizontal="justify" vertical="center" wrapText="1"/>
    </xf>
    <xf numFmtId="9" fontId="23" fillId="0" borderId="0" xfId="0" applyNumberFormat="1" applyFont="1" applyFill="1" applyAlignment="1">
      <alignment horizontal="center" vertical="center"/>
    </xf>
    <xf numFmtId="9" fontId="23" fillId="2" borderId="1" xfId="0" applyNumberFormat="1" applyFont="1" applyFill="1" applyBorder="1" applyAlignment="1">
      <alignment horizontal="center" vertical="center"/>
    </xf>
    <xf numFmtId="0" fontId="11" fillId="0" borderId="4" xfId="0" applyFont="1" applyFill="1" applyBorder="1" applyAlignment="1">
      <alignment horizontal="justify" vertical="center" wrapText="1"/>
    </xf>
    <xf numFmtId="9" fontId="23" fillId="4" borderId="0" xfId="3" applyFont="1" applyFill="1" applyAlignment="1">
      <alignment horizontal="center" vertical="center"/>
    </xf>
    <xf numFmtId="9" fontId="11" fillId="0" borderId="1" xfId="3" applyFont="1" applyFill="1" applyBorder="1" applyAlignment="1">
      <alignment horizontal="center" vertical="center"/>
    </xf>
    <xf numFmtId="9" fontId="23" fillId="0" borderId="1" xfId="3" applyFont="1" applyFill="1" applyBorder="1" applyAlignment="1">
      <alignment horizontal="center" vertical="center"/>
    </xf>
    <xf numFmtId="9" fontId="23" fillId="2" borderId="1" xfId="3" applyFont="1" applyFill="1" applyBorder="1" applyAlignment="1">
      <alignment horizontal="center" vertical="center"/>
    </xf>
    <xf numFmtId="9" fontId="23" fillId="4" borderId="0" xfId="0" applyNumberFormat="1" applyFont="1" applyFill="1" applyAlignment="1">
      <alignment horizontal="center" vertical="center"/>
    </xf>
    <xf numFmtId="0" fontId="11" fillId="4" borderId="0" xfId="0" applyFont="1" applyFill="1" applyBorder="1" applyAlignment="1">
      <alignment horizontal="justify" vertical="center" wrapText="1"/>
    </xf>
    <xf numFmtId="0" fontId="27" fillId="0" borderId="1" xfId="0" applyFont="1" applyBorder="1" applyAlignment="1">
      <alignment horizontal="center" vertical="center" wrapText="1"/>
    </xf>
    <xf numFmtId="0" fontId="27" fillId="0" borderId="1" xfId="0" applyFont="1" applyBorder="1" applyAlignment="1">
      <alignment horizontal="justify" vertical="center" wrapText="1"/>
    </xf>
    <xf numFmtId="0" fontId="27" fillId="0" borderId="1" xfId="0" applyFont="1" applyBorder="1" applyAlignment="1">
      <alignment horizontal="center" vertical="center" wrapText="1"/>
    </xf>
    <xf numFmtId="0" fontId="27" fillId="0" borderId="1" xfId="0" applyFont="1" applyFill="1" applyBorder="1" applyAlignment="1">
      <alignment horizontal="justify" vertical="center" wrapText="1"/>
    </xf>
    <xf numFmtId="0" fontId="27" fillId="0" borderId="1" xfId="0" applyFont="1" applyBorder="1" applyAlignment="1">
      <alignment horizontal="justify" vertical="center" wrapText="1"/>
    </xf>
    <xf numFmtId="0" fontId="45" fillId="0" borderId="0" xfId="0" applyFont="1" applyFill="1" applyAlignment="1">
      <alignment horizontal="justify" vertical="center" wrapText="1"/>
    </xf>
    <xf numFmtId="0" fontId="11" fillId="0" borderId="1" xfId="0" applyFont="1" applyBorder="1" applyAlignment="1">
      <alignment horizontal="justify" vertical="center" wrapText="1"/>
    </xf>
    <xf numFmtId="0" fontId="11" fillId="0" borderId="1" xfId="0" applyFont="1" applyBorder="1" applyAlignment="1">
      <alignment horizontal="center" vertical="center" wrapText="1"/>
    </xf>
    <xf numFmtId="15" fontId="11" fillId="0" borderId="1" xfId="0" applyNumberFormat="1" applyFont="1" applyBorder="1" applyAlignment="1">
      <alignment horizontal="center" vertical="center" wrapText="1"/>
    </xf>
    <xf numFmtId="9" fontId="11" fillId="0" borderId="6" xfId="0" applyNumberFormat="1" applyFont="1" applyFill="1" applyBorder="1" applyAlignment="1">
      <alignment horizontal="center" vertical="center" wrapText="1"/>
    </xf>
    <xf numFmtId="9" fontId="11" fillId="0" borderId="1" xfId="0" applyNumberFormat="1" applyFont="1" applyFill="1" applyBorder="1" applyAlignment="1">
      <alignment horizontal="center" vertical="center"/>
    </xf>
    <xf numFmtId="9" fontId="11" fillId="2" borderId="1" xfId="0" applyNumberFormat="1" applyFont="1" applyFill="1" applyBorder="1" applyAlignment="1">
      <alignment horizontal="center" vertical="center"/>
    </xf>
    <xf numFmtId="0" fontId="11" fillId="2" borderId="1" xfId="0" applyFont="1" applyFill="1" applyBorder="1" applyAlignment="1">
      <alignment horizontal="justify" vertical="center" wrapText="1"/>
    </xf>
    <xf numFmtId="9" fontId="2" fillId="0" borderId="0" xfId="0" applyNumberFormat="1" applyFont="1" applyFill="1" applyAlignment="1">
      <alignment horizontal="center" vertical="center"/>
    </xf>
    <xf numFmtId="9" fontId="23" fillId="4" borderId="0" xfId="3" applyFont="1" applyFill="1" applyAlignment="1">
      <alignment vertical="center"/>
    </xf>
    <xf numFmtId="0" fontId="11" fillId="4" borderId="0" xfId="0" applyFont="1" applyFill="1" applyAlignment="1">
      <alignment horizontal="justify" vertical="center" wrapText="1"/>
    </xf>
    <xf numFmtId="0" fontId="11" fillId="2" borderId="0" xfId="0" applyFont="1" applyFill="1" applyAlignment="1">
      <alignment horizontal="justify" vertical="center"/>
    </xf>
    <xf numFmtId="9" fontId="27" fillId="0" borderId="6" xfId="3" applyFont="1" applyFill="1" applyBorder="1" applyAlignment="1">
      <alignment horizontal="center" vertical="center" wrapText="1"/>
    </xf>
    <xf numFmtId="0" fontId="11" fillId="2" borderId="4" xfId="0" applyFont="1" applyFill="1" applyBorder="1" applyAlignment="1">
      <alignment horizontal="justify" vertical="center" wrapText="1"/>
    </xf>
    <xf numFmtId="15" fontId="11" fillId="2" borderId="1" xfId="0" applyNumberFormat="1" applyFont="1" applyFill="1" applyBorder="1" applyAlignment="1">
      <alignment horizontal="center" vertical="center" wrapText="1"/>
    </xf>
    <xf numFmtId="9" fontId="27" fillId="2" borderId="6" xfId="0" applyNumberFormat="1" applyFont="1" applyFill="1" applyBorder="1" applyAlignment="1">
      <alignment horizontal="center" vertical="center" wrapText="1"/>
    </xf>
    <xf numFmtId="9" fontId="27" fillId="2" borderId="6" xfId="3" applyFont="1" applyFill="1" applyBorder="1" applyAlignment="1">
      <alignment horizontal="center" vertical="center" wrapText="1"/>
    </xf>
    <xf numFmtId="0" fontId="23" fillId="2" borderId="1" xfId="0" applyFont="1" applyFill="1" applyBorder="1" applyAlignment="1">
      <alignment horizontal="justify" vertical="top" wrapText="1"/>
    </xf>
    <xf numFmtId="0" fontId="23" fillId="2" borderId="0" xfId="0" applyFont="1" applyFill="1" applyAlignment="1">
      <alignment horizontal="justify" vertical="center" wrapText="1"/>
    </xf>
    <xf numFmtId="0" fontId="27" fillId="2" borderId="1" xfId="0" applyFont="1" applyFill="1" applyBorder="1" applyAlignment="1">
      <alignment horizontal="justify" vertical="center" wrapText="1"/>
    </xf>
    <xf numFmtId="0" fontId="11" fillId="0" borderId="18" xfId="0" applyFont="1" applyFill="1" applyBorder="1" applyAlignment="1">
      <alignment vertical="center" wrapText="1"/>
    </xf>
    <xf numFmtId="0" fontId="11" fillId="0" borderId="0" xfId="0" applyFont="1" applyFill="1" applyAlignment="1">
      <alignment horizontal="left" vertical="center" wrapText="1"/>
    </xf>
    <xf numFmtId="15" fontId="27" fillId="2" borderId="1" xfId="0" applyNumberFormat="1" applyFont="1" applyFill="1" applyBorder="1" applyAlignment="1">
      <alignment horizontal="center" vertical="center" wrapText="1"/>
    </xf>
    <xf numFmtId="9" fontId="11" fillId="2" borderId="6" xfId="0" applyNumberFormat="1" applyFont="1" applyFill="1" applyBorder="1" applyAlignment="1">
      <alignment horizontal="center" vertical="center" wrapText="1"/>
    </xf>
    <xf numFmtId="9" fontId="0" fillId="2" borderId="1" xfId="3" applyFont="1" applyFill="1" applyBorder="1" applyAlignment="1">
      <alignment horizontal="center" vertical="center"/>
    </xf>
    <xf numFmtId="0" fontId="26" fillId="0" borderId="1" xfId="0" applyFont="1" applyFill="1" applyBorder="1" applyAlignment="1">
      <alignment horizontal="center" vertical="center"/>
    </xf>
    <xf numFmtId="0" fontId="27" fillId="0" borderId="1" xfId="0" applyFont="1" applyFill="1" applyBorder="1" applyAlignment="1">
      <alignment horizontal="justify" vertical="center" wrapText="1"/>
    </xf>
    <xf numFmtId="0" fontId="22" fillId="4" borderId="4" xfId="0" applyFont="1" applyFill="1" applyBorder="1" applyAlignment="1">
      <alignment horizontal="center" vertical="center" wrapText="1"/>
    </xf>
    <xf numFmtId="0" fontId="22" fillId="4" borderId="5" xfId="0" applyFont="1" applyFill="1" applyBorder="1" applyAlignment="1">
      <alignment horizontal="center" vertical="center" wrapText="1"/>
    </xf>
    <xf numFmtId="0" fontId="22" fillId="4" borderId="6"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27" fillId="0" borderId="1" xfId="0" applyFont="1" applyBorder="1" applyAlignment="1">
      <alignment horizontal="center" vertical="center" wrapText="1"/>
    </xf>
    <xf numFmtId="0" fontId="27" fillId="0" borderId="1" xfId="0" applyFont="1" applyFill="1" applyBorder="1" applyAlignment="1">
      <alignment horizontal="justify" vertical="center" wrapText="1"/>
    </xf>
    <xf numFmtId="0" fontId="11" fillId="48" borderId="18" xfId="0" applyFont="1" applyFill="1" applyBorder="1" applyAlignment="1">
      <alignment horizontal="center" vertical="center" wrapText="1"/>
    </xf>
    <xf numFmtId="0" fontId="11" fillId="2" borderId="3" xfId="0" applyFont="1" applyFill="1" applyBorder="1" applyAlignment="1">
      <alignment horizontal="justify" vertical="center" wrapText="1"/>
    </xf>
    <xf numFmtId="0" fontId="11" fillId="2" borderId="17" xfId="0" applyFont="1" applyFill="1" applyBorder="1" applyAlignment="1">
      <alignment horizontal="justify" vertical="center" wrapText="1"/>
    </xf>
    <xf numFmtId="0" fontId="11" fillId="2" borderId="2" xfId="0" applyFont="1" applyFill="1" applyBorder="1" applyAlignment="1">
      <alignment horizontal="justify" vertical="center" wrapText="1"/>
    </xf>
    <xf numFmtId="0" fontId="11" fillId="0" borderId="3" xfId="0" applyFont="1" applyFill="1" applyBorder="1" applyAlignment="1">
      <alignment horizontal="justify" vertical="center" wrapText="1"/>
    </xf>
    <xf numFmtId="0" fontId="11" fillId="0" borderId="17" xfId="0" applyFont="1" applyFill="1" applyBorder="1" applyAlignment="1">
      <alignment horizontal="justify" vertical="center" wrapText="1"/>
    </xf>
    <xf numFmtId="0" fontId="11" fillId="0" borderId="2" xfId="0" applyFont="1" applyFill="1" applyBorder="1" applyAlignment="1">
      <alignment horizontal="justify" vertical="center" wrapText="1"/>
    </xf>
    <xf numFmtId="0" fontId="22" fillId="4" borderId="1" xfId="0" applyFont="1" applyFill="1" applyBorder="1" applyAlignment="1">
      <alignment horizontal="center" vertical="center" wrapText="1"/>
    </xf>
    <xf numFmtId="0" fontId="22" fillId="3" borderId="4" xfId="0" applyFont="1" applyFill="1" applyBorder="1" applyAlignment="1">
      <alignment horizontal="center" vertical="center" wrapText="1"/>
    </xf>
    <xf numFmtId="0" fontId="22" fillId="3" borderId="5"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22" fillId="4" borderId="0" xfId="0" applyFont="1" applyFill="1" applyBorder="1" applyAlignment="1">
      <alignment horizontal="center" vertical="center" wrapText="1"/>
    </xf>
    <xf numFmtId="0" fontId="23" fillId="0" borderId="3" xfId="0" applyFont="1" applyBorder="1" applyAlignment="1">
      <alignment horizontal="justify" vertical="center" wrapText="1"/>
    </xf>
    <xf numFmtId="0" fontId="23" fillId="0" borderId="2" xfId="0" applyFont="1" applyBorder="1" applyAlignment="1">
      <alignment horizontal="justify" vertical="center" wrapText="1"/>
    </xf>
    <xf numFmtId="9" fontId="23" fillId="2" borderId="3" xfId="0" applyNumberFormat="1" applyFont="1" applyFill="1" applyBorder="1" applyAlignment="1">
      <alignment horizontal="center" vertical="center"/>
    </xf>
    <xf numFmtId="9" fontId="23" fillId="2" borderId="17" xfId="0" applyNumberFormat="1" applyFont="1" applyFill="1" applyBorder="1" applyAlignment="1">
      <alignment horizontal="center" vertical="center"/>
    </xf>
    <xf numFmtId="9" fontId="23" fillId="2" borderId="2" xfId="0" applyNumberFormat="1" applyFont="1" applyFill="1" applyBorder="1" applyAlignment="1">
      <alignment horizontal="center" vertical="center"/>
    </xf>
    <xf numFmtId="0" fontId="11" fillId="0" borderId="0" xfId="0" applyFont="1" applyFill="1" applyAlignment="1">
      <alignment horizontal="center" vertical="center" wrapText="1"/>
    </xf>
    <xf numFmtId="0" fontId="11" fillId="0" borderId="0" xfId="0" applyFont="1" applyFill="1" applyAlignment="1">
      <alignment horizontal="center" vertical="center"/>
    </xf>
    <xf numFmtId="0" fontId="11" fillId="2" borderId="19" xfId="0" applyFont="1" applyFill="1" applyBorder="1" applyAlignment="1">
      <alignment horizontal="justify" vertical="center" wrapText="1"/>
    </xf>
    <xf numFmtId="0" fontId="11" fillId="2" borderId="18" xfId="0" applyFont="1" applyFill="1" applyBorder="1" applyAlignment="1">
      <alignment horizontal="justify" vertical="center" wrapText="1"/>
    </xf>
    <xf numFmtId="0" fontId="11" fillId="2" borderId="20" xfId="0" applyFont="1" applyFill="1" applyBorder="1" applyAlignment="1">
      <alignment horizontal="justify" vertical="center" wrapText="1"/>
    </xf>
    <xf numFmtId="0" fontId="11" fillId="48" borderId="0" xfId="0" applyFont="1" applyFill="1" applyAlignment="1">
      <alignment horizontal="center" vertical="center" wrapText="1"/>
    </xf>
    <xf numFmtId="0" fontId="11" fillId="48" borderId="0" xfId="0" applyFont="1" applyFill="1" applyAlignment="1">
      <alignment horizontal="center" vertical="center"/>
    </xf>
    <xf numFmtId="0" fontId="11" fillId="49" borderId="18" xfId="0" applyFont="1" applyFill="1" applyBorder="1" applyAlignment="1">
      <alignment horizontal="center" vertical="center" wrapText="1"/>
    </xf>
    <xf numFmtId="0" fontId="27" fillId="0" borderId="1" xfId="0" applyFont="1" applyBorder="1" applyAlignment="1">
      <alignment horizontal="justify" vertical="center" wrapText="1"/>
    </xf>
    <xf numFmtId="0" fontId="27" fillId="0" borderId="3" xfId="0" applyFont="1" applyBorder="1" applyAlignment="1">
      <alignment horizontal="center" vertical="center" wrapText="1"/>
    </xf>
    <xf numFmtId="0" fontId="27" fillId="0" borderId="17" xfId="0" applyFont="1" applyBorder="1" applyAlignment="1">
      <alignment horizontal="center" vertical="center" wrapText="1"/>
    </xf>
    <xf numFmtId="0" fontId="27" fillId="0" borderId="2" xfId="0" applyFont="1" applyBorder="1" applyAlignment="1">
      <alignment horizontal="center" vertical="center" wrapText="1"/>
    </xf>
    <xf numFmtId="9" fontId="27" fillId="2" borderId="3" xfId="0" applyNumberFormat="1" applyFont="1" applyFill="1" applyBorder="1" applyAlignment="1">
      <alignment horizontal="center" vertical="center" wrapText="1"/>
    </xf>
    <xf numFmtId="9" fontId="27" fillId="2" borderId="17" xfId="0" applyNumberFormat="1" applyFont="1" applyFill="1" applyBorder="1" applyAlignment="1">
      <alignment horizontal="center" vertical="center" wrapText="1"/>
    </xf>
    <xf numFmtId="9" fontId="27" fillId="2" borderId="2" xfId="0" applyNumberFormat="1" applyFont="1" applyFill="1" applyBorder="1" applyAlignment="1">
      <alignment horizontal="center" vertical="center" wrapText="1"/>
    </xf>
    <xf numFmtId="0" fontId="27" fillId="0" borderId="3" xfId="0" applyFont="1" applyBorder="1" applyAlignment="1">
      <alignment horizontal="justify" vertical="center" wrapText="1"/>
    </xf>
    <xf numFmtId="0" fontId="27" fillId="0" borderId="2" xfId="0" applyFont="1" applyBorder="1" applyAlignment="1">
      <alignment horizontal="justify" vertical="center" wrapText="1"/>
    </xf>
    <xf numFmtId="0" fontId="15" fillId="0" borderId="0" xfId="0" applyFont="1" applyAlignment="1">
      <alignment horizontal="center" vertical="center"/>
    </xf>
    <xf numFmtId="0" fontId="6" fillId="5" borderId="4" xfId="0" applyFont="1" applyFill="1" applyBorder="1" applyAlignment="1">
      <alignment horizontal="center" wrapText="1"/>
    </xf>
    <xf numFmtId="0" fontId="6" fillId="5" borderId="5" xfId="0" applyFont="1" applyFill="1" applyBorder="1" applyAlignment="1">
      <alignment horizontal="center" wrapText="1"/>
    </xf>
    <xf numFmtId="0" fontId="6" fillId="5" borderId="6" xfId="0" applyFont="1" applyFill="1" applyBorder="1" applyAlignment="1">
      <alignment horizontal="center" wrapText="1"/>
    </xf>
    <xf numFmtId="0" fontId="6" fillId="5" borderId="3"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17" fillId="2" borderId="7" xfId="0" applyFont="1" applyFill="1" applyBorder="1" applyAlignment="1">
      <alignment horizontal="center"/>
    </xf>
    <xf numFmtId="15" fontId="27" fillId="0" borderId="1" xfId="0" applyNumberFormat="1"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1" xfId="0" applyFont="1" applyFill="1" applyBorder="1" applyAlignment="1">
      <alignment horizontal="center" vertical="center" wrapText="1"/>
    </xf>
    <xf numFmtId="15" fontId="11" fillId="0" borderId="1" xfId="0" applyNumberFormat="1" applyFont="1" applyFill="1" applyBorder="1" applyAlignment="1">
      <alignment horizontal="center" vertical="center" wrapText="1"/>
    </xf>
    <xf numFmtId="9" fontId="11" fillId="0" borderId="3" xfId="0" applyNumberFormat="1" applyFont="1" applyFill="1" applyBorder="1" applyAlignment="1">
      <alignment horizontal="center" vertical="center" wrapText="1"/>
    </xf>
    <xf numFmtId="0" fontId="11" fillId="0" borderId="17" xfId="0" applyFont="1" applyFill="1" applyBorder="1" applyAlignment="1">
      <alignment horizontal="center" vertical="center" wrapText="1"/>
    </xf>
    <xf numFmtId="9" fontId="11" fillId="0" borderId="17"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3" fillId="0" borderId="3" xfId="0" applyFont="1" applyFill="1" applyBorder="1" applyAlignment="1">
      <alignment horizontal="center" vertical="center" wrapText="1"/>
    </xf>
    <xf numFmtId="9" fontId="27" fillId="0" borderId="3" xfId="0" applyNumberFormat="1" applyFont="1" applyFill="1" applyBorder="1" applyAlignment="1">
      <alignment horizontal="center" vertical="center" wrapText="1"/>
    </xf>
    <xf numFmtId="0" fontId="27" fillId="0" borderId="17" xfId="0" applyFont="1" applyFill="1" applyBorder="1" applyAlignment="1">
      <alignment horizontal="center" vertical="center" wrapText="1"/>
    </xf>
    <xf numFmtId="0" fontId="23" fillId="0" borderId="17" xfId="0" applyFont="1" applyFill="1" applyBorder="1" applyAlignment="1">
      <alignment horizontal="center" vertical="center" wrapText="1"/>
    </xf>
    <xf numFmtId="9" fontId="27" fillId="0" borderId="17" xfId="0" applyNumberFormat="1" applyFont="1" applyFill="1" applyBorder="1" applyAlignment="1">
      <alignment horizontal="center" vertical="center" wrapText="1"/>
    </xf>
    <xf numFmtId="0" fontId="27" fillId="0" borderId="2" xfId="0" applyFont="1" applyFill="1" applyBorder="1" applyAlignment="1">
      <alignment horizontal="center" vertical="center" wrapText="1"/>
    </xf>
    <xf numFmtId="0" fontId="23" fillId="0" borderId="2" xfId="0" applyFont="1" applyFill="1" applyBorder="1" applyAlignment="1">
      <alignment horizontal="center" vertical="center" wrapText="1"/>
    </xf>
    <xf numFmtId="9" fontId="27" fillId="0" borderId="2" xfId="0" applyNumberFormat="1" applyFont="1" applyFill="1" applyBorder="1" applyAlignment="1">
      <alignment horizontal="center" vertical="center" wrapText="1"/>
    </xf>
    <xf numFmtId="9" fontId="23" fillId="0" borderId="1" xfId="3" applyFont="1" applyFill="1" applyBorder="1" applyAlignment="1">
      <alignment horizontal="center" vertical="center" wrapText="1"/>
    </xf>
    <xf numFmtId="0" fontId="27" fillId="0" borderId="1" xfId="0" applyFont="1" applyFill="1" applyBorder="1" applyAlignment="1">
      <alignment horizontal="center" vertical="center" wrapText="1"/>
    </xf>
  </cellXfs>
  <cellStyles count="79">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2" xfId="26" builtinId="36" customBuiltin="1"/>
    <cellStyle name="60% - Énfasis3" xfId="30" builtinId="40" customBuiltin="1"/>
    <cellStyle name="60% - Énfasis4" xfId="34" builtinId="44" customBuiltin="1"/>
    <cellStyle name="60% - Énfasis5" xfId="38" builtinId="48" customBuiltin="1"/>
    <cellStyle name="60% - Énfasis6" xfId="42" builtinId="52" customBuiltin="1"/>
    <cellStyle name="Bueno" xfId="8" builtinId="26" customBuiltin="1"/>
    <cellStyle name="Cálculo" xfId="13" builtinId="22" customBuiltin="1"/>
    <cellStyle name="Celda de comprobación" xfId="15" builtinId="23" customBuiltin="1"/>
    <cellStyle name="Celda vinculada" xfId="14" builtinId="24" customBuiltin="1"/>
    <cellStyle name="Encabezado 1" xfId="4" builtinId="16" customBuiltin="1"/>
    <cellStyle name="Encabezado 4" xfId="7"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1" builtinId="20" customBuiltin="1"/>
    <cellStyle name="Incorrecto" xfId="9" builtinId="27" customBuiltin="1"/>
    <cellStyle name="Millares" xfId="1" builtinId="3"/>
    <cellStyle name="Millares [0] 2" xfId="60"/>
    <cellStyle name="Millares 2" xfId="45"/>
    <cellStyle name="Millares 2 2" xfId="55"/>
    <cellStyle name="Millares 20" xfId="54"/>
    <cellStyle name="Millares 3" xfId="46"/>
    <cellStyle name="Millares 4" xfId="47"/>
    <cellStyle name="Millares 4 2" xfId="64"/>
    <cellStyle name="Millares 5" xfId="44"/>
    <cellStyle name="Millares 5 2" xfId="66"/>
    <cellStyle name="Millares 6" xfId="52"/>
    <cellStyle name="Millares 6 2" xfId="69"/>
    <cellStyle name="Millares 7" xfId="57"/>
    <cellStyle name="Millares 7 2" xfId="70"/>
    <cellStyle name="Millares 8" xfId="74"/>
    <cellStyle name="Millares 9" xfId="71"/>
    <cellStyle name="Moneda 2" xfId="53"/>
    <cellStyle name="Moneda 2 2" xfId="68"/>
    <cellStyle name="Moneda 3" xfId="58"/>
    <cellStyle name="Neutral" xfId="10" builtinId="28" customBuiltin="1"/>
    <cellStyle name="Normal" xfId="0" builtinId="0"/>
    <cellStyle name="Normal 10" xfId="61"/>
    <cellStyle name="Normal 2" xfId="2"/>
    <cellStyle name="Normal 2 2" xfId="56"/>
    <cellStyle name="Normal 2 2 2" xfId="62"/>
    <cellStyle name="Normal 2 3" xfId="59"/>
    <cellStyle name="Normal 2 4" xfId="63"/>
    <cellStyle name="Normal 3" xfId="48"/>
    <cellStyle name="Normal 4" xfId="49"/>
    <cellStyle name="Normal 4 2" xfId="50"/>
    <cellStyle name="Normal 5" xfId="43"/>
    <cellStyle name="Normal 5 2" xfId="75"/>
    <cellStyle name="Normal 6" xfId="73"/>
    <cellStyle name="Normal 7" xfId="76"/>
    <cellStyle name="Notas 2" xfId="78"/>
    <cellStyle name="Porcentaje" xfId="3" builtinId="5"/>
    <cellStyle name="Porcentaje 2" xfId="51"/>
    <cellStyle name="Porcentaje 3" xfId="67"/>
    <cellStyle name="Porcentaje 4" xfId="77"/>
    <cellStyle name="Porcentaje 5" xfId="72"/>
    <cellStyle name="Salida" xfId="12" builtinId="21" customBuiltin="1"/>
    <cellStyle name="Texto de advertencia" xfId="16" builtinId="11" customBuiltin="1"/>
    <cellStyle name="Texto explicativo" xfId="17" builtinId="53" customBuiltin="1"/>
    <cellStyle name="Título 2" xfId="5" builtinId="17" customBuiltin="1"/>
    <cellStyle name="Título 3" xfId="6" builtinId="18" customBuiltin="1"/>
    <cellStyle name="Título 4" xfId="65"/>
    <cellStyle name="Total" xfId="18" builtinId="25" customBuiltin="1"/>
  </cellStyles>
  <dxfs count="6">
    <dxf>
      <font>
        <b/>
        <i val="0"/>
        <color auto="1"/>
      </font>
      <fill>
        <patternFill>
          <bgColor rgb="FFFF0000"/>
        </patternFill>
      </fill>
    </dxf>
    <dxf>
      <font>
        <b/>
        <i val="0"/>
        <color auto="1"/>
      </font>
      <fill>
        <patternFill>
          <bgColor rgb="FFFFFF00"/>
        </patternFill>
      </fill>
    </dxf>
    <dxf>
      <font>
        <color auto="1"/>
      </font>
      <fill>
        <patternFill>
          <bgColor rgb="FF00B050"/>
        </patternFill>
      </fill>
    </dxf>
    <dxf>
      <font>
        <b/>
        <i val="0"/>
        <color auto="1"/>
      </font>
      <fill>
        <patternFill>
          <bgColor rgb="FFFF0000"/>
        </patternFill>
      </fill>
    </dxf>
    <dxf>
      <font>
        <b/>
        <i val="0"/>
        <color auto="1"/>
      </font>
      <fill>
        <patternFill>
          <bgColor rgb="FFFFFF00"/>
        </patternFill>
      </fill>
    </dxf>
    <dxf>
      <font>
        <color auto="1"/>
      </font>
      <fill>
        <patternFill>
          <bgColor rgb="FF00B050"/>
        </patternFill>
      </fill>
    </dxf>
  </dxfs>
  <tableStyles count="0" defaultTableStyle="TableStyleMedium9" defaultPivotStyle="PivotStyleLight16"/>
  <colors>
    <mruColors>
      <color rgb="FF99FF99"/>
      <color rgb="FFFFFFCC"/>
      <color rgb="FF007635"/>
      <color rgb="FFF7C76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171450</xdr:rowOff>
    </xdr:from>
    <xdr:to>
      <xdr:col>0</xdr:col>
      <xdr:colOff>1253067</xdr:colOff>
      <xdr:row>0</xdr:row>
      <xdr:rowOff>584654</xdr:rowOff>
    </xdr:to>
    <xdr:pic>
      <xdr:nvPicPr>
        <xdr:cNvPr id="4" name="Imagen 3" descr="ADR">
          <a:extLst>
            <a:ext uri="{FF2B5EF4-FFF2-40B4-BE49-F238E27FC236}">
              <a16:creationId xmlns:a16="http://schemas.microsoft.com/office/drawing/2014/main" id="{00000000-0008-0000-0100-000004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5984" r="74160"/>
        <a:stretch/>
      </xdr:blipFill>
      <xdr:spPr bwMode="auto">
        <a:xfrm>
          <a:off x="38100" y="171450"/>
          <a:ext cx="1209675" cy="413204"/>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8</xdr:col>
      <xdr:colOff>2026505</xdr:colOff>
      <xdr:row>0</xdr:row>
      <xdr:rowOff>144113</xdr:rowOff>
    </xdr:from>
    <xdr:to>
      <xdr:col>9</xdr:col>
      <xdr:colOff>2433897</xdr:colOff>
      <xdr:row>0</xdr:row>
      <xdr:rowOff>632267</xdr:rowOff>
    </xdr:to>
    <xdr:pic>
      <xdr:nvPicPr>
        <xdr:cNvPr id="7" name="Imagen 6" descr="ADR">
          <a:extLst>
            <a:ext uri="{FF2B5EF4-FFF2-40B4-BE49-F238E27FC236}">
              <a16:creationId xmlns:a16="http://schemas.microsoft.com/office/drawing/2014/main" id="{00000000-0008-0000-0100-000007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2208" t="6543" b="1"/>
        <a:stretch/>
      </xdr:blipFill>
      <xdr:spPr bwMode="auto">
        <a:xfrm>
          <a:off x="10245219" y="144113"/>
          <a:ext cx="2802249" cy="488154"/>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171450</xdr:rowOff>
    </xdr:from>
    <xdr:to>
      <xdr:col>0</xdr:col>
      <xdr:colOff>1247775</xdr:colOff>
      <xdr:row>0</xdr:row>
      <xdr:rowOff>584654</xdr:rowOff>
    </xdr:to>
    <xdr:pic>
      <xdr:nvPicPr>
        <xdr:cNvPr id="2" name="Imagen 1" descr="ADR">
          <a:extLst>
            <a:ext uri="{FF2B5EF4-FFF2-40B4-BE49-F238E27FC236}">
              <a16:creationId xmlns:a16="http://schemas.microsoft.com/office/drawing/2014/main" id="{00000000-0008-0000-02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5984" r="74160"/>
        <a:stretch/>
      </xdr:blipFill>
      <xdr:spPr bwMode="auto">
        <a:xfrm>
          <a:off x="38100" y="171450"/>
          <a:ext cx="1209675" cy="413204"/>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0</xdr:col>
      <xdr:colOff>38100</xdr:colOff>
      <xdr:row>0</xdr:row>
      <xdr:rowOff>171450</xdr:rowOff>
    </xdr:from>
    <xdr:to>
      <xdr:col>0</xdr:col>
      <xdr:colOff>1247775</xdr:colOff>
      <xdr:row>0</xdr:row>
      <xdr:rowOff>584654</xdr:rowOff>
    </xdr:to>
    <xdr:pic>
      <xdr:nvPicPr>
        <xdr:cNvPr id="4" name="Imagen 3" descr="ADR">
          <a:extLst>
            <a:ext uri="{FF2B5EF4-FFF2-40B4-BE49-F238E27FC236}">
              <a16:creationId xmlns:a16="http://schemas.microsoft.com/office/drawing/2014/main" id="{00000000-0008-0000-0200-000004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5984" r="74160"/>
        <a:stretch/>
      </xdr:blipFill>
      <xdr:spPr bwMode="auto">
        <a:xfrm>
          <a:off x="38100" y="171450"/>
          <a:ext cx="1209675" cy="413204"/>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9</xdr:col>
      <xdr:colOff>2139333</xdr:colOff>
      <xdr:row>0</xdr:row>
      <xdr:rowOff>211582</xdr:rowOff>
    </xdr:from>
    <xdr:to>
      <xdr:col>10</xdr:col>
      <xdr:colOff>2036456</xdr:colOff>
      <xdr:row>0</xdr:row>
      <xdr:rowOff>699736</xdr:rowOff>
    </xdr:to>
    <xdr:pic>
      <xdr:nvPicPr>
        <xdr:cNvPr id="5" name="Imagen 4" descr="ADR">
          <a:extLst>
            <a:ext uri="{FF2B5EF4-FFF2-40B4-BE49-F238E27FC236}">
              <a16:creationId xmlns:a16="http://schemas.microsoft.com/office/drawing/2014/main" id="{00000000-0008-0000-0200-000005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2208" t="6543" b="1"/>
        <a:stretch/>
      </xdr:blipFill>
      <xdr:spPr bwMode="auto">
        <a:xfrm>
          <a:off x="10584833" y="211582"/>
          <a:ext cx="2818123" cy="488154"/>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171450</xdr:rowOff>
    </xdr:from>
    <xdr:to>
      <xdr:col>0</xdr:col>
      <xdr:colOff>1239308</xdr:colOff>
      <xdr:row>0</xdr:row>
      <xdr:rowOff>584654</xdr:rowOff>
    </xdr:to>
    <xdr:pic>
      <xdr:nvPicPr>
        <xdr:cNvPr id="2" name="Imagen 1" descr="ADR">
          <a:extLst>
            <a:ext uri="{FF2B5EF4-FFF2-40B4-BE49-F238E27FC236}">
              <a16:creationId xmlns:a16="http://schemas.microsoft.com/office/drawing/2014/main" id="{00000000-0008-0000-03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5984" r="74160"/>
        <a:stretch/>
      </xdr:blipFill>
      <xdr:spPr bwMode="auto">
        <a:xfrm>
          <a:off x="38100" y="171450"/>
          <a:ext cx="1209675" cy="413204"/>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0</xdr:col>
      <xdr:colOff>38100</xdr:colOff>
      <xdr:row>0</xdr:row>
      <xdr:rowOff>171450</xdr:rowOff>
    </xdr:from>
    <xdr:to>
      <xdr:col>0</xdr:col>
      <xdr:colOff>1239308</xdr:colOff>
      <xdr:row>0</xdr:row>
      <xdr:rowOff>584654</xdr:rowOff>
    </xdr:to>
    <xdr:pic>
      <xdr:nvPicPr>
        <xdr:cNvPr id="4" name="Imagen 3" descr="ADR">
          <a:extLst>
            <a:ext uri="{FF2B5EF4-FFF2-40B4-BE49-F238E27FC236}">
              <a16:creationId xmlns:a16="http://schemas.microsoft.com/office/drawing/2014/main" id="{00000000-0008-0000-0300-000004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5984" r="74160"/>
        <a:stretch/>
      </xdr:blipFill>
      <xdr:spPr bwMode="auto">
        <a:xfrm>
          <a:off x="38100" y="171450"/>
          <a:ext cx="1209675" cy="413204"/>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8</xdr:col>
      <xdr:colOff>1746993</xdr:colOff>
      <xdr:row>0</xdr:row>
      <xdr:rowOff>197974</xdr:rowOff>
    </xdr:from>
    <xdr:to>
      <xdr:col>9</xdr:col>
      <xdr:colOff>2143652</xdr:colOff>
      <xdr:row>0</xdr:row>
      <xdr:rowOff>686128</xdr:rowOff>
    </xdr:to>
    <xdr:pic>
      <xdr:nvPicPr>
        <xdr:cNvPr id="5" name="Imagen 4" descr="ADR">
          <a:extLst>
            <a:ext uri="{FF2B5EF4-FFF2-40B4-BE49-F238E27FC236}">
              <a16:creationId xmlns:a16="http://schemas.microsoft.com/office/drawing/2014/main" id="{00000000-0008-0000-0300-000005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2208" t="6543" b="1"/>
        <a:stretch/>
      </xdr:blipFill>
      <xdr:spPr bwMode="auto">
        <a:xfrm>
          <a:off x="9732118" y="197974"/>
          <a:ext cx="2809659" cy="488154"/>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38100</xdr:colOff>
      <xdr:row>0</xdr:row>
      <xdr:rowOff>171450</xdr:rowOff>
    </xdr:from>
    <xdr:to>
      <xdr:col>1</xdr:col>
      <xdr:colOff>77561</xdr:colOff>
      <xdr:row>0</xdr:row>
      <xdr:rowOff>584654</xdr:rowOff>
    </xdr:to>
    <xdr:pic>
      <xdr:nvPicPr>
        <xdr:cNvPr id="2" name="Imagen 1" descr="ADR">
          <a:extLst>
            <a:ext uri="{FF2B5EF4-FFF2-40B4-BE49-F238E27FC236}">
              <a16:creationId xmlns:a16="http://schemas.microsoft.com/office/drawing/2014/main" id="{00000000-0008-0000-04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5984" r="74160"/>
        <a:stretch/>
      </xdr:blipFill>
      <xdr:spPr bwMode="auto">
        <a:xfrm>
          <a:off x="38100" y="171450"/>
          <a:ext cx="1209675" cy="413204"/>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9</xdr:col>
      <xdr:colOff>2963473</xdr:colOff>
      <xdr:row>0</xdr:row>
      <xdr:rowOff>207048</xdr:rowOff>
    </xdr:from>
    <xdr:to>
      <xdr:col>10</xdr:col>
      <xdr:colOff>1939212</xdr:colOff>
      <xdr:row>0</xdr:row>
      <xdr:rowOff>695202</xdr:rowOff>
    </xdr:to>
    <xdr:pic>
      <xdr:nvPicPr>
        <xdr:cNvPr id="3" name="Imagen 2" descr="ADR">
          <a:extLst>
            <a:ext uri="{FF2B5EF4-FFF2-40B4-BE49-F238E27FC236}">
              <a16:creationId xmlns:a16="http://schemas.microsoft.com/office/drawing/2014/main" id="{00000000-0008-0000-0400-000003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2208" t="6543" b="1"/>
        <a:stretch/>
      </xdr:blipFill>
      <xdr:spPr bwMode="auto">
        <a:xfrm>
          <a:off x="11393098" y="207048"/>
          <a:ext cx="2801614" cy="488154"/>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0</xdr:col>
      <xdr:colOff>38100</xdr:colOff>
      <xdr:row>0</xdr:row>
      <xdr:rowOff>171450</xdr:rowOff>
    </xdr:from>
    <xdr:to>
      <xdr:col>1</xdr:col>
      <xdr:colOff>77561</xdr:colOff>
      <xdr:row>0</xdr:row>
      <xdr:rowOff>584654</xdr:rowOff>
    </xdr:to>
    <xdr:pic>
      <xdr:nvPicPr>
        <xdr:cNvPr id="4" name="Imagen 3" descr="ADR">
          <a:extLst>
            <a:ext uri="{FF2B5EF4-FFF2-40B4-BE49-F238E27FC236}">
              <a16:creationId xmlns:a16="http://schemas.microsoft.com/office/drawing/2014/main" id="{00000000-0008-0000-0400-000004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5984" r="74160"/>
        <a:stretch/>
      </xdr:blipFill>
      <xdr:spPr bwMode="auto">
        <a:xfrm>
          <a:off x="38100" y="171450"/>
          <a:ext cx="1209675" cy="413204"/>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38100</xdr:colOff>
      <xdr:row>0</xdr:row>
      <xdr:rowOff>171450</xdr:rowOff>
    </xdr:from>
    <xdr:to>
      <xdr:col>0</xdr:col>
      <xdr:colOff>1247775</xdr:colOff>
      <xdr:row>0</xdr:row>
      <xdr:rowOff>584654</xdr:rowOff>
    </xdr:to>
    <xdr:pic>
      <xdr:nvPicPr>
        <xdr:cNvPr id="2" name="Imagen 1" descr="ADR">
          <a:extLst>
            <a:ext uri="{FF2B5EF4-FFF2-40B4-BE49-F238E27FC236}">
              <a16:creationId xmlns:a16="http://schemas.microsoft.com/office/drawing/2014/main" id="{00000000-0008-0000-05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5984" r="74160"/>
        <a:stretch/>
      </xdr:blipFill>
      <xdr:spPr bwMode="auto">
        <a:xfrm>
          <a:off x="38100" y="171450"/>
          <a:ext cx="1209675" cy="413204"/>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0</xdr:col>
      <xdr:colOff>38100</xdr:colOff>
      <xdr:row>0</xdr:row>
      <xdr:rowOff>171450</xdr:rowOff>
    </xdr:from>
    <xdr:to>
      <xdr:col>0</xdr:col>
      <xdr:colOff>1247775</xdr:colOff>
      <xdr:row>0</xdr:row>
      <xdr:rowOff>584654</xdr:rowOff>
    </xdr:to>
    <xdr:pic>
      <xdr:nvPicPr>
        <xdr:cNvPr id="4" name="Imagen 3" descr="ADR">
          <a:extLst>
            <a:ext uri="{FF2B5EF4-FFF2-40B4-BE49-F238E27FC236}">
              <a16:creationId xmlns:a16="http://schemas.microsoft.com/office/drawing/2014/main" id="{00000000-0008-0000-0500-000004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5984" r="74160"/>
        <a:stretch/>
      </xdr:blipFill>
      <xdr:spPr bwMode="auto">
        <a:xfrm>
          <a:off x="38100" y="171450"/>
          <a:ext cx="1209675" cy="413204"/>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8</xdr:col>
      <xdr:colOff>3438816</xdr:colOff>
      <xdr:row>0</xdr:row>
      <xdr:rowOff>170761</xdr:rowOff>
    </xdr:from>
    <xdr:to>
      <xdr:col>9</xdr:col>
      <xdr:colOff>2738284</xdr:colOff>
      <xdr:row>0</xdr:row>
      <xdr:rowOff>658915</xdr:rowOff>
    </xdr:to>
    <xdr:pic>
      <xdr:nvPicPr>
        <xdr:cNvPr id="5" name="Imagen 4" descr="ADR">
          <a:extLst>
            <a:ext uri="{FF2B5EF4-FFF2-40B4-BE49-F238E27FC236}">
              <a16:creationId xmlns:a16="http://schemas.microsoft.com/office/drawing/2014/main" id="{00000000-0008-0000-0500-000005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2208" t="6543" b="1"/>
        <a:stretch/>
      </xdr:blipFill>
      <xdr:spPr bwMode="auto">
        <a:xfrm>
          <a:off x="10820691" y="170761"/>
          <a:ext cx="2807843" cy="488154"/>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38100</xdr:colOff>
      <xdr:row>0</xdr:row>
      <xdr:rowOff>171450</xdr:rowOff>
    </xdr:from>
    <xdr:to>
      <xdr:col>0</xdr:col>
      <xdr:colOff>1247775</xdr:colOff>
      <xdr:row>0</xdr:row>
      <xdr:rowOff>584654</xdr:rowOff>
    </xdr:to>
    <xdr:pic>
      <xdr:nvPicPr>
        <xdr:cNvPr id="2" name="Imagen 1" descr="ADR">
          <a:extLst>
            <a:ext uri="{FF2B5EF4-FFF2-40B4-BE49-F238E27FC236}">
              <a16:creationId xmlns:a16="http://schemas.microsoft.com/office/drawing/2014/main" id="{00000000-0008-0000-06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5984" r="74160"/>
        <a:stretch/>
      </xdr:blipFill>
      <xdr:spPr bwMode="auto">
        <a:xfrm>
          <a:off x="38100" y="171450"/>
          <a:ext cx="1209675" cy="413204"/>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8</xdr:col>
      <xdr:colOff>1803689</xdr:colOff>
      <xdr:row>0</xdr:row>
      <xdr:rowOff>159422</xdr:rowOff>
    </xdr:from>
    <xdr:to>
      <xdr:col>9</xdr:col>
      <xdr:colOff>2147127</xdr:colOff>
      <xdr:row>0</xdr:row>
      <xdr:rowOff>647576</xdr:rowOff>
    </xdr:to>
    <xdr:pic>
      <xdr:nvPicPr>
        <xdr:cNvPr id="3" name="Imagen 2" descr="ADR">
          <a:extLst>
            <a:ext uri="{FF2B5EF4-FFF2-40B4-BE49-F238E27FC236}">
              <a16:creationId xmlns:a16="http://schemas.microsoft.com/office/drawing/2014/main" id="{00000000-0008-0000-0600-000003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2208" t="6543" b="1"/>
        <a:stretch/>
      </xdr:blipFill>
      <xdr:spPr bwMode="auto">
        <a:xfrm>
          <a:off x="9818296" y="159422"/>
          <a:ext cx="2806331" cy="488154"/>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tabSelected="1" workbookViewId="0"/>
  </sheetViews>
  <sheetFormatPr baseColWidth="10" defaultRowHeight="15" x14ac:dyDescent="0.25"/>
  <cols>
    <col min="1" max="1" width="69.42578125" customWidth="1"/>
    <col min="2" max="2" width="19" customWidth="1"/>
    <col min="3" max="3" width="23.7109375" customWidth="1"/>
    <col min="5" max="5" width="19.5703125" customWidth="1"/>
    <col min="6" max="6" width="23" customWidth="1"/>
  </cols>
  <sheetData>
    <row r="1" spans="1:6" x14ac:dyDescent="0.25">
      <c r="A1" s="73" t="s">
        <v>418</v>
      </c>
      <c r="B1" s="73" t="s">
        <v>124</v>
      </c>
      <c r="C1" s="73" t="s">
        <v>125</v>
      </c>
    </row>
    <row r="2" spans="1:6" ht="49.5" customHeight="1" x14ac:dyDescent="0.25">
      <c r="A2" s="136" t="s">
        <v>126</v>
      </c>
      <c r="B2" s="175">
        <f>+'RIESGO CORRUPCIÓN'!H15</f>
        <v>0.47575757575757577</v>
      </c>
      <c r="C2" s="81" t="str">
        <f>+IF(AND(B2&gt;=0,B2&lt;=0.59),"ZONA BAJA",IF(AND(B2&gt;=0.6,B2&lt;=0.79),"ZONA MEDIA","ZONA ALTA"))</f>
        <v>ZONA BAJA</v>
      </c>
    </row>
    <row r="3" spans="1:6" ht="49.5" customHeight="1" x14ac:dyDescent="0.25">
      <c r="A3" s="136" t="s">
        <v>127</v>
      </c>
      <c r="B3" s="175">
        <f>+'RENDICION DE CUENTAS'!I20</f>
        <v>0.39727272727272728</v>
      </c>
      <c r="C3" s="81" t="str">
        <f t="shared" ref="C3:C7" si="0">+IF(AND(B3&gt;=0,B3&lt;=0.59),"ZONA BAJA",IF(AND(B3&gt;=0.6,B3&lt;=0.79),"ZONA MEDIA","ZONA ALTA"))</f>
        <v>ZONA BAJA</v>
      </c>
      <c r="E3" s="74" t="s">
        <v>128</v>
      </c>
      <c r="F3" s="75" t="s">
        <v>129</v>
      </c>
    </row>
    <row r="4" spans="1:6" ht="49.5" customHeight="1" x14ac:dyDescent="0.25">
      <c r="A4" s="136" t="s">
        <v>130</v>
      </c>
      <c r="B4" s="175">
        <f>+'RACIONALIZACIÓN TRÁMITES'!H8</f>
        <v>0.3</v>
      </c>
      <c r="C4" s="81" t="str">
        <f t="shared" si="0"/>
        <v>ZONA BAJA</v>
      </c>
      <c r="E4" s="74" t="s">
        <v>131</v>
      </c>
      <c r="F4" s="76" t="s">
        <v>132</v>
      </c>
    </row>
    <row r="5" spans="1:6" ht="49.5" customHeight="1" x14ac:dyDescent="0.25">
      <c r="A5" s="136" t="s">
        <v>133</v>
      </c>
      <c r="B5" s="175">
        <f>+'ATENCIÓN CIUDADANO'!I21</f>
        <v>0.58799999999999997</v>
      </c>
      <c r="C5" s="81" t="str">
        <f t="shared" si="0"/>
        <v>ZONA BAJA</v>
      </c>
      <c r="E5" s="74" t="s">
        <v>134</v>
      </c>
      <c r="F5" s="77" t="s">
        <v>135</v>
      </c>
    </row>
    <row r="6" spans="1:6" ht="49.5" customHeight="1" x14ac:dyDescent="0.25">
      <c r="A6" s="136" t="s">
        <v>136</v>
      </c>
      <c r="B6" s="175">
        <f>+TRANSPARENCIA!H18</f>
        <v>0.39380952380952383</v>
      </c>
      <c r="C6" s="81" t="str">
        <f t="shared" si="0"/>
        <v>ZONA BAJA</v>
      </c>
    </row>
    <row r="7" spans="1:6" ht="49.5" customHeight="1" x14ac:dyDescent="0.25">
      <c r="A7" s="136" t="s">
        <v>137</v>
      </c>
      <c r="B7" s="175">
        <f>+ADICIONALES!H7</f>
        <v>1</v>
      </c>
      <c r="C7" s="176" t="str">
        <f t="shared" si="0"/>
        <v>ZONA ALTA</v>
      </c>
    </row>
    <row r="8" spans="1:6" ht="49.5" customHeight="1" x14ac:dyDescent="0.25">
      <c r="A8" s="78" t="s">
        <v>138</v>
      </c>
      <c r="B8" s="79">
        <f>AVERAGE(B2:B7)</f>
        <v>0.52580663780663783</v>
      </c>
      <c r="C8" s="81" t="str">
        <f>+IF(AND(B8&gt;=0,B8&lt;=0.59),"ZONA BAJA",IF(AND(B8&gt;=0.6,B8&lt;=0.79),"ZONA MEDIA","ZONA ALTA"))</f>
        <v>ZONA BAJA</v>
      </c>
    </row>
  </sheetData>
  <conditionalFormatting sqref="C2:C7">
    <cfRule type="containsText" dxfId="5" priority="4" operator="containsText" text="ZONA ALTA">
      <formula>NOT(ISERROR(SEARCH("ZONA ALTA",C2)))</formula>
    </cfRule>
    <cfRule type="containsText" dxfId="4" priority="5" operator="containsText" text="ZONA MEDIA">
      <formula>NOT(ISERROR(SEARCH("ZONA MEDIA",C2)))</formula>
    </cfRule>
    <cfRule type="containsText" dxfId="3" priority="6" operator="containsText" text="ZONA BAJA">
      <formula>NOT(ISERROR(SEARCH("ZONA BAJA",C2)))</formula>
    </cfRule>
  </conditionalFormatting>
  <conditionalFormatting sqref="C8">
    <cfRule type="containsText" dxfId="2" priority="1" operator="containsText" text="ZONA ALTA">
      <formula>NOT(ISERROR(SEARCH("ZONA ALTA",C8)))</formula>
    </cfRule>
    <cfRule type="containsText" dxfId="1" priority="2" operator="containsText" text="ZONA MEDIA">
      <formula>NOT(ISERROR(SEARCH("ZONA MEDIA",C8)))</formula>
    </cfRule>
    <cfRule type="containsText" dxfId="0" priority="3" operator="containsText" text="ZONA BAJA">
      <formula>NOT(ISERROR(SEARCH("ZONA BAJA",C8)))</formula>
    </cfRule>
  </conditionalFormatting>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view="pageBreakPreview" zoomScale="90" zoomScaleNormal="80" zoomScaleSheetLayoutView="90" zoomScalePageLayoutView="80" workbookViewId="0">
      <pane ySplit="3" topLeftCell="A4" activePane="bottomLeft" state="frozen"/>
      <selection pane="bottomLeft" activeCell="G8" sqref="G8"/>
    </sheetView>
  </sheetViews>
  <sheetFormatPr baseColWidth="10" defaultColWidth="11.42578125" defaultRowHeight="15" x14ac:dyDescent="0.25"/>
  <cols>
    <col min="1" max="5" width="20.7109375" style="47" customWidth="1"/>
    <col min="6" max="6" width="16.42578125" style="47" customWidth="1"/>
    <col min="7" max="7" width="20.7109375" style="47" customWidth="1"/>
    <col min="8" max="8" width="14.28515625" style="47" customWidth="1"/>
    <col min="9" max="12" width="20.7109375" style="47" customWidth="1"/>
    <col min="13" max="13" width="14" style="17" customWidth="1"/>
    <col min="14" max="16384" width="11.42578125" style="17"/>
  </cols>
  <sheetData>
    <row r="1" spans="1:13" ht="23.25" x14ac:dyDescent="0.25">
      <c r="A1" s="218" t="s">
        <v>120</v>
      </c>
      <c r="B1" s="218"/>
      <c r="C1" s="218"/>
      <c r="D1" s="218"/>
      <c r="E1" s="218"/>
      <c r="F1" s="218"/>
      <c r="G1" s="218"/>
      <c r="H1" s="218"/>
      <c r="I1" s="218"/>
      <c r="J1" s="218"/>
      <c r="K1" s="218"/>
      <c r="L1" s="218"/>
      <c r="M1" s="218"/>
    </row>
    <row r="3" spans="1:13" ht="50.1" customHeight="1" x14ac:dyDescent="0.25">
      <c r="A3" s="23" t="s">
        <v>4</v>
      </c>
      <c r="B3" s="23" t="s">
        <v>5</v>
      </c>
      <c r="C3" s="23" t="s">
        <v>6</v>
      </c>
      <c r="D3" s="23" t="s">
        <v>7</v>
      </c>
      <c r="E3" s="23" t="s">
        <v>8</v>
      </c>
      <c r="F3" s="23" t="s">
        <v>9</v>
      </c>
      <c r="G3" s="23" t="s">
        <v>10</v>
      </c>
      <c r="H3" s="23" t="s">
        <v>11</v>
      </c>
      <c r="I3" s="23" t="s">
        <v>12</v>
      </c>
      <c r="J3" s="23" t="s">
        <v>13</v>
      </c>
      <c r="K3" s="23" t="s">
        <v>14</v>
      </c>
      <c r="L3" s="23" t="s">
        <v>15</v>
      </c>
      <c r="M3" s="48" t="s">
        <v>23</v>
      </c>
    </row>
    <row r="4" spans="1:13" ht="90" customHeight="1" x14ac:dyDescent="0.25">
      <c r="A4" s="49" t="s">
        <v>54</v>
      </c>
      <c r="B4" s="49" t="s">
        <v>3</v>
      </c>
      <c r="C4" s="49" t="s">
        <v>67</v>
      </c>
      <c r="D4" s="49" t="s">
        <v>63</v>
      </c>
      <c r="E4" s="49" t="s">
        <v>59</v>
      </c>
      <c r="F4" s="49"/>
      <c r="G4" s="49" t="s">
        <v>54</v>
      </c>
      <c r="H4" s="49"/>
      <c r="I4" s="49" t="s">
        <v>59</v>
      </c>
      <c r="J4" s="50" t="s">
        <v>78</v>
      </c>
      <c r="K4" s="49" t="s">
        <v>67</v>
      </c>
      <c r="L4" s="49" t="s">
        <v>59</v>
      </c>
      <c r="M4" s="51" t="s">
        <v>119</v>
      </c>
    </row>
    <row r="5" spans="1:13" ht="90" customHeight="1" x14ac:dyDescent="0.25">
      <c r="A5" s="49" t="s">
        <v>57</v>
      </c>
      <c r="B5" s="49" t="s">
        <v>52</v>
      </c>
      <c r="C5" s="49" t="s">
        <v>70</v>
      </c>
      <c r="D5" s="50" t="s">
        <v>78</v>
      </c>
      <c r="E5" s="49" t="s">
        <v>80</v>
      </c>
      <c r="F5" s="49"/>
      <c r="G5" s="49" t="s">
        <v>63</v>
      </c>
      <c r="H5" s="49"/>
      <c r="I5" s="49" t="s">
        <v>80</v>
      </c>
      <c r="J5" s="49"/>
      <c r="K5" s="49"/>
      <c r="L5" s="49" t="s">
        <v>74</v>
      </c>
      <c r="M5" s="51"/>
    </row>
    <row r="6" spans="1:13" ht="90" customHeight="1" x14ac:dyDescent="0.25">
      <c r="A6" s="50" t="s">
        <v>78</v>
      </c>
      <c r="B6" s="49" t="s">
        <v>79</v>
      </c>
      <c r="C6" s="49"/>
      <c r="D6" s="49"/>
      <c r="E6" s="49"/>
      <c r="F6" s="49"/>
      <c r="G6" s="49" t="s">
        <v>65</v>
      </c>
      <c r="H6" s="49"/>
      <c r="I6" s="49"/>
      <c r="J6" s="49"/>
      <c r="K6" s="49"/>
      <c r="L6" s="49"/>
      <c r="M6" s="52"/>
    </row>
    <row r="7" spans="1:13" ht="90" customHeight="1" x14ac:dyDescent="0.25">
      <c r="A7" s="49"/>
      <c r="B7" s="49" t="s">
        <v>61</v>
      </c>
      <c r="C7" s="49"/>
      <c r="D7" s="49"/>
      <c r="E7" s="49"/>
      <c r="F7" s="49"/>
      <c r="G7" s="49" t="s">
        <v>67</v>
      </c>
      <c r="H7" s="49"/>
      <c r="I7" s="49"/>
      <c r="J7" s="49"/>
      <c r="K7" s="49"/>
      <c r="L7" s="49"/>
      <c r="M7" s="52"/>
    </row>
    <row r="8" spans="1:13" ht="90" customHeight="1" x14ac:dyDescent="0.25">
      <c r="A8" s="49"/>
      <c r="B8" s="49" t="s">
        <v>63</v>
      </c>
      <c r="C8" s="49"/>
      <c r="D8" s="49"/>
      <c r="E8" s="49"/>
      <c r="F8" s="49"/>
      <c r="G8" s="50" t="s">
        <v>78</v>
      </c>
      <c r="H8" s="49"/>
      <c r="I8" s="49"/>
      <c r="J8" s="49"/>
      <c r="K8" s="49"/>
      <c r="L8" s="49"/>
      <c r="M8" s="52"/>
    </row>
    <row r="9" spans="1:13" ht="90" customHeight="1" x14ac:dyDescent="0.25">
      <c r="A9" s="49"/>
      <c r="B9" s="49" t="s">
        <v>65</v>
      </c>
      <c r="C9" s="49"/>
      <c r="D9" s="49"/>
      <c r="E9" s="49"/>
      <c r="F9" s="49"/>
      <c r="G9" s="49"/>
      <c r="H9" s="49"/>
      <c r="I9" s="49"/>
      <c r="J9" s="49"/>
      <c r="K9" s="49"/>
      <c r="L9" s="49"/>
      <c r="M9" s="52"/>
    </row>
    <row r="10" spans="1:13" ht="77.25" customHeight="1" x14ac:dyDescent="0.25"/>
    <row r="11" spans="1:13" ht="50.1" customHeight="1" x14ac:dyDescent="0.25"/>
    <row r="12" spans="1:13" ht="50.1" customHeight="1" x14ac:dyDescent="0.25"/>
    <row r="13" spans="1:13" ht="50.1" customHeight="1" x14ac:dyDescent="0.25"/>
    <row r="14" spans="1:13" ht="50.1" customHeight="1" x14ac:dyDescent="0.25"/>
    <row r="15" spans="1:13" ht="74.25" customHeight="1" x14ac:dyDescent="0.25"/>
    <row r="16" spans="1:13" ht="50.1" customHeight="1" x14ac:dyDescent="0.25"/>
    <row r="17" ht="69.75" customHeight="1" x14ac:dyDescent="0.25"/>
    <row r="18" ht="50.1" customHeight="1" x14ac:dyDescent="0.25"/>
    <row r="19" ht="50.1" customHeight="1" x14ac:dyDescent="0.25"/>
    <row r="20" ht="59.25" customHeight="1" x14ac:dyDescent="0.25"/>
  </sheetData>
  <mergeCells count="1">
    <mergeCell ref="A1:M1"/>
  </mergeCells>
  <printOptions horizontalCentered="1"/>
  <pageMargins left="0" right="0" top="0.74803149606299213" bottom="0.74803149606299213" header="0.31496062992125984" footer="0.31496062992125984"/>
  <pageSetup scale="5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workbookViewId="0">
      <selection activeCell="H17" sqref="H17"/>
    </sheetView>
  </sheetViews>
  <sheetFormatPr baseColWidth="10" defaultColWidth="11.42578125" defaultRowHeight="15.75" x14ac:dyDescent="0.25"/>
  <cols>
    <col min="1" max="1" width="30.42578125" style="1" customWidth="1"/>
    <col min="2" max="2" width="18.140625" style="1" customWidth="1"/>
    <col min="3" max="3" width="16.42578125" style="1" customWidth="1"/>
    <col min="4" max="4" width="15.28515625" style="1" customWidth="1"/>
    <col min="5" max="5" width="16.42578125" style="1" customWidth="1"/>
    <col min="6" max="6" width="15.140625" style="1" customWidth="1"/>
    <col min="7" max="7" width="14.140625" style="1" bestFit="1" customWidth="1"/>
    <col min="8" max="8" width="11.42578125" style="1"/>
    <col min="9" max="9" width="13.85546875" style="1" customWidth="1"/>
    <col min="10" max="10" width="14.28515625" style="1" customWidth="1"/>
    <col min="11" max="16384" width="11.42578125" style="1"/>
  </cols>
  <sheetData>
    <row r="1" spans="1:10" x14ac:dyDescent="0.25">
      <c r="A1" s="224" t="s">
        <v>95</v>
      </c>
      <c r="B1" s="224"/>
      <c r="C1" s="224"/>
      <c r="D1" s="224"/>
      <c r="E1" s="224"/>
      <c r="F1" s="224"/>
    </row>
    <row r="2" spans="1:10" ht="31.5" x14ac:dyDescent="0.25">
      <c r="A2" s="54" t="s">
        <v>0</v>
      </c>
      <c r="B2" s="54" t="s">
        <v>89</v>
      </c>
      <c r="C2" s="30" t="s">
        <v>105</v>
      </c>
      <c r="D2" s="30" t="s">
        <v>88</v>
      </c>
      <c r="E2" s="30" t="s">
        <v>100</v>
      </c>
      <c r="F2" s="30" t="s">
        <v>101</v>
      </c>
      <c r="G2" s="53" t="s">
        <v>121</v>
      </c>
      <c r="H2" s="53" t="s">
        <v>88</v>
      </c>
      <c r="I2" s="53" t="s">
        <v>122</v>
      </c>
      <c r="J2" s="53" t="s">
        <v>101</v>
      </c>
    </row>
    <row r="3" spans="1:10" ht="31.5" x14ac:dyDescent="0.25">
      <c r="A3" s="33" t="s">
        <v>90</v>
      </c>
      <c r="B3" s="38">
        <v>1</v>
      </c>
      <c r="C3" s="38">
        <v>25</v>
      </c>
      <c r="D3" s="38">
        <v>1</v>
      </c>
      <c r="E3" s="38">
        <f>+C3*D3</f>
        <v>25</v>
      </c>
      <c r="F3" s="38">
        <f>+E3/B3</f>
        <v>25</v>
      </c>
      <c r="G3" s="38">
        <f>+C3*8.5</f>
        <v>212.5</v>
      </c>
      <c r="H3" s="38">
        <v>1</v>
      </c>
      <c r="I3" s="38">
        <f>+G3*H3</f>
        <v>212.5</v>
      </c>
      <c r="J3" s="38">
        <f>+I3/B3</f>
        <v>212.5</v>
      </c>
    </row>
    <row r="4" spans="1:10" x14ac:dyDescent="0.25">
      <c r="A4" s="34" t="s">
        <v>93</v>
      </c>
      <c r="B4" s="38">
        <v>3</v>
      </c>
      <c r="C4" s="38">
        <v>18</v>
      </c>
      <c r="D4" s="38">
        <v>3</v>
      </c>
      <c r="E4" s="38">
        <f t="shared" ref="E4:E11" si="0">+C4*D4</f>
        <v>54</v>
      </c>
      <c r="F4" s="38">
        <f t="shared" ref="F4:F11" si="1">+E4/B4</f>
        <v>18</v>
      </c>
      <c r="G4" s="38">
        <f t="shared" ref="G4:G11" si="2">+C4*8.5</f>
        <v>153</v>
      </c>
      <c r="H4" s="38">
        <v>3</v>
      </c>
      <c r="I4" s="38">
        <f t="shared" ref="I4:I11" si="3">+G4*H4</f>
        <v>459</v>
      </c>
      <c r="J4" s="38">
        <f t="shared" ref="J4:J11" si="4">+I4/B4</f>
        <v>153</v>
      </c>
    </row>
    <row r="5" spans="1:10" x14ac:dyDescent="0.25">
      <c r="A5" s="34" t="s">
        <v>94</v>
      </c>
      <c r="B5" s="38">
        <v>3</v>
      </c>
      <c r="C5" s="38">
        <v>28</v>
      </c>
      <c r="D5" s="38">
        <v>2</v>
      </c>
      <c r="E5" s="38">
        <f t="shared" si="0"/>
        <v>56</v>
      </c>
      <c r="F5" s="39">
        <f t="shared" si="1"/>
        <v>18.666666666666668</v>
      </c>
      <c r="G5" s="38">
        <f t="shared" si="2"/>
        <v>238</v>
      </c>
      <c r="H5" s="38">
        <v>2</v>
      </c>
      <c r="I5" s="38">
        <f t="shared" si="3"/>
        <v>476</v>
      </c>
      <c r="J5" s="38">
        <f t="shared" si="4"/>
        <v>158.66666666666666</v>
      </c>
    </row>
    <row r="6" spans="1:10" x14ac:dyDescent="0.25">
      <c r="A6" s="35" t="s">
        <v>96</v>
      </c>
      <c r="B6" s="38">
        <v>2</v>
      </c>
      <c r="C6" s="38">
        <v>31</v>
      </c>
      <c r="D6" s="38">
        <v>2</v>
      </c>
      <c r="E6" s="38">
        <f t="shared" si="0"/>
        <v>62</v>
      </c>
      <c r="F6" s="38">
        <f t="shared" si="1"/>
        <v>31</v>
      </c>
      <c r="G6" s="38">
        <f t="shared" si="2"/>
        <v>263.5</v>
      </c>
      <c r="H6" s="38">
        <v>2</v>
      </c>
      <c r="I6" s="38">
        <f t="shared" si="3"/>
        <v>527</v>
      </c>
      <c r="J6" s="38">
        <f t="shared" si="4"/>
        <v>263.5</v>
      </c>
    </row>
    <row r="7" spans="1:10" ht="47.25" x14ac:dyDescent="0.25">
      <c r="A7" s="42" t="s">
        <v>97</v>
      </c>
      <c r="B7" s="38">
        <v>2</v>
      </c>
      <c r="C7" s="38">
        <v>33</v>
      </c>
      <c r="D7" s="38">
        <v>2</v>
      </c>
      <c r="E7" s="38">
        <f t="shared" si="0"/>
        <v>66</v>
      </c>
      <c r="F7" s="38">
        <f t="shared" si="1"/>
        <v>33</v>
      </c>
      <c r="G7" s="38">
        <f t="shared" si="2"/>
        <v>280.5</v>
      </c>
      <c r="H7" s="38">
        <v>2</v>
      </c>
      <c r="I7" s="38">
        <f t="shared" si="3"/>
        <v>561</v>
      </c>
      <c r="J7" s="38">
        <f t="shared" si="4"/>
        <v>280.5</v>
      </c>
    </row>
    <row r="8" spans="1:10" ht="31.5" x14ac:dyDescent="0.25">
      <c r="A8" s="35" t="s">
        <v>92</v>
      </c>
      <c r="B8" s="38">
        <v>1</v>
      </c>
      <c r="C8" s="38">
        <v>20</v>
      </c>
      <c r="D8" s="38">
        <v>2</v>
      </c>
      <c r="E8" s="38">
        <f t="shared" si="0"/>
        <v>40</v>
      </c>
      <c r="F8" s="38">
        <f t="shared" si="1"/>
        <v>40</v>
      </c>
      <c r="G8" s="38">
        <f t="shared" si="2"/>
        <v>170</v>
      </c>
      <c r="H8" s="38">
        <v>2</v>
      </c>
      <c r="I8" s="38">
        <f t="shared" si="3"/>
        <v>340</v>
      </c>
      <c r="J8" s="38">
        <f t="shared" si="4"/>
        <v>340</v>
      </c>
    </row>
    <row r="9" spans="1:10" x14ac:dyDescent="0.25">
      <c r="A9" s="35" t="s">
        <v>98</v>
      </c>
      <c r="B9" s="38">
        <v>3</v>
      </c>
      <c r="C9" s="38">
        <v>32</v>
      </c>
      <c r="D9" s="38">
        <v>3</v>
      </c>
      <c r="E9" s="38">
        <f t="shared" si="0"/>
        <v>96</v>
      </c>
      <c r="F9" s="38">
        <f>+E9/B9</f>
        <v>32</v>
      </c>
      <c r="G9" s="38">
        <f t="shared" si="2"/>
        <v>272</v>
      </c>
      <c r="H9" s="38">
        <v>3</v>
      </c>
      <c r="I9" s="38">
        <f t="shared" si="3"/>
        <v>816</v>
      </c>
      <c r="J9" s="38">
        <f t="shared" si="4"/>
        <v>272</v>
      </c>
    </row>
    <row r="10" spans="1:10" ht="15.75" customHeight="1" x14ac:dyDescent="0.25">
      <c r="A10" s="34" t="s">
        <v>91</v>
      </c>
      <c r="B10" s="38">
        <v>3</v>
      </c>
      <c r="C10" s="38">
        <v>35</v>
      </c>
      <c r="D10" s="38">
        <v>3</v>
      </c>
      <c r="E10" s="38">
        <f t="shared" si="0"/>
        <v>105</v>
      </c>
      <c r="F10" s="38">
        <f t="shared" si="1"/>
        <v>35</v>
      </c>
      <c r="G10" s="38">
        <f t="shared" si="2"/>
        <v>297.5</v>
      </c>
      <c r="H10" s="38">
        <v>3</v>
      </c>
      <c r="I10" s="38">
        <f t="shared" si="3"/>
        <v>892.5</v>
      </c>
      <c r="J10" s="38">
        <f t="shared" si="4"/>
        <v>297.5</v>
      </c>
    </row>
    <row r="11" spans="1:10" x14ac:dyDescent="0.25">
      <c r="A11" s="34" t="s">
        <v>99</v>
      </c>
      <c r="B11" s="38">
        <v>5</v>
      </c>
      <c r="C11" s="38">
        <v>40</v>
      </c>
      <c r="D11" s="38">
        <v>3</v>
      </c>
      <c r="E11" s="38">
        <f t="shared" si="0"/>
        <v>120</v>
      </c>
      <c r="F11" s="38">
        <f t="shared" si="1"/>
        <v>24</v>
      </c>
      <c r="G11" s="38">
        <f t="shared" si="2"/>
        <v>340</v>
      </c>
      <c r="H11" s="38">
        <v>3</v>
      </c>
      <c r="I11" s="38">
        <f t="shared" si="3"/>
        <v>1020</v>
      </c>
      <c r="J11" s="38">
        <f t="shared" si="4"/>
        <v>204</v>
      </c>
    </row>
    <row r="12" spans="1:10" x14ac:dyDescent="0.25">
      <c r="A12" s="31"/>
      <c r="B12" s="32"/>
      <c r="C12" s="32"/>
      <c r="D12" s="32"/>
      <c r="E12" s="40" t="s">
        <v>102</v>
      </c>
      <c r="F12" s="41">
        <f>AVERAGE(F3:F11)</f>
        <v>28.518518518518519</v>
      </c>
      <c r="G12" s="32"/>
      <c r="H12" s="32"/>
      <c r="I12" s="40" t="s">
        <v>123</v>
      </c>
      <c r="J12" s="41">
        <f>AVERAGE(J3:J11)</f>
        <v>242.40740740740739</v>
      </c>
    </row>
    <row r="13" spans="1:10" x14ac:dyDescent="0.25">
      <c r="C13" s="27"/>
      <c r="D13" s="27"/>
      <c r="E13" s="27"/>
    </row>
    <row r="14" spans="1:10" x14ac:dyDescent="0.25">
      <c r="A14" s="222" t="s">
        <v>87</v>
      </c>
      <c r="B14" s="219" t="s">
        <v>103</v>
      </c>
      <c r="C14" s="220"/>
      <c r="D14" s="220"/>
      <c r="E14" s="221"/>
    </row>
    <row r="15" spans="1:10" x14ac:dyDescent="0.25">
      <c r="A15" s="223"/>
      <c r="B15" s="36">
        <v>1</v>
      </c>
      <c r="C15" s="37">
        <v>2</v>
      </c>
      <c r="D15" s="37">
        <v>3</v>
      </c>
      <c r="E15" s="37">
        <v>4</v>
      </c>
    </row>
    <row r="16" spans="1:10" x14ac:dyDescent="0.25">
      <c r="A16" s="28">
        <v>1</v>
      </c>
      <c r="B16" s="43">
        <f>+A16*$F$12</f>
        <v>28.518518518518519</v>
      </c>
      <c r="C16" s="43">
        <f>+B16/$C$15</f>
        <v>14.25925925925926</v>
      </c>
      <c r="D16" s="43">
        <f>+B16/$D$15</f>
        <v>9.5061728395061724</v>
      </c>
      <c r="E16" s="43">
        <f>+B16/$E$15</f>
        <v>7.1296296296296298</v>
      </c>
    </row>
    <row r="17" spans="1:8" x14ac:dyDescent="0.25">
      <c r="A17" s="28">
        <v>2</v>
      </c>
      <c r="B17" s="43">
        <f t="shared" ref="B17:B20" si="5">+A17*$F$12</f>
        <v>57.037037037037038</v>
      </c>
      <c r="C17" s="43">
        <f t="shared" ref="C17:C20" si="6">+B17/$C$15</f>
        <v>28.518518518518519</v>
      </c>
      <c r="D17" s="43">
        <f t="shared" ref="D17:D20" si="7">+B17/$D$15</f>
        <v>19.012345679012345</v>
      </c>
      <c r="E17" s="43">
        <f t="shared" ref="E17:E20" si="8">+B17/$E$15</f>
        <v>14.25925925925926</v>
      </c>
    </row>
    <row r="18" spans="1:8" x14ac:dyDescent="0.25">
      <c r="A18" s="28">
        <v>3</v>
      </c>
      <c r="B18" s="43">
        <f t="shared" si="5"/>
        <v>85.555555555555557</v>
      </c>
      <c r="C18" s="43">
        <f t="shared" si="6"/>
        <v>42.777777777777779</v>
      </c>
      <c r="D18" s="43">
        <f t="shared" si="7"/>
        <v>28.518518518518519</v>
      </c>
      <c r="E18" s="43">
        <f t="shared" si="8"/>
        <v>21.388888888888889</v>
      </c>
    </row>
    <row r="19" spans="1:8" x14ac:dyDescent="0.25">
      <c r="A19" s="28">
        <v>4</v>
      </c>
      <c r="B19" s="43">
        <f t="shared" si="5"/>
        <v>114.07407407407408</v>
      </c>
      <c r="C19" s="43">
        <f t="shared" si="6"/>
        <v>57.037037037037038</v>
      </c>
      <c r="D19" s="43">
        <f t="shared" si="7"/>
        <v>38.02469135802469</v>
      </c>
      <c r="E19" s="43">
        <f t="shared" si="8"/>
        <v>28.518518518518519</v>
      </c>
    </row>
    <row r="20" spans="1:8" x14ac:dyDescent="0.25">
      <c r="A20" s="28">
        <v>5</v>
      </c>
      <c r="B20" s="43">
        <f t="shared" si="5"/>
        <v>142.59259259259261</v>
      </c>
      <c r="C20" s="43">
        <f t="shared" si="6"/>
        <v>71.296296296296305</v>
      </c>
      <c r="D20" s="43">
        <f t="shared" si="7"/>
        <v>47.530864197530867</v>
      </c>
      <c r="E20" s="43">
        <f t="shared" si="8"/>
        <v>35.648148148148152</v>
      </c>
    </row>
    <row r="22" spans="1:8" x14ac:dyDescent="0.25">
      <c r="A22" s="222" t="s">
        <v>87</v>
      </c>
      <c r="B22" s="219" t="s">
        <v>104</v>
      </c>
      <c r="C22" s="220"/>
      <c r="D22" s="220"/>
      <c r="E22" s="221"/>
      <c r="F22" s="26"/>
    </row>
    <row r="23" spans="1:8" x14ac:dyDescent="0.25">
      <c r="A23" s="223"/>
      <c r="B23" s="36">
        <v>1</v>
      </c>
      <c r="C23" s="37">
        <v>2</v>
      </c>
      <c r="D23" s="37">
        <v>3</v>
      </c>
      <c r="E23" s="37">
        <v>4</v>
      </c>
      <c r="F23" s="26"/>
    </row>
    <row r="24" spans="1:8" x14ac:dyDescent="0.25">
      <c r="A24" s="28">
        <v>1</v>
      </c>
      <c r="B24" s="44">
        <f>+A24*$F$12</f>
        <v>28.518518518518519</v>
      </c>
      <c r="C24" s="29">
        <f>+C16+5</f>
        <v>19.25925925925926</v>
      </c>
      <c r="D24" s="25">
        <f t="shared" ref="D24:E24" si="9">+D16+5</f>
        <v>14.506172839506172</v>
      </c>
      <c r="E24" s="25">
        <f t="shared" si="9"/>
        <v>12.12962962962963</v>
      </c>
      <c r="F24" s="55">
        <f>+B24*8.5</f>
        <v>242.40740740740742</v>
      </c>
      <c r="G24" s="14">
        <f>+C24*8.5</f>
        <v>163.7037037037037</v>
      </c>
    </row>
    <row r="25" spans="1:8" x14ac:dyDescent="0.25">
      <c r="A25" s="28">
        <v>2</v>
      </c>
      <c r="B25" s="43">
        <f>+A25*$F$12</f>
        <v>57.037037037037038</v>
      </c>
      <c r="C25" s="29">
        <f t="shared" ref="C25:E25" si="10">+C17+5</f>
        <v>33.518518518518519</v>
      </c>
      <c r="D25" s="25">
        <f t="shared" si="10"/>
        <v>24.012345679012345</v>
      </c>
      <c r="E25" s="25">
        <f t="shared" si="10"/>
        <v>19.25925925925926</v>
      </c>
      <c r="F25" s="27"/>
      <c r="G25" s="14">
        <f>+C25*8.5</f>
        <v>284.90740740740739</v>
      </c>
    </row>
    <row r="26" spans="1:8" x14ac:dyDescent="0.25">
      <c r="A26" s="28">
        <v>3</v>
      </c>
      <c r="B26" s="43">
        <f>+A26*$F$12</f>
        <v>85.555555555555557</v>
      </c>
      <c r="C26" s="25">
        <f t="shared" ref="C26:E26" si="11">+C18+5</f>
        <v>47.777777777777779</v>
      </c>
      <c r="D26" s="29">
        <f t="shared" si="11"/>
        <v>33.518518518518519</v>
      </c>
      <c r="E26" s="25">
        <f t="shared" si="11"/>
        <v>26.388888888888889</v>
      </c>
      <c r="F26" s="27"/>
      <c r="H26" s="14">
        <f>+D26*8.5</f>
        <v>284.90740740740739</v>
      </c>
    </row>
    <row r="27" spans="1:8" x14ac:dyDescent="0.25">
      <c r="A27" s="28">
        <v>4</v>
      </c>
      <c r="B27" s="43">
        <f>+A27*$F$12</f>
        <v>114.07407407407408</v>
      </c>
      <c r="C27" s="25">
        <f t="shared" ref="C27:E27" si="12">+C19+5</f>
        <v>62.037037037037038</v>
      </c>
      <c r="D27" s="25">
        <f t="shared" si="12"/>
        <v>43.02469135802469</v>
      </c>
      <c r="E27" s="25">
        <f t="shared" si="12"/>
        <v>33.518518518518519</v>
      </c>
    </row>
    <row r="28" spans="1:8" x14ac:dyDescent="0.25">
      <c r="A28" s="28">
        <v>5</v>
      </c>
      <c r="B28" s="43">
        <f>+A28*$F$12</f>
        <v>142.59259259259261</v>
      </c>
      <c r="C28" s="25">
        <f>+C20+5</f>
        <v>76.296296296296305</v>
      </c>
      <c r="D28" s="25">
        <f t="shared" ref="D28:E28" si="13">+D20+5</f>
        <v>52.530864197530867</v>
      </c>
      <c r="E28" s="25">
        <f t="shared" si="13"/>
        <v>40.648148148148152</v>
      </c>
    </row>
    <row r="29" spans="1:8" x14ac:dyDescent="0.25">
      <c r="A29" s="26"/>
      <c r="B29" s="26"/>
      <c r="C29" s="26"/>
      <c r="D29" s="26"/>
    </row>
  </sheetData>
  <mergeCells count="5">
    <mergeCell ref="B14:E14"/>
    <mergeCell ref="A14:A15"/>
    <mergeCell ref="B22:E22"/>
    <mergeCell ref="A1:F1"/>
    <mergeCell ref="A22:A23"/>
  </mergeCells>
  <pageMargins left="0" right="0" top="0.74803149606299213" bottom="0.74803149606299213" header="0.31496062992125984" footer="0.31496062992125984"/>
  <pageSetup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view="pageBreakPreview" zoomScale="90" zoomScaleNormal="100" zoomScaleSheetLayoutView="90" workbookViewId="0">
      <pane ySplit="3" topLeftCell="A4" activePane="bottomLeft" state="frozen"/>
      <selection activeCell="H4" sqref="H4"/>
      <selection pane="bottomLeft" sqref="A1:J1"/>
    </sheetView>
  </sheetViews>
  <sheetFormatPr baseColWidth="10" defaultColWidth="11.42578125" defaultRowHeight="12.75" x14ac:dyDescent="0.25"/>
  <cols>
    <col min="1" max="1" width="27.42578125" style="115" customWidth="1"/>
    <col min="2" max="2" width="17.140625" style="98" customWidth="1"/>
    <col min="3" max="3" width="14.5703125" style="98" customWidth="1"/>
    <col min="4" max="4" width="14.7109375" style="98" customWidth="1"/>
    <col min="5" max="5" width="16.5703125" style="98" customWidth="1"/>
    <col min="6" max="6" width="16.5703125" style="98" hidden="1" customWidth="1"/>
    <col min="7" max="7" width="17.5703125" style="122" customWidth="1"/>
    <col min="8" max="8" width="15.5703125" style="122" customWidth="1"/>
    <col min="9" max="9" width="35.85546875" style="115" customWidth="1"/>
    <col min="10" max="10" width="37.85546875" style="121" customWidth="1"/>
    <col min="11" max="11" width="24.42578125" style="118" customWidth="1"/>
    <col min="12" max="12" width="13.42578125" style="114" bestFit="1" customWidth="1"/>
    <col min="13" max="13" width="12.42578125" style="114" bestFit="1" customWidth="1"/>
    <col min="14" max="14" width="11.42578125" style="114"/>
    <col min="15" max="238" width="11.42578125" style="115"/>
    <col min="239" max="239" width="14.42578125" style="115" customWidth="1"/>
    <col min="240" max="240" width="38" style="115" customWidth="1"/>
    <col min="241" max="241" width="31.42578125" style="115" customWidth="1"/>
    <col min="242" max="242" width="21.42578125" style="115" customWidth="1"/>
    <col min="243" max="243" width="19" style="115" customWidth="1"/>
    <col min="244" max="244" width="14" style="115" customWidth="1"/>
    <col min="245" max="245" width="19.140625" style="115" customWidth="1"/>
    <col min="246" max="246" width="15.85546875" style="115" customWidth="1"/>
    <col min="247" max="248" width="11.42578125" style="115"/>
    <col min="249" max="249" width="12.85546875" style="115" customWidth="1"/>
    <col min="250" max="250" width="11.42578125" style="115" customWidth="1"/>
    <col min="251" max="251" width="14.42578125" style="115" customWidth="1"/>
    <col min="252" max="494" width="11.42578125" style="115"/>
    <col min="495" max="495" width="14.42578125" style="115" customWidth="1"/>
    <col min="496" max="496" width="38" style="115" customWidth="1"/>
    <col min="497" max="497" width="31.42578125" style="115" customWidth="1"/>
    <col min="498" max="498" width="21.42578125" style="115" customWidth="1"/>
    <col min="499" max="499" width="19" style="115" customWidth="1"/>
    <col min="500" max="500" width="14" style="115" customWidth="1"/>
    <col min="501" max="501" width="19.140625" style="115" customWidth="1"/>
    <col min="502" max="502" width="15.85546875" style="115" customWidth="1"/>
    <col min="503" max="504" width="11.42578125" style="115"/>
    <col min="505" max="505" width="12.85546875" style="115" customWidth="1"/>
    <col min="506" max="506" width="11.42578125" style="115" customWidth="1"/>
    <col min="507" max="507" width="14.42578125" style="115" customWidth="1"/>
    <col min="508" max="750" width="11.42578125" style="115"/>
    <col min="751" max="751" width="14.42578125" style="115" customWidth="1"/>
    <col min="752" max="752" width="38" style="115" customWidth="1"/>
    <col min="753" max="753" width="31.42578125" style="115" customWidth="1"/>
    <col min="754" max="754" width="21.42578125" style="115" customWidth="1"/>
    <col min="755" max="755" width="19" style="115" customWidth="1"/>
    <col min="756" max="756" width="14" style="115" customWidth="1"/>
    <col min="757" max="757" width="19.140625" style="115" customWidth="1"/>
    <col min="758" max="758" width="15.85546875" style="115" customWidth="1"/>
    <col min="759" max="760" width="11.42578125" style="115"/>
    <col min="761" max="761" width="12.85546875" style="115" customWidth="1"/>
    <col min="762" max="762" width="11.42578125" style="115" customWidth="1"/>
    <col min="763" max="763" width="14.42578125" style="115" customWidth="1"/>
    <col min="764" max="1006" width="11.42578125" style="115"/>
    <col min="1007" max="1007" width="14.42578125" style="115" customWidth="1"/>
    <col min="1008" max="1008" width="38" style="115" customWidth="1"/>
    <col min="1009" max="1009" width="31.42578125" style="115" customWidth="1"/>
    <col min="1010" max="1010" width="21.42578125" style="115" customWidth="1"/>
    <col min="1011" max="1011" width="19" style="115" customWidth="1"/>
    <col min="1012" max="1012" width="14" style="115" customWidth="1"/>
    <col min="1013" max="1013" width="19.140625" style="115" customWidth="1"/>
    <col min="1014" max="1014" width="15.85546875" style="115" customWidth="1"/>
    <col min="1015" max="1016" width="11.42578125" style="115"/>
    <col min="1017" max="1017" width="12.85546875" style="115" customWidth="1"/>
    <col min="1018" max="1018" width="11.42578125" style="115" customWidth="1"/>
    <col min="1019" max="1019" width="14.42578125" style="115" customWidth="1"/>
    <col min="1020" max="1262" width="11.42578125" style="115"/>
    <col min="1263" max="1263" width="14.42578125" style="115" customWidth="1"/>
    <col min="1264" max="1264" width="38" style="115" customWidth="1"/>
    <col min="1265" max="1265" width="31.42578125" style="115" customWidth="1"/>
    <col min="1266" max="1266" width="21.42578125" style="115" customWidth="1"/>
    <col min="1267" max="1267" width="19" style="115" customWidth="1"/>
    <col min="1268" max="1268" width="14" style="115" customWidth="1"/>
    <col min="1269" max="1269" width="19.140625" style="115" customWidth="1"/>
    <col min="1270" max="1270" width="15.85546875" style="115" customWidth="1"/>
    <col min="1271" max="1272" width="11.42578125" style="115"/>
    <col min="1273" max="1273" width="12.85546875" style="115" customWidth="1"/>
    <col min="1274" max="1274" width="11.42578125" style="115" customWidth="1"/>
    <col min="1275" max="1275" width="14.42578125" style="115" customWidth="1"/>
    <col min="1276" max="1518" width="11.42578125" style="115"/>
    <col min="1519" max="1519" width="14.42578125" style="115" customWidth="1"/>
    <col min="1520" max="1520" width="38" style="115" customWidth="1"/>
    <col min="1521" max="1521" width="31.42578125" style="115" customWidth="1"/>
    <col min="1522" max="1522" width="21.42578125" style="115" customWidth="1"/>
    <col min="1523" max="1523" width="19" style="115" customWidth="1"/>
    <col min="1524" max="1524" width="14" style="115" customWidth="1"/>
    <col min="1525" max="1525" width="19.140625" style="115" customWidth="1"/>
    <col min="1526" max="1526" width="15.85546875" style="115" customWidth="1"/>
    <col min="1527" max="1528" width="11.42578125" style="115"/>
    <col min="1529" max="1529" width="12.85546875" style="115" customWidth="1"/>
    <col min="1530" max="1530" width="11.42578125" style="115" customWidth="1"/>
    <col min="1531" max="1531" width="14.42578125" style="115" customWidth="1"/>
    <col min="1532" max="1774" width="11.42578125" style="115"/>
    <col min="1775" max="1775" width="14.42578125" style="115" customWidth="1"/>
    <col min="1776" max="1776" width="38" style="115" customWidth="1"/>
    <col min="1777" max="1777" width="31.42578125" style="115" customWidth="1"/>
    <col min="1778" max="1778" width="21.42578125" style="115" customWidth="1"/>
    <col min="1779" max="1779" width="19" style="115" customWidth="1"/>
    <col min="1780" max="1780" width="14" style="115" customWidth="1"/>
    <col min="1781" max="1781" width="19.140625" style="115" customWidth="1"/>
    <col min="1782" max="1782" width="15.85546875" style="115" customWidth="1"/>
    <col min="1783" max="1784" width="11.42578125" style="115"/>
    <col min="1785" max="1785" width="12.85546875" style="115" customWidth="1"/>
    <col min="1786" max="1786" width="11.42578125" style="115" customWidth="1"/>
    <col min="1787" max="1787" width="14.42578125" style="115" customWidth="1"/>
    <col min="1788" max="2030" width="11.42578125" style="115"/>
    <col min="2031" max="2031" width="14.42578125" style="115" customWidth="1"/>
    <col min="2032" max="2032" width="38" style="115" customWidth="1"/>
    <col min="2033" max="2033" width="31.42578125" style="115" customWidth="1"/>
    <col min="2034" max="2034" width="21.42578125" style="115" customWidth="1"/>
    <col min="2035" max="2035" width="19" style="115" customWidth="1"/>
    <col min="2036" max="2036" width="14" style="115" customWidth="1"/>
    <col min="2037" max="2037" width="19.140625" style="115" customWidth="1"/>
    <col min="2038" max="2038" width="15.85546875" style="115" customWidth="1"/>
    <col min="2039" max="2040" width="11.42578125" style="115"/>
    <col min="2041" max="2041" width="12.85546875" style="115" customWidth="1"/>
    <col min="2042" max="2042" width="11.42578125" style="115" customWidth="1"/>
    <col min="2043" max="2043" width="14.42578125" style="115" customWidth="1"/>
    <col min="2044" max="2286" width="11.42578125" style="115"/>
    <col min="2287" max="2287" width="14.42578125" style="115" customWidth="1"/>
    <col min="2288" max="2288" width="38" style="115" customWidth="1"/>
    <col min="2289" max="2289" width="31.42578125" style="115" customWidth="1"/>
    <col min="2290" max="2290" width="21.42578125" style="115" customWidth="1"/>
    <col min="2291" max="2291" width="19" style="115" customWidth="1"/>
    <col min="2292" max="2292" width="14" style="115" customWidth="1"/>
    <col min="2293" max="2293" width="19.140625" style="115" customWidth="1"/>
    <col min="2294" max="2294" width="15.85546875" style="115" customWidth="1"/>
    <col min="2295" max="2296" width="11.42578125" style="115"/>
    <col min="2297" max="2297" width="12.85546875" style="115" customWidth="1"/>
    <col min="2298" max="2298" width="11.42578125" style="115" customWidth="1"/>
    <col min="2299" max="2299" width="14.42578125" style="115" customWidth="1"/>
    <col min="2300" max="2542" width="11.42578125" style="115"/>
    <col min="2543" max="2543" width="14.42578125" style="115" customWidth="1"/>
    <col min="2544" max="2544" width="38" style="115" customWidth="1"/>
    <col min="2545" max="2545" width="31.42578125" style="115" customWidth="1"/>
    <col min="2546" max="2546" width="21.42578125" style="115" customWidth="1"/>
    <col min="2547" max="2547" width="19" style="115" customWidth="1"/>
    <col min="2548" max="2548" width="14" style="115" customWidth="1"/>
    <col min="2549" max="2549" width="19.140625" style="115" customWidth="1"/>
    <col min="2550" max="2550" width="15.85546875" style="115" customWidth="1"/>
    <col min="2551" max="2552" width="11.42578125" style="115"/>
    <col min="2553" max="2553" width="12.85546875" style="115" customWidth="1"/>
    <col min="2554" max="2554" width="11.42578125" style="115" customWidth="1"/>
    <col min="2555" max="2555" width="14.42578125" style="115" customWidth="1"/>
    <col min="2556" max="2798" width="11.42578125" style="115"/>
    <col min="2799" max="2799" width="14.42578125" style="115" customWidth="1"/>
    <col min="2800" max="2800" width="38" style="115" customWidth="1"/>
    <col min="2801" max="2801" width="31.42578125" style="115" customWidth="1"/>
    <col min="2802" max="2802" width="21.42578125" style="115" customWidth="1"/>
    <col min="2803" max="2803" width="19" style="115" customWidth="1"/>
    <col min="2804" max="2804" width="14" style="115" customWidth="1"/>
    <col min="2805" max="2805" width="19.140625" style="115" customWidth="1"/>
    <col min="2806" max="2806" width="15.85546875" style="115" customWidth="1"/>
    <col min="2807" max="2808" width="11.42578125" style="115"/>
    <col min="2809" max="2809" width="12.85546875" style="115" customWidth="1"/>
    <col min="2810" max="2810" width="11.42578125" style="115" customWidth="1"/>
    <col min="2811" max="2811" width="14.42578125" style="115" customWidth="1"/>
    <col min="2812" max="3054" width="11.42578125" style="115"/>
    <col min="3055" max="3055" width="14.42578125" style="115" customWidth="1"/>
    <col min="3056" max="3056" width="38" style="115" customWidth="1"/>
    <col min="3057" max="3057" width="31.42578125" style="115" customWidth="1"/>
    <col min="3058" max="3058" width="21.42578125" style="115" customWidth="1"/>
    <col min="3059" max="3059" width="19" style="115" customWidth="1"/>
    <col min="3060" max="3060" width="14" style="115" customWidth="1"/>
    <col min="3061" max="3061" width="19.140625" style="115" customWidth="1"/>
    <col min="3062" max="3062" width="15.85546875" style="115" customWidth="1"/>
    <col min="3063" max="3064" width="11.42578125" style="115"/>
    <col min="3065" max="3065" width="12.85546875" style="115" customWidth="1"/>
    <col min="3066" max="3066" width="11.42578125" style="115" customWidth="1"/>
    <col min="3067" max="3067" width="14.42578125" style="115" customWidth="1"/>
    <col min="3068" max="3310" width="11.42578125" style="115"/>
    <col min="3311" max="3311" width="14.42578125" style="115" customWidth="1"/>
    <col min="3312" max="3312" width="38" style="115" customWidth="1"/>
    <col min="3313" max="3313" width="31.42578125" style="115" customWidth="1"/>
    <col min="3314" max="3314" width="21.42578125" style="115" customWidth="1"/>
    <col min="3315" max="3315" width="19" style="115" customWidth="1"/>
    <col min="3316" max="3316" width="14" style="115" customWidth="1"/>
    <col min="3317" max="3317" width="19.140625" style="115" customWidth="1"/>
    <col min="3318" max="3318" width="15.85546875" style="115" customWidth="1"/>
    <col min="3319" max="3320" width="11.42578125" style="115"/>
    <col min="3321" max="3321" width="12.85546875" style="115" customWidth="1"/>
    <col min="3322" max="3322" width="11.42578125" style="115" customWidth="1"/>
    <col min="3323" max="3323" width="14.42578125" style="115" customWidth="1"/>
    <col min="3324" max="3566" width="11.42578125" style="115"/>
    <col min="3567" max="3567" width="14.42578125" style="115" customWidth="1"/>
    <col min="3568" max="3568" width="38" style="115" customWidth="1"/>
    <col min="3569" max="3569" width="31.42578125" style="115" customWidth="1"/>
    <col min="3570" max="3570" width="21.42578125" style="115" customWidth="1"/>
    <col min="3571" max="3571" width="19" style="115" customWidth="1"/>
    <col min="3572" max="3572" width="14" style="115" customWidth="1"/>
    <col min="3573" max="3573" width="19.140625" style="115" customWidth="1"/>
    <col min="3574" max="3574" width="15.85546875" style="115" customWidth="1"/>
    <col min="3575" max="3576" width="11.42578125" style="115"/>
    <col min="3577" max="3577" width="12.85546875" style="115" customWidth="1"/>
    <col min="3578" max="3578" width="11.42578125" style="115" customWidth="1"/>
    <col min="3579" max="3579" width="14.42578125" style="115" customWidth="1"/>
    <col min="3580" max="3822" width="11.42578125" style="115"/>
    <col min="3823" max="3823" width="14.42578125" style="115" customWidth="1"/>
    <col min="3824" max="3824" width="38" style="115" customWidth="1"/>
    <col min="3825" max="3825" width="31.42578125" style="115" customWidth="1"/>
    <col min="3826" max="3826" width="21.42578125" style="115" customWidth="1"/>
    <col min="3827" max="3827" width="19" style="115" customWidth="1"/>
    <col min="3828" max="3828" width="14" style="115" customWidth="1"/>
    <col min="3829" max="3829" width="19.140625" style="115" customWidth="1"/>
    <col min="3830" max="3830" width="15.85546875" style="115" customWidth="1"/>
    <col min="3831" max="3832" width="11.42578125" style="115"/>
    <col min="3833" max="3833" width="12.85546875" style="115" customWidth="1"/>
    <col min="3834" max="3834" width="11.42578125" style="115" customWidth="1"/>
    <col min="3835" max="3835" width="14.42578125" style="115" customWidth="1"/>
    <col min="3836" max="4078" width="11.42578125" style="115"/>
    <col min="4079" max="4079" width="14.42578125" style="115" customWidth="1"/>
    <col min="4080" max="4080" width="38" style="115" customWidth="1"/>
    <col min="4081" max="4081" width="31.42578125" style="115" customWidth="1"/>
    <col min="4082" max="4082" width="21.42578125" style="115" customWidth="1"/>
    <col min="4083" max="4083" width="19" style="115" customWidth="1"/>
    <col min="4084" max="4084" width="14" style="115" customWidth="1"/>
    <col min="4085" max="4085" width="19.140625" style="115" customWidth="1"/>
    <col min="4086" max="4086" width="15.85546875" style="115" customWidth="1"/>
    <col min="4087" max="4088" width="11.42578125" style="115"/>
    <col min="4089" max="4089" width="12.85546875" style="115" customWidth="1"/>
    <col min="4090" max="4090" width="11.42578125" style="115" customWidth="1"/>
    <col min="4091" max="4091" width="14.42578125" style="115" customWidth="1"/>
    <col min="4092" max="4334" width="11.42578125" style="115"/>
    <col min="4335" max="4335" width="14.42578125" style="115" customWidth="1"/>
    <col min="4336" max="4336" width="38" style="115" customWidth="1"/>
    <col min="4337" max="4337" width="31.42578125" style="115" customWidth="1"/>
    <col min="4338" max="4338" width="21.42578125" style="115" customWidth="1"/>
    <col min="4339" max="4339" width="19" style="115" customWidth="1"/>
    <col min="4340" max="4340" width="14" style="115" customWidth="1"/>
    <col min="4341" max="4341" width="19.140625" style="115" customWidth="1"/>
    <col min="4342" max="4342" width="15.85546875" style="115" customWidth="1"/>
    <col min="4343" max="4344" width="11.42578125" style="115"/>
    <col min="4345" max="4345" width="12.85546875" style="115" customWidth="1"/>
    <col min="4346" max="4346" width="11.42578125" style="115" customWidth="1"/>
    <col min="4347" max="4347" width="14.42578125" style="115" customWidth="1"/>
    <col min="4348" max="4590" width="11.42578125" style="115"/>
    <col min="4591" max="4591" width="14.42578125" style="115" customWidth="1"/>
    <col min="4592" max="4592" width="38" style="115" customWidth="1"/>
    <col min="4593" max="4593" width="31.42578125" style="115" customWidth="1"/>
    <col min="4594" max="4594" width="21.42578125" style="115" customWidth="1"/>
    <col min="4595" max="4595" width="19" style="115" customWidth="1"/>
    <col min="4596" max="4596" width="14" style="115" customWidth="1"/>
    <col min="4597" max="4597" width="19.140625" style="115" customWidth="1"/>
    <col min="4598" max="4598" width="15.85546875" style="115" customWidth="1"/>
    <col min="4599" max="4600" width="11.42578125" style="115"/>
    <col min="4601" max="4601" width="12.85546875" style="115" customWidth="1"/>
    <col min="4602" max="4602" width="11.42578125" style="115" customWidth="1"/>
    <col min="4603" max="4603" width="14.42578125" style="115" customWidth="1"/>
    <col min="4604" max="4846" width="11.42578125" style="115"/>
    <col min="4847" max="4847" width="14.42578125" style="115" customWidth="1"/>
    <col min="4848" max="4848" width="38" style="115" customWidth="1"/>
    <col min="4849" max="4849" width="31.42578125" style="115" customWidth="1"/>
    <col min="4850" max="4850" width="21.42578125" style="115" customWidth="1"/>
    <col min="4851" max="4851" width="19" style="115" customWidth="1"/>
    <col min="4852" max="4852" width="14" style="115" customWidth="1"/>
    <col min="4853" max="4853" width="19.140625" style="115" customWidth="1"/>
    <col min="4854" max="4854" width="15.85546875" style="115" customWidth="1"/>
    <col min="4855" max="4856" width="11.42578125" style="115"/>
    <col min="4857" max="4857" width="12.85546875" style="115" customWidth="1"/>
    <col min="4858" max="4858" width="11.42578125" style="115" customWidth="1"/>
    <col min="4859" max="4859" width="14.42578125" style="115" customWidth="1"/>
    <col min="4860" max="5102" width="11.42578125" style="115"/>
    <col min="5103" max="5103" width="14.42578125" style="115" customWidth="1"/>
    <col min="5104" max="5104" width="38" style="115" customWidth="1"/>
    <col min="5105" max="5105" width="31.42578125" style="115" customWidth="1"/>
    <col min="5106" max="5106" width="21.42578125" style="115" customWidth="1"/>
    <col min="5107" max="5107" width="19" style="115" customWidth="1"/>
    <col min="5108" max="5108" width="14" style="115" customWidth="1"/>
    <col min="5109" max="5109" width="19.140625" style="115" customWidth="1"/>
    <col min="5110" max="5110" width="15.85546875" style="115" customWidth="1"/>
    <col min="5111" max="5112" width="11.42578125" style="115"/>
    <col min="5113" max="5113" width="12.85546875" style="115" customWidth="1"/>
    <col min="5114" max="5114" width="11.42578125" style="115" customWidth="1"/>
    <col min="5115" max="5115" width="14.42578125" style="115" customWidth="1"/>
    <col min="5116" max="5358" width="11.42578125" style="115"/>
    <col min="5359" max="5359" width="14.42578125" style="115" customWidth="1"/>
    <col min="5360" max="5360" width="38" style="115" customWidth="1"/>
    <col min="5361" max="5361" width="31.42578125" style="115" customWidth="1"/>
    <col min="5362" max="5362" width="21.42578125" style="115" customWidth="1"/>
    <col min="5363" max="5363" width="19" style="115" customWidth="1"/>
    <col min="5364" max="5364" width="14" style="115" customWidth="1"/>
    <col min="5365" max="5365" width="19.140625" style="115" customWidth="1"/>
    <col min="5366" max="5366" width="15.85546875" style="115" customWidth="1"/>
    <col min="5367" max="5368" width="11.42578125" style="115"/>
    <col min="5369" max="5369" width="12.85546875" style="115" customWidth="1"/>
    <col min="5370" max="5370" width="11.42578125" style="115" customWidth="1"/>
    <col min="5371" max="5371" width="14.42578125" style="115" customWidth="1"/>
    <col min="5372" max="5614" width="11.42578125" style="115"/>
    <col min="5615" max="5615" width="14.42578125" style="115" customWidth="1"/>
    <col min="5616" max="5616" width="38" style="115" customWidth="1"/>
    <col min="5617" max="5617" width="31.42578125" style="115" customWidth="1"/>
    <col min="5618" max="5618" width="21.42578125" style="115" customWidth="1"/>
    <col min="5619" max="5619" width="19" style="115" customWidth="1"/>
    <col min="5620" max="5620" width="14" style="115" customWidth="1"/>
    <col min="5621" max="5621" width="19.140625" style="115" customWidth="1"/>
    <col min="5622" max="5622" width="15.85546875" style="115" customWidth="1"/>
    <col min="5623" max="5624" width="11.42578125" style="115"/>
    <col min="5625" max="5625" width="12.85546875" style="115" customWidth="1"/>
    <col min="5626" max="5626" width="11.42578125" style="115" customWidth="1"/>
    <col min="5627" max="5627" width="14.42578125" style="115" customWidth="1"/>
    <col min="5628" max="5870" width="11.42578125" style="115"/>
    <col min="5871" max="5871" width="14.42578125" style="115" customWidth="1"/>
    <col min="5872" max="5872" width="38" style="115" customWidth="1"/>
    <col min="5873" max="5873" width="31.42578125" style="115" customWidth="1"/>
    <col min="5874" max="5874" width="21.42578125" style="115" customWidth="1"/>
    <col min="5875" max="5875" width="19" style="115" customWidth="1"/>
    <col min="5876" max="5876" width="14" style="115" customWidth="1"/>
    <col min="5877" max="5877" width="19.140625" style="115" customWidth="1"/>
    <col min="5878" max="5878" width="15.85546875" style="115" customWidth="1"/>
    <col min="5879" max="5880" width="11.42578125" style="115"/>
    <col min="5881" max="5881" width="12.85546875" style="115" customWidth="1"/>
    <col min="5882" max="5882" width="11.42578125" style="115" customWidth="1"/>
    <col min="5883" max="5883" width="14.42578125" style="115" customWidth="1"/>
    <col min="5884" max="6126" width="11.42578125" style="115"/>
    <col min="6127" max="6127" width="14.42578125" style="115" customWidth="1"/>
    <col min="6128" max="6128" width="38" style="115" customWidth="1"/>
    <col min="6129" max="6129" width="31.42578125" style="115" customWidth="1"/>
    <col min="6130" max="6130" width="21.42578125" style="115" customWidth="1"/>
    <col min="6131" max="6131" width="19" style="115" customWidth="1"/>
    <col min="6132" max="6132" width="14" style="115" customWidth="1"/>
    <col min="6133" max="6133" width="19.140625" style="115" customWidth="1"/>
    <col min="6134" max="6134" width="15.85546875" style="115" customWidth="1"/>
    <col min="6135" max="6136" width="11.42578125" style="115"/>
    <col min="6137" max="6137" width="12.85546875" style="115" customWidth="1"/>
    <col min="6138" max="6138" width="11.42578125" style="115" customWidth="1"/>
    <col min="6139" max="6139" width="14.42578125" style="115" customWidth="1"/>
    <col min="6140" max="6382" width="11.42578125" style="115"/>
    <col min="6383" max="6383" width="14.42578125" style="115" customWidth="1"/>
    <col min="6384" max="6384" width="38" style="115" customWidth="1"/>
    <col min="6385" max="6385" width="31.42578125" style="115" customWidth="1"/>
    <col min="6386" max="6386" width="21.42578125" style="115" customWidth="1"/>
    <col min="6387" max="6387" width="19" style="115" customWidth="1"/>
    <col min="6388" max="6388" width="14" style="115" customWidth="1"/>
    <col min="6389" max="6389" width="19.140625" style="115" customWidth="1"/>
    <col min="6390" max="6390" width="15.85546875" style="115" customWidth="1"/>
    <col min="6391" max="6392" width="11.42578125" style="115"/>
    <col min="6393" max="6393" width="12.85546875" style="115" customWidth="1"/>
    <col min="6394" max="6394" width="11.42578125" style="115" customWidth="1"/>
    <col min="6395" max="6395" width="14.42578125" style="115" customWidth="1"/>
    <col min="6396" max="6638" width="11.42578125" style="115"/>
    <col min="6639" max="6639" width="14.42578125" style="115" customWidth="1"/>
    <col min="6640" max="6640" width="38" style="115" customWidth="1"/>
    <col min="6641" max="6641" width="31.42578125" style="115" customWidth="1"/>
    <col min="6642" max="6642" width="21.42578125" style="115" customWidth="1"/>
    <col min="6643" max="6643" width="19" style="115" customWidth="1"/>
    <col min="6644" max="6644" width="14" style="115" customWidth="1"/>
    <col min="6645" max="6645" width="19.140625" style="115" customWidth="1"/>
    <col min="6646" max="6646" width="15.85546875" style="115" customWidth="1"/>
    <col min="6647" max="6648" width="11.42578125" style="115"/>
    <col min="6649" max="6649" width="12.85546875" style="115" customWidth="1"/>
    <col min="6650" max="6650" width="11.42578125" style="115" customWidth="1"/>
    <col min="6651" max="6651" width="14.42578125" style="115" customWidth="1"/>
    <col min="6652" max="6894" width="11.42578125" style="115"/>
    <col min="6895" max="6895" width="14.42578125" style="115" customWidth="1"/>
    <col min="6896" max="6896" width="38" style="115" customWidth="1"/>
    <col min="6897" max="6897" width="31.42578125" style="115" customWidth="1"/>
    <col min="6898" max="6898" width="21.42578125" style="115" customWidth="1"/>
    <col min="6899" max="6899" width="19" style="115" customWidth="1"/>
    <col min="6900" max="6900" width="14" style="115" customWidth="1"/>
    <col min="6901" max="6901" width="19.140625" style="115" customWidth="1"/>
    <col min="6902" max="6902" width="15.85546875" style="115" customWidth="1"/>
    <col min="6903" max="6904" width="11.42578125" style="115"/>
    <col min="6905" max="6905" width="12.85546875" style="115" customWidth="1"/>
    <col min="6906" max="6906" width="11.42578125" style="115" customWidth="1"/>
    <col min="6907" max="6907" width="14.42578125" style="115" customWidth="1"/>
    <col min="6908" max="7150" width="11.42578125" style="115"/>
    <col min="7151" max="7151" width="14.42578125" style="115" customWidth="1"/>
    <col min="7152" max="7152" width="38" style="115" customWidth="1"/>
    <col min="7153" max="7153" width="31.42578125" style="115" customWidth="1"/>
    <col min="7154" max="7154" width="21.42578125" style="115" customWidth="1"/>
    <col min="7155" max="7155" width="19" style="115" customWidth="1"/>
    <col min="7156" max="7156" width="14" style="115" customWidth="1"/>
    <col min="7157" max="7157" width="19.140625" style="115" customWidth="1"/>
    <col min="7158" max="7158" width="15.85546875" style="115" customWidth="1"/>
    <col min="7159" max="7160" width="11.42578125" style="115"/>
    <col min="7161" max="7161" width="12.85546875" style="115" customWidth="1"/>
    <col min="7162" max="7162" width="11.42578125" style="115" customWidth="1"/>
    <col min="7163" max="7163" width="14.42578125" style="115" customWidth="1"/>
    <col min="7164" max="7406" width="11.42578125" style="115"/>
    <col min="7407" max="7407" width="14.42578125" style="115" customWidth="1"/>
    <col min="7408" max="7408" width="38" style="115" customWidth="1"/>
    <col min="7409" max="7409" width="31.42578125" style="115" customWidth="1"/>
    <col min="7410" max="7410" width="21.42578125" style="115" customWidth="1"/>
    <col min="7411" max="7411" width="19" style="115" customWidth="1"/>
    <col min="7412" max="7412" width="14" style="115" customWidth="1"/>
    <col min="7413" max="7413" width="19.140625" style="115" customWidth="1"/>
    <col min="7414" max="7414" width="15.85546875" style="115" customWidth="1"/>
    <col min="7415" max="7416" width="11.42578125" style="115"/>
    <col min="7417" max="7417" width="12.85546875" style="115" customWidth="1"/>
    <col min="7418" max="7418" width="11.42578125" style="115" customWidth="1"/>
    <col min="7419" max="7419" width="14.42578125" style="115" customWidth="1"/>
    <col min="7420" max="7662" width="11.42578125" style="115"/>
    <col min="7663" max="7663" width="14.42578125" style="115" customWidth="1"/>
    <col min="7664" max="7664" width="38" style="115" customWidth="1"/>
    <col min="7665" max="7665" width="31.42578125" style="115" customWidth="1"/>
    <col min="7666" max="7666" width="21.42578125" style="115" customWidth="1"/>
    <col min="7667" max="7667" width="19" style="115" customWidth="1"/>
    <col min="7668" max="7668" width="14" style="115" customWidth="1"/>
    <col min="7669" max="7669" width="19.140625" style="115" customWidth="1"/>
    <col min="7670" max="7670" width="15.85546875" style="115" customWidth="1"/>
    <col min="7671" max="7672" width="11.42578125" style="115"/>
    <col min="7673" max="7673" width="12.85546875" style="115" customWidth="1"/>
    <col min="7674" max="7674" width="11.42578125" style="115" customWidth="1"/>
    <col min="7675" max="7675" width="14.42578125" style="115" customWidth="1"/>
    <col min="7676" max="7918" width="11.42578125" style="115"/>
    <col min="7919" max="7919" width="14.42578125" style="115" customWidth="1"/>
    <col min="7920" max="7920" width="38" style="115" customWidth="1"/>
    <col min="7921" max="7921" width="31.42578125" style="115" customWidth="1"/>
    <col min="7922" max="7922" width="21.42578125" style="115" customWidth="1"/>
    <col min="7923" max="7923" width="19" style="115" customWidth="1"/>
    <col min="7924" max="7924" width="14" style="115" customWidth="1"/>
    <col min="7925" max="7925" width="19.140625" style="115" customWidth="1"/>
    <col min="7926" max="7926" width="15.85546875" style="115" customWidth="1"/>
    <col min="7927" max="7928" width="11.42578125" style="115"/>
    <col min="7929" max="7929" width="12.85546875" style="115" customWidth="1"/>
    <col min="7930" max="7930" width="11.42578125" style="115" customWidth="1"/>
    <col min="7931" max="7931" width="14.42578125" style="115" customWidth="1"/>
    <col min="7932" max="8174" width="11.42578125" style="115"/>
    <col min="8175" max="8175" width="14.42578125" style="115" customWidth="1"/>
    <col min="8176" max="8176" width="38" style="115" customWidth="1"/>
    <col min="8177" max="8177" width="31.42578125" style="115" customWidth="1"/>
    <col min="8178" max="8178" width="21.42578125" style="115" customWidth="1"/>
    <col min="8179" max="8179" width="19" style="115" customWidth="1"/>
    <col min="8180" max="8180" width="14" style="115" customWidth="1"/>
    <col min="8181" max="8181" width="19.140625" style="115" customWidth="1"/>
    <col min="8182" max="8182" width="15.85546875" style="115" customWidth="1"/>
    <col min="8183" max="8184" width="11.42578125" style="115"/>
    <col min="8185" max="8185" width="12.85546875" style="115" customWidth="1"/>
    <col min="8186" max="8186" width="11.42578125" style="115" customWidth="1"/>
    <col min="8187" max="8187" width="14.42578125" style="115" customWidth="1"/>
    <col min="8188" max="8430" width="11.42578125" style="115"/>
    <col min="8431" max="8431" width="14.42578125" style="115" customWidth="1"/>
    <col min="8432" max="8432" width="38" style="115" customWidth="1"/>
    <col min="8433" max="8433" width="31.42578125" style="115" customWidth="1"/>
    <col min="8434" max="8434" width="21.42578125" style="115" customWidth="1"/>
    <col min="8435" max="8435" width="19" style="115" customWidth="1"/>
    <col min="8436" max="8436" width="14" style="115" customWidth="1"/>
    <col min="8437" max="8437" width="19.140625" style="115" customWidth="1"/>
    <col min="8438" max="8438" width="15.85546875" style="115" customWidth="1"/>
    <col min="8439" max="8440" width="11.42578125" style="115"/>
    <col min="8441" max="8441" width="12.85546875" style="115" customWidth="1"/>
    <col min="8442" max="8442" width="11.42578125" style="115" customWidth="1"/>
    <col min="8443" max="8443" width="14.42578125" style="115" customWidth="1"/>
    <col min="8444" max="8686" width="11.42578125" style="115"/>
    <col min="8687" max="8687" width="14.42578125" style="115" customWidth="1"/>
    <col min="8688" max="8688" width="38" style="115" customWidth="1"/>
    <col min="8689" max="8689" width="31.42578125" style="115" customWidth="1"/>
    <col min="8690" max="8690" width="21.42578125" style="115" customWidth="1"/>
    <col min="8691" max="8691" width="19" style="115" customWidth="1"/>
    <col min="8692" max="8692" width="14" style="115" customWidth="1"/>
    <col min="8693" max="8693" width="19.140625" style="115" customWidth="1"/>
    <col min="8694" max="8694" width="15.85546875" style="115" customWidth="1"/>
    <col min="8695" max="8696" width="11.42578125" style="115"/>
    <col min="8697" max="8697" width="12.85546875" style="115" customWidth="1"/>
    <col min="8698" max="8698" width="11.42578125" style="115" customWidth="1"/>
    <col min="8699" max="8699" width="14.42578125" style="115" customWidth="1"/>
    <col min="8700" max="8942" width="11.42578125" style="115"/>
    <col min="8943" max="8943" width="14.42578125" style="115" customWidth="1"/>
    <col min="8944" max="8944" width="38" style="115" customWidth="1"/>
    <col min="8945" max="8945" width="31.42578125" style="115" customWidth="1"/>
    <col min="8946" max="8946" width="21.42578125" style="115" customWidth="1"/>
    <col min="8947" max="8947" width="19" style="115" customWidth="1"/>
    <col min="8948" max="8948" width="14" style="115" customWidth="1"/>
    <col min="8949" max="8949" width="19.140625" style="115" customWidth="1"/>
    <col min="8950" max="8950" width="15.85546875" style="115" customWidth="1"/>
    <col min="8951" max="8952" width="11.42578125" style="115"/>
    <col min="8953" max="8953" width="12.85546875" style="115" customWidth="1"/>
    <col min="8954" max="8954" width="11.42578125" style="115" customWidth="1"/>
    <col min="8955" max="8955" width="14.42578125" style="115" customWidth="1"/>
    <col min="8956" max="9198" width="11.42578125" style="115"/>
    <col min="9199" max="9199" width="14.42578125" style="115" customWidth="1"/>
    <col min="9200" max="9200" width="38" style="115" customWidth="1"/>
    <col min="9201" max="9201" width="31.42578125" style="115" customWidth="1"/>
    <col min="9202" max="9202" width="21.42578125" style="115" customWidth="1"/>
    <col min="9203" max="9203" width="19" style="115" customWidth="1"/>
    <col min="9204" max="9204" width="14" style="115" customWidth="1"/>
    <col min="9205" max="9205" width="19.140625" style="115" customWidth="1"/>
    <col min="9206" max="9206" width="15.85546875" style="115" customWidth="1"/>
    <col min="9207" max="9208" width="11.42578125" style="115"/>
    <col min="9209" max="9209" width="12.85546875" style="115" customWidth="1"/>
    <col min="9210" max="9210" width="11.42578125" style="115" customWidth="1"/>
    <col min="9211" max="9211" width="14.42578125" style="115" customWidth="1"/>
    <col min="9212" max="9454" width="11.42578125" style="115"/>
    <col min="9455" max="9455" width="14.42578125" style="115" customWidth="1"/>
    <col min="9456" max="9456" width="38" style="115" customWidth="1"/>
    <col min="9457" max="9457" width="31.42578125" style="115" customWidth="1"/>
    <col min="9458" max="9458" width="21.42578125" style="115" customWidth="1"/>
    <col min="9459" max="9459" width="19" style="115" customWidth="1"/>
    <col min="9460" max="9460" width="14" style="115" customWidth="1"/>
    <col min="9461" max="9461" width="19.140625" style="115" customWidth="1"/>
    <col min="9462" max="9462" width="15.85546875" style="115" customWidth="1"/>
    <col min="9463" max="9464" width="11.42578125" style="115"/>
    <col min="9465" max="9465" width="12.85546875" style="115" customWidth="1"/>
    <col min="9466" max="9466" width="11.42578125" style="115" customWidth="1"/>
    <col min="9467" max="9467" width="14.42578125" style="115" customWidth="1"/>
    <col min="9468" max="9710" width="11.42578125" style="115"/>
    <col min="9711" max="9711" width="14.42578125" style="115" customWidth="1"/>
    <col min="9712" max="9712" width="38" style="115" customWidth="1"/>
    <col min="9713" max="9713" width="31.42578125" style="115" customWidth="1"/>
    <col min="9714" max="9714" width="21.42578125" style="115" customWidth="1"/>
    <col min="9715" max="9715" width="19" style="115" customWidth="1"/>
    <col min="9716" max="9716" width="14" style="115" customWidth="1"/>
    <col min="9717" max="9717" width="19.140625" style="115" customWidth="1"/>
    <col min="9718" max="9718" width="15.85546875" style="115" customWidth="1"/>
    <col min="9719" max="9720" width="11.42578125" style="115"/>
    <col min="9721" max="9721" width="12.85546875" style="115" customWidth="1"/>
    <col min="9722" max="9722" width="11.42578125" style="115" customWidth="1"/>
    <col min="9723" max="9723" width="14.42578125" style="115" customWidth="1"/>
    <col min="9724" max="9966" width="11.42578125" style="115"/>
    <col min="9967" max="9967" width="14.42578125" style="115" customWidth="1"/>
    <col min="9968" max="9968" width="38" style="115" customWidth="1"/>
    <col min="9969" max="9969" width="31.42578125" style="115" customWidth="1"/>
    <col min="9970" max="9970" width="21.42578125" style="115" customWidth="1"/>
    <col min="9971" max="9971" width="19" style="115" customWidth="1"/>
    <col min="9972" max="9972" width="14" style="115" customWidth="1"/>
    <col min="9973" max="9973" width="19.140625" style="115" customWidth="1"/>
    <col min="9974" max="9974" width="15.85546875" style="115" customWidth="1"/>
    <col min="9975" max="9976" width="11.42578125" style="115"/>
    <col min="9977" max="9977" width="12.85546875" style="115" customWidth="1"/>
    <col min="9978" max="9978" width="11.42578125" style="115" customWidth="1"/>
    <col min="9979" max="9979" width="14.42578125" style="115" customWidth="1"/>
    <col min="9980" max="10222" width="11.42578125" style="115"/>
    <col min="10223" max="10223" width="14.42578125" style="115" customWidth="1"/>
    <col min="10224" max="10224" width="38" style="115" customWidth="1"/>
    <col min="10225" max="10225" width="31.42578125" style="115" customWidth="1"/>
    <col min="10226" max="10226" width="21.42578125" style="115" customWidth="1"/>
    <col min="10227" max="10227" width="19" style="115" customWidth="1"/>
    <col min="10228" max="10228" width="14" style="115" customWidth="1"/>
    <col min="10229" max="10229" width="19.140625" style="115" customWidth="1"/>
    <col min="10230" max="10230" width="15.85546875" style="115" customWidth="1"/>
    <col min="10231" max="10232" width="11.42578125" style="115"/>
    <col min="10233" max="10233" width="12.85546875" style="115" customWidth="1"/>
    <col min="10234" max="10234" width="11.42578125" style="115" customWidth="1"/>
    <col min="10235" max="10235" width="14.42578125" style="115" customWidth="1"/>
    <col min="10236" max="10478" width="11.42578125" style="115"/>
    <col min="10479" max="10479" width="14.42578125" style="115" customWidth="1"/>
    <col min="10480" max="10480" width="38" style="115" customWidth="1"/>
    <col min="10481" max="10481" width="31.42578125" style="115" customWidth="1"/>
    <col min="10482" max="10482" width="21.42578125" style="115" customWidth="1"/>
    <col min="10483" max="10483" width="19" style="115" customWidth="1"/>
    <col min="10484" max="10484" width="14" style="115" customWidth="1"/>
    <col min="10485" max="10485" width="19.140625" style="115" customWidth="1"/>
    <col min="10486" max="10486" width="15.85546875" style="115" customWidth="1"/>
    <col min="10487" max="10488" width="11.42578125" style="115"/>
    <col min="10489" max="10489" width="12.85546875" style="115" customWidth="1"/>
    <col min="10490" max="10490" width="11.42578125" style="115" customWidth="1"/>
    <col min="10491" max="10491" width="14.42578125" style="115" customWidth="1"/>
    <col min="10492" max="10734" width="11.42578125" style="115"/>
    <col min="10735" max="10735" width="14.42578125" style="115" customWidth="1"/>
    <col min="10736" max="10736" width="38" style="115" customWidth="1"/>
    <col min="10737" max="10737" width="31.42578125" style="115" customWidth="1"/>
    <col min="10738" max="10738" width="21.42578125" style="115" customWidth="1"/>
    <col min="10739" max="10739" width="19" style="115" customWidth="1"/>
    <col min="10740" max="10740" width="14" style="115" customWidth="1"/>
    <col min="10741" max="10741" width="19.140625" style="115" customWidth="1"/>
    <col min="10742" max="10742" width="15.85546875" style="115" customWidth="1"/>
    <col min="10743" max="10744" width="11.42578125" style="115"/>
    <col min="10745" max="10745" width="12.85546875" style="115" customWidth="1"/>
    <col min="10746" max="10746" width="11.42578125" style="115" customWidth="1"/>
    <col min="10747" max="10747" width="14.42578125" style="115" customWidth="1"/>
    <col min="10748" max="10990" width="11.42578125" style="115"/>
    <col min="10991" max="10991" width="14.42578125" style="115" customWidth="1"/>
    <col min="10992" max="10992" width="38" style="115" customWidth="1"/>
    <col min="10993" max="10993" width="31.42578125" style="115" customWidth="1"/>
    <col min="10994" max="10994" width="21.42578125" style="115" customWidth="1"/>
    <col min="10995" max="10995" width="19" style="115" customWidth="1"/>
    <col min="10996" max="10996" width="14" style="115" customWidth="1"/>
    <col min="10997" max="10997" width="19.140625" style="115" customWidth="1"/>
    <col min="10998" max="10998" width="15.85546875" style="115" customWidth="1"/>
    <col min="10999" max="11000" width="11.42578125" style="115"/>
    <col min="11001" max="11001" width="12.85546875" style="115" customWidth="1"/>
    <col min="11002" max="11002" width="11.42578125" style="115" customWidth="1"/>
    <col min="11003" max="11003" width="14.42578125" style="115" customWidth="1"/>
    <col min="11004" max="11246" width="11.42578125" style="115"/>
    <col min="11247" max="11247" width="14.42578125" style="115" customWidth="1"/>
    <col min="11248" max="11248" width="38" style="115" customWidth="1"/>
    <col min="11249" max="11249" width="31.42578125" style="115" customWidth="1"/>
    <col min="11250" max="11250" width="21.42578125" style="115" customWidth="1"/>
    <col min="11251" max="11251" width="19" style="115" customWidth="1"/>
    <col min="11252" max="11252" width="14" style="115" customWidth="1"/>
    <col min="11253" max="11253" width="19.140625" style="115" customWidth="1"/>
    <col min="11254" max="11254" width="15.85546875" style="115" customWidth="1"/>
    <col min="11255" max="11256" width="11.42578125" style="115"/>
    <col min="11257" max="11257" width="12.85546875" style="115" customWidth="1"/>
    <col min="11258" max="11258" width="11.42578125" style="115" customWidth="1"/>
    <col min="11259" max="11259" width="14.42578125" style="115" customWidth="1"/>
    <col min="11260" max="11502" width="11.42578125" style="115"/>
    <col min="11503" max="11503" width="14.42578125" style="115" customWidth="1"/>
    <col min="11504" max="11504" width="38" style="115" customWidth="1"/>
    <col min="11505" max="11505" width="31.42578125" style="115" customWidth="1"/>
    <col min="11506" max="11506" width="21.42578125" style="115" customWidth="1"/>
    <col min="11507" max="11507" width="19" style="115" customWidth="1"/>
    <col min="11508" max="11508" width="14" style="115" customWidth="1"/>
    <col min="11509" max="11509" width="19.140625" style="115" customWidth="1"/>
    <col min="11510" max="11510" width="15.85546875" style="115" customWidth="1"/>
    <col min="11511" max="11512" width="11.42578125" style="115"/>
    <col min="11513" max="11513" width="12.85546875" style="115" customWidth="1"/>
    <col min="11514" max="11514" width="11.42578125" style="115" customWidth="1"/>
    <col min="11515" max="11515" width="14.42578125" style="115" customWidth="1"/>
    <col min="11516" max="11758" width="11.42578125" style="115"/>
    <col min="11759" max="11759" width="14.42578125" style="115" customWidth="1"/>
    <col min="11760" max="11760" width="38" style="115" customWidth="1"/>
    <col min="11761" max="11761" width="31.42578125" style="115" customWidth="1"/>
    <col min="11762" max="11762" width="21.42578125" style="115" customWidth="1"/>
    <col min="11763" max="11763" width="19" style="115" customWidth="1"/>
    <col min="11764" max="11764" width="14" style="115" customWidth="1"/>
    <col min="11765" max="11765" width="19.140625" style="115" customWidth="1"/>
    <col min="11766" max="11766" width="15.85546875" style="115" customWidth="1"/>
    <col min="11767" max="11768" width="11.42578125" style="115"/>
    <col min="11769" max="11769" width="12.85546875" style="115" customWidth="1"/>
    <col min="11770" max="11770" width="11.42578125" style="115" customWidth="1"/>
    <col min="11771" max="11771" width="14.42578125" style="115" customWidth="1"/>
    <col min="11772" max="12014" width="11.42578125" style="115"/>
    <col min="12015" max="12015" width="14.42578125" style="115" customWidth="1"/>
    <col min="12016" max="12016" width="38" style="115" customWidth="1"/>
    <col min="12017" max="12017" width="31.42578125" style="115" customWidth="1"/>
    <col min="12018" max="12018" width="21.42578125" style="115" customWidth="1"/>
    <col min="12019" max="12019" width="19" style="115" customWidth="1"/>
    <col min="12020" max="12020" width="14" style="115" customWidth="1"/>
    <col min="12021" max="12021" width="19.140625" style="115" customWidth="1"/>
    <col min="12022" max="12022" width="15.85546875" style="115" customWidth="1"/>
    <col min="12023" max="12024" width="11.42578125" style="115"/>
    <col min="12025" max="12025" width="12.85546875" style="115" customWidth="1"/>
    <col min="12026" max="12026" width="11.42578125" style="115" customWidth="1"/>
    <col min="12027" max="12027" width="14.42578125" style="115" customWidth="1"/>
    <col min="12028" max="12270" width="11.42578125" style="115"/>
    <col min="12271" max="12271" width="14.42578125" style="115" customWidth="1"/>
    <col min="12272" max="12272" width="38" style="115" customWidth="1"/>
    <col min="12273" max="12273" width="31.42578125" style="115" customWidth="1"/>
    <col min="12274" max="12274" width="21.42578125" style="115" customWidth="1"/>
    <col min="12275" max="12275" width="19" style="115" customWidth="1"/>
    <col min="12276" max="12276" width="14" style="115" customWidth="1"/>
    <col min="12277" max="12277" width="19.140625" style="115" customWidth="1"/>
    <col min="12278" max="12278" width="15.85546875" style="115" customWidth="1"/>
    <col min="12279" max="12280" width="11.42578125" style="115"/>
    <col min="12281" max="12281" width="12.85546875" style="115" customWidth="1"/>
    <col min="12282" max="12282" width="11.42578125" style="115" customWidth="1"/>
    <col min="12283" max="12283" width="14.42578125" style="115" customWidth="1"/>
    <col min="12284" max="12526" width="11.42578125" style="115"/>
    <col min="12527" max="12527" width="14.42578125" style="115" customWidth="1"/>
    <col min="12528" max="12528" width="38" style="115" customWidth="1"/>
    <col min="12529" max="12529" width="31.42578125" style="115" customWidth="1"/>
    <col min="12530" max="12530" width="21.42578125" style="115" customWidth="1"/>
    <col min="12531" max="12531" width="19" style="115" customWidth="1"/>
    <col min="12532" max="12532" width="14" style="115" customWidth="1"/>
    <col min="12533" max="12533" width="19.140625" style="115" customWidth="1"/>
    <col min="12534" max="12534" width="15.85546875" style="115" customWidth="1"/>
    <col min="12535" max="12536" width="11.42578125" style="115"/>
    <col min="12537" max="12537" width="12.85546875" style="115" customWidth="1"/>
    <col min="12538" max="12538" width="11.42578125" style="115" customWidth="1"/>
    <col min="12539" max="12539" width="14.42578125" style="115" customWidth="1"/>
    <col min="12540" max="12782" width="11.42578125" style="115"/>
    <col min="12783" max="12783" width="14.42578125" style="115" customWidth="1"/>
    <col min="12784" max="12784" width="38" style="115" customWidth="1"/>
    <col min="12785" max="12785" width="31.42578125" style="115" customWidth="1"/>
    <col min="12786" max="12786" width="21.42578125" style="115" customWidth="1"/>
    <col min="12787" max="12787" width="19" style="115" customWidth="1"/>
    <col min="12788" max="12788" width="14" style="115" customWidth="1"/>
    <col min="12789" max="12789" width="19.140625" style="115" customWidth="1"/>
    <col min="12790" max="12790" width="15.85546875" style="115" customWidth="1"/>
    <col min="12791" max="12792" width="11.42578125" style="115"/>
    <col min="12793" max="12793" width="12.85546875" style="115" customWidth="1"/>
    <col min="12794" max="12794" width="11.42578125" style="115" customWidth="1"/>
    <col min="12795" max="12795" width="14.42578125" style="115" customWidth="1"/>
    <col min="12796" max="13038" width="11.42578125" style="115"/>
    <col min="13039" max="13039" width="14.42578125" style="115" customWidth="1"/>
    <col min="13040" max="13040" width="38" style="115" customWidth="1"/>
    <col min="13041" max="13041" width="31.42578125" style="115" customWidth="1"/>
    <col min="13042" max="13042" width="21.42578125" style="115" customWidth="1"/>
    <col min="13043" max="13043" width="19" style="115" customWidth="1"/>
    <col min="13044" max="13044" width="14" style="115" customWidth="1"/>
    <col min="13045" max="13045" width="19.140625" style="115" customWidth="1"/>
    <col min="13046" max="13046" width="15.85546875" style="115" customWidth="1"/>
    <col min="13047" max="13048" width="11.42578125" style="115"/>
    <col min="13049" max="13049" width="12.85546875" style="115" customWidth="1"/>
    <col min="13050" max="13050" width="11.42578125" style="115" customWidth="1"/>
    <col min="13051" max="13051" width="14.42578125" style="115" customWidth="1"/>
    <col min="13052" max="13294" width="11.42578125" style="115"/>
    <col min="13295" max="13295" width="14.42578125" style="115" customWidth="1"/>
    <col min="13296" max="13296" width="38" style="115" customWidth="1"/>
    <col min="13297" max="13297" width="31.42578125" style="115" customWidth="1"/>
    <col min="13298" max="13298" width="21.42578125" style="115" customWidth="1"/>
    <col min="13299" max="13299" width="19" style="115" customWidth="1"/>
    <col min="13300" max="13300" width="14" style="115" customWidth="1"/>
    <col min="13301" max="13301" width="19.140625" style="115" customWidth="1"/>
    <col min="13302" max="13302" width="15.85546875" style="115" customWidth="1"/>
    <col min="13303" max="13304" width="11.42578125" style="115"/>
    <col min="13305" max="13305" width="12.85546875" style="115" customWidth="1"/>
    <col min="13306" max="13306" width="11.42578125" style="115" customWidth="1"/>
    <col min="13307" max="13307" width="14.42578125" style="115" customWidth="1"/>
    <col min="13308" max="13550" width="11.42578125" style="115"/>
    <col min="13551" max="13551" width="14.42578125" style="115" customWidth="1"/>
    <col min="13552" max="13552" width="38" style="115" customWidth="1"/>
    <col min="13553" max="13553" width="31.42578125" style="115" customWidth="1"/>
    <col min="13554" max="13554" width="21.42578125" style="115" customWidth="1"/>
    <col min="13555" max="13555" width="19" style="115" customWidth="1"/>
    <col min="13556" max="13556" width="14" style="115" customWidth="1"/>
    <col min="13557" max="13557" width="19.140625" style="115" customWidth="1"/>
    <col min="13558" max="13558" width="15.85546875" style="115" customWidth="1"/>
    <col min="13559" max="13560" width="11.42578125" style="115"/>
    <col min="13561" max="13561" width="12.85546875" style="115" customWidth="1"/>
    <col min="13562" max="13562" width="11.42578125" style="115" customWidth="1"/>
    <col min="13563" max="13563" width="14.42578125" style="115" customWidth="1"/>
    <col min="13564" max="13806" width="11.42578125" style="115"/>
    <col min="13807" max="13807" width="14.42578125" style="115" customWidth="1"/>
    <col min="13808" max="13808" width="38" style="115" customWidth="1"/>
    <col min="13809" max="13809" width="31.42578125" style="115" customWidth="1"/>
    <col min="13810" max="13810" width="21.42578125" style="115" customWidth="1"/>
    <col min="13811" max="13811" width="19" style="115" customWidth="1"/>
    <col min="13812" max="13812" width="14" style="115" customWidth="1"/>
    <col min="13813" max="13813" width="19.140625" style="115" customWidth="1"/>
    <col min="13814" max="13814" width="15.85546875" style="115" customWidth="1"/>
    <col min="13815" max="13816" width="11.42578125" style="115"/>
    <col min="13817" max="13817" width="12.85546875" style="115" customWidth="1"/>
    <col min="13818" max="13818" width="11.42578125" style="115" customWidth="1"/>
    <col min="13819" max="13819" width="14.42578125" style="115" customWidth="1"/>
    <col min="13820" max="14062" width="11.42578125" style="115"/>
    <col min="14063" max="14063" width="14.42578125" style="115" customWidth="1"/>
    <col min="14064" max="14064" width="38" style="115" customWidth="1"/>
    <col min="14065" max="14065" width="31.42578125" style="115" customWidth="1"/>
    <col min="14066" max="14066" width="21.42578125" style="115" customWidth="1"/>
    <col min="14067" max="14067" width="19" style="115" customWidth="1"/>
    <col min="14068" max="14068" width="14" style="115" customWidth="1"/>
    <col min="14069" max="14069" width="19.140625" style="115" customWidth="1"/>
    <col min="14070" max="14070" width="15.85546875" style="115" customWidth="1"/>
    <col min="14071" max="14072" width="11.42578125" style="115"/>
    <col min="14073" max="14073" width="12.85546875" style="115" customWidth="1"/>
    <col min="14074" max="14074" width="11.42578125" style="115" customWidth="1"/>
    <col min="14075" max="14075" width="14.42578125" style="115" customWidth="1"/>
    <col min="14076" max="14318" width="11.42578125" style="115"/>
    <col min="14319" max="14319" width="14.42578125" style="115" customWidth="1"/>
    <col min="14320" max="14320" width="38" style="115" customWidth="1"/>
    <col min="14321" max="14321" width="31.42578125" style="115" customWidth="1"/>
    <col min="14322" max="14322" width="21.42578125" style="115" customWidth="1"/>
    <col min="14323" max="14323" width="19" style="115" customWidth="1"/>
    <col min="14324" max="14324" width="14" style="115" customWidth="1"/>
    <col min="14325" max="14325" width="19.140625" style="115" customWidth="1"/>
    <col min="14326" max="14326" width="15.85546875" style="115" customWidth="1"/>
    <col min="14327" max="14328" width="11.42578125" style="115"/>
    <col min="14329" max="14329" width="12.85546875" style="115" customWidth="1"/>
    <col min="14330" max="14330" width="11.42578125" style="115" customWidth="1"/>
    <col min="14331" max="14331" width="14.42578125" style="115" customWidth="1"/>
    <col min="14332" max="14574" width="11.42578125" style="115"/>
    <col min="14575" max="14575" width="14.42578125" style="115" customWidth="1"/>
    <col min="14576" max="14576" width="38" style="115" customWidth="1"/>
    <col min="14577" max="14577" width="31.42578125" style="115" customWidth="1"/>
    <col min="14578" max="14578" width="21.42578125" style="115" customWidth="1"/>
    <col min="14579" max="14579" width="19" style="115" customWidth="1"/>
    <col min="14580" max="14580" width="14" style="115" customWidth="1"/>
    <col min="14581" max="14581" width="19.140625" style="115" customWidth="1"/>
    <col min="14582" max="14582" width="15.85546875" style="115" customWidth="1"/>
    <col min="14583" max="14584" width="11.42578125" style="115"/>
    <col min="14585" max="14585" width="12.85546875" style="115" customWidth="1"/>
    <col min="14586" max="14586" width="11.42578125" style="115" customWidth="1"/>
    <col min="14587" max="14587" width="14.42578125" style="115" customWidth="1"/>
    <col min="14588" max="14830" width="11.42578125" style="115"/>
    <col min="14831" max="14831" width="14.42578125" style="115" customWidth="1"/>
    <col min="14832" max="14832" width="38" style="115" customWidth="1"/>
    <col min="14833" max="14833" width="31.42578125" style="115" customWidth="1"/>
    <col min="14834" max="14834" width="21.42578125" style="115" customWidth="1"/>
    <col min="14835" max="14835" width="19" style="115" customWidth="1"/>
    <col min="14836" max="14836" width="14" style="115" customWidth="1"/>
    <col min="14837" max="14837" width="19.140625" style="115" customWidth="1"/>
    <col min="14838" max="14838" width="15.85546875" style="115" customWidth="1"/>
    <col min="14839" max="14840" width="11.42578125" style="115"/>
    <col min="14841" max="14841" width="12.85546875" style="115" customWidth="1"/>
    <col min="14842" max="14842" width="11.42578125" style="115" customWidth="1"/>
    <col min="14843" max="14843" width="14.42578125" style="115" customWidth="1"/>
    <col min="14844" max="15086" width="11.42578125" style="115"/>
    <col min="15087" max="15087" width="14.42578125" style="115" customWidth="1"/>
    <col min="15088" max="15088" width="38" style="115" customWidth="1"/>
    <col min="15089" max="15089" width="31.42578125" style="115" customWidth="1"/>
    <col min="15090" max="15090" width="21.42578125" style="115" customWidth="1"/>
    <col min="15091" max="15091" width="19" style="115" customWidth="1"/>
    <col min="15092" max="15092" width="14" style="115" customWidth="1"/>
    <col min="15093" max="15093" width="19.140625" style="115" customWidth="1"/>
    <col min="15094" max="15094" width="15.85546875" style="115" customWidth="1"/>
    <col min="15095" max="15096" width="11.42578125" style="115"/>
    <col min="15097" max="15097" width="12.85546875" style="115" customWidth="1"/>
    <col min="15098" max="15098" width="11.42578125" style="115" customWidth="1"/>
    <col min="15099" max="15099" width="14.42578125" style="115" customWidth="1"/>
    <col min="15100" max="15342" width="11.42578125" style="115"/>
    <col min="15343" max="15343" width="14.42578125" style="115" customWidth="1"/>
    <col min="15344" max="15344" width="38" style="115" customWidth="1"/>
    <col min="15345" max="15345" width="31.42578125" style="115" customWidth="1"/>
    <col min="15346" max="15346" width="21.42578125" style="115" customWidth="1"/>
    <col min="15347" max="15347" width="19" style="115" customWidth="1"/>
    <col min="15348" max="15348" width="14" style="115" customWidth="1"/>
    <col min="15349" max="15349" width="19.140625" style="115" customWidth="1"/>
    <col min="15350" max="15350" width="15.85546875" style="115" customWidth="1"/>
    <col min="15351" max="15352" width="11.42578125" style="115"/>
    <col min="15353" max="15353" width="12.85546875" style="115" customWidth="1"/>
    <col min="15354" max="15354" width="11.42578125" style="115" customWidth="1"/>
    <col min="15355" max="15355" width="14.42578125" style="115" customWidth="1"/>
    <col min="15356" max="15598" width="11.42578125" style="115"/>
    <col min="15599" max="15599" width="14.42578125" style="115" customWidth="1"/>
    <col min="15600" max="15600" width="38" style="115" customWidth="1"/>
    <col min="15601" max="15601" width="31.42578125" style="115" customWidth="1"/>
    <col min="15602" max="15602" width="21.42578125" style="115" customWidth="1"/>
    <col min="15603" max="15603" width="19" style="115" customWidth="1"/>
    <col min="15604" max="15604" width="14" style="115" customWidth="1"/>
    <col min="15605" max="15605" width="19.140625" style="115" customWidth="1"/>
    <col min="15606" max="15606" width="15.85546875" style="115" customWidth="1"/>
    <col min="15607" max="15608" width="11.42578125" style="115"/>
    <col min="15609" max="15609" width="12.85546875" style="115" customWidth="1"/>
    <col min="15610" max="15610" width="11.42578125" style="115" customWidth="1"/>
    <col min="15611" max="15611" width="14.42578125" style="115" customWidth="1"/>
    <col min="15612" max="15854" width="11.42578125" style="115"/>
    <col min="15855" max="15855" width="14.42578125" style="115" customWidth="1"/>
    <col min="15856" max="15856" width="38" style="115" customWidth="1"/>
    <col min="15857" max="15857" width="31.42578125" style="115" customWidth="1"/>
    <col min="15858" max="15858" width="21.42578125" style="115" customWidth="1"/>
    <col min="15859" max="15859" width="19" style="115" customWidth="1"/>
    <col min="15860" max="15860" width="14" style="115" customWidth="1"/>
    <col min="15861" max="15861" width="19.140625" style="115" customWidth="1"/>
    <col min="15862" max="15862" width="15.85546875" style="115" customWidth="1"/>
    <col min="15863" max="15864" width="11.42578125" style="115"/>
    <col min="15865" max="15865" width="12.85546875" style="115" customWidth="1"/>
    <col min="15866" max="15866" width="11.42578125" style="115" customWidth="1"/>
    <col min="15867" max="15867" width="14.42578125" style="115" customWidth="1"/>
    <col min="15868" max="16110" width="11.42578125" style="115"/>
    <col min="16111" max="16111" width="14.42578125" style="115" customWidth="1"/>
    <col min="16112" max="16112" width="38" style="115" customWidth="1"/>
    <col min="16113" max="16113" width="31.42578125" style="115" customWidth="1"/>
    <col min="16114" max="16114" width="21.42578125" style="115" customWidth="1"/>
    <col min="16115" max="16115" width="19" style="115" customWidth="1"/>
    <col min="16116" max="16116" width="14" style="115" customWidth="1"/>
    <col min="16117" max="16117" width="19.140625" style="115" customWidth="1"/>
    <col min="16118" max="16118" width="15.85546875" style="115" customWidth="1"/>
    <col min="16119" max="16120" width="11.42578125" style="115"/>
    <col min="16121" max="16121" width="12.85546875" style="115" customWidth="1"/>
    <col min="16122" max="16122" width="11.42578125" style="115" customWidth="1"/>
    <col min="16123" max="16123" width="14.42578125" style="115" customWidth="1"/>
    <col min="16124" max="16384" width="11.42578125" style="115"/>
  </cols>
  <sheetData>
    <row r="1" spans="1:14" s="111" customFormat="1" ht="76.5" customHeight="1" x14ac:dyDescent="0.25">
      <c r="A1" s="178" t="s">
        <v>156</v>
      </c>
      <c r="B1" s="179"/>
      <c r="C1" s="179"/>
      <c r="D1" s="179"/>
      <c r="E1" s="179"/>
      <c r="F1" s="179"/>
      <c r="G1" s="179"/>
      <c r="H1" s="179"/>
      <c r="I1" s="179"/>
      <c r="J1" s="180"/>
      <c r="K1" s="109"/>
      <c r="L1" s="110"/>
      <c r="M1" s="110"/>
      <c r="N1" s="110"/>
    </row>
    <row r="2" spans="1:14" s="111" customFormat="1" ht="21.95" customHeight="1" x14ac:dyDescent="0.25">
      <c r="A2" s="181" t="s">
        <v>126</v>
      </c>
      <c r="B2" s="181"/>
      <c r="C2" s="181"/>
      <c r="D2" s="181"/>
      <c r="E2" s="181"/>
      <c r="F2" s="181"/>
      <c r="G2" s="181"/>
      <c r="H2" s="181"/>
      <c r="I2" s="181"/>
      <c r="J2" s="181"/>
      <c r="K2" s="109"/>
      <c r="L2" s="110"/>
      <c r="M2" s="110"/>
      <c r="N2" s="110"/>
    </row>
    <row r="3" spans="1:14" s="111" customFormat="1" ht="72.75" customHeight="1" x14ac:dyDescent="0.25">
      <c r="A3" s="88" t="s">
        <v>139</v>
      </c>
      <c r="B3" s="82" t="s">
        <v>160</v>
      </c>
      <c r="C3" s="82" t="s">
        <v>159</v>
      </c>
      <c r="D3" s="82" t="s">
        <v>161</v>
      </c>
      <c r="E3" s="82" t="s">
        <v>142</v>
      </c>
      <c r="F3" s="82" t="s">
        <v>162</v>
      </c>
      <c r="G3" s="88" t="s">
        <v>140</v>
      </c>
      <c r="H3" s="88" t="s">
        <v>157</v>
      </c>
      <c r="I3" s="88" t="s">
        <v>158</v>
      </c>
      <c r="J3" s="88" t="s">
        <v>141</v>
      </c>
      <c r="K3" s="109"/>
      <c r="L3" s="110"/>
      <c r="M3" s="110"/>
      <c r="N3" s="110"/>
    </row>
    <row r="4" spans="1:14" ht="109.5" customHeight="1" x14ac:dyDescent="0.25">
      <c r="A4" s="150" t="s">
        <v>163</v>
      </c>
      <c r="B4" s="148">
        <v>100</v>
      </c>
      <c r="C4" s="148" t="s">
        <v>164</v>
      </c>
      <c r="D4" s="148" t="s">
        <v>165</v>
      </c>
      <c r="E4" s="134" t="s">
        <v>143</v>
      </c>
      <c r="F4" s="148" t="s">
        <v>1</v>
      </c>
      <c r="G4" s="107">
        <v>42906</v>
      </c>
      <c r="H4" s="135">
        <v>1</v>
      </c>
      <c r="I4" s="149" t="s">
        <v>338</v>
      </c>
      <c r="J4" s="183" t="s">
        <v>337</v>
      </c>
      <c r="K4" s="112"/>
      <c r="L4" s="113"/>
      <c r="M4" s="113"/>
    </row>
    <row r="5" spans="1:14" ht="138" customHeight="1" x14ac:dyDescent="0.25">
      <c r="A5" s="150" t="s">
        <v>166</v>
      </c>
      <c r="B5" s="148">
        <v>100</v>
      </c>
      <c r="C5" s="148" t="s">
        <v>167</v>
      </c>
      <c r="D5" s="148" t="s">
        <v>194</v>
      </c>
      <c r="E5" s="134" t="s">
        <v>168</v>
      </c>
      <c r="F5" s="148" t="s">
        <v>143</v>
      </c>
      <c r="G5" s="107">
        <v>42972</v>
      </c>
      <c r="H5" s="135">
        <v>1</v>
      </c>
      <c r="I5" s="149" t="s">
        <v>339</v>
      </c>
      <c r="J5" s="183"/>
      <c r="K5" s="116"/>
      <c r="L5" s="117"/>
      <c r="M5" s="117"/>
    </row>
    <row r="6" spans="1:14" ht="123" customHeight="1" x14ac:dyDescent="0.25">
      <c r="A6" s="150" t="s">
        <v>169</v>
      </c>
      <c r="B6" s="148">
        <v>100</v>
      </c>
      <c r="C6" s="148" t="s">
        <v>170</v>
      </c>
      <c r="D6" s="182" t="s">
        <v>171</v>
      </c>
      <c r="E6" s="134" t="s">
        <v>172</v>
      </c>
      <c r="F6" s="148" t="s">
        <v>173</v>
      </c>
      <c r="G6" s="107">
        <v>42760</v>
      </c>
      <c r="H6" s="135">
        <v>1</v>
      </c>
      <c r="I6" s="149" t="s">
        <v>340</v>
      </c>
      <c r="J6" s="183"/>
    </row>
    <row r="7" spans="1:14" ht="160.5" customHeight="1" x14ac:dyDescent="0.25">
      <c r="A7" s="150" t="s">
        <v>174</v>
      </c>
      <c r="B7" s="148">
        <v>100</v>
      </c>
      <c r="C7" s="148" t="s">
        <v>175</v>
      </c>
      <c r="D7" s="182"/>
      <c r="E7" s="134" t="s">
        <v>176</v>
      </c>
      <c r="F7" s="148" t="s">
        <v>172</v>
      </c>
      <c r="G7" s="107">
        <v>42766</v>
      </c>
      <c r="H7" s="135">
        <v>1</v>
      </c>
      <c r="I7" s="149" t="s">
        <v>341</v>
      </c>
      <c r="J7" s="183"/>
    </row>
    <row r="8" spans="1:14" ht="182.25" customHeight="1" x14ac:dyDescent="0.25">
      <c r="A8" s="150" t="s">
        <v>177</v>
      </c>
      <c r="B8" s="148">
        <v>100</v>
      </c>
      <c r="C8" s="148" t="s">
        <v>178</v>
      </c>
      <c r="D8" s="182" t="s">
        <v>171</v>
      </c>
      <c r="E8" s="134" t="s">
        <v>172</v>
      </c>
      <c r="F8" s="148" t="s">
        <v>173</v>
      </c>
      <c r="G8" s="225">
        <v>43038</v>
      </c>
      <c r="H8" s="135">
        <v>0</v>
      </c>
      <c r="I8" s="149" t="s">
        <v>381</v>
      </c>
      <c r="J8" s="170" t="s">
        <v>386</v>
      </c>
      <c r="K8" s="119"/>
    </row>
    <row r="9" spans="1:14" ht="87" customHeight="1" x14ac:dyDescent="0.25">
      <c r="A9" s="150" t="s">
        <v>179</v>
      </c>
      <c r="B9" s="148">
        <v>100</v>
      </c>
      <c r="C9" s="148" t="s">
        <v>180</v>
      </c>
      <c r="D9" s="182"/>
      <c r="E9" s="134" t="s">
        <v>176</v>
      </c>
      <c r="F9" s="148" t="s">
        <v>172</v>
      </c>
      <c r="G9" s="107">
        <v>43069</v>
      </c>
      <c r="H9" s="135">
        <v>0</v>
      </c>
      <c r="I9" s="149" t="s">
        <v>342</v>
      </c>
      <c r="J9" s="183" t="s">
        <v>337</v>
      </c>
      <c r="K9" s="119"/>
    </row>
    <row r="10" spans="1:14" ht="153" customHeight="1" x14ac:dyDescent="0.25">
      <c r="A10" s="150" t="s">
        <v>181</v>
      </c>
      <c r="B10" s="148">
        <v>5</v>
      </c>
      <c r="C10" s="148" t="s">
        <v>182</v>
      </c>
      <c r="D10" s="148" t="s">
        <v>148</v>
      </c>
      <c r="E10" s="134" t="s">
        <v>172</v>
      </c>
      <c r="F10" s="148" t="s">
        <v>149</v>
      </c>
      <c r="G10" s="225">
        <v>43007</v>
      </c>
      <c r="H10" s="141">
        <f>2/5</f>
        <v>0.4</v>
      </c>
      <c r="I10" s="149" t="s">
        <v>382</v>
      </c>
      <c r="J10" s="183"/>
      <c r="K10" s="120"/>
    </row>
    <row r="11" spans="1:14" ht="101.25" customHeight="1" x14ac:dyDescent="0.25">
      <c r="A11" s="150" t="s">
        <v>183</v>
      </c>
      <c r="B11" s="148">
        <v>1</v>
      </c>
      <c r="C11" s="148" t="s">
        <v>182</v>
      </c>
      <c r="D11" s="148" t="s">
        <v>148</v>
      </c>
      <c r="E11" s="134" t="s">
        <v>143</v>
      </c>
      <c r="F11" s="148" t="s">
        <v>149</v>
      </c>
      <c r="G11" s="107">
        <v>43098</v>
      </c>
      <c r="H11" s="142">
        <v>0</v>
      </c>
      <c r="I11" s="149" t="s">
        <v>342</v>
      </c>
      <c r="J11" s="183"/>
    </row>
    <row r="12" spans="1:14" ht="213" customHeight="1" x14ac:dyDescent="0.25">
      <c r="A12" s="150" t="s">
        <v>184</v>
      </c>
      <c r="B12" s="148">
        <v>2</v>
      </c>
      <c r="C12" s="148" t="s">
        <v>185</v>
      </c>
      <c r="D12" s="148" t="s">
        <v>186</v>
      </c>
      <c r="E12" s="134" t="s">
        <v>187</v>
      </c>
      <c r="F12" s="148" t="s">
        <v>146</v>
      </c>
      <c r="G12" s="107">
        <v>43100</v>
      </c>
      <c r="H12" s="142">
        <f>1/2</f>
        <v>0.5</v>
      </c>
      <c r="I12" s="149" t="s">
        <v>383</v>
      </c>
      <c r="J12" s="149" t="s">
        <v>337</v>
      </c>
    </row>
    <row r="13" spans="1:14" ht="281.25" customHeight="1" x14ac:dyDescent="0.25">
      <c r="A13" s="150" t="s">
        <v>188</v>
      </c>
      <c r="B13" s="148">
        <v>2</v>
      </c>
      <c r="C13" s="148" t="s">
        <v>189</v>
      </c>
      <c r="D13" s="148" t="s">
        <v>190</v>
      </c>
      <c r="E13" s="134" t="s">
        <v>143</v>
      </c>
      <c r="F13" s="148" t="s">
        <v>173</v>
      </c>
      <c r="G13" s="107">
        <v>43100</v>
      </c>
      <c r="H13" s="142">
        <v>0</v>
      </c>
      <c r="I13" s="149" t="s">
        <v>343</v>
      </c>
      <c r="J13" s="170" t="s">
        <v>384</v>
      </c>
      <c r="K13" s="119"/>
    </row>
    <row r="14" spans="1:14" ht="291.75" customHeight="1" x14ac:dyDescent="0.25">
      <c r="A14" s="150" t="s">
        <v>147</v>
      </c>
      <c r="B14" s="148">
        <v>3</v>
      </c>
      <c r="C14" s="148" t="s">
        <v>191</v>
      </c>
      <c r="D14" s="148" t="s">
        <v>192</v>
      </c>
      <c r="E14" s="148" t="s">
        <v>144</v>
      </c>
      <c r="F14" s="148" t="s">
        <v>193</v>
      </c>
      <c r="G14" s="107">
        <v>43100</v>
      </c>
      <c r="H14" s="135">
        <f>+(0.333333333333333)</f>
        <v>0.33333333333333298</v>
      </c>
      <c r="I14" s="136" t="s">
        <v>385</v>
      </c>
      <c r="J14" s="136" t="s">
        <v>337</v>
      </c>
    </row>
    <row r="15" spans="1:14" x14ac:dyDescent="0.25">
      <c r="H15" s="137">
        <f>AVERAGE(H4:H14)</f>
        <v>0.47575757575757577</v>
      </c>
    </row>
    <row r="16" spans="1:14" ht="54" customHeight="1" x14ac:dyDescent="0.25">
      <c r="H16" s="137"/>
    </row>
    <row r="17" spans="11:14" ht="54" customHeight="1" x14ac:dyDescent="0.25"/>
    <row r="18" spans="11:14" ht="54" customHeight="1" x14ac:dyDescent="0.25"/>
    <row r="19" spans="11:14" ht="54" customHeight="1" x14ac:dyDescent="0.25"/>
    <row r="20" spans="11:14" ht="54" customHeight="1" x14ac:dyDescent="0.25"/>
    <row r="21" spans="11:14" ht="54" customHeight="1" x14ac:dyDescent="0.25"/>
    <row r="22" spans="11:14" ht="54" customHeight="1" x14ac:dyDescent="0.25"/>
    <row r="23" spans="11:14" ht="24" customHeight="1" x14ac:dyDescent="0.25">
      <c r="K23" s="116"/>
      <c r="L23" s="117"/>
      <c r="M23" s="117"/>
      <c r="N23" s="117"/>
    </row>
    <row r="24" spans="11:14" ht="54" customHeight="1" x14ac:dyDescent="0.25"/>
    <row r="25" spans="11:14" ht="54" customHeight="1" x14ac:dyDescent="0.25"/>
    <row r="26" spans="11:14" ht="54" customHeight="1" x14ac:dyDescent="0.25"/>
    <row r="27" spans="11:14" ht="54" customHeight="1" x14ac:dyDescent="0.25"/>
    <row r="28" spans="11:14" ht="54" customHeight="1" x14ac:dyDescent="0.25"/>
    <row r="29" spans="11:14" ht="54" customHeight="1" x14ac:dyDescent="0.25"/>
    <row r="30" spans="11:14" ht="54" customHeight="1" x14ac:dyDescent="0.25"/>
    <row r="31" spans="11:14" ht="54" customHeight="1" x14ac:dyDescent="0.25"/>
    <row r="32" spans="11:14" ht="23.25" customHeight="1" x14ac:dyDescent="0.25"/>
    <row r="33" ht="23.25" customHeight="1" x14ac:dyDescent="0.25"/>
    <row r="34" ht="23.25" customHeight="1" x14ac:dyDescent="0.25"/>
    <row r="37" ht="14.1" customHeight="1" x14ac:dyDescent="0.25"/>
  </sheetData>
  <sheetProtection formatCells="0" formatColumns="0" formatRows="0" insertColumns="0" insertRows="0" insertHyperlinks="0" deleteColumns="0" deleteRows="0" sort="0" autoFilter="0" pivotTables="0"/>
  <mergeCells count="6">
    <mergeCell ref="A1:J1"/>
    <mergeCell ref="A2:J2"/>
    <mergeCell ref="D6:D7"/>
    <mergeCell ref="D8:D9"/>
    <mergeCell ref="J4:J7"/>
    <mergeCell ref="J9:J11"/>
  </mergeCells>
  <printOptions horizontalCentered="1"/>
  <pageMargins left="0.19685039370078741" right="0.19685039370078741" top="0.39370078740157483" bottom="0.51181102362204722" header="0.31496062992125984" footer="0.31496062992125984"/>
  <pageSetup paperSize="5" scale="80" orientation="landscape" horizontalDpi="1200" verticalDpi="1200" r:id="rId1"/>
  <rowBreaks count="2" manualBreakCount="2">
    <brk id="11" max="9" man="1"/>
    <brk id="13"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view="pageBreakPreview" zoomScale="90" zoomScaleNormal="100" zoomScaleSheetLayoutView="90" workbookViewId="0">
      <pane ySplit="3" topLeftCell="A4" activePane="bottomLeft" state="frozen"/>
      <selection activeCell="I5" sqref="I5"/>
      <selection pane="bottomLeft" sqref="A1:K1"/>
    </sheetView>
  </sheetViews>
  <sheetFormatPr baseColWidth="10" defaultColWidth="11.42578125" defaultRowHeight="15" x14ac:dyDescent="0.25"/>
  <cols>
    <col min="1" max="1" width="21.42578125" style="101" customWidth="1"/>
    <col min="2" max="2" width="19" style="101" customWidth="1"/>
    <col min="3" max="3" width="8.140625" style="127" customWidth="1"/>
    <col min="4" max="4" width="14.42578125" style="127" customWidth="1"/>
    <col min="5" max="5" width="13.85546875" style="127" customWidth="1"/>
    <col min="6" max="6" width="17.28515625" style="102" customWidth="1"/>
    <col min="7" max="7" width="18.140625" style="102" hidden="1" customWidth="1"/>
    <col min="8" max="8" width="17.7109375" style="127" customWidth="1"/>
    <col min="9" max="9" width="14.85546875" style="101" customWidth="1"/>
    <col min="10" max="10" width="43.85546875" style="104" customWidth="1"/>
    <col min="11" max="11" width="33.85546875" style="103" customWidth="1"/>
    <col min="12" max="12" width="24.85546875" style="99" customWidth="1"/>
    <col min="13" max="13" width="13.42578125" style="99" bestFit="1" customWidth="1"/>
    <col min="14" max="14" width="12.42578125" style="99" bestFit="1" customWidth="1"/>
    <col min="15" max="15" width="11.42578125" style="100"/>
    <col min="16" max="239" width="11.42578125" style="101"/>
    <col min="240" max="240" width="14.42578125" style="101" customWidth="1"/>
    <col min="241" max="241" width="38" style="101" customWidth="1"/>
    <col min="242" max="242" width="31.42578125" style="101" customWidth="1"/>
    <col min="243" max="243" width="21.42578125" style="101" customWidth="1"/>
    <col min="244" max="244" width="19" style="101" customWidth="1"/>
    <col min="245" max="245" width="14" style="101" customWidth="1"/>
    <col min="246" max="246" width="19.140625" style="101" customWidth="1"/>
    <col min="247" max="247" width="15.85546875" style="101" customWidth="1"/>
    <col min="248" max="249" width="11.42578125" style="101"/>
    <col min="250" max="250" width="12.85546875" style="101" customWidth="1"/>
    <col min="251" max="251" width="11.42578125" style="101" customWidth="1"/>
    <col min="252" max="252" width="14.42578125" style="101" customWidth="1"/>
    <col min="253" max="495" width="11.42578125" style="101"/>
    <col min="496" max="496" width="14.42578125" style="101" customWidth="1"/>
    <col min="497" max="497" width="38" style="101" customWidth="1"/>
    <col min="498" max="498" width="31.42578125" style="101" customWidth="1"/>
    <col min="499" max="499" width="21.42578125" style="101" customWidth="1"/>
    <col min="500" max="500" width="19" style="101" customWidth="1"/>
    <col min="501" max="501" width="14" style="101" customWidth="1"/>
    <col min="502" max="502" width="19.140625" style="101" customWidth="1"/>
    <col min="503" max="503" width="15.85546875" style="101" customWidth="1"/>
    <col min="504" max="505" width="11.42578125" style="101"/>
    <col min="506" max="506" width="12.85546875" style="101" customWidth="1"/>
    <col min="507" max="507" width="11.42578125" style="101" customWidth="1"/>
    <col min="508" max="508" width="14.42578125" style="101" customWidth="1"/>
    <col min="509" max="751" width="11.42578125" style="101"/>
    <col min="752" max="752" width="14.42578125" style="101" customWidth="1"/>
    <col min="753" max="753" width="38" style="101" customWidth="1"/>
    <col min="754" max="754" width="31.42578125" style="101" customWidth="1"/>
    <col min="755" max="755" width="21.42578125" style="101" customWidth="1"/>
    <col min="756" max="756" width="19" style="101" customWidth="1"/>
    <col min="757" max="757" width="14" style="101" customWidth="1"/>
    <col min="758" max="758" width="19.140625" style="101" customWidth="1"/>
    <col min="759" max="759" width="15.85546875" style="101" customWidth="1"/>
    <col min="760" max="761" width="11.42578125" style="101"/>
    <col min="762" max="762" width="12.85546875" style="101" customWidth="1"/>
    <col min="763" max="763" width="11.42578125" style="101" customWidth="1"/>
    <col min="764" max="764" width="14.42578125" style="101" customWidth="1"/>
    <col min="765" max="1007" width="11.42578125" style="101"/>
    <col min="1008" max="1008" width="14.42578125" style="101" customWidth="1"/>
    <col min="1009" max="1009" width="38" style="101" customWidth="1"/>
    <col min="1010" max="1010" width="31.42578125" style="101" customWidth="1"/>
    <col min="1011" max="1011" width="21.42578125" style="101" customWidth="1"/>
    <col min="1012" max="1012" width="19" style="101" customWidth="1"/>
    <col min="1013" max="1013" width="14" style="101" customWidth="1"/>
    <col min="1014" max="1014" width="19.140625" style="101" customWidth="1"/>
    <col min="1015" max="1015" width="15.85546875" style="101" customWidth="1"/>
    <col min="1016" max="1017" width="11.42578125" style="101"/>
    <col min="1018" max="1018" width="12.85546875" style="101" customWidth="1"/>
    <col min="1019" max="1019" width="11.42578125" style="101" customWidth="1"/>
    <col min="1020" max="1020" width="14.42578125" style="101" customWidth="1"/>
    <col min="1021" max="1263" width="11.42578125" style="101"/>
    <col min="1264" max="1264" width="14.42578125" style="101" customWidth="1"/>
    <col min="1265" max="1265" width="38" style="101" customWidth="1"/>
    <col min="1266" max="1266" width="31.42578125" style="101" customWidth="1"/>
    <col min="1267" max="1267" width="21.42578125" style="101" customWidth="1"/>
    <col min="1268" max="1268" width="19" style="101" customWidth="1"/>
    <col min="1269" max="1269" width="14" style="101" customWidth="1"/>
    <col min="1270" max="1270" width="19.140625" style="101" customWidth="1"/>
    <col min="1271" max="1271" width="15.85546875" style="101" customWidth="1"/>
    <col min="1272" max="1273" width="11.42578125" style="101"/>
    <col min="1274" max="1274" width="12.85546875" style="101" customWidth="1"/>
    <col min="1275" max="1275" width="11.42578125" style="101" customWidth="1"/>
    <col min="1276" max="1276" width="14.42578125" style="101" customWidth="1"/>
    <col min="1277" max="1519" width="11.42578125" style="101"/>
    <col min="1520" max="1520" width="14.42578125" style="101" customWidth="1"/>
    <col min="1521" max="1521" width="38" style="101" customWidth="1"/>
    <col min="1522" max="1522" width="31.42578125" style="101" customWidth="1"/>
    <col min="1523" max="1523" width="21.42578125" style="101" customWidth="1"/>
    <col min="1524" max="1524" width="19" style="101" customWidth="1"/>
    <col min="1525" max="1525" width="14" style="101" customWidth="1"/>
    <col min="1526" max="1526" width="19.140625" style="101" customWidth="1"/>
    <col min="1527" max="1527" width="15.85546875" style="101" customWidth="1"/>
    <col min="1528" max="1529" width="11.42578125" style="101"/>
    <col min="1530" max="1530" width="12.85546875" style="101" customWidth="1"/>
    <col min="1531" max="1531" width="11.42578125" style="101" customWidth="1"/>
    <col min="1532" max="1532" width="14.42578125" style="101" customWidth="1"/>
    <col min="1533" max="1775" width="11.42578125" style="101"/>
    <col min="1776" max="1776" width="14.42578125" style="101" customWidth="1"/>
    <col min="1777" max="1777" width="38" style="101" customWidth="1"/>
    <col min="1778" max="1778" width="31.42578125" style="101" customWidth="1"/>
    <col min="1779" max="1779" width="21.42578125" style="101" customWidth="1"/>
    <col min="1780" max="1780" width="19" style="101" customWidth="1"/>
    <col min="1781" max="1781" width="14" style="101" customWidth="1"/>
    <col min="1782" max="1782" width="19.140625" style="101" customWidth="1"/>
    <col min="1783" max="1783" width="15.85546875" style="101" customWidth="1"/>
    <col min="1784" max="1785" width="11.42578125" style="101"/>
    <col min="1786" max="1786" width="12.85546875" style="101" customWidth="1"/>
    <col min="1787" max="1787" width="11.42578125" style="101" customWidth="1"/>
    <col min="1788" max="1788" width="14.42578125" style="101" customWidth="1"/>
    <col min="1789" max="2031" width="11.42578125" style="101"/>
    <col min="2032" max="2032" width="14.42578125" style="101" customWidth="1"/>
    <col min="2033" max="2033" width="38" style="101" customWidth="1"/>
    <col min="2034" max="2034" width="31.42578125" style="101" customWidth="1"/>
    <col min="2035" max="2035" width="21.42578125" style="101" customWidth="1"/>
    <col min="2036" max="2036" width="19" style="101" customWidth="1"/>
    <col min="2037" max="2037" width="14" style="101" customWidth="1"/>
    <col min="2038" max="2038" width="19.140625" style="101" customWidth="1"/>
    <col min="2039" max="2039" width="15.85546875" style="101" customWidth="1"/>
    <col min="2040" max="2041" width="11.42578125" style="101"/>
    <col min="2042" max="2042" width="12.85546875" style="101" customWidth="1"/>
    <col min="2043" max="2043" width="11.42578125" style="101" customWidth="1"/>
    <col min="2044" max="2044" width="14.42578125" style="101" customWidth="1"/>
    <col min="2045" max="2287" width="11.42578125" style="101"/>
    <col min="2288" max="2288" width="14.42578125" style="101" customWidth="1"/>
    <col min="2289" max="2289" width="38" style="101" customWidth="1"/>
    <col min="2290" max="2290" width="31.42578125" style="101" customWidth="1"/>
    <col min="2291" max="2291" width="21.42578125" style="101" customWidth="1"/>
    <col min="2292" max="2292" width="19" style="101" customWidth="1"/>
    <col min="2293" max="2293" width="14" style="101" customWidth="1"/>
    <col min="2294" max="2294" width="19.140625" style="101" customWidth="1"/>
    <col min="2295" max="2295" width="15.85546875" style="101" customWidth="1"/>
    <col min="2296" max="2297" width="11.42578125" style="101"/>
    <col min="2298" max="2298" width="12.85546875" style="101" customWidth="1"/>
    <col min="2299" max="2299" width="11.42578125" style="101" customWidth="1"/>
    <col min="2300" max="2300" width="14.42578125" style="101" customWidth="1"/>
    <col min="2301" max="2543" width="11.42578125" style="101"/>
    <col min="2544" max="2544" width="14.42578125" style="101" customWidth="1"/>
    <col min="2545" max="2545" width="38" style="101" customWidth="1"/>
    <col min="2546" max="2546" width="31.42578125" style="101" customWidth="1"/>
    <col min="2547" max="2547" width="21.42578125" style="101" customWidth="1"/>
    <col min="2548" max="2548" width="19" style="101" customWidth="1"/>
    <col min="2549" max="2549" width="14" style="101" customWidth="1"/>
    <col min="2550" max="2550" width="19.140625" style="101" customWidth="1"/>
    <col min="2551" max="2551" width="15.85546875" style="101" customWidth="1"/>
    <col min="2552" max="2553" width="11.42578125" style="101"/>
    <col min="2554" max="2554" width="12.85546875" style="101" customWidth="1"/>
    <col min="2555" max="2555" width="11.42578125" style="101" customWidth="1"/>
    <col min="2556" max="2556" width="14.42578125" style="101" customWidth="1"/>
    <col min="2557" max="2799" width="11.42578125" style="101"/>
    <col min="2800" max="2800" width="14.42578125" style="101" customWidth="1"/>
    <col min="2801" max="2801" width="38" style="101" customWidth="1"/>
    <col min="2802" max="2802" width="31.42578125" style="101" customWidth="1"/>
    <col min="2803" max="2803" width="21.42578125" style="101" customWidth="1"/>
    <col min="2804" max="2804" width="19" style="101" customWidth="1"/>
    <col min="2805" max="2805" width="14" style="101" customWidth="1"/>
    <col min="2806" max="2806" width="19.140625" style="101" customWidth="1"/>
    <col min="2807" max="2807" width="15.85546875" style="101" customWidth="1"/>
    <col min="2808" max="2809" width="11.42578125" style="101"/>
    <col min="2810" max="2810" width="12.85546875" style="101" customWidth="1"/>
    <col min="2811" max="2811" width="11.42578125" style="101" customWidth="1"/>
    <col min="2812" max="2812" width="14.42578125" style="101" customWidth="1"/>
    <col min="2813" max="3055" width="11.42578125" style="101"/>
    <col min="3056" max="3056" width="14.42578125" style="101" customWidth="1"/>
    <col min="3057" max="3057" width="38" style="101" customWidth="1"/>
    <col min="3058" max="3058" width="31.42578125" style="101" customWidth="1"/>
    <col min="3059" max="3059" width="21.42578125" style="101" customWidth="1"/>
    <col min="3060" max="3060" width="19" style="101" customWidth="1"/>
    <col min="3061" max="3061" width="14" style="101" customWidth="1"/>
    <col min="3062" max="3062" width="19.140625" style="101" customWidth="1"/>
    <col min="3063" max="3063" width="15.85546875" style="101" customWidth="1"/>
    <col min="3064" max="3065" width="11.42578125" style="101"/>
    <col min="3066" max="3066" width="12.85546875" style="101" customWidth="1"/>
    <col min="3067" max="3067" width="11.42578125" style="101" customWidth="1"/>
    <col min="3068" max="3068" width="14.42578125" style="101" customWidth="1"/>
    <col min="3069" max="3311" width="11.42578125" style="101"/>
    <col min="3312" max="3312" width="14.42578125" style="101" customWidth="1"/>
    <col min="3313" max="3313" width="38" style="101" customWidth="1"/>
    <col min="3314" max="3314" width="31.42578125" style="101" customWidth="1"/>
    <col min="3315" max="3315" width="21.42578125" style="101" customWidth="1"/>
    <col min="3316" max="3316" width="19" style="101" customWidth="1"/>
    <col min="3317" max="3317" width="14" style="101" customWidth="1"/>
    <col min="3318" max="3318" width="19.140625" style="101" customWidth="1"/>
    <col min="3319" max="3319" width="15.85546875" style="101" customWidth="1"/>
    <col min="3320" max="3321" width="11.42578125" style="101"/>
    <col min="3322" max="3322" width="12.85546875" style="101" customWidth="1"/>
    <col min="3323" max="3323" width="11.42578125" style="101" customWidth="1"/>
    <col min="3324" max="3324" width="14.42578125" style="101" customWidth="1"/>
    <col min="3325" max="3567" width="11.42578125" style="101"/>
    <col min="3568" max="3568" width="14.42578125" style="101" customWidth="1"/>
    <col min="3569" max="3569" width="38" style="101" customWidth="1"/>
    <col min="3570" max="3570" width="31.42578125" style="101" customWidth="1"/>
    <col min="3571" max="3571" width="21.42578125" style="101" customWidth="1"/>
    <col min="3572" max="3572" width="19" style="101" customWidth="1"/>
    <col min="3573" max="3573" width="14" style="101" customWidth="1"/>
    <col min="3574" max="3574" width="19.140625" style="101" customWidth="1"/>
    <col min="3575" max="3575" width="15.85546875" style="101" customWidth="1"/>
    <col min="3576" max="3577" width="11.42578125" style="101"/>
    <col min="3578" max="3578" width="12.85546875" style="101" customWidth="1"/>
    <col min="3579" max="3579" width="11.42578125" style="101" customWidth="1"/>
    <col min="3580" max="3580" width="14.42578125" style="101" customWidth="1"/>
    <col min="3581" max="3823" width="11.42578125" style="101"/>
    <col min="3824" max="3824" width="14.42578125" style="101" customWidth="1"/>
    <col min="3825" max="3825" width="38" style="101" customWidth="1"/>
    <col min="3826" max="3826" width="31.42578125" style="101" customWidth="1"/>
    <col min="3827" max="3827" width="21.42578125" style="101" customWidth="1"/>
    <col min="3828" max="3828" width="19" style="101" customWidth="1"/>
    <col min="3829" max="3829" width="14" style="101" customWidth="1"/>
    <col min="3830" max="3830" width="19.140625" style="101" customWidth="1"/>
    <col min="3831" max="3831" width="15.85546875" style="101" customWidth="1"/>
    <col min="3832" max="3833" width="11.42578125" style="101"/>
    <col min="3834" max="3834" width="12.85546875" style="101" customWidth="1"/>
    <col min="3835" max="3835" width="11.42578125" style="101" customWidth="1"/>
    <col min="3836" max="3836" width="14.42578125" style="101" customWidth="1"/>
    <col min="3837" max="4079" width="11.42578125" style="101"/>
    <col min="4080" max="4080" width="14.42578125" style="101" customWidth="1"/>
    <col min="4081" max="4081" width="38" style="101" customWidth="1"/>
    <col min="4082" max="4082" width="31.42578125" style="101" customWidth="1"/>
    <col min="4083" max="4083" width="21.42578125" style="101" customWidth="1"/>
    <col min="4084" max="4084" width="19" style="101" customWidth="1"/>
    <col min="4085" max="4085" width="14" style="101" customWidth="1"/>
    <col min="4086" max="4086" width="19.140625" style="101" customWidth="1"/>
    <col min="4087" max="4087" width="15.85546875" style="101" customWidth="1"/>
    <col min="4088" max="4089" width="11.42578125" style="101"/>
    <col min="4090" max="4090" width="12.85546875" style="101" customWidth="1"/>
    <col min="4091" max="4091" width="11.42578125" style="101" customWidth="1"/>
    <col min="4092" max="4092" width="14.42578125" style="101" customWidth="1"/>
    <col min="4093" max="4335" width="11.42578125" style="101"/>
    <col min="4336" max="4336" width="14.42578125" style="101" customWidth="1"/>
    <col min="4337" max="4337" width="38" style="101" customWidth="1"/>
    <col min="4338" max="4338" width="31.42578125" style="101" customWidth="1"/>
    <col min="4339" max="4339" width="21.42578125" style="101" customWidth="1"/>
    <col min="4340" max="4340" width="19" style="101" customWidth="1"/>
    <col min="4341" max="4341" width="14" style="101" customWidth="1"/>
    <col min="4342" max="4342" width="19.140625" style="101" customWidth="1"/>
    <col min="4343" max="4343" width="15.85546875" style="101" customWidth="1"/>
    <col min="4344" max="4345" width="11.42578125" style="101"/>
    <col min="4346" max="4346" width="12.85546875" style="101" customWidth="1"/>
    <col min="4347" max="4347" width="11.42578125" style="101" customWidth="1"/>
    <col min="4348" max="4348" width="14.42578125" style="101" customWidth="1"/>
    <col min="4349" max="4591" width="11.42578125" style="101"/>
    <col min="4592" max="4592" width="14.42578125" style="101" customWidth="1"/>
    <col min="4593" max="4593" width="38" style="101" customWidth="1"/>
    <col min="4594" max="4594" width="31.42578125" style="101" customWidth="1"/>
    <col min="4595" max="4595" width="21.42578125" style="101" customWidth="1"/>
    <col min="4596" max="4596" width="19" style="101" customWidth="1"/>
    <col min="4597" max="4597" width="14" style="101" customWidth="1"/>
    <col min="4598" max="4598" width="19.140625" style="101" customWidth="1"/>
    <col min="4599" max="4599" width="15.85546875" style="101" customWidth="1"/>
    <col min="4600" max="4601" width="11.42578125" style="101"/>
    <col min="4602" max="4602" width="12.85546875" style="101" customWidth="1"/>
    <col min="4603" max="4603" width="11.42578125" style="101" customWidth="1"/>
    <col min="4604" max="4604" width="14.42578125" style="101" customWidth="1"/>
    <col min="4605" max="4847" width="11.42578125" style="101"/>
    <col min="4848" max="4848" width="14.42578125" style="101" customWidth="1"/>
    <col min="4849" max="4849" width="38" style="101" customWidth="1"/>
    <col min="4850" max="4850" width="31.42578125" style="101" customWidth="1"/>
    <col min="4851" max="4851" width="21.42578125" style="101" customWidth="1"/>
    <col min="4852" max="4852" width="19" style="101" customWidth="1"/>
    <col min="4853" max="4853" width="14" style="101" customWidth="1"/>
    <col min="4854" max="4854" width="19.140625" style="101" customWidth="1"/>
    <col min="4855" max="4855" width="15.85546875" style="101" customWidth="1"/>
    <col min="4856" max="4857" width="11.42578125" style="101"/>
    <col min="4858" max="4858" width="12.85546875" style="101" customWidth="1"/>
    <col min="4859" max="4859" width="11.42578125" style="101" customWidth="1"/>
    <col min="4860" max="4860" width="14.42578125" style="101" customWidth="1"/>
    <col min="4861" max="5103" width="11.42578125" style="101"/>
    <col min="5104" max="5104" width="14.42578125" style="101" customWidth="1"/>
    <col min="5105" max="5105" width="38" style="101" customWidth="1"/>
    <col min="5106" max="5106" width="31.42578125" style="101" customWidth="1"/>
    <col min="5107" max="5107" width="21.42578125" style="101" customWidth="1"/>
    <col min="5108" max="5108" width="19" style="101" customWidth="1"/>
    <col min="5109" max="5109" width="14" style="101" customWidth="1"/>
    <col min="5110" max="5110" width="19.140625" style="101" customWidth="1"/>
    <col min="5111" max="5111" width="15.85546875" style="101" customWidth="1"/>
    <col min="5112" max="5113" width="11.42578125" style="101"/>
    <col min="5114" max="5114" width="12.85546875" style="101" customWidth="1"/>
    <col min="5115" max="5115" width="11.42578125" style="101" customWidth="1"/>
    <col min="5116" max="5116" width="14.42578125" style="101" customWidth="1"/>
    <col min="5117" max="5359" width="11.42578125" style="101"/>
    <col min="5360" max="5360" width="14.42578125" style="101" customWidth="1"/>
    <col min="5361" max="5361" width="38" style="101" customWidth="1"/>
    <col min="5362" max="5362" width="31.42578125" style="101" customWidth="1"/>
    <col min="5363" max="5363" width="21.42578125" style="101" customWidth="1"/>
    <col min="5364" max="5364" width="19" style="101" customWidth="1"/>
    <col min="5365" max="5365" width="14" style="101" customWidth="1"/>
    <col min="5366" max="5366" width="19.140625" style="101" customWidth="1"/>
    <col min="5367" max="5367" width="15.85546875" style="101" customWidth="1"/>
    <col min="5368" max="5369" width="11.42578125" style="101"/>
    <col min="5370" max="5370" width="12.85546875" style="101" customWidth="1"/>
    <col min="5371" max="5371" width="11.42578125" style="101" customWidth="1"/>
    <col min="5372" max="5372" width="14.42578125" style="101" customWidth="1"/>
    <col min="5373" max="5615" width="11.42578125" style="101"/>
    <col min="5616" max="5616" width="14.42578125" style="101" customWidth="1"/>
    <col min="5617" max="5617" width="38" style="101" customWidth="1"/>
    <col min="5618" max="5618" width="31.42578125" style="101" customWidth="1"/>
    <col min="5619" max="5619" width="21.42578125" style="101" customWidth="1"/>
    <col min="5620" max="5620" width="19" style="101" customWidth="1"/>
    <col min="5621" max="5621" width="14" style="101" customWidth="1"/>
    <col min="5622" max="5622" width="19.140625" style="101" customWidth="1"/>
    <col min="5623" max="5623" width="15.85546875" style="101" customWidth="1"/>
    <col min="5624" max="5625" width="11.42578125" style="101"/>
    <col min="5626" max="5626" width="12.85546875" style="101" customWidth="1"/>
    <col min="5627" max="5627" width="11.42578125" style="101" customWidth="1"/>
    <col min="5628" max="5628" width="14.42578125" style="101" customWidth="1"/>
    <col min="5629" max="5871" width="11.42578125" style="101"/>
    <col min="5872" max="5872" width="14.42578125" style="101" customWidth="1"/>
    <col min="5873" max="5873" width="38" style="101" customWidth="1"/>
    <col min="5874" max="5874" width="31.42578125" style="101" customWidth="1"/>
    <col min="5875" max="5875" width="21.42578125" style="101" customWidth="1"/>
    <col min="5876" max="5876" width="19" style="101" customWidth="1"/>
    <col min="5877" max="5877" width="14" style="101" customWidth="1"/>
    <col min="5878" max="5878" width="19.140625" style="101" customWidth="1"/>
    <col min="5879" max="5879" width="15.85546875" style="101" customWidth="1"/>
    <col min="5880" max="5881" width="11.42578125" style="101"/>
    <col min="5882" max="5882" width="12.85546875" style="101" customWidth="1"/>
    <col min="5883" max="5883" width="11.42578125" style="101" customWidth="1"/>
    <col min="5884" max="5884" width="14.42578125" style="101" customWidth="1"/>
    <col min="5885" max="6127" width="11.42578125" style="101"/>
    <col min="6128" max="6128" width="14.42578125" style="101" customWidth="1"/>
    <col min="6129" max="6129" width="38" style="101" customWidth="1"/>
    <col min="6130" max="6130" width="31.42578125" style="101" customWidth="1"/>
    <col min="6131" max="6131" width="21.42578125" style="101" customWidth="1"/>
    <col min="6132" max="6132" width="19" style="101" customWidth="1"/>
    <col min="6133" max="6133" width="14" style="101" customWidth="1"/>
    <col min="6134" max="6134" width="19.140625" style="101" customWidth="1"/>
    <col min="6135" max="6135" width="15.85546875" style="101" customWidth="1"/>
    <col min="6136" max="6137" width="11.42578125" style="101"/>
    <col min="6138" max="6138" width="12.85546875" style="101" customWidth="1"/>
    <col min="6139" max="6139" width="11.42578125" style="101" customWidth="1"/>
    <col min="6140" max="6140" width="14.42578125" style="101" customWidth="1"/>
    <col min="6141" max="6383" width="11.42578125" style="101"/>
    <col min="6384" max="6384" width="14.42578125" style="101" customWidth="1"/>
    <col min="6385" max="6385" width="38" style="101" customWidth="1"/>
    <col min="6386" max="6386" width="31.42578125" style="101" customWidth="1"/>
    <col min="6387" max="6387" width="21.42578125" style="101" customWidth="1"/>
    <col min="6388" max="6388" width="19" style="101" customWidth="1"/>
    <col min="6389" max="6389" width="14" style="101" customWidth="1"/>
    <col min="6390" max="6390" width="19.140625" style="101" customWidth="1"/>
    <col min="6391" max="6391" width="15.85546875" style="101" customWidth="1"/>
    <col min="6392" max="6393" width="11.42578125" style="101"/>
    <col min="6394" max="6394" width="12.85546875" style="101" customWidth="1"/>
    <col min="6395" max="6395" width="11.42578125" style="101" customWidth="1"/>
    <col min="6396" max="6396" width="14.42578125" style="101" customWidth="1"/>
    <col min="6397" max="6639" width="11.42578125" style="101"/>
    <col min="6640" max="6640" width="14.42578125" style="101" customWidth="1"/>
    <col min="6641" max="6641" width="38" style="101" customWidth="1"/>
    <col min="6642" max="6642" width="31.42578125" style="101" customWidth="1"/>
    <col min="6643" max="6643" width="21.42578125" style="101" customWidth="1"/>
    <col min="6644" max="6644" width="19" style="101" customWidth="1"/>
    <col min="6645" max="6645" width="14" style="101" customWidth="1"/>
    <col min="6646" max="6646" width="19.140625" style="101" customWidth="1"/>
    <col min="6647" max="6647" width="15.85546875" style="101" customWidth="1"/>
    <col min="6648" max="6649" width="11.42578125" style="101"/>
    <col min="6650" max="6650" width="12.85546875" style="101" customWidth="1"/>
    <col min="6651" max="6651" width="11.42578125" style="101" customWidth="1"/>
    <col min="6652" max="6652" width="14.42578125" style="101" customWidth="1"/>
    <col min="6653" max="6895" width="11.42578125" style="101"/>
    <col min="6896" max="6896" width="14.42578125" style="101" customWidth="1"/>
    <col min="6897" max="6897" width="38" style="101" customWidth="1"/>
    <col min="6898" max="6898" width="31.42578125" style="101" customWidth="1"/>
    <col min="6899" max="6899" width="21.42578125" style="101" customWidth="1"/>
    <col min="6900" max="6900" width="19" style="101" customWidth="1"/>
    <col min="6901" max="6901" width="14" style="101" customWidth="1"/>
    <col min="6902" max="6902" width="19.140625" style="101" customWidth="1"/>
    <col min="6903" max="6903" width="15.85546875" style="101" customWidth="1"/>
    <col min="6904" max="6905" width="11.42578125" style="101"/>
    <col min="6906" max="6906" width="12.85546875" style="101" customWidth="1"/>
    <col min="6907" max="6907" width="11.42578125" style="101" customWidth="1"/>
    <col min="6908" max="6908" width="14.42578125" style="101" customWidth="1"/>
    <col min="6909" max="7151" width="11.42578125" style="101"/>
    <col min="7152" max="7152" width="14.42578125" style="101" customWidth="1"/>
    <col min="7153" max="7153" width="38" style="101" customWidth="1"/>
    <col min="7154" max="7154" width="31.42578125" style="101" customWidth="1"/>
    <col min="7155" max="7155" width="21.42578125" style="101" customWidth="1"/>
    <col min="7156" max="7156" width="19" style="101" customWidth="1"/>
    <col min="7157" max="7157" width="14" style="101" customWidth="1"/>
    <col min="7158" max="7158" width="19.140625" style="101" customWidth="1"/>
    <col min="7159" max="7159" width="15.85546875" style="101" customWidth="1"/>
    <col min="7160" max="7161" width="11.42578125" style="101"/>
    <col min="7162" max="7162" width="12.85546875" style="101" customWidth="1"/>
    <col min="7163" max="7163" width="11.42578125" style="101" customWidth="1"/>
    <col min="7164" max="7164" width="14.42578125" style="101" customWidth="1"/>
    <col min="7165" max="7407" width="11.42578125" style="101"/>
    <col min="7408" max="7408" width="14.42578125" style="101" customWidth="1"/>
    <col min="7409" max="7409" width="38" style="101" customWidth="1"/>
    <col min="7410" max="7410" width="31.42578125" style="101" customWidth="1"/>
    <col min="7411" max="7411" width="21.42578125" style="101" customWidth="1"/>
    <col min="7412" max="7412" width="19" style="101" customWidth="1"/>
    <col min="7413" max="7413" width="14" style="101" customWidth="1"/>
    <col min="7414" max="7414" width="19.140625" style="101" customWidth="1"/>
    <col min="7415" max="7415" width="15.85546875" style="101" customWidth="1"/>
    <col min="7416" max="7417" width="11.42578125" style="101"/>
    <col min="7418" max="7418" width="12.85546875" style="101" customWidth="1"/>
    <col min="7419" max="7419" width="11.42578125" style="101" customWidth="1"/>
    <col min="7420" max="7420" width="14.42578125" style="101" customWidth="1"/>
    <col min="7421" max="7663" width="11.42578125" style="101"/>
    <col min="7664" max="7664" width="14.42578125" style="101" customWidth="1"/>
    <col min="7665" max="7665" width="38" style="101" customWidth="1"/>
    <col min="7666" max="7666" width="31.42578125" style="101" customWidth="1"/>
    <col min="7667" max="7667" width="21.42578125" style="101" customWidth="1"/>
    <col min="7668" max="7668" width="19" style="101" customWidth="1"/>
    <col min="7669" max="7669" width="14" style="101" customWidth="1"/>
    <col min="7670" max="7670" width="19.140625" style="101" customWidth="1"/>
    <col min="7671" max="7671" width="15.85546875" style="101" customWidth="1"/>
    <col min="7672" max="7673" width="11.42578125" style="101"/>
    <col min="7674" max="7674" width="12.85546875" style="101" customWidth="1"/>
    <col min="7675" max="7675" width="11.42578125" style="101" customWidth="1"/>
    <col min="7676" max="7676" width="14.42578125" style="101" customWidth="1"/>
    <col min="7677" max="7919" width="11.42578125" style="101"/>
    <col min="7920" max="7920" width="14.42578125" style="101" customWidth="1"/>
    <col min="7921" max="7921" width="38" style="101" customWidth="1"/>
    <col min="7922" max="7922" width="31.42578125" style="101" customWidth="1"/>
    <col min="7923" max="7923" width="21.42578125" style="101" customWidth="1"/>
    <col min="7924" max="7924" width="19" style="101" customWidth="1"/>
    <col min="7925" max="7925" width="14" style="101" customWidth="1"/>
    <col min="7926" max="7926" width="19.140625" style="101" customWidth="1"/>
    <col min="7927" max="7927" width="15.85546875" style="101" customWidth="1"/>
    <col min="7928" max="7929" width="11.42578125" style="101"/>
    <col min="7930" max="7930" width="12.85546875" style="101" customWidth="1"/>
    <col min="7931" max="7931" width="11.42578125" style="101" customWidth="1"/>
    <col min="7932" max="7932" width="14.42578125" style="101" customWidth="1"/>
    <col min="7933" max="8175" width="11.42578125" style="101"/>
    <col min="8176" max="8176" width="14.42578125" style="101" customWidth="1"/>
    <col min="8177" max="8177" width="38" style="101" customWidth="1"/>
    <col min="8178" max="8178" width="31.42578125" style="101" customWidth="1"/>
    <col min="8179" max="8179" width="21.42578125" style="101" customWidth="1"/>
    <col min="8180" max="8180" width="19" style="101" customWidth="1"/>
    <col min="8181" max="8181" width="14" style="101" customWidth="1"/>
    <col min="8182" max="8182" width="19.140625" style="101" customWidth="1"/>
    <col min="8183" max="8183" width="15.85546875" style="101" customWidth="1"/>
    <col min="8184" max="8185" width="11.42578125" style="101"/>
    <col min="8186" max="8186" width="12.85546875" style="101" customWidth="1"/>
    <col min="8187" max="8187" width="11.42578125" style="101" customWidth="1"/>
    <col min="8188" max="8188" width="14.42578125" style="101" customWidth="1"/>
    <col min="8189" max="8431" width="11.42578125" style="101"/>
    <col min="8432" max="8432" width="14.42578125" style="101" customWidth="1"/>
    <col min="8433" max="8433" width="38" style="101" customWidth="1"/>
    <col min="8434" max="8434" width="31.42578125" style="101" customWidth="1"/>
    <col min="8435" max="8435" width="21.42578125" style="101" customWidth="1"/>
    <col min="8436" max="8436" width="19" style="101" customWidth="1"/>
    <col min="8437" max="8437" width="14" style="101" customWidth="1"/>
    <col min="8438" max="8438" width="19.140625" style="101" customWidth="1"/>
    <col min="8439" max="8439" width="15.85546875" style="101" customWidth="1"/>
    <col min="8440" max="8441" width="11.42578125" style="101"/>
    <col min="8442" max="8442" width="12.85546875" style="101" customWidth="1"/>
    <col min="8443" max="8443" width="11.42578125" style="101" customWidth="1"/>
    <col min="8444" max="8444" width="14.42578125" style="101" customWidth="1"/>
    <col min="8445" max="8687" width="11.42578125" style="101"/>
    <col min="8688" max="8688" width="14.42578125" style="101" customWidth="1"/>
    <col min="8689" max="8689" width="38" style="101" customWidth="1"/>
    <col min="8690" max="8690" width="31.42578125" style="101" customWidth="1"/>
    <col min="8691" max="8691" width="21.42578125" style="101" customWidth="1"/>
    <col min="8692" max="8692" width="19" style="101" customWidth="1"/>
    <col min="8693" max="8693" width="14" style="101" customWidth="1"/>
    <col min="8694" max="8694" width="19.140625" style="101" customWidth="1"/>
    <col min="8695" max="8695" width="15.85546875" style="101" customWidth="1"/>
    <col min="8696" max="8697" width="11.42578125" style="101"/>
    <col min="8698" max="8698" width="12.85546875" style="101" customWidth="1"/>
    <col min="8699" max="8699" width="11.42578125" style="101" customWidth="1"/>
    <col min="8700" max="8700" width="14.42578125" style="101" customWidth="1"/>
    <col min="8701" max="8943" width="11.42578125" style="101"/>
    <col min="8944" max="8944" width="14.42578125" style="101" customWidth="1"/>
    <col min="8945" max="8945" width="38" style="101" customWidth="1"/>
    <col min="8946" max="8946" width="31.42578125" style="101" customWidth="1"/>
    <col min="8947" max="8947" width="21.42578125" style="101" customWidth="1"/>
    <col min="8948" max="8948" width="19" style="101" customWidth="1"/>
    <col min="8949" max="8949" width="14" style="101" customWidth="1"/>
    <col min="8950" max="8950" width="19.140625" style="101" customWidth="1"/>
    <col min="8951" max="8951" width="15.85546875" style="101" customWidth="1"/>
    <col min="8952" max="8953" width="11.42578125" style="101"/>
    <col min="8954" max="8954" width="12.85546875" style="101" customWidth="1"/>
    <col min="8955" max="8955" width="11.42578125" style="101" customWidth="1"/>
    <col min="8956" max="8956" width="14.42578125" style="101" customWidth="1"/>
    <col min="8957" max="9199" width="11.42578125" style="101"/>
    <col min="9200" max="9200" width="14.42578125" style="101" customWidth="1"/>
    <col min="9201" max="9201" width="38" style="101" customWidth="1"/>
    <col min="9202" max="9202" width="31.42578125" style="101" customWidth="1"/>
    <col min="9203" max="9203" width="21.42578125" style="101" customWidth="1"/>
    <col min="9204" max="9204" width="19" style="101" customWidth="1"/>
    <col min="9205" max="9205" width="14" style="101" customWidth="1"/>
    <col min="9206" max="9206" width="19.140625" style="101" customWidth="1"/>
    <col min="9207" max="9207" width="15.85546875" style="101" customWidth="1"/>
    <col min="9208" max="9209" width="11.42578125" style="101"/>
    <col min="9210" max="9210" width="12.85546875" style="101" customWidth="1"/>
    <col min="9211" max="9211" width="11.42578125" style="101" customWidth="1"/>
    <col min="9212" max="9212" width="14.42578125" style="101" customWidth="1"/>
    <col min="9213" max="9455" width="11.42578125" style="101"/>
    <col min="9456" max="9456" width="14.42578125" style="101" customWidth="1"/>
    <col min="9457" max="9457" width="38" style="101" customWidth="1"/>
    <col min="9458" max="9458" width="31.42578125" style="101" customWidth="1"/>
    <col min="9459" max="9459" width="21.42578125" style="101" customWidth="1"/>
    <col min="9460" max="9460" width="19" style="101" customWidth="1"/>
    <col min="9461" max="9461" width="14" style="101" customWidth="1"/>
    <col min="9462" max="9462" width="19.140625" style="101" customWidth="1"/>
    <col min="9463" max="9463" width="15.85546875" style="101" customWidth="1"/>
    <col min="9464" max="9465" width="11.42578125" style="101"/>
    <col min="9466" max="9466" width="12.85546875" style="101" customWidth="1"/>
    <col min="9467" max="9467" width="11.42578125" style="101" customWidth="1"/>
    <col min="9468" max="9468" width="14.42578125" style="101" customWidth="1"/>
    <col min="9469" max="9711" width="11.42578125" style="101"/>
    <col min="9712" max="9712" width="14.42578125" style="101" customWidth="1"/>
    <col min="9713" max="9713" width="38" style="101" customWidth="1"/>
    <col min="9714" max="9714" width="31.42578125" style="101" customWidth="1"/>
    <col min="9715" max="9715" width="21.42578125" style="101" customWidth="1"/>
    <col min="9716" max="9716" width="19" style="101" customWidth="1"/>
    <col min="9717" max="9717" width="14" style="101" customWidth="1"/>
    <col min="9718" max="9718" width="19.140625" style="101" customWidth="1"/>
    <col min="9719" max="9719" width="15.85546875" style="101" customWidth="1"/>
    <col min="9720" max="9721" width="11.42578125" style="101"/>
    <col min="9722" max="9722" width="12.85546875" style="101" customWidth="1"/>
    <col min="9723" max="9723" width="11.42578125" style="101" customWidth="1"/>
    <col min="9724" max="9724" width="14.42578125" style="101" customWidth="1"/>
    <col min="9725" max="9967" width="11.42578125" style="101"/>
    <col min="9968" max="9968" width="14.42578125" style="101" customWidth="1"/>
    <col min="9969" max="9969" width="38" style="101" customWidth="1"/>
    <col min="9970" max="9970" width="31.42578125" style="101" customWidth="1"/>
    <col min="9971" max="9971" width="21.42578125" style="101" customWidth="1"/>
    <col min="9972" max="9972" width="19" style="101" customWidth="1"/>
    <col min="9973" max="9973" width="14" style="101" customWidth="1"/>
    <col min="9974" max="9974" width="19.140625" style="101" customWidth="1"/>
    <col min="9975" max="9975" width="15.85546875" style="101" customWidth="1"/>
    <col min="9976" max="9977" width="11.42578125" style="101"/>
    <col min="9978" max="9978" width="12.85546875" style="101" customWidth="1"/>
    <col min="9979" max="9979" width="11.42578125" style="101" customWidth="1"/>
    <col min="9980" max="9980" width="14.42578125" style="101" customWidth="1"/>
    <col min="9981" max="10223" width="11.42578125" style="101"/>
    <col min="10224" max="10224" width="14.42578125" style="101" customWidth="1"/>
    <col min="10225" max="10225" width="38" style="101" customWidth="1"/>
    <col min="10226" max="10226" width="31.42578125" style="101" customWidth="1"/>
    <col min="10227" max="10227" width="21.42578125" style="101" customWidth="1"/>
    <col min="10228" max="10228" width="19" style="101" customWidth="1"/>
    <col min="10229" max="10229" width="14" style="101" customWidth="1"/>
    <col min="10230" max="10230" width="19.140625" style="101" customWidth="1"/>
    <col min="10231" max="10231" width="15.85546875" style="101" customWidth="1"/>
    <col min="10232" max="10233" width="11.42578125" style="101"/>
    <col min="10234" max="10234" width="12.85546875" style="101" customWidth="1"/>
    <col min="10235" max="10235" width="11.42578125" style="101" customWidth="1"/>
    <col min="10236" max="10236" width="14.42578125" style="101" customWidth="1"/>
    <col min="10237" max="10479" width="11.42578125" style="101"/>
    <col min="10480" max="10480" width="14.42578125" style="101" customWidth="1"/>
    <col min="10481" max="10481" width="38" style="101" customWidth="1"/>
    <col min="10482" max="10482" width="31.42578125" style="101" customWidth="1"/>
    <col min="10483" max="10483" width="21.42578125" style="101" customWidth="1"/>
    <col min="10484" max="10484" width="19" style="101" customWidth="1"/>
    <col min="10485" max="10485" width="14" style="101" customWidth="1"/>
    <col min="10486" max="10486" width="19.140625" style="101" customWidth="1"/>
    <col min="10487" max="10487" width="15.85546875" style="101" customWidth="1"/>
    <col min="10488" max="10489" width="11.42578125" style="101"/>
    <col min="10490" max="10490" width="12.85546875" style="101" customWidth="1"/>
    <col min="10491" max="10491" width="11.42578125" style="101" customWidth="1"/>
    <col min="10492" max="10492" width="14.42578125" style="101" customWidth="1"/>
    <col min="10493" max="10735" width="11.42578125" style="101"/>
    <col min="10736" max="10736" width="14.42578125" style="101" customWidth="1"/>
    <col min="10737" max="10737" width="38" style="101" customWidth="1"/>
    <col min="10738" max="10738" width="31.42578125" style="101" customWidth="1"/>
    <col min="10739" max="10739" width="21.42578125" style="101" customWidth="1"/>
    <col min="10740" max="10740" width="19" style="101" customWidth="1"/>
    <col min="10741" max="10741" width="14" style="101" customWidth="1"/>
    <col min="10742" max="10742" width="19.140625" style="101" customWidth="1"/>
    <col min="10743" max="10743" width="15.85546875" style="101" customWidth="1"/>
    <col min="10744" max="10745" width="11.42578125" style="101"/>
    <col min="10746" max="10746" width="12.85546875" style="101" customWidth="1"/>
    <col min="10747" max="10747" width="11.42578125" style="101" customWidth="1"/>
    <col min="10748" max="10748" width="14.42578125" style="101" customWidth="1"/>
    <col min="10749" max="10991" width="11.42578125" style="101"/>
    <col min="10992" max="10992" width="14.42578125" style="101" customWidth="1"/>
    <col min="10993" max="10993" width="38" style="101" customWidth="1"/>
    <col min="10994" max="10994" width="31.42578125" style="101" customWidth="1"/>
    <col min="10995" max="10995" width="21.42578125" style="101" customWidth="1"/>
    <col min="10996" max="10996" width="19" style="101" customWidth="1"/>
    <col min="10997" max="10997" width="14" style="101" customWidth="1"/>
    <col min="10998" max="10998" width="19.140625" style="101" customWidth="1"/>
    <col min="10999" max="10999" width="15.85546875" style="101" customWidth="1"/>
    <col min="11000" max="11001" width="11.42578125" style="101"/>
    <col min="11002" max="11002" width="12.85546875" style="101" customWidth="1"/>
    <col min="11003" max="11003" width="11.42578125" style="101" customWidth="1"/>
    <col min="11004" max="11004" width="14.42578125" style="101" customWidth="1"/>
    <col min="11005" max="11247" width="11.42578125" style="101"/>
    <col min="11248" max="11248" width="14.42578125" style="101" customWidth="1"/>
    <col min="11249" max="11249" width="38" style="101" customWidth="1"/>
    <col min="11250" max="11250" width="31.42578125" style="101" customWidth="1"/>
    <col min="11251" max="11251" width="21.42578125" style="101" customWidth="1"/>
    <col min="11252" max="11252" width="19" style="101" customWidth="1"/>
    <col min="11253" max="11253" width="14" style="101" customWidth="1"/>
    <col min="11254" max="11254" width="19.140625" style="101" customWidth="1"/>
    <col min="11255" max="11255" width="15.85546875" style="101" customWidth="1"/>
    <col min="11256" max="11257" width="11.42578125" style="101"/>
    <col min="11258" max="11258" width="12.85546875" style="101" customWidth="1"/>
    <col min="11259" max="11259" width="11.42578125" style="101" customWidth="1"/>
    <col min="11260" max="11260" width="14.42578125" style="101" customWidth="1"/>
    <col min="11261" max="11503" width="11.42578125" style="101"/>
    <col min="11504" max="11504" width="14.42578125" style="101" customWidth="1"/>
    <col min="11505" max="11505" width="38" style="101" customWidth="1"/>
    <col min="11506" max="11506" width="31.42578125" style="101" customWidth="1"/>
    <col min="11507" max="11507" width="21.42578125" style="101" customWidth="1"/>
    <col min="11508" max="11508" width="19" style="101" customWidth="1"/>
    <col min="11509" max="11509" width="14" style="101" customWidth="1"/>
    <col min="11510" max="11510" width="19.140625" style="101" customWidth="1"/>
    <col min="11511" max="11511" width="15.85546875" style="101" customWidth="1"/>
    <col min="11512" max="11513" width="11.42578125" style="101"/>
    <col min="11514" max="11514" width="12.85546875" style="101" customWidth="1"/>
    <col min="11515" max="11515" width="11.42578125" style="101" customWidth="1"/>
    <col min="11516" max="11516" width="14.42578125" style="101" customWidth="1"/>
    <col min="11517" max="11759" width="11.42578125" style="101"/>
    <col min="11760" max="11760" width="14.42578125" style="101" customWidth="1"/>
    <col min="11761" max="11761" width="38" style="101" customWidth="1"/>
    <col min="11762" max="11762" width="31.42578125" style="101" customWidth="1"/>
    <col min="11763" max="11763" width="21.42578125" style="101" customWidth="1"/>
    <col min="11764" max="11764" width="19" style="101" customWidth="1"/>
    <col min="11765" max="11765" width="14" style="101" customWidth="1"/>
    <col min="11766" max="11766" width="19.140625" style="101" customWidth="1"/>
    <col min="11767" max="11767" width="15.85546875" style="101" customWidth="1"/>
    <col min="11768" max="11769" width="11.42578125" style="101"/>
    <col min="11770" max="11770" width="12.85546875" style="101" customWidth="1"/>
    <col min="11771" max="11771" width="11.42578125" style="101" customWidth="1"/>
    <col min="11772" max="11772" width="14.42578125" style="101" customWidth="1"/>
    <col min="11773" max="12015" width="11.42578125" style="101"/>
    <col min="12016" max="12016" width="14.42578125" style="101" customWidth="1"/>
    <col min="12017" max="12017" width="38" style="101" customWidth="1"/>
    <col min="12018" max="12018" width="31.42578125" style="101" customWidth="1"/>
    <col min="12019" max="12019" width="21.42578125" style="101" customWidth="1"/>
    <col min="12020" max="12020" width="19" style="101" customWidth="1"/>
    <col min="12021" max="12021" width="14" style="101" customWidth="1"/>
    <col min="12022" max="12022" width="19.140625" style="101" customWidth="1"/>
    <col min="12023" max="12023" width="15.85546875" style="101" customWidth="1"/>
    <col min="12024" max="12025" width="11.42578125" style="101"/>
    <col min="12026" max="12026" width="12.85546875" style="101" customWidth="1"/>
    <col min="12027" max="12027" width="11.42578125" style="101" customWidth="1"/>
    <col min="12028" max="12028" width="14.42578125" style="101" customWidth="1"/>
    <col min="12029" max="12271" width="11.42578125" style="101"/>
    <col min="12272" max="12272" width="14.42578125" style="101" customWidth="1"/>
    <col min="12273" max="12273" width="38" style="101" customWidth="1"/>
    <col min="12274" max="12274" width="31.42578125" style="101" customWidth="1"/>
    <col min="12275" max="12275" width="21.42578125" style="101" customWidth="1"/>
    <col min="12276" max="12276" width="19" style="101" customWidth="1"/>
    <col min="12277" max="12277" width="14" style="101" customWidth="1"/>
    <col min="12278" max="12278" width="19.140625" style="101" customWidth="1"/>
    <col min="12279" max="12279" width="15.85546875" style="101" customWidth="1"/>
    <col min="12280" max="12281" width="11.42578125" style="101"/>
    <col min="12282" max="12282" width="12.85546875" style="101" customWidth="1"/>
    <col min="12283" max="12283" width="11.42578125" style="101" customWidth="1"/>
    <col min="12284" max="12284" width="14.42578125" style="101" customWidth="1"/>
    <col min="12285" max="12527" width="11.42578125" style="101"/>
    <col min="12528" max="12528" width="14.42578125" style="101" customWidth="1"/>
    <col min="12529" max="12529" width="38" style="101" customWidth="1"/>
    <col min="12530" max="12530" width="31.42578125" style="101" customWidth="1"/>
    <col min="12531" max="12531" width="21.42578125" style="101" customWidth="1"/>
    <col min="12532" max="12532" width="19" style="101" customWidth="1"/>
    <col min="12533" max="12533" width="14" style="101" customWidth="1"/>
    <col min="12534" max="12534" width="19.140625" style="101" customWidth="1"/>
    <col min="12535" max="12535" width="15.85546875" style="101" customWidth="1"/>
    <col min="12536" max="12537" width="11.42578125" style="101"/>
    <col min="12538" max="12538" width="12.85546875" style="101" customWidth="1"/>
    <col min="12539" max="12539" width="11.42578125" style="101" customWidth="1"/>
    <col min="12540" max="12540" width="14.42578125" style="101" customWidth="1"/>
    <col min="12541" max="12783" width="11.42578125" style="101"/>
    <col min="12784" max="12784" width="14.42578125" style="101" customWidth="1"/>
    <col min="12785" max="12785" width="38" style="101" customWidth="1"/>
    <col min="12786" max="12786" width="31.42578125" style="101" customWidth="1"/>
    <col min="12787" max="12787" width="21.42578125" style="101" customWidth="1"/>
    <col min="12788" max="12788" width="19" style="101" customWidth="1"/>
    <col min="12789" max="12789" width="14" style="101" customWidth="1"/>
    <col min="12790" max="12790" width="19.140625" style="101" customWidth="1"/>
    <col min="12791" max="12791" width="15.85546875" style="101" customWidth="1"/>
    <col min="12792" max="12793" width="11.42578125" style="101"/>
    <col min="12794" max="12794" width="12.85546875" style="101" customWidth="1"/>
    <col min="12795" max="12795" width="11.42578125" style="101" customWidth="1"/>
    <col min="12796" max="12796" width="14.42578125" style="101" customWidth="1"/>
    <col min="12797" max="13039" width="11.42578125" style="101"/>
    <col min="13040" max="13040" width="14.42578125" style="101" customWidth="1"/>
    <col min="13041" max="13041" width="38" style="101" customWidth="1"/>
    <col min="13042" max="13042" width="31.42578125" style="101" customWidth="1"/>
    <col min="13043" max="13043" width="21.42578125" style="101" customWidth="1"/>
    <col min="13044" max="13044" width="19" style="101" customWidth="1"/>
    <col min="13045" max="13045" width="14" style="101" customWidth="1"/>
    <col min="13046" max="13046" width="19.140625" style="101" customWidth="1"/>
    <col min="13047" max="13047" width="15.85546875" style="101" customWidth="1"/>
    <col min="13048" max="13049" width="11.42578125" style="101"/>
    <col min="13050" max="13050" width="12.85546875" style="101" customWidth="1"/>
    <col min="13051" max="13051" width="11.42578125" style="101" customWidth="1"/>
    <col min="13052" max="13052" width="14.42578125" style="101" customWidth="1"/>
    <col min="13053" max="13295" width="11.42578125" style="101"/>
    <col min="13296" max="13296" width="14.42578125" style="101" customWidth="1"/>
    <col min="13297" max="13297" width="38" style="101" customWidth="1"/>
    <col min="13298" max="13298" width="31.42578125" style="101" customWidth="1"/>
    <col min="13299" max="13299" width="21.42578125" style="101" customWidth="1"/>
    <col min="13300" max="13300" width="19" style="101" customWidth="1"/>
    <col min="13301" max="13301" width="14" style="101" customWidth="1"/>
    <col min="13302" max="13302" width="19.140625" style="101" customWidth="1"/>
    <col min="13303" max="13303" width="15.85546875" style="101" customWidth="1"/>
    <col min="13304" max="13305" width="11.42578125" style="101"/>
    <col min="13306" max="13306" width="12.85546875" style="101" customWidth="1"/>
    <col min="13307" max="13307" width="11.42578125" style="101" customWidth="1"/>
    <col min="13308" max="13308" width="14.42578125" style="101" customWidth="1"/>
    <col min="13309" max="13551" width="11.42578125" style="101"/>
    <col min="13552" max="13552" width="14.42578125" style="101" customWidth="1"/>
    <col min="13553" max="13553" width="38" style="101" customWidth="1"/>
    <col min="13554" max="13554" width="31.42578125" style="101" customWidth="1"/>
    <col min="13555" max="13555" width="21.42578125" style="101" customWidth="1"/>
    <col min="13556" max="13556" width="19" style="101" customWidth="1"/>
    <col min="13557" max="13557" width="14" style="101" customWidth="1"/>
    <col min="13558" max="13558" width="19.140625" style="101" customWidth="1"/>
    <col min="13559" max="13559" width="15.85546875" style="101" customWidth="1"/>
    <col min="13560" max="13561" width="11.42578125" style="101"/>
    <col min="13562" max="13562" width="12.85546875" style="101" customWidth="1"/>
    <col min="13563" max="13563" width="11.42578125" style="101" customWidth="1"/>
    <col min="13564" max="13564" width="14.42578125" style="101" customWidth="1"/>
    <col min="13565" max="13807" width="11.42578125" style="101"/>
    <col min="13808" max="13808" width="14.42578125" style="101" customWidth="1"/>
    <col min="13809" max="13809" width="38" style="101" customWidth="1"/>
    <col min="13810" max="13810" width="31.42578125" style="101" customWidth="1"/>
    <col min="13811" max="13811" width="21.42578125" style="101" customWidth="1"/>
    <col min="13812" max="13812" width="19" style="101" customWidth="1"/>
    <col min="13813" max="13813" width="14" style="101" customWidth="1"/>
    <col min="13814" max="13814" width="19.140625" style="101" customWidth="1"/>
    <col min="13815" max="13815" width="15.85546875" style="101" customWidth="1"/>
    <col min="13816" max="13817" width="11.42578125" style="101"/>
    <col min="13818" max="13818" width="12.85546875" style="101" customWidth="1"/>
    <col min="13819" max="13819" width="11.42578125" style="101" customWidth="1"/>
    <col min="13820" max="13820" width="14.42578125" style="101" customWidth="1"/>
    <col min="13821" max="14063" width="11.42578125" style="101"/>
    <col min="14064" max="14064" width="14.42578125" style="101" customWidth="1"/>
    <col min="14065" max="14065" width="38" style="101" customWidth="1"/>
    <col min="14066" max="14066" width="31.42578125" style="101" customWidth="1"/>
    <col min="14067" max="14067" width="21.42578125" style="101" customWidth="1"/>
    <col min="14068" max="14068" width="19" style="101" customWidth="1"/>
    <col min="14069" max="14069" width="14" style="101" customWidth="1"/>
    <col min="14070" max="14070" width="19.140625" style="101" customWidth="1"/>
    <col min="14071" max="14071" width="15.85546875" style="101" customWidth="1"/>
    <col min="14072" max="14073" width="11.42578125" style="101"/>
    <col min="14074" max="14074" width="12.85546875" style="101" customWidth="1"/>
    <col min="14075" max="14075" width="11.42578125" style="101" customWidth="1"/>
    <col min="14076" max="14076" width="14.42578125" style="101" customWidth="1"/>
    <col min="14077" max="14319" width="11.42578125" style="101"/>
    <col min="14320" max="14320" width="14.42578125" style="101" customWidth="1"/>
    <col min="14321" max="14321" width="38" style="101" customWidth="1"/>
    <col min="14322" max="14322" width="31.42578125" style="101" customWidth="1"/>
    <col min="14323" max="14323" width="21.42578125" style="101" customWidth="1"/>
    <col min="14324" max="14324" width="19" style="101" customWidth="1"/>
    <col min="14325" max="14325" width="14" style="101" customWidth="1"/>
    <col min="14326" max="14326" width="19.140625" style="101" customWidth="1"/>
    <col min="14327" max="14327" width="15.85546875" style="101" customWidth="1"/>
    <col min="14328" max="14329" width="11.42578125" style="101"/>
    <col min="14330" max="14330" width="12.85546875" style="101" customWidth="1"/>
    <col min="14331" max="14331" width="11.42578125" style="101" customWidth="1"/>
    <col min="14332" max="14332" width="14.42578125" style="101" customWidth="1"/>
    <col min="14333" max="14575" width="11.42578125" style="101"/>
    <col min="14576" max="14576" width="14.42578125" style="101" customWidth="1"/>
    <col min="14577" max="14577" width="38" style="101" customWidth="1"/>
    <col min="14578" max="14578" width="31.42578125" style="101" customWidth="1"/>
    <col min="14579" max="14579" width="21.42578125" style="101" customWidth="1"/>
    <col min="14580" max="14580" width="19" style="101" customWidth="1"/>
    <col min="14581" max="14581" width="14" style="101" customWidth="1"/>
    <col min="14582" max="14582" width="19.140625" style="101" customWidth="1"/>
    <col min="14583" max="14583" width="15.85546875" style="101" customWidth="1"/>
    <col min="14584" max="14585" width="11.42578125" style="101"/>
    <col min="14586" max="14586" width="12.85546875" style="101" customWidth="1"/>
    <col min="14587" max="14587" width="11.42578125" style="101" customWidth="1"/>
    <col min="14588" max="14588" width="14.42578125" style="101" customWidth="1"/>
    <col min="14589" max="14831" width="11.42578125" style="101"/>
    <col min="14832" max="14832" width="14.42578125" style="101" customWidth="1"/>
    <col min="14833" max="14833" width="38" style="101" customWidth="1"/>
    <col min="14834" max="14834" width="31.42578125" style="101" customWidth="1"/>
    <col min="14835" max="14835" width="21.42578125" style="101" customWidth="1"/>
    <col min="14836" max="14836" width="19" style="101" customWidth="1"/>
    <col min="14837" max="14837" width="14" style="101" customWidth="1"/>
    <col min="14838" max="14838" width="19.140625" style="101" customWidth="1"/>
    <col min="14839" max="14839" width="15.85546875" style="101" customWidth="1"/>
    <col min="14840" max="14841" width="11.42578125" style="101"/>
    <col min="14842" max="14842" width="12.85546875" style="101" customWidth="1"/>
    <col min="14843" max="14843" width="11.42578125" style="101" customWidth="1"/>
    <col min="14844" max="14844" width="14.42578125" style="101" customWidth="1"/>
    <col min="14845" max="15087" width="11.42578125" style="101"/>
    <col min="15088" max="15088" width="14.42578125" style="101" customWidth="1"/>
    <col min="15089" max="15089" width="38" style="101" customWidth="1"/>
    <col min="15090" max="15090" width="31.42578125" style="101" customWidth="1"/>
    <col min="15091" max="15091" width="21.42578125" style="101" customWidth="1"/>
    <col min="15092" max="15092" width="19" style="101" customWidth="1"/>
    <col min="15093" max="15093" width="14" style="101" customWidth="1"/>
    <col min="15094" max="15094" width="19.140625" style="101" customWidth="1"/>
    <col min="15095" max="15095" width="15.85546875" style="101" customWidth="1"/>
    <col min="15096" max="15097" width="11.42578125" style="101"/>
    <col min="15098" max="15098" width="12.85546875" style="101" customWidth="1"/>
    <col min="15099" max="15099" width="11.42578125" style="101" customWidth="1"/>
    <col min="15100" max="15100" width="14.42578125" style="101" customWidth="1"/>
    <col min="15101" max="15343" width="11.42578125" style="101"/>
    <col min="15344" max="15344" width="14.42578125" style="101" customWidth="1"/>
    <col min="15345" max="15345" width="38" style="101" customWidth="1"/>
    <col min="15346" max="15346" width="31.42578125" style="101" customWidth="1"/>
    <col min="15347" max="15347" width="21.42578125" style="101" customWidth="1"/>
    <col min="15348" max="15348" width="19" style="101" customWidth="1"/>
    <col min="15349" max="15349" width="14" style="101" customWidth="1"/>
    <col min="15350" max="15350" width="19.140625" style="101" customWidth="1"/>
    <col min="15351" max="15351" width="15.85546875" style="101" customWidth="1"/>
    <col min="15352" max="15353" width="11.42578125" style="101"/>
    <col min="15354" max="15354" width="12.85546875" style="101" customWidth="1"/>
    <col min="15355" max="15355" width="11.42578125" style="101" customWidth="1"/>
    <col min="15356" max="15356" width="14.42578125" style="101" customWidth="1"/>
    <col min="15357" max="15599" width="11.42578125" style="101"/>
    <col min="15600" max="15600" width="14.42578125" style="101" customWidth="1"/>
    <col min="15601" max="15601" width="38" style="101" customWidth="1"/>
    <col min="15602" max="15602" width="31.42578125" style="101" customWidth="1"/>
    <col min="15603" max="15603" width="21.42578125" style="101" customWidth="1"/>
    <col min="15604" max="15604" width="19" style="101" customWidth="1"/>
    <col min="15605" max="15605" width="14" style="101" customWidth="1"/>
    <col min="15606" max="15606" width="19.140625" style="101" customWidth="1"/>
    <col min="15607" max="15607" width="15.85546875" style="101" customWidth="1"/>
    <col min="15608" max="15609" width="11.42578125" style="101"/>
    <col min="15610" max="15610" width="12.85546875" style="101" customWidth="1"/>
    <col min="15611" max="15611" width="11.42578125" style="101" customWidth="1"/>
    <col min="15612" max="15612" width="14.42578125" style="101" customWidth="1"/>
    <col min="15613" max="15855" width="11.42578125" style="101"/>
    <col min="15856" max="15856" width="14.42578125" style="101" customWidth="1"/>
    <col min="15857" max="15857" width="38" style="101" customWidth="1"/>
    <col min="15858" max="15858" width="31.42578125" style="101" customWidth="1"/>
    <col min="15859" max="15859" width="21.42578125" style="101" customWidth="1"/>
    <col min="15860" max="15860" width="19" style="101" customWidth="1"/>
    <col min="15861" max="15861" width="14" style="101" customWidth="1"/>
    <col min="15862" max="15862" width="19.140625" style="101" customWidth="1"/>
    <col min="15863" max="15863" width="15.85546875" style="101" customWidth="1"/>
    <col min="15864" max="15865" width="11.42578125" style="101"/>
    <col min="15866" max="15866" width="12.85546875" style="101" customWidth="1"/>
    <col min="15867" max="15867" width="11.42578125" style="101" customWidth="1"/>
    <col min="15868" max="15868" width="14.42578125" style="101" customWidth="1"/>
    <col min="15869" max="16111" width="11.42578125" style="101"/>
    <col min="16112" max="16112" width="14.42578125" style="101" customWidth="1"/>
    <col min="16113" max="16113" width="38" style="101" customWidth="1"/>
    <col min="16114" max="16114" width="31.42578125" style="101" customWidth="1"/>
    <col min="16115" max="16115" width="21.42578125" style="101" customWidth="1"/>
    <col min="16116" max="16116" width="19" style="101" customWidth="1"/>
    <col min="16117" max="16117" width="14" style="101" customWidth="1"/>
    <col min="16118" max="16118" width="19.140625" style="101" customWidth="1"/>
    <col min="16119" max="16119" width="15.85546875" style="101" customWidth="1"/>
    <col min="16120" max="16121" width="11.42578125" style="101"/>
    <col min="16122" max="16122" width="12.85546875" style="101" customWidth="1"/>
    <col min="16123" max="16123" width="11.42578125" style="101" customWidth="1"/>
    <col min="16124" max="16124" width="14.42578125" style="101" customWidth="1"/>
    <col min="16125" max="16384" width="11.42578125" style="101"/>
  </cols>
  <sheetData>
    <row r="1" spans="1:15" s="70" customFormat="1" ht="76.5" customHeight="1" x14ac:dyDescent="0.25">
      <c r="A1" s="191" t="s">
        <v>156</v>
      </c>
      <c r="B1" s="191"/>
      <c r="C1" s="191"/>
      <c r="D1" s="191"/>
      <c r="E1" s="191"/>
      <c r="F1" s="191"/>
      <c r="G1" s="191"/>
      <c r="H1" s="191"/>
      <c r="I1" s="191"/>
      <c r="J1" s="191"/>
      <c r="K1" s="191"/>
      <c r="L1" s="68"/>
      <c r="M1" s="68"/>
      <c r="N1" s="68"/>
      <c r="O1" s="69"/>
    </row>
    <row r="2" spans="1:15" s="70" customFormat="1" ht="21.95" customHeight="1" x14ac:dyDescent="0.25">
      <c r="A2" s="192" t="s">
        <v>127</v>
      </c>
      <c r="B2" s="193"/>
      <c r="C2" s="193"/>
      <c r="D2" s="193"/>
      <c r="E2" s="193"/>
      <c r="F2" s="193"/>
      <c r="G2" s="193"/>
      <c r="H2" s="193"/>
      <c r="I2" s="193"/>
      <c r="J2" s="193"/>
      <c r="K2" s="194"/>
      <c r="L2" s="68"/>
      <c r="M2" s="68"/>
      <c r="N2" s="68"/>
      <c r="O2" s="69"/>
    </row>
    <row r="3" spans="1:15" s="70" customFormat="1" ht="72.75" customHeight="1" x14ac:dyDescent="0.25">
      <c r="A3" s="105" t="s">
        <v>139</v>
      </c>
      <c r="B3" s="105" t="s">
        <v>210</v>
      </c>
      <c r="C3" s="106" t="s">
        <v>160</v>
      </c>
      <c r="D3" s="106" t="s">
        <v>159</v>
      </c>
      <c r="E3" s="106" t="s">
        <v>161</v>
      </c>
      <c r="F3" s="106" t="s">
        <v>142</v>
      </c>
      <c r="G3" s="106" t="s">
        <v>162</v>
      </c>
      <c r="H3" s="105" t="s">
        <v>140</v>
      </c>
      <c r="I3" s="88" t="s">
        <v>157</v>
      </c>
      <c r="J3" s="88" t="s">
        <v>158</v>
      </c>
      <c r="K3" s="88" t="s">
        <v>141</v>
      </c>
      <c r="L3" s="68"/>
      <c r="M3" s="68"/>
      <c r="N3" s="68"/>
      <c r="O3" s="69"/>
    </row>
    <row r="4" spans="1:15" s="95" customFormat="1" ht="77.25" customHeight="1" x14ac:dyDescent="0.25">
      <c r="A4" s="152" t="s">
        <v>211</v>
      </c>
      <c r="B4" s="152"/>
      <c r="C4" s="153">
        <v>100</v>
      </c>
      <c r="D4" s="153" t="s">
        <v>212</v>
      </c>
      <c r="E4" s="153" t="s">
        <v>213</v>
      </c>
      <c r="F4" s="153" t="s">
        <v>143</v>
      </c>
      <c r="G4" s="153" t="s">
        <v>149</v>
      </c>
      <c r="H4" s="154">
        <v>42766</v>
      </c>
      <c r="I4" s="155">
        <v>1</v>
      </c>
      <c r="J4" s="152" t="s">
        <v>348</v>
      </c>
      <c r="K4" s="188" t="s">
        <v>337</v>
      </c>
      <c r="L4" s="92"/>
      <c r="M4" s="93"/>
      <c r="N4" s="93"/>
      <c r="O4" s="94"/>
    </row>
    <row r="5" spans="1:15" s="95" customFormat="1" ht="82.5" customHeight="1" x14ac:dyDescent="0.25">
      <c r="A5" s="152" t="s">
        <v>214</v>
      </c>
      <c r="B5" s="152"/>
      <c r="C5" s="153">
        <v>100</v>
      </c>
      <c r="D5" s="153" t="s">
        <v>215</v>
      </c>
      <c r="E5" s="153" t="s">
        <v>216</v>
      </c>
      <c r="F5" s="153" t="s">
        <v>143</v>
      </c>
      <c r="G5" s="153" t="s">
        <v>149</v>
      </c>
      <c r="H5" s="154">
        <v>42835</v>
      </c>
      <c r="I5" s="155">
        <v>1</v>
      </c>
      <c r="J5" s="152" t="s">
        <v>349</v>
      </c>
      <c r="K5" s="190"/>
      <c r="L5" s="93"/>
      <c r="M5" s="93"/>
      <c r="N5" s="93"/>
      <c r="O5" s="94"/>
    </row>
    <row r="6" spans="1:15" s="95" customFormat="1" ht="111.75" customHeight="1" x14ac:dyDescent="0.25">
      <c r="A6" s="226" t="s">
        <v>387</v>
      </c>
      <c r="B6" s="90" t="s">
        <v>217</v>
      </c>
      <c r="C6" s="226">
        <v>100</v>
      </c>
      <c r="D6" s="226" t="s">
        <v>218</v>
      </c>
      <c r="E6" s="226" t="s">
        <v>247</v>
      </c>
      <c r="F6" s="226" t="s">
        <v>149</v>
      </c>
      <c r="G6" s="227" t="s">
        <v>143</v>
      </c>
      <c r="H6" s="228">
        <v>42947</v>
      </c>
      <c r="I6" s="229">
        <v>0.5</v>
      </c>
      <c r="J6" s="90" t="s">
        <v>368</v>
      </c>
      <c r="K6" s="188" t="s">
        <v>390</v>
      </c>
      <c r="L6" s="184"/>
      <c r="M6" s="93"/>
      <c r="N6" s="93"/>
      <c r="O6" s="94"/>
    </row>
    <row r="7" spans="1:15" s="95" customFormat="1" ht="123" customHeight="1" x14ac:dyDescent="0.25">
      <c r="A7" s="230"/>
      <c r="B7" s="90" t="s">
        <v>219</v>
      </c>
      <c r="C7" s="230"/>
      <c r="D7" s="230"/>
      <c r="E7" s="230"/>
      <c r="F7" s="230"/>
      <c r="G7" s="227"/>
      <c r="H7" s="228">
        <v>42947</v>
      </c>
      <c r="I7" s="231"/>
      <c r="J7" s="90" t="s">
        <v>373</v>
      </c>
      <c r="K7" s="189"/>
      <c r="L7" s="184"/>
      <c r="M7" s="93"/>
      <c r="N7" s="93"/>
      <c r="O7" s="94"/>
    </row>
    <row r="8" spans="1:15" s="95" customFormat="1" ht="116.25" customHeight="1" x14ac:dyDescent="0.25">
      <c r="A8" s="232"/>
      <c r="B8" s="90" t="s">
        <v>220</v>
      </c>
      <c r="C8" s="232"/>
      <c r="D8" s="232"/>
      <c r="E8" s="230"/>
      <c r="F8" s="232"/>
      <c r="G8" s="227"/>
      <c r="H8" s="228">
        <v>42977</v>
      </c>
      <c r="I8" s="231"/>
      <c r="J8" s="90" t="s">
        <v>369</v>
      </c>
      <c r="K8" s="189"/>
      <c r="L8" s="184"/>
      <c r="M8" s="96"/>
      <c r="N8" s="96"/>
      <c r="O8" s="94"/>
    </row>
    <row r="9" spans="1:15" s="95" customFormat="1" ht="121.5" customHeight="1" x14ac:dyDescent="0.25">
      <c r="A9" s="226" t="s">
        <v>388</v>
      </c>
      <c r="B9" s="90" t="s">
        <v>221</v>
      </c>
      <c r="C9" s="226">
        <v>100</v>
      </c>
      <c r="D9" s="226" t="s">
        <v>218</v>
      </c>
      <c r="E9" s="226" t="s">
        <v>247</v>
      </c>
      <c r="F9" s="226" t="s">
        <v>149</v>
      </c>
      <c r="G9" s="227"/>
      <c r="H9" s="228">
        <v>43008</v>
      </c>
      <c r="I9" s="229" t="s">
        <v>389</v>
      </c>
      <c r="J9" s="90" t="s">
        <v>370</v>
      </c>
      <c r="K9" s="226" t="s">
        <v>389</v>
      </c>
      <c r="L9" s="184"/>
      <c r="M9" s="97"/>
      <c r="N9" s="97"/>
      <c r="O9" s="94"/>
    </row>
    <row r="10" spans="1:15" ht="138" customHeight="1" x14ac:dyDescent="0.25">
      <c r="A10" s="230"/>
      <c r="B10" s="90" t="s">
        <v>222</v>
      </c>
      <c r="C10" s="230"/>
      <c r="D10" s="230"/>
      <c r="E10" s="230"/>
      <c r="F10" s="230"/>
      <c r="G10" s="227"/>
      <c r="H10" s="228">
        <v>42977</v>
      </c>
      <c r="I10" s="231"/>
      <c r="J10" s="90" t="s">
        <v>378</v>
      </c>
      <c r="K10" s="230"/>
      <c r="L10" s="184"/>
    </row>
    <row r="11" spans="1:15" ht="114" customHeight="1" x14ac:dyDescent="0.25">
      <c r="A11" s="232"/>
      <c r="B11" s="90" t="s">
        <v>223</v>
      </c>
      <c r="C11" s="232"/>
      <c r="D11" s="232"/>
      <c r="E11" s="230"/>
      <c r="F11" s="232"/>
      <c r="G11" s="227"/>
      <c r="H11" s="228">
        <v>43008</v>
      </c>
      <c r="I11" s="231"/>
      <c r="J11" s="90" t="s">
        <v>371</v>
      </c>
      <c r="K11" s="232"/>
      <c r="L11" s="184"/>
    </row>
    <row r="12" spans="1:15" ht="137.25" customHeight="1" x14ac:dyDescent="0.25">
      <c r="A12" s="152" t="s">
        <v>224</v>
      </c>
      <c r="B12" s="152"/>
      <c r="C12" s="153">
        <v>1</v>
      </c>
      <c r="D12" s="153" t="s">
        <v>225</v>
      </c>
      <c r="E12" s="153" t="s">
        <v>247</v>
      </c>
      <c r="F12" s="153" t="s">
        <v>176</v>
      </c>
      <c r="G12" s="153" t="s">
        <v>149</v>
      </c>
      <c r="H12" s="228">
        <v>43039</v>
      </c>
      <c r="I12" s="155">
        <v>0</v>
      </c>
      <c r="J12" s="152" t="s">
        <v>350</v>
      </c>
      <c r="K12" s="90" t="s">
        <v>337</v>
      </c>
    </row>
    <row r="13" spans="1:15" ht="93" customHeight="1" x14ac:dyDescent="0.25">
      <c r="A13" s="152" t="s">
        <v>226</v>
      </c>
      <c r="B13" s="152"/>
      <c r="C13" s="153">
        <v>22</v>
      </c>
      <c r="D13" s="153" t="s">
        <v>227</v>
      </c>
      <c r="E13" s="153" t="s">
        <v>228</v>
      </c>
      <c r="F13" s="153" t="s">
        <v>149</v>
      </c>
      <c r="G13" s="153" t="s">
        <v>248</v>
      </c>
      <c r="H13" s="165">
        <v>43100</v>
      </c>
      <c r="I13" s="157">
        <v>1</v>
      </c>
      <c r="J13" s="158" t="s">
        <v>351</v>
      </c>
      <c r="K13" s="158" t="s">
        <v>337</v>
      </c>
      <c r="L13" s="151"/>
    </row>
    <row r="14" spans="1:15" ht="129" customHeight="1" x14ac:dyDescent="0.25">
      <c r="A14" s="90" t="s">
        <v>229</v>
      </c>
      <c r="B14" s="90"/>
      <c r="C14" s="233">
        <v>100</v>
      </c>
      <c r="D14" s="233" t="s">
        <v>230</v>
      </c>
      <c r="E14" s="233" t="s">
        <v>231</v>
      </c>
      <c r="F14" s="233" t="s">
        <v>149</v>
      </c>
      <c r="G14" s="233" t="s">
        <v>248</v>
      </c>
      <c r="H14" s="228">
        <v>43100</v>
      </c>
      <c r="I14" s="156">
        <v>0.87</v>
      </c>
      <c r="J14" s="90" t="s">
        <v>398</v>
      </c>
      <c r="K14" s="90" t="s">
        <v>380</v>
      </c>
      <c r="L14" s="151"/>
    </row>
    <row r="15" spans="1:15" ht="171.75" customHeight="1" x14ac:dyDescent="0.25">
      <c r="A15" s="152" t="s">
        <v>232</v>
      </c>
      <c r="B15" s="152"/>
      <c r="C15" s="153">
        <v>1</v>
      </c>
      <c r="D15" s="153" t="s">
        <v>233</v>
      </c>
      <c r="E15" s="153" t="s">
        <v>249</v>
      </c>
      <c r="F15" s="153" t="s">
        <v>145</v>
      </c>
      <c r="G15" s="153" t="s">
        <v>234</v>
      </c>
      <c r="H15" s="154">
        <v>43069</v>
      </c>
      <c r="I15" s="156">
        <v>0</v>
      </c>
      <c r="J15" s="158" t="s">
        <v>355</v>
      </c>
      <c r="K15" s="90" t="s">
        <v>337</v>
      </c>
    </row>
    <row r="16" spans="1:15" ht="106.5" customHeight="1" x14ac:dyDescent="0.25">
      <c r="A16" s="152" t="s">
        <v>235</v>
      </c>
      <c r="B16" s="152"/>
      <c r="C16" s="153">
        <v>10</v>
      </c>
      <c r="D16" s="153" t="s">
        <v>236</v>
      </c>
      <c r="E16" s="153" t="s">
        <v>237</v>
      </c>
      <c r="F16" s="153" t="s">
        <v>149</v>
      </c>
      <c r="G16" s="153" t="s">
        <v>248</v>
      </c>
      <c r="H16" s="154">
        <v>43100</v>
      </c>
      <c r="I16" s="156">
        <v>0</v>
      </c>
      <c r="J16" s="158" t="s">
        <v>352</v>
      </c>
      <c r="K16" s="90" t="s">
        <v>337</v>
      </c>
    </row>
    <row r="17" spans="1:11" ht="112.5" customHeight="1" x14ac:dyDescent="0.25">
      <c r="A17" s="152" t="s">
        <v>238</v>
      </c>
      <c r="B17" s="152"/>
      <c r="C17" s="153">
        <v>1</v>
      </c>
      <c r="D17" s="153" t="s">
        <v>239</v>
      </c>
      <c r="E17" s="153" t="s">
        <v>240</v>
      </c>
      <c r="F17" s="153" t="s">
        <v>149</v>
      </c>
      <c r="G17" s="153" t="s">
        <v>248</v>
      </c>
      <c r="H17" s="228">
        <v>43038</v>
      </c>
      <c r="I17" s="156">
        <v>0</v>
      </c>
      <c r="J17" s="185" t="s">
        <v>353</v>
      </c>
      <c r="K17" s="188" t="s">
        <v>354</v>
      </c>
    </row>
    <row r="18" spans="1:11" ht="127.5" customHeight="1" x14ac:dyDescent="0.25">
      <c r="A18" s="152" t="s">
        <v>241</v>
      </c>
      <c r="B18" s="152"/>
      <c r="C18" s="153">
        <v>100</v>
      </c>
      <c r="D18" s="153" t="s">
        <v>242</v>
      </c>
      <c r="E18" s="153" t="s">
        <v>243</v>
      </c>
      <c r="F18" s="153" t="s">
        <v>149</v>
      </c>
      <c r="G18" s="153" t="s">
        <v>248</v>
      </c>
      <c r="H18" s="154">
        <v>43084</v>
      </c>
      <c r="I18" s="156">
        <v>0</v>
      </c>
      <c r="J18" s="186"/>
      <c r="K18" s="189"/>
    </row>
    <row r="19" spans="1:11" ht="118.5" customHeight="1" x14ac:dyDescent="0.25">
      <c r="A19" s="152" t="s">
        <v>244</v>
      </c>
      <c r="B19" s="152"/>
      <c r="C19" s="153">
        <v>1</v>
      </c>
      <c r="D19" s="153" t="s">
        <v>245</v>
      </c>
      <c r="E19" s="153" t="s">
        <v>246</v>
      </c>
      <c r="F19" s="153" t="s">
        <v>149</v>
      </c>
      <c r="G19" s="153" t="s">
        <v>248</v>
      </c>
      <c r="H19" s="154">
        <v>43100</v>
      </c>
      <c r="I19" s="156">
        <v>0</v>
      </c>
      <c r="J19" s="187"/>
      <c r="K19" s="190"/>
    </row>
    <row r="20" spans="1:11" x14ac:dyDescent="0.25">
      <c r="I20" s="159">
        <f>AVERAGE(I4:I19)</f>
        <v>0.39727272727272728</v>
      </c>
    </row>
    <row r="21" spans="1:11" ht="54" customHeight="1" x14ac:dyDescent="0.25"/>
    <row r="22" spans="1:11" ht="54" customHeight="1" x14ac:dyDescent="0.25"/>
    <row r="23" spans="1:11" ht="54" customHeight="1" x14ac:dyDescent="0.25"/>
    <row r="24" spans="1:11" ht="23.25" customHeight="1" x14ac:dyDescent="0.25"/>
    <row r="25" spans="1:11" ht="23.25" customHeight="1" x14ac:dyDescent="0.25"/>
    <row r="26" spans="1:11" ht="23.25" customHeight="1" x14ac:dyDescent="0.25"/>
    <row r="29" spans="1:11" ht="14.1" customHeight="1" x14ac:dyDescent="0.25"/>
  </sheetData>
  <sheetProtection formatCells="0" formatColumns="0" formatRows="0" insertColumns="0" insertRows="0" insertHyperlinks="0" deleteColumns="0" deleteRows="0" sort="0" autoFilter="0" pivotTables="0"/>
  <mergeCells count="21">
    <mergeCell ref="K9:K11"/>
    <mergeCell ref="A9:A11"/>
    <mergeCell ref="C9:C11"/>
    <mergeCell ref="D9:D11"/>
    <mergeCell ref="E9:E11"/>
    <mergeCell ref="L6:L11"/>
    <mergeCell ref="J17:J19"/>
    <mergeCell ref="K17:K19"/>
    <mergeCell ref="A1:K1"/>
    <mergeCell ref="A2:K2"/>
    <mergeCell ref="G6:G11"/>
    <mergeCell ref="K4:K5"/>
    <mergeCell ref="K6:K8"/>
    <mergeCell ref="I6:I8"/>
    <mergeCell ref="F6:F8"/>
    <mergeCell ref="E6:E8"/>
    <mergeCell ref="D6:D8"/>
    <mergeCell ref="C6:C8"/>
    <mergeCell ref="A6:A8"/>
    <mergeCell ref="F9:F11"/>
    <mergeCell ref="I9:I11"/>
  </mergeCells>
  <printOptions horizontalCentered="1"/>
  <pageMargins left="0.19685039370078741" right="0.19685039370078741" top="0.39370078740157483" bottom="0.51181102362204722" header="0.31496062992125984" footer="0.31496062992125984"/>
  <pageSetup paperSize="5" scale="80" orientation="landscape"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view="pageBreakPreview" zoomScale="90" zoomScaleNormal="100" zoomScaleSheetLayoutView="90" workbookViewId="0">
      <pane ySplit="3" topLeftCell="A4" activePane="bottomLeft" state="frozen"/>
      <selection pane="bottomLeft" sqref="A1:J1"/>
    </sheetView>
  </sheetViews>
  <sheetFormatPr baseColWidth="10" defaultColWidth="11.42578125" defaultRowHeight="12.75" x14ac:dyDescent="0.25"/>
  <cols>
    <col min="1" max="1" width="30" style="70" customWidth="1"/>
    <col min="2" max="2" width="8.5703125" style="123" customWidth="1"/>
    <col min="3" max="3" width="15.85546875" style="123" customWidth="1"/>
    <col min="4" max="4" width="17.28515625" style="123" customWidth="1"/>
    <col min="5" max="5" width="15.5703125" style="84" customWidth="1"/>
    <col min="6" max="6" width="15.28515625" style="84" hidden="1" customWidth="1"/>
    <col min="7" max="7" width="17.85546875" style="123" customWidth="1"/>
    <col min="8" max="8" width="14.42578125" style="70" customWidth="1"/>
    <col min="9" max="9" width="36.140625" style="123" customWidth="1"/>
    <col min="10" max="10" width="36.28515625" style="83" customWidth="1"/>
    <col min="11" max="11" width="19.7109375" style="68" customWidth="1"/>
    <col min="12" max="12" width="13.42578125" style="68" bestFit="1" customWidth="1"/>
    <col min="13" max="13" width="12.42578125" style="68" bestFit="1" customWidth="1"/>
    <col min="14" max="14" width="11.42578125" style="69"/>
    <col min="15" max="238" width="11.42578125" style="70"/>
    <col min="239" max="239" width="14.42578125" style="70" customWidth="1"/>
    <col min="240" max="240" width="38" style="70" customWidth="1"/>
    <col min="241" max="241" width="31.42578125" style="70" customWidth="1"/>
    <col min="242" max="242" width="21.42578125" style="70" customWidth="1"/>
    <col min="243" max="243" width="19" style="70" customWidth="1"/>
    <col min="244" max="244" width="14" style="70" customWidth="1"/>
    <col min="245" max="245" width="19.140625" style="70" customWidth="1"/>
    <col min="246" max="246" width="15.85546875" style="70" customWidth="1"/>
    <col min="247" max="248" width="11.42578125" style="70"/>
    <col min="249" max="249" width="12.85546875" style="70" customWidth="1"/>
    <col min="250" max="250" width="11.42578125" style="70" customWidth="1"/>
    <col min="251" max="251" width="14.42578125" style="70" customWidth="1"/>
    <col min="252" max="494" width="11.42578125" style="70"/>
    <col min="495" max="495" width="14.42578125" style="70" customWidth="1"/>
    <col min="496" max="496" width="38" style="70" customWidth="1"/>
    <col min="497" max="497" width="31.42578125" style="70" customWidth="1"/>
    <col min="498" max="498" width="21.42578125" style="70" customWidth="1"/>
    <col min="499" max="499" width="19" style="70" customWidth="1"/>
    <col min="500" max="500" width="14" style="70" customWidth="1"/>
    <col min="501" max="501" width="19.140625" style="70" customWidth="1"/>
    <col min="502" max="502" width="15.85546875" style="70" customWidth="1"/>
    <col min="503" max="504" width="11.42578125" style="70"/>
    <col min="505" max="505" width="12.85546875" style="70" customWidth="1"/>
    <col min="506" max="506" width="11.42578125" style="70" customWidth="1"/>
    <col min="507" max="507" width="14.42578125" style="70" customWidth="1"/>
    <col min="508" max="750" width="11.42578125" style="70"/>
    <col min="751" max="751" width="14.42578125" style="70" customWidth="1"/>
    <col min="752" max="752" width="38" style="70" customWidth="1"/>
    <col min="753" max="753" width="31.42578125" style="70" customWidth="1"/>
    <col min="754" max="754" width="21.42578125" style="70" customWidth="1"/>
    <col min="755" max="755" width="19" style="70" customWidth="1"/>
    <col min="756" max="756" width="14" style="70" customWidth="1"/>
    <col min="757" max="757" width="19.140625" style="70" customWidth="1"/>
    <col min="758" max="758" width="15.85546875" style="70" customWidth="1"/>
    <col min="759" max="760" width="11.42578125" style="70"/>
    <col min="761" max="761" width="12.85546875" style="70" customWidth="1"/>
    <col min="762" max="762" width="11.42578125" style="70" customWidth="1"/>
    <col min="763" max="763" width="14.42578125" style="70" customWidth="1"/>
    <col min="764" max="1006" width="11.42578125" style="70"/>
    <col min="1007" max="1007" width="14.42578125" style="70" customWidth="1"/>
    <col min="1008" max="1008" width="38" style="70" customWidth="1"/>
    <col min="1009" max="1009" width="31.42578125" style="70" customWidth="1"/>
    <col min="1010" max="1010" width="21.42578125" style="70" customWidth="1"/>
    <col min="1011" max="1011" width="19" style="70" customWidth="1"/>
    <col min="1012" max="1012" width="14" style="70" customWidth="1"/>
    <col min="1013" max="1013" width="19.140625" style="70" customWidth="1"/>
    <col min="1014" max="1014" width="15.85546875" style="70" customWidth="1"/>
    <col min="1015" max="1016" width="11.42578125" style="70"/>
    <col min="1017" max="1017" width="12.85546875" style="70" customWidth="1"/>
    <col min="1018" max="1018" width="11.42578125" style="70" customWidth="1"/>
    <col min="1019" max="1019" width="14.42578125" style="70" customWidth="1"/>
    <col min="1020" max="1262" width="11.42578125" style="70"/>
    <col min="1263" max="1263" width="14.42578125" style="70" customWidth="1"/>
    <col min="1264" max="1264" width="38" style="70" customWidth="1"/>
    <col min="1265" max="1265" width="31.42578125" style="70" customWidth="1"/>
    <col min="1266" max="1266" width="21.42578125" style="70" customWidth="1"/>
    <col min="1267" max="1267" width="19" style="70" customWidth="1"/>
    <col min="1268" max="1268" width="14" style="70" customWidth="1"/>
    <col min="1269" max="1269" width="19.140625" style="70" customWidth="1"/>
    <col min="1270" max="1270" width="15.85546875" style="70" customWidth="1"/>
    <col min="1271" max="1272" width="11.42578125" style="70"/>
    <col min="1273" max="1273" width="12.85546875" style="70" customWidth="1"/>
    <col min="1274" max="1274" width="11.42578125" style="70" customWidth="1"/>
    <col min="1275" max="1275" width="14.42578125" style="70" customWidth="1"/>
    <col min="1276" max="1518" width="11.42578125" style="70"/>
    <col min="1519" max="1519" width="14.42578125" style="70" customWidth="1"/>
    <col min="1520" max="1520" width="38" style="70" customWidth="1"/>
    <col min="1521" max="1521" width="31.42578125" style="70" customWidth="1"/>
    <col min="1522" max="1522" width="21.42578125" style="70" customWidth="1"/>
    <col min="1523" max="1523" width="19" style="70" customWidth="1"/>
    <col min="1524" max="1524" width="14" style="70" customWidth="1"/>
    <col min="1525" max="1525" width="19.140625" style="70" customWidth="1"/>
    <col min="1526" max="1526" width="15.85546875" style="70" customWidth="1"/>
    <col min="1527" max="1528" width="11.42578125" style="70"/>
    <col min="1529" max="1529" width="12.85546875" style="70" customWidth="1"/>
    <col min="1530" max="1530" width="11.42578125" style="70" customWidth="1"/>
    <col min="1531" max="1531" width="14.42578125" style="70" customWidth="1"/>
    <col min="1532" max="1774" width="11.42578125" style="70"/>
    <col min="1775" max="1775" width="14.42578125" style="70" customWidth="1"/>
    <col min="1776" max="1776" width="38" style="70" customWidth="1"/>
    <col min="1777" max="1777" width="31.42578125" style="70" customWidth="1"/>
    <col min="1778" max="1778" width="21.42578125" style="70" customWidth="1"/>
    <col min="1779" max="1779" width="19" style="70" customWidth="1"/>
    <col min="1780" max="1780" width="14" style="70" customWidth="1"/>
    <col min="1781" max="1781" width="19.140625" style="70" customWidth="1"/>
    <col min="1782" max="1782" width="15.85546875" style="70" customWidth="1"/>
    <col min="1783" max="1784" width="11.42578125" style="70"/>
    <col min="1785" max="1785" width="12.85546875" style="70" customWidth="1"/>
    <col min="1786" max="1786" width="11.42578125" style="70" customWidth="1"/>
    <col min="1787" max="1787" width="14.42578125" style="70" customWidth="1"/>
    <col min="1788" max="2030" width="11.42578125" style="70"/>
    <col min="2031" max="2031" width="14.42578125" style="70" customWidth="1"/>
    <col min="2032" max="2032" width="38" style="70" customWidth="1"/>
    <col min="2033" max="2033" width="31.42578125" style="70" customWidth="1"/>
    <col min="2034" max="2034" width="21.42578125" style="70" customWidth="1"/>
    <col min="2035" max="2035" width="19" style="70" customWidth="1"/>
    <col min="2036" max="2036" width="14" style="70" customWidth="1"/>
    <col min="2037" max="2037" width="19.140625" style="70" customWidth="1"/>
    <col min="2038" max="2038" width="15.85546875" style="70" customWidth="1"/>
    <col min="2039" max="2040" width="11.42578125" style="70"/>
    <col min="2041" max="2041" width="12.85546875" style="70" customWidth="1"/>
    <col min="2042" max="2042" width="11.42578125" style="70" customWidth="1"/>
    <col min="2043" max="2043" width="14.42578125" style="70" customWidth="1"/>
    <col min="2044" max="2286" width="11.42578125" style="70"/>
    <col min="2287" max="2287" width="14.42578125" style="70" customWidth="1"/>
    <col min="2288" max="2288" width="38" style="70" customWidth="1"/>
    <col min="2289" max="2289" width="31.42578125" style="70" customWidth="1"/>
    <col min="2290" max="2290" width="21.42578125" style="70" customWidth="1"/>
    <col min="2291" max="2291" width="19" style="70" customWidth="1"/>
    <col min="2292" max="2292" width="14" style="70" customWidth="1"/>
    <col min="2293" max="2293" width="19.140625" style="70" customWidth="1"/>
    <col min="2294" max="2294" width="15.85546875" style="70" customWidth="1"/>
    <col min="2295" max="2296" width="11.42578125" style="70"/>
    <col min="2297" max="2297" width="12.85546875" style="70" customWidth="1"/>
    <col min="2298" max="2298" width="11.42578125" style="70" customWidth="1"/>
    <col min="2299" max="2299" width="14.42578125" style="70" customWidth="1"/>
    <col min="2300" max="2542" width="11.42578125" style="70"/>
    <col min="2543" max="2543" width="14.42578125" style="70" customWidth="1"/>
    <col min="2544" max="2544" width="38" style="70" customWidth="1"/>
    <col min="2545" max="2545" width="31.42578125" style="70" customWidth="1"/>
    <col min="2546" max="2546" width="21.42578125" style="70" customWidth="1"/>
    <col min="2547" max="2547" width="19" style="70" customWidth="1"/>
    <col min="2548" max="2548" width="14" style="70" customWidth="1"/>
    <col min="2549" max="2549" width="19.140625" style="70" customWidth="1"/>
    <col min="2550" max="2550" width="15.85546875" style="70" customWidth="1"/>
    <col min="2551" max="2552" width="11.42578125" style="70"/>
    <col min="2553" max="2553" width="12.85546875" style="70" customWidth="1"/>
    <col min="2554" max="2554" width="11.42578125" style="70" customWidth="1"/>
    <col min="2555" max="2555" width="14.42578125" style="70" customWidth="1"/>
    <col min="2556" max="2798" width="11.42578125" style="70"/>
    <col min="2799" max="2799" width="14.42578125" style="70" customWidth="1"/>
    <col min="2800" max="2800" width="38" style="70" customWidth="1"/>
    <col min="2801" max="2801" width="31.42578125" style="70" customWidth="1"/>
    <col min="2802" max="2802" width="21.42578125" style="70" customWidth="1"/>
    <col min="2803" max="2803" width="19" style="70" customWidth="1"/>
    <col min="2804" max="2804" width="14" style="70" customWidth="1"/>
    <col min="2805" max="2805" width="19.140625" style="70" customWidth="1"/>
    <col min="2806" max="2806" width="15.85546875" style="70" customWidth="1"/>
    <col min="2807" max="2808" width="11.42578125" style="70"/>
    <col min="2809" max="2809" width="12.85546875" style="70" customWidth="1"/>
    <col min="2810" max="2810" width="11.42578125" style="70" customWidth="1"/>
    <col min="2811" max="2811" width="14.42578125" style="70" customWidth="1"/>
    <col min="2812" max="3054" width="11.42578125" style="70"/>
    <col min="3055" max="3055" width="14.42578125" style="70" customWidth="1"/>
    <col min="3056" max="3056" width="38" style="70" customWidth="1"/>
    <col min="3057" max="3057" width="31.42578125" style="70" customWidth="1"/>
    <col min="3058" max="3058" width="21.42578125" style="70" customWidth="1"/>
    <col min="3059" max="3059" width="19" style="70" customWidth="1"/>
    <col min="3060" max="3060" width="14" style="70" customWidth="1"/>
    <col min="3061" max="3061" width="19.140625" style="70" customWidth="1"/>
    <col min="3062" max="3062" width="15.85546875" style="70" customWidth="1"/>
    <col min="3063" max="3064" width="11.42578125" style="70"/>
    <col min="3065" max="3065" width="12.85546875" style="70" customWidth="1"/>
    <col min="3066" max="3066" width="11.42578125" style="70" customWidth="1"/>
    <col min="3067" max="3067" width="14.42578125" style="70" customWidth="1"/>
    <col min="3068" max="3310" width="11.42578125" style="70"/>
    <col min="3311" max="3311" width="14.42578125" style="70" customWidth="1"/>
    <col min="3312" max="3312" width="38" style="70" customWidth="1"/>
    <col min="3313" max="3313" width="31.42578125" style="70" customWidth="1"/>
    <col min="3314" max="3314" width="21.42578125" style="70" customWidth="1"/>
    <col min="3315" max="3315" width="19" style="70" customWidth="1"/>
    <col min="3316" max="3316" width="14" style="70" customWidth="1"/>
    <col min="3317" max="3317" width="19.140625" style="70" customWidth="1"/>
    <col min="3318" max="3318" width="15.85546875" style="70" customWidth="1"/>
    <col min="3319" max="3320" width="11.42578125" style="70"/>
    <col min="3321" max="3321" width="12.85546875" style="70" customWidth="1"/>
    <col min="3322" max="3322" width="11.42578125" style="70" customWidth="1"/>
    <col min="3323" max="3323" width="14.42578125" style="70" customWidth="1"/>
    <col min="3324" max="3566" width="11.42578125" style="70"/>
    <col min="3567" max="3567" width="14.42578125" style="70" customWidth="1"/>
    <col min="3568" max="3568" width="38" style="70" customWidth="1"/>
    <col min="3569" max="3569" width="31.42578125" style="70" customWidth="1"/>
    <col min="3570" max="3570" width="21.42578125" style="70" customWidth="1"/>
    <col min="3571" max="3571" width="19" style="70" customWidth="1"/>
    <col min="3572" max="3572" width="14" style="70" customWidth="1"/>
    <col min="3573" max="3573" width="19.140625" style="70" customWidth="1"/>
    <col min="3574" max="3574" width="15.85546875" style="70" customWidth="1"/>
    <col min="3575" max="3576" width="11.42578125" style="70"/>
    <col min="3577" max="3577" width="12.85546875" style="70" customWidth="1"/>
    <col min="3578" max="3578" width="11.42578125" style="70" customWidth="1"/>
    <col min="3579" max="3579" width="14.42578125" style="70" customWidth="1"/>
    <col min="3580" max="3822" width="11.42578125" style="70"/>
    <col min="3823" max="3823" width="14.42578125" style="70" customWidth="1"/>
    <col min="3824" max="3824" width="38" style="70" customWidth="1"/>
    <col min="3825" max="3825" width="31.42578125" style="70" customWidth="1"/>
    <col min="3826" max="3826" width="21.42578125" style="70" customWidth="1"/>
    <col min="3827" max="3827" width="19" style="70" customWidth="1"/>
    <col min="3828" max="3828" width="14" style="70" customWidth="1"/>
    <col min="3829" max="3829" width="19.140625" style="70" customWidth="1"/>
    <col min="3830" max="3830" width="15.85546875" style="70" customWidth="1"/>
    <col min="3831" max="3832" width="11.42578125" style="70"/>
    <col min="3833" max="3833" width="12.85546875" style="70" customWidth="1"/>
    <col min="3834" max="3834" width="11.42578125" style="70" customWidth="1"/>
    <col min="3835" max="3835" width="14.42578125" style="70" customWidth="1"/>
    <col min="3836" max="4078" width="11.42578125" style="70"/>
    <col min="4079" max="4079" width="14.42578125" style="70" customWidth="1"/>
    <col min="4080" max="4080" width="38" style="70" customWidth="1"/>
    <col min="4081" max="4081" width="31.42578125" style="70" customWidth="1"/>
    <col min="4082" max="4082" width="21.42578125" style="70" customWidth="1"/>
    <col min="4083" max="4083" width="19" style="70" customWidth="1"/>
    <col min="4084" max="4084" width="14" style="70" customWidth="1"/>
    <col min="4085" max="4085" width="19.140625" style="70" customWidth="1"/>
    <col min="4086" max="4086" width="15.85546875" style="70" customWidth="1"/>
    <col min="4087" max="4088" width="11.42578125" style="70"/>
    <col min="4089" max="4089" width="12.85546875" style="70" customWidth="1"/>
    <col min="4090" max="4090" width="11.42578125" style="70" customWidth="1"/>
    <col min="4091" max="4091" width="14.42578125" style="70" customWidth="1"/>
    <col min="4092" max="4334" width="11.42578125" style="70"/>
    <col min="4335" max="4335" width="14.42578125" style="70" customWidth="1"/>
    <col min="4336" max="4336" width="38" style="70" customWidth="1"/>
    <col min="4337" max="4337" width="31.42578125" style="70" customWidth="1"/>
    <col min="4338" max="4338" width="21.42578125" style="70" customWidth="1"/>
    <col min="4339" max="4339" width="19" style="70" customWidth="1"/>
    <col min="4340" max="4340" width="14" style="70" customWidth="1"/>
    <col min="4341" max="4341" width="19.140625" style="70" customWidth="1"/>
    <col min="4342" max="4342" width="15.85546875" style="70" customWidth="1"/>
    <col min="4343" max="4344" width="11.42578125" style="70"/>
    <col min="4345" max="4345" width="12.85546875" style="70" customWidth="1"/>
    <col min="4346" max="4346" width="11.42578125" style="70" customWidth="1"/>
    <col min="4347" max="4347" width="14.42578125" style="70" customWidth="1"/>
    <col min="4348" max="4590" width="11.42578125" style="70"/>
    <col min="4591" max="4591" width="14.42578125" style="70" customWidth="1"/>
    <col min="4592" max="4592" width="38" style="70" customWidth="1"/>
    <col min="4593" max="4593" width="31.42578125" style="70" customWidth="1"/>
    <col min="4594" max="4594" width="21.42578125" style="70" customWidth="1"/>
    <col min="4595" max="4595" width="19" style="70" customWidth="1"/>
    <col min="4596" max="4596" width="14" style="70" customWidth="1"/>
    <col min="4597" max="4597" width="19.140625" style="70" customWidth="1"/>
    <col min="4598" max="4598" width="15.85546875" style="70" customWidth="1"/>
    <col min="4599" max="4600" width="11.42578125" style="70"/>
    <col min="4601" max="4601" width="12.85546875" style="70" customWidth="1"/>
    <col min="4602" max="4602" width="11.42578125" style="70" customWidth="1"/>
    <col min="4603" max="4603" width="14.42578125" style="70" customWidth="1"/>
    <col min="4604" max="4846" width="11.42578125" style="70"/>
    <col min="4847" max="4847" width="14.42578125" style="70" customWidth="1"/>
    <col min="4848" max="4848" width="38" style="70" customWidth="1"/>
    <col min="4849" max="4849" width="31.42578125" style="70" customWidth="1"/>
    <col min="4850" max="4850" width="21.42578125" style="70" customWidth="1"/>
    <col min="4851" max="4851" width="19" style="70" customWidth="1"/>
    <col min="4852" max="4852" width="14" style="70" customWidth="1"/>
    <col min="4853" max="4853" width="19.140625" style="70" customWidth="1"/>
    <col min="4854" max="4854" width="15.85546875" style="70" customWidth="1"/>
    <col min="4855" max="4856" width="11.42578125" style="70"/>
    <col min="4857" max="4857" width="12.85546875" style="70" customWidth="1"/>
    <col min="4858" max="4858" width="11.42578125" style="70" customWidth="1"/>
    <col min="4859" max="4859" width="14.42578125" style="70" customWidth="1"/>
    <col min="4860" max="5102" width="11.42578125" style="70"/>
    <col min="5103" max="5103" width="14.42578125" style="70" customWidth="1"/>
    <col min="5104" max="5104" width="38" style="70" customWidth="1"/>
    <col min="5105" max="5105" width="31.42578125" style="70" customWidth="1"/>
    <col min="5106" max="5106" width="21.42578125" style="70" customWidth="1"/>
    <col min="5107" max="5107" width="19" style="70" customWidth="1"/>
    <col min="5108" max="5108" width="14" style="70" customWidth="1"/>
    <col min="5109" max="5109" width="19.140625" style="70" customWidth="1"/>
    <col min="5110" max="5110" width="15.85546875" style="70" customWidth="1"/>
    <col min="5111" max="5112" width="11.42578125" style="70"/>
    <col min="5113" max="5113" width="12.85546875" style="70" customWidth="1"/>
    <col min="5114" max="5114" width="11.42578125" style="70" customWidth="1"/>
    <col min="5115" max="5115" width="14.42578125" style="70" customWidth="1"/>
    <col min="5116" max="5358" width="11.42578125" style="70"/>
    <col min="5359" max="5359" width="14.42578125" style="70" customWidth="1"/>
    <col min="5360" max="5360" width="38" style="70" customWidth="1"/>
    <col min="5361" max="5361" width="31.42578125" style="70" customWidth="1"/>
    <col min="5362" max="5362" width="21.42578125" style="70" customWidth="1"/>
    <col min="5363" max="5363" width="19" style="70" customWidth="1"/>
    <col min="5364" max="5364" width="14" style="70" customWidth="1"/>
    <col min="5365" max="5365" width="19.140625" style="70" customWidth="1"/>
    <col min="5366" max="5366" width="15.85546875" style="70" customWidth="1"/>
    <col min="5367" max="5368" width="11.42578125" style="70"/>
    <col min="5369" max="5369" width="12.85546875" style="70" customWidth="1"/>
    <col min="5370" max="5370" width="11.42578125" style="70" customWidth="1"/>
    <col min="5371" max="5371" width="14.42578125" style="70" customWidth="1"/>
    <col min="5372" max="5614" width="11.42578125" style="70"/>
    <col min="5615" max="5615" width="14.42578125" style="70" customWidth="1"/>
    <col min="5616" max="5616" width="38" style="70" customWidth="1"/>
    <col min="5617" max="5617" width="31.42578125" style="70" customWidth="1"/>
    <col min="5618" max="5618" width="21.42578125" style="70" customWidth="1"/>
    <col min="5619" max="5619" width="19" style="70" customWidth="1"/>
    <col min="5620" max="5620" width="14" style="70" customWidth="1"/>
    <col min="5621" max="5621" width="19.140625" style="70" customWidth="1"/>
    <col min="5622" max="5622" width="15.85546875" style="70" customWidth="1"/>
    <col min="5623" max="5624" width="11.42578125" style="70"/>
    <col min="5625" max="5625" width="12.85546875" style="70" customWidth="1"/>
    <col min="5626" max="5626" width="11.42578125" style="70" customWidth="1"/>
    <col min="5627" max="5627" width="14.42578125" style="70" customWidth="1"/>
    <col min="5628" max="5870" width="11.42578125" style="70"/>
    <col min="5871" max="5871" width="14.42578125" style="70" customWidth="1"/>
    <col min="5872" max="5872" width="38" style="70" customWidth="1"/>
    <col min="5873" max="5873" width="31.42578125" style="70" customWidth="1"/>
    <col min="5874" max="5874" width="21.42578125" style="70" customWidth="1"/>
    <col min="5875" max="5875" width="19" style="70" customWidth="1"/>
    <col min="5876" max="5876" width="14" style="70" customWidth="1"/>
    <col min="5877" max="5877" width="19.140625" style="70" customWidth="1"/>
    <col min="5878" max="5878" width="15.85546875" style="70" customWidth="1"/>
    <col min="5879" max="5880" width="11.42578125" style="70"/>
    <col min="5881" max="5881" width="12.85546875" style="70" customWidth="1"/>
    <col min="5882" max="5882" width="11.42578125" style="70" customWidth="1"/>
    <col min="5883" max="5883" width="14.42578125" style="70" customWidth="1"/>
    <col min="5884" max="6126" width="11.42578125" style="70"/>
    <col min="6127" max="6127" width="14.42578125" style="70" customWidth="1"/>
    <col min="6128" max="6128" width="38" style="70" customWidth="1"/>
    <col min="6129" max="6129" width="31.42578125" style="70" customWidth="1"/>
    <col min="6130" max="6130" width="21.42578125" style="70" customWidth="1"/>
    <col min="6131" max="6131" width="19" style="70" customWidth="1"/>
    <col min="6132" max="6132" width="14" style="70" customWidth="1"/>
    <col min="6133" max="6133" width="19.140625" style="70" customWidth="1"/>
    <col min="6134" max="6134" width="15.85546875" style="70" customWidth="1"/>
    <col min="6135" max="6136" width="11.42578125" style="70"/>
    <col min="6137" max="6137" width="12.85546875" style="70" customWidth="1"/>
    <col min="6138" max="6138" width="11.42578125" style="70" customWidth="1"/>
    <col min="6139" max="6139" width="14.42578125" style="70" customWidth="1"/>
    <col min="6140" max="6382" width="11.42578125" style="70"/>
    <col min="6383" max="6383" width="14.42578125" style="70" customWidth="1"/>
    <col min="6384" max="6384" width="38" style="70" customWidth="1"/>
    <col min="6385" max="6385" width="31.42578125" style="70" customWidth="1"/>
    <col min="6386" max="6386" width="21.42578125" style="70" customWidth="1"/>
    <col min="6387" max="6387" width="19" style="70" customWidth="1"/>
    <col min="6388" max="6388" width="14" style="70" customWidth="1"/>
    <col min="6389" max="6389" width="19.140625" style="70" customWidth="1"/>
    <col min="6390" max="6390" width="15.85546875" style="70" customWidth="1"/>
    <col min="6391" max="6392" width="11.42578125" style="70"/>
    <col min="6393" max="6393" width="12.85546875" style="70" customWidth="1"/>
    <col min="6394" max="6394" width="11.42578125" style="70" customWidth="1"/>
    <col min="6395" max="6395" width="14.42578125" style="70" customWidth="1"/>
    <col min="6396" max="6638" width="11.42578125" style="70"/>
    <col min="6639" max="6639" width="14.42578125" style="70" customWidth="1"/>
    <col min="6640" max="6640" width="38" style="70" customWidth="1"/>
    <col min="6641" max="6641" width="31.42578125" style="70" customWidth="1"/>
    <col min="6642" max="6642" width="21.42578125" style="70" customWidth="1"/>
    <col min="6643" max="6643" width="19" style="70" customWidth="1"/>
    <col min="6644" max="6644" width="14" style="70" customWidth="1"/>
    <col min="6645" max="6645" width="19.140625" style="70" customWidth="1"/>
    <col min="6646" max="6646" width="15.85546875" style="70" customWidth="1"/>
    <col min="6647" max="6648" width="11.42578125" style="70"/>
    <col min="6649" max="6649" width="12.85546875" style="70" customWidth="1"/>
    <col min="6650" max="6650" width="11.42578125" style="70" customWidth="1"/>
    <col min="6651" max="6651" width="14.42578125" style="70" customWidth="1"/>
    <col min="6652" max="6894" width="11.42578125" style="70"/>
    <col min="6895" max="6895" width="14.42578125" style="70" customWidth="1"/>
    <col min="6896" max="6896" width="38" style="70" customWidth="1"/>
    <col min="6897" max="6897" width="31.42578125" style="70" customWidth="1"/>
    <col min="6898" max="6898" width="21.42578125" style="70" customWidth="1"/>
    <col min="6899" max="6899" width="19" style="70" customWidth="1"/>
    <col min="6900" max="6900" width="14" style="70" customWidth="1"/>
    <col min="6901" max="6901" width="19.140625" style="70" customWidth="1"/>
    <col min="6902" max="6902" width="15.85546875" style="70" customWidth="1"/>
    <col min="6903" max="6904" width="11.42578125" style="70"/>
    <col min="6905" max="6905" width="12.85546875" style="70" customWidth="1"/>
    <col min="6906" max="6906" width="11.42578125" style="70" customWidth="1"/>
    <col min="6907" max="6907" width="14.42578125" style="70" customWidth="1"/>
    <col min="6908" max="7150" width="11.42578125" style="70"/>
    <col min="7151" max="7151" width="14.42578125" style="70" customWidth="1"/>
    <col min="7152" max="7152" width="38" style="70" customWidth="1"/>
    <col min="7153" max="7153" width="31.42578125" style="70" customWidth="1"/>
    <col min="7154" max="7154" width="21.42578125" style="70" customWidth="1"/>
    <col min="7155" max="7155" width="19" style="70" customWidth="1"/>
    <col min="7156" max="7156" width="14" style="70" customWidth="1"/>
    <col min="7157" max="7157" width="19.140625" style="70" customWidth="1"/>
    <col min="7158" max="7158" width="15.85546875" style="70" customWidth="1"/>
    <col min="7159" max="7160" width="11.42578125" style="70"/>
    <col min="7161" max="7161" width="12.85546875" style="70" customWidth="1"/>
    <col min="7162" max="7162" width="11.42578125" style="70" customWidth="1"/>
    <col min="7163" max="7163" width="14.42578125" style="70" customWidth="1"/>
    <col min="7164" max="7406" width="11.42578125" style="70"/>
    <col min="7407" max="7407" width="14.42578125" style="70" customWidth="1"/>
    <col min="7408" max="7408" width="38" style="70" customWidth="1"/>
    <col min="7409" max="7409" width="31.42578125" style="70" customWidth="1"/>
    <col min="7410" max="7410" width="21.42578125" style="70" customWidth="1"/>
    <col min="7411" max="7411" width="19" style="70" customWidth="1"/>
    <col min="7412" max="7412" width="14" style="70" customWidth="1"/>
    <col min="7413" max="7413" width="19.140625" style="70" customWidth="1"/>
    <col min="7414" max="7414" width="15.85546875" style="70" customWidth="1"/>
    <col min="7415" max="7416" width="11.42578125" style="70"/>
    <col min="7417" max="7417" width="12.85546875" style="70" customWidth="1"/>
    <col min="7418" max="7418" width="11.42578125" style="70" customWidth="1"/>
    <col min="7419" max="7419" width="14.42578125" style="70" customWidth="1"/>
    <col min="7420" max="7662" width="11.42578125" style="70"/>
    <col min="7663" max="7663" width="14.42578125" style="70" customWidth="1"/>
    <col min="7664" max="7664" width="38" style="70" customWidth="1"/>
    <col min="7665" max="7665" width="31.42578125" style="70" customWidth="1"/>
    <col min="7666" max="7666" width="21.42578125" style="70" customWidth="1"/>
    <col min="7667" max="7667" width="19" style="70" customWidth="1"/>
    <col min="7668" max="7668" width="14" style="70" customWidth="1"/>
    <col min="7669" max="7669" width="19.140625" style="70" customWidth="1"/>
    <col min="7670" max="7670" width="15.85546875" style="70" customWidth="1"/>
    <col min="7671" max="7672" width="11.42578125" style="70"/>
    <col min="7673" max="7673" width="12.85546875" style="70" customWidth="1"/>
    <col min="7674" max="7674" width="11.42578125" style="70" customWidth="1"/>
    <col min="7675" max="7675" width="14.42578125" style="70" customWidth="1"/>
    <col min="7676" max="7918" width="11.42578125" style="70"/>
    <col min="7919" max="7919" width="14.42578125" style="70" customWidth="1"/>
    <col min="7920" max="7920" width="38" style="70" customWidth="1"/>
    <col min="7921" max="7921" width="31.42578125" style="70" customWidth="1"/>
    <col min="7922" max="7922" width="21.42578125" style="70" customWidth="1"/>
    <col min="7923" max="7923" width="19" style="70" customWidth="1"/>
    <col min="7924" max="7924" width="14" style="70" customWidth="1"/>
    <col min="7925" max="7925" width="19.140625" style="70" customWidth="1"/>
    <col min="7926" max="7926" width="15.85546875" style="70" customWidth="1"/>
    <col min="7927" max="7928" width="11.42578125" style="70"/>
    <col min="7929" max="7929" width="12.85546875" style="70" customWidth="1"/>
    <col min="7930" max="7930" width="11.42578125" style="70" customWidth="1"/>
    <col min="7931" max="7931" width="14.42578125" style="70" customWidth="1"/>
    <col min="7932" max="8174" width="11.42578125" style="70"/>
    <col min="8175" max="8175" width="14.42578125" style="70" customWidth="1"/>
    <col min="8176" max="8176" width="38" style="70" customWidth="1"/>
    <col min="8177" max="8177" width="31.42578125" style="70" customWidth="1"/>
    <col min="8178" max="8178" width="21.42578125" style="70" customWidth="1"/>
    <col min="8179" max="8179" width="19" style="70" customWidth="1"/>
    <col min="8180" max="8180" width="14" style="70" customWidth="1"/>
    <col min="8181" max="8181" width="19.140625" style="70" customWidth="1"/>
    <col min="8182" max="8182" width="15.85546875" style="70" customWidth="1"/>
    <col min="8183" max="8184" width="11.42578125" style="70"/>
    <col min="8185" max="8185" width="12.85546875" style="70" customWidth="1"/>
    <col min="8186" max="8186" width="11.42578125" style="70" customWidth="1"/>
    <col min="8187" max="8187" width="14.42578125" style="70" customWidth="1"/>
    <col min="8188" max="8430" width="11.42578125" style="70"/>
    <col min="8431" max="8431" width="14.42578125" style="70" customWidth="1"/>
    <col min="8432" max="8432" width="38" style="70" customWidth="1"/>
    <col min="8433" max="8433" width="31.42578125" style="70" customWidth="1"/>
    <col min="8434" max="8434" width="21.42578125" style="70" customWidth="1"/>
    <col min="8435" max="8435" width="19" style="70" customWidth="1"/>
    <col min="8436" max="8436" width="14" style="70" customWidth="1"/>
    <col min="8437" max="8437" width="19.140625" style="70" customWidth="1"/>
    <col min="8438" max="8438" width="15.85546875" style="70" customWidth="1"/>
    <col min="8439" max="8440" width="11.42578125" style="70"/>
    <col min="8441" max="8441" width="12.85546875" style="70" customWidth="1"/>
    <col min="8442" max="8442" width="11.42578125" style="70" customWidth="1"/>
    <col min="8443" max="8443" width="14.42578125" style="70" customWidth="1"/>
    <col min="8444" max="8686" width="11.42578125" style="70"/>
    <col min="8687" max="8687" width="14.42578125" style="70" customWidth="1"/>
    <col min="8688" max="8688" width="38" style="70" customWidth="1"/>
    <col min="8689" max="8689" width="31.42578125" style="70" customWidth="1"/>
    <col min="8690" max="8690" width="21.42578125" style="70" customWidth="1"/>
    <col min="8691" max="8691" width="19" style="70" customWidth="1"/>
    <col min="8692" max="8692" width="14" style="70" customWidth="1"/>
    <col min="8693" max="8693" width="19.140625" style="70" customWidth="1"/>
    <col min="8694" max="8694" width="15.85546875" style="70" customWidth="1"/>
    <col min="8695" max="8696" width="11.42578125" style="70"/>
    <col min="8697" max="8697" width="12.85546875" style="70" customWidth="1"/>
    <col min="8698" max="8698" width="11.42578125" style="70" customWidth="1"/>
    <col min="8699" max="8699" width="14.42578125" style="70" customWidth="1"/>
    <col min="8700" max="8942" width="11.42578125" style="70"/>
    <col min="8943" max="8943" width="14.42578125" style="70" customWidth="1"/>
    <col min="8944" max="8944" width="38" style="70" customWidth="1"/>
    <col min="8945" max="8945" width="31.42578125" style="70" customWidth="1"/>
    <col min="8946" max="8946" width="21.42578125" style="70" customWidth="1"/>
    <col min="8947" max="8947" width="19" style="70" customWidth="1"/>
    <col min="8948" max="8948" width="14" style="70" customWidth="1"/>
    <col min="8949" max="8949" width="19.140625" style="70" customWidth="1"/>
    <col min="8950" max="8950" width="15.85546875" style="70" customWidth="1"/>
    <col min="8951" max="8952" width="11.42578125" style="70"/>
    <col min="8953" max="8953" width="12.85546875" style="70" customWidth="1"/>
    <col min="8954" max="8954" width="11.42578125" style="70" customWidth="1"/>
    <col min="8955" max="8955" width="14.42578125" style="70" customWidth="1"/>
    <col min="8956" max="9198" width="11.42578125" style="70"/>
    <col min="9199" max="9199" width="14.42578125" style="70" customWidth="1"/>
    <col min="9200" max="9200" width="38" style="70" customWidth="1"/>
    <col min="9201" max="9201" width="31.42578125" style="70" customWidth="1"/>
    <col min="9202" max="9202" width="21.42578125" style="70" customWidth="1"/>
    <col min="9203" max="9203" width="19" style="70" customWidth="1"/>
    <col min="9204" max="9204" width="14" style="70" customWidth="1"/>
    <col min="9205" max="9205" width="19.140625" style="70" customWidth="1"/>
    <col min="9206" max="9206" width="15.85546875" style="70" customWidth="1"/>
    <col min="9207" max="9208" width="11.42578125" style="70"/>
    <col min="9209" max="9209" width="12.85546875" style="70" customWidth="1"/>
    <col min="9210" max="9210" width="11.42578125" style="70" customWidth="1"/>
    <col min="9211" max="9211" width="14.42578125" style="70" customWidth="1"/>
    <col min="9212" max="9454" width="11.42578125" style="70"/>
    <col min="9455" max="9455" width="14.42578125" style="70" customWidth="1"/>
    <col min="9456" max="9456" width="38" style="70" customWidth="1"/>
    <col min="9457" max="9457" width="31.42578125" style="70" customWidth="1"/>
    <col min="9458" max="9458" width="21.42578125" style="70" customWidth="1"/>
    <col min="9459" max="9459" width="19" style="70" customWidth="1"/>
    <col min="9460" max="9460" width="14" style="70" customWidth="1"/>
    <col min="9461" max="9461" width="19.140625" style="70" customWidth="1"/>
    <col min="9462" max="9462" width="15.85546875" style="70" customWidth="1"/>
    <col min="9463" max="9464" width="11.42578125" style="70"/>
    <col min="9465" max="9465" width="12.85546875" style="70" customWidth="1"/>
    <col min="9466" max="9466" width="11.42578125" style="70" customWidth="1"/>
    <col min="9467" max="9467" width="14.42578125" style="70" customWidth="1"/>
    <col min="9468" max="9710" width="11.42578125" style="70"/>
    <col min="9711" max="9711" width="14.42578125" style="70" customWidth="1"/>
    <col min="9712" max="9712" width="38" style="70" customWidth="1"/>
    <col min="9713" max="9713" width="31.42578125" style="70" customWidth="1"/>
    <col min="9714" max="9714" width="21.42578125" style="70" customWidth="1"/>
    <col min="9715" max="9715" width="19" style="70" customWidth="1"/>
    <col min="9716" max="9716" width="14" style="70" customWidth="1"/>
    <col min="9717" max="9717" width="19.140625" style="70" customWidth="1"/>
    <col min="9718" max="9718" width="15.85546875" style="70" customWidth="1"/>
    <col min="9719" max="9720" width="11.42578125" style="70"/>
    <col min="9721" max="9721" width="12.85546875" style="70" customWidth="1"/>
    <col min="9722" max="9722" width="11.42578125" style="70" customWidth="1"/>
    <col min="9723" max="9723" width="14.42578125" style="70" customWidth="1"/>
    <col min="9724" max="9966" width="11.42578125" style="70"/>
    <col min="9967" max="9967" width="14.42578125" style="70" customWidth="1"/>
    <col min="9968" max="9968" width="38" style="70" customWidth="1"/>
    <col min="9969" max="9969" width="31.42578125" style="70" customWidth="1"/>
    <col min="9970" max="9970" width="21.42578125" style="70" customWidth="1"/>
    <col min="9971" max="9971" width="19" style="70" customWidth="1"/>
    <col min="9972" max="9972" width="14" style="70" customWidth="1"/>
    <col min="9973" max="9973" width="19.140625" style="70" customWidth="1"/>
    <col min="9974" max="9974" width="15.85546875" style="70" customWidth="1"/>
    <col min="9975" max="9976" width="11.42578125" style="70"/>
    <col min="9977" max="9977" width="12.85546875" style="70" customWidth="1"/>
    <col min="9978" max="9978" width="11.42578125" style="70" customWidth="1"/>
    <col min="9979" max="9979" width="14.42578125" style="70" customWidth="1"/>
    <col min="9980" max="10222" width="11.42578125" style="70"/>
    <col min="10223" max="10223" width="14.42578125" style="70" customWidth="1"/>
    <col min="10224" max="10224" width="38" style="70" customWidth="1"/>
    <col min="10225" max="10225" width="31.42578125" style="70" customWidth="1"/>
    <col min="10226" max="10226" width="21.42578125" style="70" customWidth="1"/>
    <col min="10227" max="10227" width="19" style="70" customWidth="1"/>
    <col min="10228" max="10228" width="14" style="70" customWidth="1"/>
    <col min="10229" max="10229" width="19.140625" style="70" customWidth="1"/>
    <col min="10230" max="10230" width="15.85546875" style="70" customWidth="1"/>
    <col min="10231" max="10232" width="11.42578125" style="70"/>
    <col min="10233" max="10233" width="12.85546875" style="70" customWidth="1"/>
    <col min="10234" max="10234" width="11.42578125" style="70" customWidth="1"/>
    <col min="10235" max="10235" width="14.42578125" style="70" customWidth="1"/>
    <col min="10236" max="10478" width="11.42578125" style="70"/>
    <col min="10479" max="10479" width="14.42578125" style="70" customWidth="1"/>
    <col min="10480" max="10480" width="38" style="70" customWidth="1"/>
    <col min="10481" max="10481" width="31.42578125" style="70" customWidth="1"/>
    <col min="10482" max="10482" width="21.42578125" style="70" customWidth="1"/>
    <col min="10483" max="10483" width="19" style="70" customWidth="1"/>
    <col min="10484" max="10484" width="14" style="70" customWidth="1"/>
    <col min="10485" max="10485" width="19.140625" style="70" customWidth="1"/>
    <col min="10486" max="10486" width="15.85546875" style="70" customWidth="1"/>
    <col min="10487" max="10488" width="11.42578125" style="70"/>
    <col min="10489" max="10489" width="12.85546875" style="70" customWidth="1"/>
    <col min="10490" max="10490" width="11.42578125" style="70" customWidth="1"/>
    <col min="10491" max="10491" width="14.42578125" style="70" customWidth="1"/>
    <col min="10492" max="10734" width="11.42578125" style="70"/>
    <col min="10735" max="10735" width="14.42578125" style="70" customWidth="1"/>
    <col min="10736" max="10736" width="38" style="70" customWidth="1"/>
    <col min="10737" max="10737" width="31.42578125" style="70" customWidth="1"/>
    <col min="10738" max="10738" width="21.42578125" style="70" customWidth="1"/>
    <col min="10739" max="10739" width="19" style="70" customWidth="1"/>
    <col min="10740" max="10740" width="14" style="70" customWidth="1"/>
    <col min="10741" max="10741" width="19.140625" style="70" customWidth="1"/>
    <col min="10742" max="10742" width="15.85546875" style="70" customWidth="1"/>
    <col min="10743" max="10744" width="11.42578125" style="70"/>
    <col min="10745" max="10745" width="12.85546875" style="70" customWidth="1"/>
    <col min="10746" max="10746" width="11.42578125" style="70" customWidth="1"/>
    <col min="10747" max="10747" width="14.42578125" style="70" customWidth="1"/>
    <col min="10748" max="10990" width="11.42578125" style="70"/>
    <col min="10991" max="10991" width="14.42578125" style="70" customWidth="1"/>
    <col min="10992" max="10992" width="38" style="70" customWidth="1"/>
    <col min="10993" max="10993" width="31.42578125" style="70" customWidth="1"/>
    <col min="10994" max="10994" width="21.42578125" style="70" customWidth="1"/>
    <col min="10995" max="10995" width="19" style="70" customWidth="1"/>
    <col min="10996" max="10996" width="14" style="70" customWidth="1"/>
    <col min="10997" max="10997" width="19.140625" style="70" customWidth="1"/>
    <col min="10998" max="10998" width="15.85546875" style="70" customWidth="1"/>
    <col min="10999" max="11000" width="11.42578125" style="70"/>
    <col min="11001" max="11001" width="12.85546875" style="70" customWidth="1"/>
    <col min="11002" max="11002" width="11.42578125" style="70" customWidth="1"/>
    <col min="11003" max="11003" width="14.42578125" style="70" customWidth="1"/>
    <col min="11004" max="11246" width="11.42578125" style="70"/>
    <col min="11247" max="11247" width="14.42578125" style="70" customWidth="1"/>
    <col min="11248" max="11248" width="38" style="70" customWidth="1"/>
    <col min="11249" max="11249" width="31.42578125" style="70" customWidth="1"/>
    <col min="11250" max="11250" width="21.42578125" style="70" customWidth="1"/>
    <col min="11251" max="11251" width="19" style="70" customWidth="1"/>
    <col min="11252" max="11252" width="14" style="70" customWidth="1"/>
    <col min="11253" max="11253" width="19.140625" style="70" customWidth="1"/>
    <col min="11254" max="11254" width="15.85546875" style="70" customWidth="1"/>
    <col min="11255" max="11256" width="11.42578125" style="70"/>
    <col min="11257" max="11257" width="12.85546875" style="70" customWidth="1"/>
    <col min="11258" max="11258" width="11.42578125" style="70" customWidth="1"/>
    <col min="11259" max="11259" width="14.42578125" style="70" customWidth="1"/>
    <col min="11260" max="11502" width="11.42578125" style="70"/>
    <col min="11503" max="11503" width="14.42578125" style="70" customWidth="1"/>
    <col min="11504" max="11504" width="38" style="70" customWidth="1"/>
    <col min="11505" max="11505" width="31.42578125" style="70" customWidth="1"/>
    <col min="11506" max="11506" width="21.42578125" style="70" customWidth="1"/>
    <col min="11507" max="11507" width="19" style="70" customWidth="1"/>
    <col min="11508" max="11508" width="14" style="70" customWidth="1"/>
    <col min="11509" max="11509" width="19.140625" style="70" customWidth="1"/>
    <col min="11510" max="11510" width="15.85546875" style="70" customWidth="1"/>
    <col min="11511" max="11512" width="11.42578125" style="70"/>
    <col min="11513" max="11513" width="12.85546875" style="70" customWidth="1"/>
    <col min="11514" max="11514" width="11.42578125" style="70" customWidth="1"/>
    <col min="11515" max="11515" width="14.42578125" style="70" customWidth="1"/>
    <col min="11516" max="11758" width="11.42578125" style="70"/>
    <col min="11759" max="11759" width="14.42578125" style="70" customWidth="1"/>
    <col min="11760" max="11760" width="38" style="70" customWidth="1"/>
    <col min="11761" max="11761" width="31.42578125" style="70" customWidth="1"/>
    <col min="11762" max="11762" width="21.42578125" style="70" customWidth="1"/>
    <col min="11763" max="11763" width="19" style="70" customWidth="1"/>
    <col min="11764" max="11764" width="14" style="70" customWidth="1"/>
    <col min="11765" max="11765" width="19.140625" style="70" customWidth="1"/>
    <col min="11766" max="11766" width="15.85546875" style="70" customWidth="1"/>
    <col min="11767" max="11768" width="11.42578125" style="70"/>
    <col min="11769" max="11769" width="12.85546875" style="70" customWidth="1"/>
    <col min="11770" max="11770" width="11.42578125" style="70" customWidth="1"/>
    <col min="11771" max="11771" width="14.42578125" style="70" customWidth="1"/>
    <col min="11772" max="12014" width="11.42578125" style="70"/>
    <col min="12015" max="12015" width="14.42578125" style="70" customWidth="1"/>
    <col min="12016" max="12016" width="38" style="70" customWidth="1"/>
    <col min="12017" max="12017" width="31.42578125" style="70" customWidth="1"/>
    <col min="12018" max="12018" width="21.42578125" style="70" customWidth="1"/>
    <col min="12019" max="12019" width="19" style="70" customWidth="1"/>
    <col min="12020" max="12020" width="14" style="70" customWidth="1"/>
    <col min="12021" max="12021" width="19.140625" style="70" customWidth="1"/>
    <col min="12022" max="12022" width="15.85546875" style="70" customWidth="1"/>
    <col min="12023" max="12024" width="11.42578125" style="70"/>
    <col min="12025" max="12025" width="12.85546875" style="70" customWidth="1"/>
    <col min="12026" max="12026" width="11.42578125" style="70" customWidth="1"/>
    <col min="12027" max="12027" width="14.42578125" style="70" customWidth="1"/>
    <col min="12028" max="12270" width="11.42578125" style="70"/>
    <col min="12271" max="12271" width="14.42578125" style="70" customWidth="1"/>
    <col min="12272" max="12272" width="38" style="70" customWidth="1"/>
    <col min="12273" max="12273" width="31.42578125" style="70" customWidth="1"/>
    <col min="12274" max="12274" width="21.42578125" style="70" customWidth="1"/>
    <col min="12275" max="12275" width="19" style="70" customWidth="1"/>
    <col min="12276" max="12276" width="14" style="70" customWidth="1"/>
    <col min="12277" max="12277" width="19.140625" style="70" customWidth="1"/>
    <col min="12278" max="12278" width="15.85546875" style="70" customWidth="1"/>
    <col min="12279" max="12280" width="11.42578125" style="70"/>
    <col min="12281" max="12281" width="12.85546875" style="70" customWidth="1"/>
    <col min="12282" max="12282" width="11.42578125" style="70" customWidth="1"/>
    <col min="12283" max="12283" width="14.42578125" style="70" customWidth="1"/>
    <col min="12284" max="12526" width="11.42578125" style="70"/>
    <col min="12527" max="12527" width="14.42578125" style="70" customWidth="1"/>
    <col min="12528" max="12528" width="38" style="70" customWidth="1"/>
    <col min="12529" max="12529" width="31.42578125" style="70" customWidth="1"/>
    <col min="12530" max="12530" width="21.42578125" style="70" customWidth="1"/>
    <col min="12531" max="12531" width="19" style="70" customWidth="1"/>
    <col min="12532" max="12532" width="14" style="70" customWidth="1"/>
    <col min="12533" max="12533" width="19.140625" style="70" customWidth="1"/>
    <col min="12534" max="12534" width="15.85546875" style="70" customWidth="1"/>
    <col min="12535" max="12536" width="11.42578125" style="70"/>
    <col min="12537" max="12537" width="12.85546875" style="70" customWidth="1"/>
    <col min="12538" max="12538" width="11.42578125" style="70" customWidth="1"/>
    <col min="12539" max="12539" width="14.42578125" style="70" customWidth="1"/>
    <col min="12540" max="12782" width="11.42578125" style="70"/>
    <col min="12783" max="12783" width="14.42578125" style="70" customWidth="1"/>
    <col min="12784" max="12784" width="38" style="70" customWidth="1"/>
    <col min="12785" max="12785" width="31.42578125" style="70" customWidth="1"/>
    <col min="12786" max="12786" width="21.42578125" style="70" customWidth="1"/>
    <col min="12787" max="12787" width="19" style="70" customWidth="1"/>
    <col min="12788" max="12788" width="14" style="70" customWidth="1"/>
    <col min="12789" max="12789" width="19.140625" style="70" customWidth="1"/>
    <col min="12790" max="12790" width="15.85546875" style="70" customWidth="1"/>
    <col min="12791" max="12792" width="11.42578125" style="70"/>
    <col min="12793" max="12793" width="12.85546875" style="70" customWidth="1"/>
    <col min="12794" max="12794" width="11.42578125" style="70" customWidth="1"/>
    <col min="12795" max="12795" width="14.42578125" style="70" customWidth="1"/>
    <col min="12796" max="13038" width="11.42578125" style="70"/>
    <col min="13039" max="13039" width="14.42578125" style="70" customWidth="1"/>
    <col min="13040" max="13040" width="38" style="70" customWidth="1"/>
    <col min="13041" max="13041" width="31.42578125" style="70" customWidth="1"/>
    <col min="13042" max="13042" width="21.42578125" style="70" customWidth="1"/>
    <col min="13043" max="13043" width="19" style="70" customWidth="1"/>
    <col min="13044" max="13044" width="14" style="70" customWidth="1"/>
    <col min="13045" max="13045" width="19.140625" style="70" customWidth="1"/>
    <col min="13046" max="13046" width="15.85546875" style="70" customWidth="1"/>
    <col min="13047" max="13048" width="11.42578125" style="70"/>
    <col min="13049" max="13049" width="12.85546875" style="70" customWidth="1"/>
    <col min="13050" max="13050" width="11.42578125" style="70" customWidth="1"/>
    <col min="13051" max="13051" width="14.42578125" style="70" customWidth="1"/>
    <col min="13052" max="13294" width="11.42578125" style="70"/>
    <col min="13295" max="13295" width="14.42578125" style="70" customWidth="1"/>
    <col min="13296" max="13296" width="38" style="70" customWidth="1"/>
    <col min="13297" max="13297" width="31.42578125" style="70" customWidth="1"/>
    <col min="13298" max="13298" width="21.42578125" style="70" customWidth="1"/>
    <col min="13299" max="13299" width="19" style="70" customWidth="1"/>
    <col min="13300" max="13300" width="14" style="70" customWidth="1"/>
    <col min="13301" max="13301" width="19.140625" style="70" customWidth="1"/>
    <col min="13302" max="13302" width="15.85546875" style="70" customWidth="1"/>
    <col min="13303" max="13304" width="11.42578125" style="70"/>
    <col min="13305" max="13305" width="12.85546875" style="70" customWidth="1"/>
    <col min="13306" max="13306" width="11.42578125" style="70" customWidth="1"/>
    <col min="13307" max="13307" width="14.42578125" style="70" customWidth="1"/>
    <col min="13308" max="13550" width="11.42578125" style="70"/>
    <col min="13551" max="13551" width="14.42578125" style="70" customWidth="1"/>
    <col min="13552" max="13552" width="38" style="70" customWidth="1"/>
    <col min="13553" max="13553" width="31.42578125" style="70" customWidth="1"/>
    <col min="13554" max="13554" width="21.42578125" style="70" customWidth="1"/>
    <col min="13555" max="13555" width="19" style="70" customWidth="1"/>
    <col min="13556" max="13556" width="14" style="70" customWidth="1"/>
    <col min="13557" max="13557" width="19.140625" style="70" customWidth="1"/>
    <col min="13558" max="13558" width="15.85546875" style="70" customWidth="1"/>
    <col min="13559" max="13560" width="11.42578125" style="70"/>
    <col min="13561" max="13561" width="12.85546875" style="70" customWidth="1"/>
    <col min="13562" max="13562" width="11.42578125" style="70" customWidth="1"/>
    <col min="13563" max="13563" width="14.42578125" style="70" customWidth="1"/>
    <col min="13564" max="13806" width="11.42578125" style="70"/>
    <col min="13807" max="13807" width="14.42578125" style="70" customWidth="1"/>
    <col min="13808" max="13808" width="38" style="70" customWidth="1"/>
    <col min="13809" max="13809" width="31.42578125" style="70" customWidth="1"/>
    <col min="13810" max="13810" width="21.42578125" style="70" customWidth="1"/>
    <col min="13811" max="13811" width="19" style="70" customWidth="1"/>
    <col min="13812" max="13812" width="14" style="70" customWidth="1"/>
    <col min="13813" max="13813" width="19.140625" style="70" customWidth="1"/>
    <col min="13814" max="13814" width="15.85546875" style="70" customWidth="1"/>
    <col min="13815" max="13816" width="11.42578125" style="70"/>
    <col min="13817" max="13817" width="12.85546875" style="70" customWidth="1"/>
    <col min="13818" max="13818" width="11.42578125" style="70" customWidth="1"/>
    <col min="13819" max="13819" width="14.42578125" style="70" customWidth="1"/>
    <col min="13820" max="14062" width="11.42578125" style="70"/>
    <col min="14063" max="14063" width="14.42578125" style="70" customWidth="1"/>
    <col min="14064" max="14064" width="38" style="70" customWidth="1"/>
    <col min="14065" max="14065" width="31.42578125" style="70" customWidth="1"/>
    <col min="14066" max="14066" width="21.42578125" style="70" customWidth="1"/>
    <col min="14067" max="14067" width="19" style="70" customWidth="1"/>
    <col min="14068" max="14068" width="14" style="70" customWidth="1"/>
    <col min="14069" max="14069" width="19.140625" style="70" customWidth="1"/>
    <col min="14070" max="14070" width="15.85546875" style="70" customWidth="1"/>
    <col min="14071" max="14072" width="11.42578125" style="70"/>
    <col min="14073" max="14073" width="12.85546875" style="70" customWidth="1"/>
    <col min="14074" max="14074" width="11.42578125" style="70" customWidth="1"/>
    <col min="14075" max="14075" width="14.42578125" style="70" customWidth="1"/>
    <col min="14076" max="14318" width="11.42578125" style="70"/>
    <col min="14319" max="14319" width="14.42578125" style="70" customWidth="1"/>
    <col min="14320" max="14320" width="38" style="70" customWidth="1"/>
    <col min="14321" max="14321" width="31.42578125" style="70" customWidth="1"/>
    <col min="14322" max="14322" width="21.42578125" style="70" customWidth="1"/>
    <col min="14323" max="14323" width="19" style="70" customWidth="1"/>
    <col min="14324" max="14324" width="14" style="70" customWidth="1"/>
    <col min="14325" max="14325" width="19.140625" style="70" customWidth="1"/>
    <col min="14326" max="14326" width="15.85546875" style="70" customWidth="1"/>
    <col min="14327" max="14328" width="11.42578125" style="70"/>
    <col min="14329" max="14329" width="12.85546875" style="70" customWidth="1"/>
    <col min="14330" max="14330" width="11.42578125" style="70" customWidth="1"/>
    <col min="14331" max="14331" width="14.42578125" style="70" customWidth="1"/>
    <col min="14332" max="14574" width="11.42578125" style="70"/>
    <col min="14575" max="14575" width="14.42578125" style="70" customWidth="1"/>
    <col min="14576" max="14576" width="38" style="70" customWidth="1"/>
    <col min="14577" max="14577" width="31.42578125" style="70" customWidth="1"/>
    <col min="14578" max="14578" width="21.42578125" style="70" customWidth="1"/>
    <col min="14579" max="14579" width="19" style="70" customWidth="1"/>
    <col min="14580" max="14580" width="14" style="70" customWidth="1"/>
    <col min="14581" max="14581" width="19.140625" style="70" customWidth="1"/>
    <col min="14582" max="14582" width="15.85546875" style="70" customWidth="1"/>
    <col min="14583" max="14584" width="11.42578125" style="70"/>
    <col min="14585" max="14585" width="12.85546875" style="70" customWidth="1"/>
    <col min="14586" max="14586" width="11.42578125" style="70" customWidth="1"/>
    <col min="14587" max="14587" width="14.42578125" style="70" customWidth="1"/>
    <col min="14588" max="14830" width="11.42578125" style="70"/>
    <col min="14831" max="14831" width="14.42578125" style="70" customWidth="1"/>
    <col min="14832" max="14832" width="38" style="70" customWidth="1"/>
    <col min="14833" max="14833" width="31.42578125" style="70" customWidth="1"/>
    <col min="14834" max="14834" width="21.42578125" style="70" customWidth="1"/>
    <col min="14835" max="14835" width="19" style="70" customWidth="1"/>
    <col min="14836" max="14836" width="14" style="70" customWidth="1"/>
    <col min="14837" max="14837" width="19.140625" style="70" customWidth="1"/>
    <col min="14838" max="14838" width="15.85546875" style="70" customWidth="1"/>
    <col min="14839" max="14840" width="11.42578125" style="70"/>
    <col min="14841" max="14841" width="12.85546875" style="70" customWidth="1"/>
    <col min="14842" max="14842" width="11.42578125" style="70" customWidth="1"/>
    <col min="14843" max="14843" width="14.42578125" style="70" customWidth="1"/>
    <col min="14844" max="15086" width="11.42578125" style="70"/>
    <col min="15087" max="15087" width="14.42578125" style="70" customWidth="1"/>
    <col min="15088" max="15088" width="38" style="70" customWidth="1"/>
    <col min="15089" max="15089" width="31.42578125" style="70" customWidth="1"/>
    <col min="15090" max="15090" width="21.42578125" style="70" customWidth="1"/>
    <col min="15091" max="15091" width="19" style="70" customWidth="1"/>
    <col min="15092" max="15092" width="14" style="70" customWidth="1"/>
    <col min="15093" max="15093" width="19.140625" style="70" customWidth="1"/>
    <col min="15094" max="15094" width="15.85546875" style="70" customWidth="1"/>
    <col min="15095" max="15096" width="11.42578125" style="70"/>
    <col min="15097" max="15097" width="12.85546875" style="70" customWidth="1"/>
    <col min="15098" max="15098" width="11.42578125" style="70" customWidth="1"/>
    <col min="15099" max="15099" width="14.42578125" style="70" customWidth="1"/>
    <col min="15100" max="15342" width="11.42578125" style="70"/>
    <col min="15343" max="15343" width="14.42578125" style="70" customWidth="1"/>
    <col min="15344" max="15344" width="38" style="70" customWidth="1"/>
    <col min="15345" max="15345" width="31.42578125" style="70" customWidth="1"/>
    <col min="15346" max="15346" width="21.42578125" style="70" customWidth="1"/>
    <col min="15347" max="15347" width="19" style="70" customWidth="1"/>
    <col min="15348" max="15348" width="14" style="70" customWidth="1"/>
    <col min="15349" max="15349" width="19.140625" style="70" customWidth="1"/>
    <col min="15350" max="15350" width="15.85546875" style="70" customWidth="1"/>
    <col min="15351" max="15352" width="11.42578125" style="70"/>
    <col min="15353" max="15353" width="12.85546875" style="70" customWidth="1"/>
    <col min="15354" max="15354" width="11.42578125" style="70" customWidth="1"/>
    <col min="15355" max="15355" width="14.42578125" style="70" customWidth="1"/>
    <col min="15356" max="15598" width="11.42578125" style="70"/>
    <col min="15599" max="15599" width="14.42578125" style="70" customWidth="1"/>
    <col min="15600" max="15600" width="38" style="70" customWidth="1"/>
    <col min="15601" max="15601" width="31.42578125" style="70" customWidth="1"/>
    <col min="15602" max="15602" width="21.42578125" style="70" customWidth="1"/>
    <col min="15603" max="15603" width="19" style="70" customWidth="1"/>
    <col min="15604" max="15604" width="14" style="70" customWidth="1"/>
    <col min="15605" max="15605" width="19.140625" style="70" customWidth="1"/>
    <col min="15606" max="15606" width="15.85546875" style="70" customWidth="1"/>
    <col min="15607" max="15608" width="11.42578125" style="70"/>
    <col min="15609" max="15609" width="12.85546875" style="70" customWidth="1"/>
    <col min="15610" max="15610" width="11.42578125" style="70" customWidth="1"/>
    <col min="15611" max="15611" width="14.42578125" style="70" customWidth="1"/>
    <col min="15612" max="15854" width="11.42578125" style="70"/>
    <col min="15855" max="15855" width="14.42578125" style="70" customWidth="1"/>
    <col min="15856" max="15856" width="38" style="70" customWidth="1"/>
    <col min="15857" max="15857" width="31.42578125" style="70" customWidth="1"/>
    <col min="15858" max="15858" width="21.42578125" style="70" customWidth="1"/>
    <col min="15859" max="15859" width="19" style="70" customWidth="1"/>
    <col min="15860" max="15860" width="14" style="70" customWidth="1"/>
    <col min="15861" max="15861" width="19.140625" style="70" customWidth="1"/>
    <col min="15862" max="15862" width="15.85546875" style="70" customWidth="1"/>
    <col min="15863" max="15864" width="11.42578125" style="70"/>
    <col min="15865" max="15865" width="12.85546875" style="70" customWidth="1"/>
    <col min="15866" max="15866" width="11.42578125" style="70" customWidth="1"/>
    <col min="15867" max="15867" width="14.42578125" style="70" customWidth="1"/>
    <col min="15868" max="16110" width="11.42578125" style="70"/>
    <col min="16111" max="16111" width="14.42578125" style="70" customWidth="1"/>
    <col min="16112" max="16112" width="38" style="70" customWidth="1"/>
    <col min="16113" max="16113" width="31.42578125" style="70" customWidth="1"/>
    <col min="16114" max="16114" width="21.42578125" style="70" customWidth="1"/>
    <col min="16115" max="16115" width="19" style="70" customWidth="1"/>
    <col min="16116" max="16116" width="14" style="70" customWidth="1"/>
    <col min="16117" max="16117" width="19.140625" style="70" customWidth="1"/>
    <col min="16118" max="16118" width="15.85546875" style="70" customWidth="1"/>
    <col min="16119" max="16120" width="11.42578125" style="70"/>
    <col min="16121" max="16121" width="12.85546875" style="70" customWidth="1"/>
    <col min="16122" max="16122" width="11.42578125" style="70" customWidth="1"/>
    <col min="16123" max="16123" width="14.42578125" style="70" customWidth="1"/>
    <col min="16124" max="16384" width="11.42578125" style="70"/>
  </cols>
  <sheetData>
    <row r="1" spans="1:14" ht="76.5" customHeight="1" x14ac:dyDescent="0.25">
      <c r="A1" s="195" t="s">
        <v>156</v>
      </c>
      <c r="B1" s="195"/>
      <c r="C1" s="195"/>
      <c r="D1" s="195"/>
      <c r="E1" s="195"/>
      <c r="F1" s="195"/>
      <c r="G1" s="195"/>
      <c r="H1" s="195"/>
      <c r="I1" s="195"/>
      <c r="J1" s="195"/>
    </row>
    <row r="2" spans="1:14" ht="21.95" customHeight="1" x14ac:dyDescent="0.25">
      <c r="A2" s="181" t="s">
        <v>130</v>
      </c>
      <c r="B2" s="181"/>
      <c r="C2" s="181"/>
      <c r="D2" s="181"/>
      <c r="E2" s="181"/>
      <c r="F2" s="181"/>
      <c r="G2" s="181"/>
      <c r="H2" s="181"/>
      <c r="I2" s="181"/>
      <c r="J2" s="181"/>
    </row>
    <row r="3" spans="1:14" ht="67.5" customHeight="1" x14ac:dyDescent="0.25">
      <c r="A3" s="105" t="s">
        <v>139</v>
      </c>
      <c r="B3" s="106" t="s">
        <v>160</v>
      </c>
      <c r="C3" s="106" t="s">
        <v>159</v>
      </c>
      <c r="D3" s="106" t="s">
        <v>161</v>
      </c>
      <c r="E3" s="106" t="s">
        <v>142</v>
      </c>
      <c r="F3" s="106" t="s">
        <v>162</v>
      </c>
      <c r="G3" s="105" t="s">
        <v>140</v>
      </c>
      <c r="H3" s="105" t="s">
        <v>157</v>
      </c>
      <c r="I3" s="88" t="s">
        <v>158</v>
      </c>
      <c r="J3" s="88" t="s">
        <v>141</v>
      </c>
    </row>
    <row r="4" spans="1:14" ht="96" customHeight="1" x14ac:dyDescent="0.25">
      <c r="A4" s="72" t="s">
        <v>195</v>
      </c>
      <c r="B4" s="108">
        <v>100</v>
      </c>
      <c r="C4" s="108" t="s">
        <v>196</v>
      </c>
      <c r="D4" s="108" t="s">
        <v>197</v>
      </c>
      <c r="E4" s="108" t="s">
        <v>143</v>
      </c>
      <c r="F4" s="108" t="s">
        <v>198</v>
      </c>
      <c r="G4" s="107">
        <v>42962</v>
      </c>
      <c r="H4" s="142">
        <v>1</v>
      </c>
      <c r="I4" s="72" t="s">
        <v>344</v>
      </c>
      <c r="J4" s="72" t="s">
        <v>337</v>
      </c>
      <c r="K4" s="58"/>
      <c r="L4" s="58"/>
      <c r="M4" s="58"/>
    </row>
    <row r="5" spans="1:14" s="95" customFormat="1" ht="177" customHeight="1" x14ac:dyDescent="0.25">
      <c r="A5" s="89" t="s">
        <v>199</v>
      </c>
      <c r="B5" s="234">
        <v>100</v>
      </c>
      <c r="C5" s="234" t="s">
        <v>200</v>
      </c>
      <c r="D5" s="234" t="s">
        <v>201</v>
      </c>
      <c r="E5" s="234" t="s">
        <v>143</v>
      </c>
      <c r="F5" s="234" t="s">
        <v>150</v>
      </c>
      <c r="G5" s="225">
        <v>43008</v>
      </c>
      <c r="H5" s="142">
        <v>0.2</v>
      </c>
      <c r="I5" s="89" t="s">
        <v>399</v>
      </c>
      <c r="J5" s="89" t="s">
        <v>419</v>
      </c>
      <c r="K5" s="119"/>
      <c r="L5" s="93"/>
      <c r="M5" s="93"/>
      <c r="N5" s="94"/>
    </row>
    <row r="6" spans="1:14" ht="105" customHeight="1" x14ac:dyDescent="0.25">
      <c r="A6" s="72" t="s">
        <v>202</v>
      </c>
      <c r="B6" s="108">
        <v>100</v>
      </c>
      <c r="C6" s="108" t="s">
        <v>203</v>
      </c>
      <c r="D6" s="108" t="s">
        <v>204</v>
      </c>
      <c r="E6" s="108" t="s">
        <v>143</v>
      </c>
      <c r="F6" s="108" t="s">
        <v>205</v>
      </c>
      <c r="G6" s="107">
        <v>43100</v>
      </c>
      <c r="H6" s="143">
        <v>0</v>
      </c>
      <c r="I6" s="72" t="s">
        <v>345</v>
      </c>
      <c r="J6" s="196" t="s">
        <v>354</v>
      </c>
      <c r="K6" s="71"/>
      <c r="L6" s="71"/>
      <c r="M6" s="71"/>
    </row>
    <row r="7" spans="1:14" ht="125.25" customHeight="1" x14ac:dyDescent="0.25">
      <c r="A7" s="72" t="s">
        <v>206</v>
      </c>
      <c r="B7" s="108">
        <v>100</v>
      </c>
      <c r="C7" s="108" t="s">
        <v>207</v>
      </c>
      <c r="D7" s="108" t="s">
        <v>208</v>
      </c>
      <c r="E7" s="108" t="s">
        <v>143</v>
      </c>
      <c r="F7" s="108" t="s">
        <v>209</v>
      </c>
      <c r="G7" s="107">
        <v>43100</v>
      </c>
      <c r="H7" s="143">
        <v>0</v>
      </c>
      <c r="I7" s="72" t="s">
        <v>345</v>
      </c>
      <c r="J7" s="197"/>
    </row>
    <row r="8" spans="1:14" x14ac:dyDescent="0.25">
      <c r="A8" s="85"/>
      <c r="B8" s="80"/>
      <c r="C8" s="80"/>
      <c r="D8" s="80"/>
      <c r="H8" s="144">
        <f>AVERAGE(H4:H7)</f>
        <v>0.3</v>
      </c>
    </row>
    <row r="9" spans="1:14" ht="54" customHeight="1" x14ac:dyDescent="0.25">
      <c r="A9" s="85"/>
      <c r="B9" s="80"/>
      <c r="C9" s="80"/>
      <c r="D9" s="80"/>
    </row>
    <row r="10" spans="1:14" ht="54" customHeight="1" x14ac:dyDescent="0.25">
      <c r="A10" s="85"/>
      <c r="B10" s="80"/>
      <c r="C10" s="80"/>
      <c r="D10" s="80"/>
    </row>
    <row r="11" spans="1:14" ht="54" customHeight="1" x14ac:dyDescent="0.25">
      <c r="A11" s="85"/>
      <c r="B11" s="80"/>
      <c r="C11" s="80"/>
      <c r="D11" s="80"/>
    </row>
    <row r="12" spans="1:14" ht="54" customHeight="1" x14ac:dyDescent="0.25">
      <c r="A12" s="85"/>
      <c r="B12" s="80"/>
      <c r="C12" s="80"/>
      <c r="D12" s="80"/>
    </row>
    <row r="13" spans="1:14" ht="54" customHeight="1" x14ac:dyDescent="0.25">
      <c r="A13" s="85"/>
      <c r="B13" s="80"/>
      <c r="C13" s="80"/>
      <c r="D13" s="80"/>
    </row>
    <row r="14" spans="1:14" ht="54" customHeight="1" x14ac:dyDescent="0.25">
      <c r="A14" s="85"/>
      <c r="B14" s="80"/>
      <c r="C14" s="80"/>
      <c r="D14" s="80"/>
    </row>
    <row r="15" spans="1:14" ht="23.25" customHeight="1" x14ac:dyDescent="0.25">
      <c r="A15" s="85"/>
      <c r="B15" s="80"/>
      <c r="C15" s="80"/>
      <c r="D15" s="80"/>
    </row>
    <row r="16" spans="1:14" ht="23.25" customHeight="1" x14ac:dyDescent="0.25">
      <c r="A16" s="85"/>
      <c r="B16" s="80"/>
      <c r="C16" s="80"/>
      <c r="D16" s="80"/>
    </row>
    <row r="17" spans="1:14" ht="23.25" customHeight="1" x14ac:dyDescent="0.25">
      <c r="A17" s="85"/>
      <c r="B17" s="80"/>
      <c r="C17" s="80"/>
      <c r="D17" s="80"/>
    </row>
    <row r="18" spans="1:14" x14ac:dyDescent="0.25">
      <c r="A18" s="85"/>
      <c r="B18" s="80"/>
      <c r="C18" s="80"/>
      <c r="D18" s="80"/>
    </row>
    <row r="19" spans="1:14" s="126" customFormat="1" x14ac:dyDescent="0.25">
      <c r="A19" s="85"/>
      <c r="B19" s="80"/>
      <c r="C19" s="80"/>
      <c r="D19" s="80"/>
      <c r="E19" s="84"/>
      <c r="F19" s="84"/>
      <c r="G19" s="123"/>
      <c r="H19" s="70"/>
      <c r="I19" s="123"/>
      <c r="J19" s="83"/>
      <c r="K19" s="124"/>
      <c r="L19" s="124"/>
      <c r="M19" s="124"/>
      <c r="N19" s="125"/>
    </row>
    <row r="20" spans="1:14" ht="14.1" customHeight="1" x14ac:dyDescent="0.25">
      <c r="A20" s="85"/>
      <c r="B20" s="80"/>
      <c r="C20" s="80"/>
      <c r="D20" s="80"/>
    </row>
    <row r="21" spans="1:14" x14ac:dyDescent="0.25">
      <c r="A21" s="85"/>
      <c r="B21" s="80"/>
      <c r="C21" s="80"/>
      <c r="D21" s="80"/>
    </row>
    <row r="22" spans="1:14" x14ac:dyDescent="0.25">
      <c r="A22" s="85"/>
      <c r="B22" s="80"/>
      <c r="C22" s="80"/>
      <c r="D22" s="80"/>
    </row>
    <row r="23" spans="1:14" x14ac:dyDescent="0.25">
      <c r="A23" s="85"/>
      <c r="B23" s="80"/>
      <c r="C23" s="80"/>
      <c r="D23" s="80"/>
    </row>
    <row r="24" spans="1:14" x14ac:dyDescent="0.25">
      <c r="A24" s="85"/>
      <c r="B24" s="80"/>
      <c r="C24" s="80"/>
      <c r="D24" s="80"/>
    </row>
    <row r="25" spans="1:14" x14ac:dyDescent="0.25">
      <c r="A25" s="85"/>
      <c r="B25" s="80"/>
      <c r="C25" s="80"/>
      <c r="D25" s="80"/>
    </row>
    <row r="26" spans="1:14" x14ac:dyDescent="0.25">
      <c r="A26" s="85"/>
      <c r="B26" s="80"/>
      <c r="C26" s="80"/>
      <c r="D26" s="80"/>
    </row>
    <row r="27" spans="1:14" x14ac:dyDescent="0.25">
      <c r="A27" s="85"/>
      <c r="B27" s="80"/>
      <c r="C27" s="80"/>
      <c r="D27" s="80"/>
    </row>
  </sheetData>
  <sheetProtection formatCells="0" formatColumns="0" formatRows="0" insertColumns="0" insertRows="0" insertHyperlinks="0" deleteColumns="0" deleteRows="0" sort="0" autoFilter="0" pivotTables="0"/>
  <mergeCells count="3">
    <mergeCell ref="A1:J1"/>
    <mergeCell ref="A2:J2"/>
    <mergeCell ref="J6:J7"/>
  </mergeCells>
  <printOptions horizontalCentered="1"/>
  <pageMargins left="0.19685039370078741" right="0.19685039370078741" top="0.39370078740157483" bottom="0.51181102362204722" header="0.31496062992125984" footer="0.31496062992125984"/>
  <pageSetup paperSize="5" scale="80" orientation="landscape"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view="pageBreakPreview" zoomScale="90" zoomScaleNormal="100" zoomScaleSheetLayoutView="90" workbookViewId="0">
      <pane ySplit="3" topLeftCell="A4" activePane="bottomLeft" state="frozen"/>
      <selection pane="bottomLeft" sqref="A1:K1"/>
    </sheetView>
  </sheetViews>
  <sheetFormatPr baseColWidth="10" defaultColWidth="11.42578125" defaultRowHeight="12.75" x14ac:dyDescent="0.25"/>
  <cols>
    <col min="1" max="1" width="17.5703125" style="111" customWidth="1"/>
    <col min="2" max="2" width="21.140625" style="111" customWidth="1"/>
    <col min="3" max="3" width="9.5703125" style="84" customWidth="1"/>
    <col min="4" max="4" width="14" style="84" customWidth="1"/>
    <col min="5" max="5" width="15.140625" style="84" customWidth="1"/>
    <col min="6" max="6" width="15.85546875" style="84" customWidth="1"/>
    <col min="7" max="7" width="16.28515625" style="84" hidden="1" customWidth="1"/>
    <col min="8" max="8" width="17.7109375" style="123" customWidth="1"/>
    <col min="9" max="9" width="15.140625" style="123" customWidth="1"/>
    <col min="10" max="10" width="57.42578125" style="111" customWidth="1"/>
    <col min="11" max="11" width="32.28515625" style="128" customWidth="1"/>
    <col min="12" max="12" width="21" style="110" hidden="1" customWidth="1"/>
    <col min="13" max="13" width="13.42578125" style="109" hidden="1" customWidth="1"/>
    <col min="14" max="14" width="12.42578125" style="110" hidden="1" customWidth="1"/>
    <col min="15" max="15" width="0" style="110" hidden="1" customWidth="1"/>
    <col min="16" max="18" width="0" style="111" hidden="1" customWidth="1"/>
    <col min="19" max="239" width="11.42578125" style="111"/>
    <col min="240" max="240" width="14.42578125" style="111" customWidth="1"/>
    <col min="241" max="241" width="38" style="111" customWidth="1"/>
    <col min="242" max="242" width="31.42578125" style="111" customWidth="1"/>
    <col min="243" max="243" width="21.42578125" style="111" customWidth="1"/>
    <col min="244" max="244" width="19" style="111" customWidth="1"/>
    <col min="245" max="245" width="14" style="111" customWidth="1"/>
    <col min="246" max="246" width="19.140625" style="111" customWidth="1"/>
    <col min="247" max="247" width="15.85546875" style="111" customWidth="1"/>
    <col min="248" max="249" width="11.42578125" style="111"/>
    <col min="250" max="250" width="12.85546875" style="111" customWidth="1"/>
    <col min="251" max="251" width="11.42578125" style="111" customWidth="1"/>
    <col min="252" max="252" width="14.42578125" style="111" customWidth="1"/>
    <col min="253" max="495" width="11.42578125" style="111"/>
    <col min="496" max="496" width="14.42578125" style="111" customWidth="1"/>
    <col min="497" max="497" width="38" style="111" customWidth="1"/>
    <col min="498" max="498" width="31.42578125" style="111" customWidth="1"/>
    <col min="499" max="499" width="21.42578125" style="111" customWidth="1"/>
    <col min="500" max="500" width="19" style="111" customWidth="1"/>
    <col min="501" max="501" width="14" style="111" customWidth="1"/>
    <col min="502" max="502" width="19.140625" style="111" customWidth="1"/>
    <col min="503" max="503" width="15.85546875" style="111" customWidth="1"/>
    <col min="504" max="505" width="11.42578125" style="111"/>
    <col min="506" max="506" width="12.85546875" style="111" customWidth="1"/>
    <col min="507" max="507" width="11.42578125" style="111" customWidth="1"/>
    <col min="508" max="508" width="14.42578125" style="111" customWidth="1"/>
    <col min="509" max="751" width="11.42578125" style="111"/>
    <col min="752" max="752" width="14.42578125" style="111" customWidth="1"/>
    <col min="753" max="753" width="38" style="111" customWidth="1"/>
    <col min="754" max="754" width="31.42578125" style="111" customWidth="1"/>
    <col min="755" max="755" width="21.42578125" style="111" customWidth="1"/>
    <col min="756" max="756" width="19" style="111" customWidth="1"/>
    <col min="757" max="757" width="14" style="111" customWidth="1"/>
    <col min="758" max="758" width="19.140625" style="111" customWidth="1"/>
    <col min="759" max="759" width="15.85546875" style="111" customWidth="1"/>
    <col min="760" max="761" width="11.42578125" style="111"/>
    <col min="762" max="762" width="12.85546875" style="111" customWidth="1"/>
    <col min="763" max="763" width="11.42578125" style="111" customWidth="1"/>
    <col min="764" max="764" width="14.42578125" style="111" customWidth="1"/>
    <col min="765" max="1007" width="11.42578125" style="111"/>
    <col min="1008" max="1008" width="14.42578125" style="111" customWidth="1"/>
    <col min="1009" max="1009" width="38" style="111" customWidth="1"/>
    <col min="1010" max="1010" width="31.42578125" style="111" customWidth="1"/>
    <col min="1011" max="1011" width="21.42578125" style="111" customWidth="1"/>
    <col min="1012" max="1012" width="19" style="111" customWidth="1"/>
    <col min="1013" max="1013" width="14" style="111" customWidth="1"/>
    <col min="1014" max="1014" width="19.140625" style="111" customWidth="1"/>
    <col min="1015" max="1015" width="15.85546875" style="111" customWidth="1"/>
    <col min="1016" max="1017" width="11.42578125" style="111"/>
    <col min="1018" max="1018" width="12.85546875" style="111" customWidth="1"/>
    <col min="1019" max="1019" width="11.42578125" style="111" customWidth="1"/>
    <col min="1020" max="1020" width="14.42578125" style="111" customWidth="1"/>
    <col min="1021" max="1263" width="11.42578125" style="111"/>
    <col min="1264" max="1264" width="14.42578125" style="111" customWidth="1"/>
    <col min="1265" max="1265" width="38" style="111" customWidth="1"/>
    <col min="1266" max="1266" width="31.42578125" style="111" customWidth="1"/>
    <col min="1267" max="1267" width="21.42578125" style="111" customWidth="1"/>
    <col min="1268" max="1268" width="19" style="111" customWidth="1"/>
    <col min="1269" max="1269" width="14" style="111" customWidth="1"/>
    <col min="1270" max="1270" width="19.140625" style="111" customWidth="1"/>
    <col min="1271" max="1271" width="15.85546875" style="111" customWidth="1"/>
    <col min="1272" max="1273" width="11.42578125" style="111"/>
    <col min="1274" max="1274" width="12.85546875" style="111" customWidth="1"/>
    <col min="1275" max="1275" width="11.42578125" style="111" customWidth="1"/>
    <col min="1276" max="1276" width="14.42578125" style="111" customWidth="1"/>
    <col min="1277" max="1519" width="11.42578125" style="111"/>
    <col min="1520" max="1520" width="14.42578125" style="111" customWidth="1"/>
    <col min="1521" max="1521" width="38" style="111" customWidth="1"/>
    <col min="1522" max="1522" width="31.42578125" style="111" customWidth="1"/>
    <col min="1523" max="1523" width="21.42578125" style="111" customWidth="1"/>
    <col min="1524" max="1524" width="19" style="111" customWidth="1"/>
    <col min="1525" max="1525" width="14" style="111" customWidth="1"/>
    <col min="1526" max="1526" width="19.140625" style="111" customWidth="1"/>
    <col min="1527" max="1527" width="15.85546875" style="111" customWidth="1"/>
    <col min="1528" max="1529" width="11.42578125" style="111"/>
    <col min="1530" max="1530" width="12.85546875" style="111" customWidth="1"/>
    <col min="1531" max="1531" width="11.42578125" style="111" customWidth="1"/>
    <col min="1532" max="1532" width="14.42578125" style="111" customWidth="1"/>
    <col min="1533" max="1775" width="11.42578125" style="111"/>
    <col min="1776" max="1776" width="14.42578125" style="111" customWidth="1"/>
    <col min="1777" max="1777" width="38" style="111" customWidth="1"/>
    <col min="1778" max="1778" width="31.42578125" style="111" customWidth="1"/>
    <col min="1779" max="1779" width="21.42578125" style="111" customWidth="1"/>
    <col min="1780" max="1780" width="19" style="111" customWidth="1"/>
    <col min="1781" max="1781" width="14" style="111" customWidth="1"/>
    <col min="1782" max="1782" width="19.140625" style="111" customWidth="1"/>
    <col min="1783" max="1783" width="15.85546875" style="111" customWidth="1"/>
    <col min="1784" max="1785" width="11.42578125" style="111"/>
    <col min="1786" max="1786" width="12.85546875" style="111" customWidth="1"/>
    <col min="1787" max="1787" width="11.42578125" style="111" customWidth="1"/>
    <col min="1788" max="1788" width="14.42578125" style="111" customWidth="1"/>
    <col min="1789" max="2031" width="11.42578125" style="111"/>
    <col min="2032" max="2032" width="14.42578125" style="111" customWidth="1"/>
    <col min="2033" max="2033" width="38" style="111" customWidth="1"/>
    <col min="2034" max="2034" width="31.42578125" style="111" customWidth="1"/>
    <col min="2035" max="2035" width="21.42578125" style="111" customWidth="1"/>
    <col min="2036" max="2036" width="19" style="111" customWidth="1"/>
    <col min="2037" max="2037" width="14" style="111" customWidth="1"/>
    <col min="2038" max="2038" width="19.140625" style="111" customWidth="1"/>
    <col min="2039" max="2039" width="15.85546875" style="111" customWidth="1"/>
    <col min="2040" max="2041" width="11.42578125" style="111"/>
    <col min="2042" max="2042" width="12.85546875" style="111" customWidth="1"/>
    <col min="2043" max="2043" width="11.42578125" style="111" customWidth="1"/>
    <col min="2044" max="2044" width="14.42578125" style="111" customWidth="1"/>
    <col min="2045" max="2287" width="11.42578125" style="111"/>
    <col min="2288" max="2288" width="14.42578125" style="111" customWidth="1"/>
    <col min="2289" max="2289" width="38" style="111" customWidth="1"/>
    <col min="2290" max="2290" width="31.42578125" style="111" customWidth="1"/>
    <col min="2291" max="2291" width="21.42578125" style="111" customWidth="1"/>
    <col min="2292" max="2292" width="19" style="111" customWidth="1"/>
    <col min="2293" max="2293" width="14" style="111" customWidth="1"/>
    <col min="2294" max="2294" width="19.140625" style="111" customWidth="1"/>
    <col min="2295" max="2295" width="15.85546875" style="111" customWidth="1"/>
    <col min="2296" max="2297" width="11.42578125" style="111"/>
    <col min="2298" max="2298" width="12.85546875" style="111" customWidth="1"/>
    <col min="2299" max="2299" width="11.42578125" style="111" customWidth="1"/>
    <col min="2300" max="2300" width="14.42578125" style="111" customWidth="1"/>
    <col min="2301" max="2543" width="11.42578125" style="111"/>
    <col min="2544" max="2544" width="14.42578125" style="111" customWidth="1"/>
    <col min="2545" max="2545" width="38" style="111" customWidth="1"/>
    <col min="2546" max="2546" width="31.42578125" style="111" customWidth="1"/>
    <col min="2547" max="2547" width="21.42578125" style="111" customWidth="1"/>
    <col min="2548" max="2548" width="19" style="111" customWidth="1"/>
    <col min="2549" max="2549" width="14" style="111" customWidth="1"/>
    <col min="2550" max="2550" width="19.140625" style="111" customWidth="1"/>
    <col min="2551" max="2551" width="15.85546875" style="111" customWidth="1"/>
    <col min="2552" max="2553" width="11.42578125" style="111"/>
    <col min="2554" max="2554" width="12.85546875" style="111" customWidth="1"/>
    <col min="2555" max="2555" width="11.42578125" style="111" customWidth="1"/>
    <col min="2556" max="2556" width="14.42578125" style="111" customWidth="1"/>
    <col min="2557" max="2799" width="11.42578125" style="111"/>
    <col min="2800" max="2800" width="14.42578125" style="111" customWidth="1"/>
    <col min="2801" max="2801" width="38" style="111" customWidth="1"/>
    <col min="2802" max="2802" width="31.42578125" style="111" customWidth="1"/>
    <col min="2803" max="2803" width="21.42578125" style="111" customWidth="1"/>
    <col min="2804" max="2804" width="19" style="111" customWidth="1"/>
    <col min="2805" max="2805" width="14" style="111" customWidth="1"/>
    <col min="2806" max="2806" width="19.140625" style="111" customWidth="1"/>
    <col min="2807" max="2807" width="15.85546875" style="111" customWidth="1"/>
    <col min="2808" max="2809" width="11.42578125" style="111"/>
    <col min="2810" max="2810" width="12.85546875" style="111" customWidth="1"/>
    <col min="2811" max="2811" width="11.42578125" style="111" customWidth="1"/>
    <col min="2812" max="2812" width="14.42578125" style="111" customWidth="1"/>
    <col min="2813" max="3055" width="11.42578125" style="111"/>
    <col min="3056" max="3056" width="14.42578125" style="111" customWidth="1"/>
    <col min="3057" max="3057" width="38" style="111" customWidth="1"/>
    <col min="3058" max="3058" width="31.42578125" style="111" customWidth="1"/>
    <col min="3059" max="3059" width="21.42578125" style="111" customWidth="1"/>
    <col min="3060" max="3060" width="19" style="111" customWidth="1"/>
    <col min="3061" max="3061" width="14" style="111" customWidth="1"/>
    <col min="3062" max="3062" width="19.140625" style="111" customWidth="1"/>
    <col min="3063" max="3063" width="15.85546875" style="111" customWidth="1"/>
    <col min="3064" max="3065" width="11.42578125" style="111"/>
    <col min="3066" max="3066" width="12.85546875" style="111" customWidth="1"/>
    <col min="3067" max="3067" width="11.42578125" style="111" customWidth="1"/>
    <col min="3068" max="3068" width="14.42578125" style="111" customWidth="1"/>
    <col min="3069" max="3311" width="11.42578125" style="111"/>
    <col min="3312" max="3312" width="14.42578125" style="111" customWidth="1"/>
    <col min="3313" max="3313" width="38" style="111" customWidth="1"/>
    <col min="3314" max="3314" width="31.42578125" style="111" customWidth="1"/>
    <col min="3315" max="3315" width="21.42578125" style="111" customWidth="1"/>
    <col min="3316" max="3316" width="19" style="111" customWidth="1"/>
    <col min="3317" max="3317" width="14" style="111" customWidth="1"/>
    <col min="3318" max="3318" width="19.140625" style="111" customWidth="1"/>
    <col min="3319" max="3319" width="15.85546875" style="111" customWidth="1"/>
    <col min="3320" max="3321" width="11.42578125" style="111"/>
    <col min="3322" max="3322" width="12.85546875" style="111" customWidth="1"/>
    <col min="3323" max="3323" width="11.42578125" style="111" customWidth="1"/>
    <col min="3324" max="3324" width="14.42578125" style="111" customWidth="1"/>
    <col min="3325" max="3567" width="11.42578125" style="111"/>
    <col min="3568" max="3568" width="14.42578125" style="111" customWidth="1"/>
    <col min="3569" max="3569" width="38" style="111" customWidth="1"/>
    <col min="3570" max="3570" width="31.42578125" style="111" customWidth="1"/>
    <col min="3571" max="3571" width="21.42578125" style="111" customWidth="1"/>
    <col min="3572" max="3572" width="19" style="111" customWidth="1"/>
    <col min="3573" max="3573" width="14" style="111" customWidth="1"/>
    <col min="3574" max="3574" width="19.140625" style="111" customWidth="1"/>
    <col min="3575" max="3575" width="15.85546875" style="111" customWidth="1"/>
    <col min="3576" max="3577" width="11.42578125" style="111"/>
    <col min="3578" max="3578" width="12.85546875" style="111" customWidth="1"/>
    <col min="3579" max="3579" width="11.42578125" style="111" customWidth="1"/>
    <col min="3580" max="3580" width="14.42578125" style="111" customWidth="1"/>
    <col min="3581" max="3823" width="11.42578125" style="111"/>
    <col min="3824" max="3824" width="14.42578125" style="111" customWidth="1"/>
    <col min="3825" max="3825" width="38" style="111" customWidth="1"/>
    <col min="3826" max="3826" width="31.42578125" style="111" customWidth="1"/>
    <col min="3827" max="3827" width="21.42578125" style="111" customWidth="1"/>
    <col min="3828" max="3828" width="19" style="111" customWidth="1"/>
    <col min="3829" max="3829" width="14" style="111" customWidth="1"/>
    <col min="3830" max="3830" width="19.140625" style="111" customWidth="1"/>
    <col min="3831" max="3831" width="15.85546875" style="111" customWidth="1"/>
    <col min="3832" max="3833" width="11.42578125" style="111"/>
    <col min="3834" max="3834" width="12.85546875" style="111" customWidth="1"/>
    <col min="3835" max="3835" width="11.42578125" style="111" customWidth="1"/>
    <col min="3836" max="3836" width="14.42578125" style="111" customWidth="1"/>
    <col min="3837" max="4079" width="11.42578125" style="111"/>
    <col min="4080" max="4080" width="14.42578125" style="111" customWidth="1"/>
    <col min="4081" max="4081" width="38" style="111" customWidth="1"/>
    <col min="4082" max="4082" width="31.42578125" style="111" customWidth="1"/>
    <col min="4083" max="4083" width="21.42578125" style="111" customWidth="1"/>
    <col min="4084" max="4084" width="19" style="111" customWidth="1"/>
    <col min="4085" max="4085" width="14" style="111" customWidth="1"/>
    <col min="4086" max="4086" width="19.140625" style="111" customWidth="1"/>
    <col min="4087" max="4087" width="15.85546875" style="111" customWidth="1"/>
    <col min="4088" max="4089" width="11.42578125" style="111"/>
    <col min="4090" max="4090" width="12.85546875" style="111" customWidth="1"/>
    <col min="4091" max="4091" width="11.42578125" style="111" customWidth="1"/>
    <col min="4092" max="4092" width="14.42578125" style="111" customWidth="1"/>
    <col min="4093" max="4335" width="11.42578125" style="111"/>
    <col min="4336" max="4336" width="14.42578125" style="111" customWidth="1"/>
    <col min="4337" max="4337" width="38" style="111" customWidth="1"/>
    <col min="4338" max="4338" width="31.42578125" style="111" customWidth="1"/>
    <col min="4339" max="4339" width="21.42578125" style="111" customWidth="1"/>
    <col min="4340" max="4340" width="19" style="111" customWidth="1"/>
    <col min="4341" max="4341" width="14" style="111" customWidth="1"/>
    <col min="4342" max="4342" width="19.140625" style="111" customWidth="1"/>
    <col min="4343" max="4343" width="15.85546875" style="111" customWidth="1"/>
    <col min="4344" max="4345" width="11.42578125" style="111"/>
    <col min="4346" max="4346" width="12.85546875" style="111" customWidth="1"/>
    <col min="4347" max="4347" width="11.42578125" style="111" customWidth="1"/>
    <col min="4348" max="4348" width="14.42578125" style="111" customWidth="1"/>
    <col min="4349" max="4591" width="11.42578125" style="111"/>
    <col min="4592" max="4592" width="14.42578125" style="111" customWidth="1"/>
    <col min="4593" max="4593" width="38" style="111" customWidth="1"/>
    <col min="4594" max="4594" width="31.42578125" style="111" customWidth="1"/>
    <col min="4595" max="4595" width="21.42578125" style="111" customWidth="1"/>
    <col min="4596" max="4596" width="19" style="111" customWidth="1"/>
    <col min="4597" max="4597" width="14" style="111" customWidth="1"/>
    <col min="4598" max="4598" width="19.140625" style="111" customWidth="1"/>
    <col min="4599" max="4599" width="15.85546875" style="111" customWidth="1"/>
    <col min="4600" max="4601" width="11.42578125" style="111"/>
    <col min="4602" max="4602" width="12.85546875" style="111" customWidth="1"/>
    <col min="4603" max="4603" width="11.42578125" style="111" customWidth="1"/>
    <col min="4604" max="4604" width="14.42578125" style="111" customWidth="1"/>
    <col min="4605" max="4847" width="11.42578125" style="111"/>
    <col min="4848" max="4848" width="14.42578125" style="111" customWidth="1"/>
    <col min="4849" max="4849" width="38" style="111" customWidth="1"/>
    <col min="4850" max="4850" width="31.42578125" style="111" customWidth="1"/>
    <col min="4851" max="4851" width="21.42578125" style="111" customWidth="1"/>
    <col min="4852" max="4852" width="19" style="111" customWidth="1"/>
    <col min="4853" max="4853" width="14" style="111" customWidth="1"/>
    <col min="4854" max="4854" width="19.140625" style="111" customWidth="1"/>
    <col min="4855" max="4855" width="15.85546875" style="111" customWidth="1"/>
    <col min="4856" max="4857" width="11.42578125" style="111"/>
    <col min="4858" max="4858" width="12.85546875" style="111" customWidth="1"/>
    <col min="4859" max="4859" width="11.42578125" style="111" customWidth="1"/>
    <col min="4860" max="4860" width="14.42578125" style="111" customWidth="1"/>
    <col min="4861" max="5103" width="11.42578125" style="111"/>
    <col min="5104" max="5104" width="14.42578125" style="111" customWidth="1"/>
    <col min="5105" max="5105" width="38" style="111" customWidth="1"/>
    <col min="5106" max="5106" width="31.42578125" style="111" customWidth="1"/>
    <col min="5107" max="5107" width="21.42578125" style="111" customWidth="1"/>
    <col min="5108" max="5108" width="19" style="111" customWidth="1"/>
    <col min="5109" max="5109" width="14" style="111" customWidth="1"/>
    <col min="5110" max="5110" width="19.140625" style="111" customWidth="1"/>
    <col min="5111" max="5111" width="15.85546875" style="111" customWidth="1"/>
    <col min="5112" max="5113" width="11.42578125" style="111"/>
    <col min="5114" max="5114" width="12.85546875" style="111" customWidth="1"/>
    <col min="5115" max="5115" width="11.42578125" style="111" customWidth="1"/>
    <col min="5116" max="5116" width="14.42578125" style="111" customWidth="1"/>
    <col min="5117" max="5359" width="11.42578125" style="111"/>
    <col min="5360" max="5360" width="14.42578125" style="111" customWidth="1"/>
    <col min="5361" max="5361" width="38" style="111" customWidth="1"/>
    <col min="5362" max="5362" width="31.42578125" style="111" customWidth="1"/>
    <col min="5363" max="5363" width="21.42578125" style="111" customWidth="1"/>
    <col min="5364" max="5364" width="19" style="111" customWidth="1"/>
    <col min="5365" max="5365" width="14" style="111" customWidth="1"/>
    <col min="5366" max="5366" width="19.140625" style="111" customWidth="1"/>
    <col min="5367" max="5367" width="15.85546875" style="111" customWidth="1"/>
    <col min="5368" max="5369" width="11.42578125" style="111"/>
    <col min="5370" max="5370" width="12.85546875" style="111" customWidth="1"/>
    <col min="5371" max="5371" width="11.42578125" style="111" customWidth="1"/>
    <col min="5372" max="5372" width="14.42578125" style="111" customWidth="1"/>
    <col min="5373" max="5615" width="11.42578125" style="111"/>
    <col min="5616" max="5616" width="14.42578125" style="111" customWidth="1"/>
    <col min="5617" max="5617" width="38" style="111" customWidth="1"/>
    <col min="5618" max="5618" width="31.42578125" style="111" customWidth="1"/>
    <col min="5619" max="5619" width="21.42578125" style="111" customWidth="1"/>
    <col min="5620" max="5620" width="19" style="111" customWidth="1"/>
    <col min="5621" max="5621" width="14" style="111" customWidth="1"/>
    <col min="5622" max="5622" width="19.140625" style="111" customWidth="1"/>
    <col min="5623" max="5623" width="15.85546875" style="111" customWidth="1"/>
    <col min="5624" max="5625" width="11.42578125" style="111"/>
    <col min="5626" max="5626" width="12.85546875" style="111" customWidth="1"/>
    <col min="5627" max="5627" width="11.42578125" style="111" customWidth="1"/>
    <col min="5628" max="5628" width="14.42578125" style="111" customWidth="1"/>
    <col min="5629" max="5871" width="11.42578125" style="111"/>
    <col min="5872" max="5872" width="14.42578125" style="111" customWidth="1"/>
    <col min="5873" max="5873" width="38" style="111" customWidth="1"/>
    <col min="5874" max="5874" width="31.42578125" style="111" customWidth="1"/>
    <col min="5875" max="5875" width="21.42578125" style="111" customWidth="1"/>
    <col min="5876" max="5876" width="19" style="111" customWidth="1"/>
    <col min="5877" max="5877" width="14" style="111" customWidth="1"/>
    <col min="5878" max="5878" width="19.140625" style="111" customWidth="1"/>
    <col min="5879" max="5879" width="15.85546875" style="111" customWidth="1"/>
    <col min="5880" max="5881" width="11.42578125" style="111"/>
    <col min="5882" max="5882" width="12.85546875" style="111" customWidth="1"/>
    <col min="5883" max="5883" width="11.42578125" style="111" customWidth="1"/>
    <col min="5884" max="5884" width="14.42578125" style="111" customWidth="1"/>
    <col min="5885" max="6127" width="11.42578125" style="111"/>
    <col min="6128" max="6128" width="14.42578125" style="111" customWidth="1"/>
    <col min="6129" max="6129" width="38" style="111" customWidth="1"/>
    <col min="6130" max="6130" width="31.42578125" style="111" customWidth="1"/>
    <col min="6131" max="6131" width="21.42578125" style="111" customWidth="1"/>
    <col min="6132" max="6132" width="19" style="111" customWidth="1"/>
    <col min="6133" max="6133" width="14" style="111" customWidth="1"/>
    <col min="6134" max="6134" width="19.140625" style="111" customWidth="1"/>
    <col min="6135" max="6135" width="15.85546875" style="111" customWidth="1"/>
    <col min="6136" max="6137" width="11.42578125" style="111"/>
    <col min="6138" max="6138" width="12.85546875" style="111" customWidth="1"/>
    <col min="6139" max="6139" width="11.42578125" style="111" customWidth="1"/>
    <col min="6140" max="6140" width="14.42578125" style="111" customWidth="1"/>
    <col min="6141" max="6383" width="11.42578125" style="111"/>
    <col min="6384" max="6384" width="14.42578125" style="111" customWidth="1"/>
    <col min="6385" max="6385" width="38" style="111" customWidth="1"/>
    <col min="6386" max="6386" width="31.42578125" style="111" customWidth="1"/>
    <col min="6387" max="6387" width="21.42578125" style="111" customWidth="1"/>
    <col min="6388" max="6388" width="19" style="111" customWidth="1"/>
    <col min="6389" max="6389" width="14" style="111" customWidth="1"/>
    <col min="6390" max="6390" width="19.140625" style="111" customWidth="1"/>
    <col min="6391" max="6391" width="15.85546875" style="111" customWidth="1"/>
    <col min="6392" max="6393" width="11.42578125" style="111"/>
    <col min="6394" max="6394" width="12.85546875" style="111" customWidth="1"/>
    <col min="6395" max="6395" width="11.42578125" style="111" customWidth="1"/>
    <col min="6396" max="6396" width="14.42578125" style="111" customWidth="1"/>
    <col min="6397" max="6639" width="11.42578125" style="111"/>
    <col min="6640" max="6640" width="14.42578125" style="111" customWidth="1"/>
    <col min="6641" max="6641" width="38" style="111" customWidth="1"/>
    <col min="6642" max="6642" width="31.42578125" style="111" customWidth="1"/>
    <col min="6643" max="6643" width="21.42578125" style="111" customWidth="1"/>
    <col min="6644" max="6644" width="19" style="111" customWidth="1"/>
    <col min="6645" max="6645" width="14" style="111" customWidth="1"/>
    <col min="6646" max="6646" width="19.140625" style="111" customWidth="1"/>
    <col min="6647" max="6647" width="15.85546875" style="111" customWidth="1"/>
    <col min="6648" max="6649" width="11.42578125" style="111"/>
    <col min="6650" max="6650" width="12.85546875" style="111" customWidth="1"/>
    <col min="6651" max="6651" width="11.42578125" style="111" customWidth="1"/>
    <col min="6652" max="6652" width="14.42578125" style="111" customWidth="1"/>
    <col min="6653" max="6895" width="11.42578125" style="111"/>
    <col min="6896" max="6896" width="14.42578125" style="111" customWidth="1"/>
    <col min="6897" max="6897" width="38" style="111" customWidth="1"/>
    <col min="6898" max="6898" width="31.42578125" style="111" customWidth="1"/>
    <col min="6899" max="6899" width="21.42578125" style="111" customWidth="1"/>
    <col min="6900" max="6900" width="19" style="111" customWidth="1"/>
    <col min="6901" max="6901" width="14" style="111" customWidth="1"/>
    <col min="6902" max="6902" width="19.140625" style="111" customWidth="1"/>
    <col min="6903" max="6903" width="15.85546875" style="111" customWidth="1"/>
    <col min="6904" max="6905" width="11.42578125" style="111"/>
    <col min="6906" max="6906" width="12.85546875" style="111" customWidth="1"/>
    <col min="6907" max="6907" width="11.42578125" style="111" customWidth="1"/>
    <col min="6908" max="6908" width="14.42578125" style="111" customWidth="1"/>
    <col min="6909" max="7151" width="11.42578125" style="111"/>
    <col min="7152" max="7152" width="14.42578125" style="111" customWidth="1"/>
    <col min="7153" max="7153" width="38" style="111" customWidth="1"/>
    <col min="7154" max="7154" width="31.42578125" style="111" customWidth="1"/>
    <col min="7155" max="7155" width="21.42578125" style="111" customWidth="1"/>
    <col min="7156" max="7156" width="19" style="111" customWidth="1"/>
    <col min="7157" max="7157" width="14" style="111" customWidth="1"/>
    <col min="7158" max="7158" width="19.140625" style="111" customWidth="1"/>
    <col min="7159" max="7159" width="15.85546875" style="111" customWidth="1"/>
    <col min="7160" max="7161" width="11.42578125" style="111"/>
    <col min="7162" max="7162" width="12.85546875" style="111" customWidth="1"/>
    <col min="7163" max="7163" width="11.42578125" style="111" customWidth="1"/>
    <col min="7164" max="7164" width="14.42578125" style="111" customWidth="1"/>
    <col min="7165" max="7407" width="11.42578125" style="111"/>
    <col min="7408" max="7408" width="14.42578125" style="111" customWidth="1"/>
    <col min="7409" max="7409" width="38" style="111" customWidth="1"/>
    <col min="7410" max="7410" width="31.42578125" style="111" customWidth="1"/>
    <col min="7411" max="7411" width="21.42578125" style="111" customWidth="1"/>
    <col min="7412" max="7412" width="19" style="111" customWidth="1"/>
    <col min="7413" max="7413" width="14" style="111" customWidth="1"/>
    <col min="7414" max="7414" width="19.140625" style="111" customWidth="1"/>
    <col min="7415" max="7415" width="15.85546875" style="111" customWidth="1"/>
    <col min="7416" max="7417" width="11.42578125" style="111"/>
    <col min="7418" max="7418" width="12.85546875" style="111" customWidth="1"/>
    <col min="7419" max="7419" width="11.42578125" style="111" customWidth="1"/>
    <col min="7420" max="7420" width="14.42578125" style="111" customWidth="1"/>
    <col min="7421" max="7663" width="11.42578125" style="111"/>
    <col min="7664" max="7664" width="14.42578125" style="111" customWidth="1"/>
    <col min="7665" max="7665" width="38" style="111" customWidth="1"/>
    <col min="7666" max="7666" width="31.42578125" style="111" customWidth="1"/>
    <col min="7667" max="7667" width="21.42578125" style="111" customWidth="1"/>
    <col min="7668" max="7668" width="19" style="111" customWidth="1"/>
    <col min="7669" max="7669" width="14" style="111" customWidth="1"/>
    <col min="7670" max="7670" width="19.140625" style="111" customWidth="1"/>
    <col min="7671" max="7671" width="15.85546875" style="111" customWidth="1"/>
    <col min="7672" max="7673" width="11.42578125" style="111"/>
    <col min="7674" max="7674" width="12.85546875" style="111" customWidth="1"/>
    <col min="7675" max="7675" width="11.42578125" style="111" customWidth="1"/>
    <col min="7676" max="7676" width="14.42578125" style="111" customWidth="1"/>
    <col min="7677" max="7919" width="11.42578125" style="111"/>
    <col min="7920" max="7920" width="14.42578125" style="111" customWidth="1"/>
    <col min="7921" max="7921" width="38" style="111" customWidth="1"/>
    <col min="7922" max="7922" width="31.42578125" style="111" customWidth="1"/>
    <col min="7923" max="7923" width="21.42578125" style="111" customWidth="1"/>
    <col min="7924" max="7924" width="19" style="111" customWidth="1"/>
    <col min="7925" max="7925" width="14" style="111" customWidth="1"/>
    <col min="7926" max="7926" width="19.140625" style="111" customWidth="1"/>
    <col min="7927" max="7927" width="15.85546875" style="111" customWidth="1"/>
    <col min="7928" max="7929" width="11.42578125" style="111"/>
    <col min="7930" max="7930" width="12.85546875" style="111" customWidth="1"/>
    <col min="7931" max="7931" width="11.42578125" style="111" customWidth="1"/>
    <col min="7932" max="7932" width="14.42578125" style="111" customWidth="1"/>
    <col min="7933" max="8175" width="11.42578125" style="111"/>
    <col min="8176" max="8176" width="14.42578125" style="111" customWidth="1"/>
    <col min="8177" max="8177" width="38" style="111" customWidth="1"/>
    <col min="8178" max="8178" width="31.42578125" style="111" customWidth="1"/>
    <col min="8179" max="8179" width="21.42578125" style="111" customWidth="1"/>
    <col min="8180" max="8180" width="19" style="111" customWidth="1"/>
    <col min="8181" max="8181" width="14" style="111" customWidth="1"/>
    <col min="8182" max="8182" width="19.140625" style="111" customWidth="1"/>
    <col min="8183" max="8183" width="15.85546875" style="111" customWidth="1"/>
    <col min="8184" max="8185" width="11.42578125" style="111"/>
    <col min="8186" max="8186" width="12.85546875" style="111" customWidth="1"/>
    <col min="8187" max="8187" width="11.42578125" style="111" customWidth="1"/>
    <col min="8188" max="8188" width="14.42578125" style="111" customWidth="1"/>
    <col min="8189" max="8431" width="11.42578125" style="111"/>
    <col min="8432" max="8432" width="14.42578125" style="111" customWidth="1"/>
    <col min="8433" max="8433" width="38" style="111" customWidth="1"/>
    <col min="8434" max="8434" width="31.42578125" style="111" customWidth="1"/>
    <col min="8435" max="8435" width="21.42578125" style="111" customWidth="1"/>
    <col min="8436" max="8436" width="19" style="111" customWidth="1"/>
    <col min="8437" max="8437" width="14" style="111" customWidth="1"/>
    <col min="8438" max="8438" width="19.140625" style="111" customWidth="1"/>
    <col min="8439" max="8439" width="15.85546875" style="111" customWidth="1"/>
    <col min="8440" max="8441" width="11.42578125" style="111"/>
    <col min="8442" max="8442" width="12.85546875" style="111" customWidth="1"/>
    <col min="8443" max="8443" width="11.42578125" style="111" customWidth="1"/>
    <col min="8444" max="8444" width="14.42578125" style="111" customWidth="1"/>
    <col min="8445" max="8687" width="11.42578125" style="111"/>
    <col min="8688" max="8688" width="14.42578125" style="111" customWidth="1"/>
    <col min="8689" max="8689" width="38" style="111" customWidth="1"/>
    <col min="8690" max="8690" width="31.42578125" style="111" customWidth="1"/>
    <col min="8691" max="8691" width="21.42578125" style="111" customWidth="1"/>
    <col min="8692" max="8692" width="19" style="111" customWidth="1"/>
    <col min="8693" max="8693" width="14" style="111" customWidth="1"/>
    <col min="8694" max="8694" width="19.140625" style="111" customWidth="1"/>
    <col min="8695" max="8695" width="15.85546875" style="111" customWidth="1"/>
    <col min="8696" max="8697" width="11.42578125" style="111"/>
    <col min="8698" max="8698" width="12.85546875" style="111" customWidth="1"/>
    <col min="8699" max="8699" width="11.42578125" style="111" customWidth="1"/>
    <col min="8700" max="8700" width="14.42578125" style="111" customWidth="1"/>
    <col min="8701" max="8943" width="11.42578125" style="111"/>
    <col min="8944" max="8944" width="14.42578125" style="111" customWidth="1"/>
    <col min="8945" max="8945" width="38" style="111" customWidth="1"/>
    <col min="8946" max="8946" width="31.42578125" style="111" customWidth="1"/>
    <col min="8947" max="8947" width="21.42578125" style="111" customWidth="1"/>
    <col min="8948" max="8948" width="19" style="111" customWidth="1"/>
    <col min="8949" max="8949" width="14" style="111" customWidth="1"/>
    <col min="8950" max="8950" width="19.140625" style="111" customWidth="1"/>
    <col min="8951" max="8951" width="15.85546875" style="111" customWidth="1"/>
    <col min="8952" max="8953" width="11.42578125" style="111"/>
    <col min="8954" max="8954" width="12.85546875" style="111" customWidth="1"/>
    <col min="8955" max="8955" width="11.42578125" style="111" customWidth="1"/>
    <col min="8956" max="8956" width="14.42578125" style="111" customWidth="1"/>
    <col min="8957" max="9199" width="11.42578125" style="111"/>
    <col min="9200" max="9200" width="14.42578125" style="111" customWidth="1"/>
    <col min="9201" max="9201" width="38" style="111" customWidth="1"/>
    <col min="9202" max="9202" width="31.42578125" style="111" customWidth="1"/>
    <col min="9203" max="9203" width="21.42578125" style="111" customWidth="1"/>
    <col min="9204" max="9204" width="19" style="111" customWidth="1"/>
    <col min="9205" max="9205" width="14" style="111" customWidth="1"/>
    <col min="9206" max="9206" width="19.140625" style="111" customWidth="1"/>
    <col min="9207" max="9207" width="15.85546875" style="111" customWidth="1"/>
    <col min="9208" max="9209" width="11.42578125" style="111"/>
    <col min="9210" max="9210" width="12.85546875" style="111" customWidth="1"/>
    <col min="9211" max="9211" width="11.42578125" style="111" customWidth="1"/>
    <col min="9212" max="9212" width="14.42578125" style="111" customWidth="1"/>
    <col min="9213" max="9455" width="11.42578125" style="111"/>
    <col min="9456" max="9456" width="14.42578125" style="111" customWidth="1"/>
    <col min="9457" max="9457" width="38" style="111" customWidth="1"/>
    <col min="9458" max="9458" width="31.42578125" style="111" customWidth="1"/>
    <col min="9459" max="9459" width="21.42578125" style="111" customWidth="1"/>
    <col min="9460" max="9460" width="19" style="111" customWidth="1"/>
    <col min="9461" max="9461" width="14" style="111" customWidth="1"/>
    <col min="9462" max="9462" width="19.140625" style="111" customWidth="1"/>
    <col min="9463" max="9463" width="15.85546875" style="111" customWidth="1"/>
    <col min="9464" max="9465" width="11.42578125" style="111"/>
    <col min="9466" max="9466" width="12.85546875" style="111" customWidth="1"/>
    <col min="9467" max="9467" width="11.42578125" style="111" customWidth="1"/>
    <col min="9468" max="9468" width="14.42578125" style="111" customWidth="1"/>
    <col min="9469" max="9711" width="11.42578125" style="111"/>
    <col min="9712" max="9712" width="14.42578125" style="111" customWidth="1"/>
    <col min="9713" max="9713" width="38" style="111" customWidth="1"/>
    <col min="9714" max="9714" width="31.42578125" style="111" customWidth="1"/>
    <col min="9715" max="9715" width="21.42578125" style="111" customWidth="1"/>
    <col min="9716" max="9716" width="19" style="111" customWidth="1"/>
    <col min="9717" max="9717" width="14" style="111" customWidth="1"/>
    <col min="9718" max="9718" width="19.140625" style="111" customWidth="1"/>
    <col min="9719" max="9719" width="15.85546875" style="111" customWidth="1"/>
    <col min="9720" max="9721" width="11.42578125" style="111"/>
    <col min="9722" max="9722" width="12.85546875" style="111" customWidth="1"/>
    <col min="9723" max="9723" width="11.42578125" style="111" customWidth="1"/>
    <col min="9724" max="9724" width="14.42578125" style="111" customWidth="1"/>
    <col min="9725" max="9967" width="11.42578125" style="111"/>
    <col min="9968" max="9968" width="14.42578125" style="111" customWidth="1"/>
    <col min="9969" max="9969" width="38" style="111" customWidth="1"/>
    <col min="9970" max="9970" width="31.42578125" style="111" customWidth="1"/>
    <col min="9971" max="9971" width="21.42578125" style="111" customWidth="1"/>
    <col min="9972" max="9972" width="19" style="111" customWidth="1"/>
    <col min="9973" max="9973" width="14" style="111" customWidth="1"/>
    <col min="9974" max="9974" width="19.140625" style="111" customWidth="1"/>
    <col min="9975" max="9975" width="15.85546875" style="111" customWidth="1"/>
    <col min="9976" max="9977" width="11.42578125" style="111"/>
    <col min="9978" max="9978" width="12.85546875" style="111" customWidth="1"/>
    <col min="9979" max="9979" width="11.42578125" style="111" customWidth="1"/>
    <col min="9980" max="9980" width="14.42578125" style="111" customWidth="1"/>
    <col min="9981" max="10223" width="11.42578125" style="111"/>
    <col min="10224" max="10224" width="14.42578125" style="111" customWidth="1"/>
    <col min="10225" max="10225" width="38" style="111" customWidth="1"/>
    <col min="10226" max="10226" width="31.42578125" style="111" customWidth="1"/>
    <col min="10227" max="10227" width="21.42578125" style="111" customWidth="1"/>
    <col min="10228" max="10228" width="19" style="111" customWidth="1"/>
    <col min="10229" max="10229" width="14" style="111" customWidth="1"/>
    <col min="10230" max="10230" width="19.140625" style="111" customWidth="1"/>
    <col min="10231" max="10231" width="15.85546875" style="111" customWidth="1"/>
    <col min="10232" max="10233" width="11.42578125" style="111"/>
    <col min="10234" max="10234" width="12.85546875" style="111" customWidth="1"/>
    <col min="10235" max="10235" width="11.42578125" style="111" customWidth="1"/>
    <col min="10236" max="10236" width="14.42578125" style="111" customWidth="1"/>
    <col min="10237" max="10479" width="11.42578125" style="111"/>
    <col min="10480" max="10480" width="14.42578125" style="111" customWidth="1"/>
    <col min="10481" max="10481" width="38" style="111" customWidth="1"/>
    <col min="10482" max="10482" width="31.42578125" style="111" customWidth="1"/>
    <col min="10483" max="10483" width="21.42578125" style="111" customWidth="1"/>
    <col min="10484" max="10484" width="19" style="111" customWidth="1"/>
    <col min="10485" max="10485" width="14" style="111" customWidth="1"/>
    <col min="10486" max="10486" width="19.140625" style="111" customWidth="1"/>
    <col min="10487" max="10487" width="15.85546875" style="111" customWidth="1"/>
    <col min="10488" max="10489" width="11.42578125" style="111"/>
    <col min="10490" max="10490" width="12.85546875" style="111" customWidth="1"/>
    <col min="10491" max="10491" width="11.42578125" style="111" customWidth="1"/>
    <col min="10492" max="10492" width="14.42578125" style="111" customWidth="1"/>
    <col min="10493" max="10735" width="11.42578125" style="111"/>
    <col min="10736" max="10736" width="14.42578125" style="111" customWidth="1"/>
    <col min="10737" max="10737" width="38" style="111" customWidth="1"/>
    <col min="10738" max="10738" width="31.42578125" style="111" customWidth="1"/>
    <col min="10739" max="10739" width="21.42578125" style="111" customWidth="1"/>
    <col min="10740" max="10740" width="19" style="111" customWidth="1"/>
    <col min="10741" max="10741" width="14" style="111" customWidth="1"/>
    <col min="10742" max="10742" width="19.140625" style="111" customWidth="1"/>
    <col min="10743" max="10743" width="15.85546875" style="111" customWidth="1"/>
    <col min="10744" max="10745" width="11.42578125" style="111"/>
    <col min="10746" max="10746" width="12.85546875" style="111" customWidth="1"/>
    <col min="10747" max="10747" width="11.42578125" style="111" customWidth="1"/>
    <col min="10748" max="10748" width="14.42578125" style="111" customWidth="1"/>
    <col min="10749" max="10991" width="11.42578125" style="111"/>
    <col min="10992" max="10992" width="14.42578125" style="111" customWidth="1"/>
    <col min="10993" max="10993" width="38" style="111" customWidth="1"/>
    <col min="10994" max="10994" width="31.42578125" style="111" customWidth="1"/>
    <col min="10995" max="10995" width="21.42578125" style="111" customWidth="1"/>
    <col min="10996" max="10996" width="19" style="111" customWidth="1"/>
    <col min="10997" max="10997" width="14" style="111" customWidth="1"/>
    <col min="10998" max="10998" width="19.140625" style="111" customWidth="1"/>
    <col min="10999" max="10999" width="15.85546875" style="111" customWidth="1"/>
    <col min="11000" max="11001" width="11.42578125" style="111"/>
    <col min="11002" max="11002" width="12.85546875" style="111" customWidth="1"/>
    <col min="11003" max="11003" width="11.42578125" style="111" customWidth="1"/>
    <col min="11004" max="11004" width="14.42578125" style="111" customWidth="1"/>
    <col min="11005" max="11247" width="11.42578125" style="111"/>
    <col min="11248" max="11248" width="14.42578125" style="111" customWidth="1"/>
    <col min="11249" max="11249" width="38" style="111" customWidth="1"/>
    <col min="11250" max="11250" width="31.42578125" style="111" customWidth="1"/>
    <col min="11251" max="11251" width="21.42578125" style="111" customWidth="1"/>
    <col min="11252" max="11252" width="19" style="111" customWidth="1"/>
    <col min="11253" max="11253" width="14" style="111" customWidth="1"/>
    <col min="11254" max="11254" width="19.140625" style="111" customWidth="1"/>
    <col min="11255" max="11255" width="15.85546875" style="111" customWidth="1"/>
    <col min="11256" max="11257" width="11.42578125" style="111"/>
    <col min="11258" max="11258" width="12.85546875" style="111" customWidth="1"/>
    <col min="11259" max="11259" width="11.42578125" style="111" customWidth="1"/>
    <col min="11260" max="11260" width="14.42578125" style="111" customWidth="1"/>
    <col min="11261" max="11503" width="11.42578125" style="111"/>
    <col min="11504" max="11504" width="14.42578125" style="111" customWidth="1"/>
    <col min="11505" max="11505" width="38" style="111" customWidth="1"/>
    <col min="11506" max="11506" width="31.42578125" style="111" customWidth="1"/>
    <col min="11507" max="11507" width="21.42578125" style="111" customWidth="1"/>
    <col min="11508" max="11508" width="19" style="111" customWidth="1"/>
    <col min="11509" max="11509" width="14" style="111" customWidth="1"/>
    <col min="11510" max="11510" width="19.140625" style="111" customWidth="1"/>
    <col min="11511" max="11511" width="15.85546875" style="111" customWidth="1"/>
    <col min="11512" max="11513" width="11.42578125" style="111"/>
    <col min="11514" max="11514" width="12.85546875" style="111" customWidth="1"/>
    <col min="11515" max="11515" width="11.42578125" style="111" customWidth="1"/>
    <col min="11516" max="11516" width="14.42578125" style="111" customWidth="1"/>
    <col min="11517" max="11759" width="11.42578125" style="111"/>
    <col min="11760" max="11760" width="14.42578125" style="111" customWidth="1"/>
    <col min="11761" max="11761" width="38" style="111" customWidth="1"/>
    <col min="11762" max="11762" width="31.42578125" style="111" customWidth="1"/>
    <col min="11763" max="11763" width="21.42578125" style="111" customWidth="1"/>
    <col min="11764" max="11764" width="19" style="111" customWidth="1"/>
    <col min="11765" max="11765" width="14" style="111" customWidth="1"/>
    <col min="11766" max="11766" width="19.140625" style="111" customWidth="1"/>
    <col min="11767" max="11767" width="15.85546875" style="111" customWidth="1"/>
    <col min="11768" max="11769" width="11.42578125" style="111"/>
    <col min="11770" max="11770" width="12.85546875" style="111" customWidth="1"/>
    <col min="11771" max="11771" width="11.42578125" style="111" customWidth="1"/>
    <col min="11772" max="11772" width="14.42578125" style="111" customWidth="1"/>
    <col min="11773" max="12015" width="11.42578125" style="111"/>
    <col min="12016" max="12016" width="14.42578125" style="111" customWidth="1"/>
    <col min="12017" max="12017" width="38" style="111" customWidth="1"/>
    <col min="12018" max="12018" width="31.42578125" style="111" customWidth="1"/>
    <col min="12019" max="12019" width="21.42578125" style="111" customWidth="1"/>
    <col min="12020" max="12020" width="19" style="111" customWidth="1"/>
    <col min="12021" max="12021" width="14" style="111" customWidth="1"/>
    <col min="12022" max="12022" width="19.140625" style="111" customWidth="1"/>
    <col min="12023" max="12023" width="15.85546875" style="111" customWidth="1"/>
    <col min="12024" max="12025" width="11.42578125" style="111"/>
    <col min="12026" max="12026" width="12.85546875" style="111" customWidth="1"/>
    <col min="12027" max="12027" width="11.42578125" style="111" customWidth="1"/>
    <col min="12028" max="12028" width="14.42578125" style="111" customWidth="1"/>
    <col min="12029" max="12271" width="11.42578125" style="111"/>
    <col min="12272" max="12272" width="14.42578125" style="111" customWidth="1"/>
    <col min="12273" max="12273" width="38" style="111" customWidth="1"/>
    <col min="12274" max="12274" width="31.42578125" style="111" customWidth="1"/>
    <col min="12275" max="12275" width="21.42578125" style="111" customWidth="1"/>
    <col min="12276" max="12276" width="19" style="111" customWidth="1"/>
    <col min="12277" max="12277" width="14" style="111" customWidth="1"/>
    <col min="12278" max="12278" width="19.140625" style="111" customWidth="1"/>
    <col min="12279" max="12279" width="15.85546875" style="111" customWidth="1"/>
    <col min="12280" max="12281" width="11.42578125" style="111"/>
    <col min="12282" max="12282" width="12.85546875" style="111" customWidth="1"/>
    <col min="12283" max="12283" width="11.42578125" style="111" customWidth="1"/>
    <col min="12284" max="12284" width="14.42578125" style="111" customWidth="1"/>
    <col min="12285" max="12527" width="11.42578125" style="111"/>
    <col min="12528" max="12528" width="14.42578125" style="111" customWidth="1"/>
    <col min="12529" max="12529" width="38" style="111" customWidth="1"/>
    <col min="12530" max="12530" width="31.42578125" style="111" customWidth="1"/>
    <col min="12531" max="12531" width="21.42578125" style="111" customWidth="1"/>
    <col min="12532" max="12532" width="19" style="111" customWidth="1"/>
    <col min="12533" max="12533" width="14" style="111" customWidth="1"/>
    <col min="12534" max="12534" width="19.140625" style="111" customWidth="1"/>
    <col min="12535" max="12535" width="15.85546875" style="111" customWidth="1"/>
    <col min="12536" max="12537" width="11.42578125" style="111"/>
    <col min="12538" max="12538" width="12.85546875" style="111" customWidth="1"/>
    <col min="12539" max="12539" width="11.42578125" style="111" customWidth="1"/>
    <col min="12540" max="12540" width="14.42578125" style="111" customWidth="1"/>
    <col min="12541" max="12783" width="11.42578125" style="111"/>
    <col min="12784" max="12784" width="14.42578125" style="111" customWidth="1"/>
    <col min="12785" max="12785" width="38" style="111" customWidth="1"/>
    <col min="12786" max="12786" width="31.42578125" style="111" customWidth="1"/>
    <col min="12787" max="12787" width="21.42578125" style="111" customWidth="1"/>
    <col min="12788" max="12788" width="19" style="111" customWidth="1"/>
    <col min="12789" max="12789" width="14" style="111" customWidth="1"/>
    <col min="12790" max="12790" width="19.140625" style="111" customWidth="1"/>
    <col min="12791" max="12791" width="15.85546875" style="111" customWidth="1"/>
    <col min="12792" max="12793" width="11.42578125" style="111"/>
    <col min="12794" max="12794" width="12.85546875" style="111" customWidth="1"/>
    <col min="12795" max="12795" width="11.42578125" style="111" customWidth="1"/>
    <col min="12796" max="12796" width="14.42578125" style="111" customWidth="1"/>
    <col min="12797" max="13039" width="11.42578125" style="111"/>
    <col min="13040" max="13040" width="14.42578125" style="111" customWidth="1"/>
    <col min="13041" max="13041" width="38" style="111" customWidth="1"/>
    <col min="13042" max="13042" width="31.42578125" style="111" customWidth="1"/>
    <col min="13043" max="13043" width="21.42578125" style="111" customWidth="1"/>
    <col min="13044" max="13044" width="19" style="111" customWidth="1"/>
    <col min="13045" max="13045" width="14" style="111" customWidth="1"/>
    <col min="13046" max="13046" width="19.140625" style="111" customWidth="1"/>
    <col min="13047" max="13047" width="15.85546875" style="111" customWidth="1"/>
    <col min="13048" max="13049" width="11.42578125" style="111"/>
    <col min="13050" max="13050" width="12.85546875" style="111" customWidth="1"/>
    <col min="13051" max="13051" width="11.42578125" style="111" customWidth="1"/>
    <col min="13052" max="13052" width="14.42578125" style="111" customWidth="1"/>
    <col min="13053" max="13295" width="11.42578125" style="111"/>
    <col min="13296" max="13296" width="14.42578125" style="111" customWidth="1"/>
    <col min="13297" max="13297" width="38" style="111" customWidth="1"/>
    <col min="13298" max="13298" width="31.42578125" style="111" customWidth="1"/>
    <col min="13299" max="13299" width="21.42578125" style="111" customWidth="1"/>
    <col min="13300" max="13300" width="19" style="111" customWidth="1"/>
    <col min="13301" max="13301" width="14" style="111" customWidth="1"/>
    <col min="13302" max="13302" width="19.140625" style="111" customWidth="1"/>
    <col min="13303" max="13303" width="15.85546875" style="111" customWidth="1"/>
    <col min="13304" max="13305" width="11.42578125" style="111"/>
    <col min="13306" max="13306" width="12.85546875" style="111" customWidth="1"/>
    <col min="13307" max="13307" width="11.42578125" style="111" customWidth="1"/>
    <col min="13308" max="13308" width="14.42578125" style="111" customWidth="1"/>
    <col min="13309" max="13551" width="11.42578125" style="111"/>
    <col min="13552" max="13552" width="14.42578125" style="111" customWidth="1"/>
    <col min="13553" max="13553" width="38" style="111" customWidth="1"/>
    <col min="13554" max="13554" width="31.42578125" style="111" customWidth="1"/>
    <col min="13555" max="13555" width="21.42578125" style="111" customWidth="1"/>
    <col min="13556" max="13556" width="19" style="111" customWidth="1"/>
    <col min="13557" max="13557" width="14" style="111" customWidth="1"/>
    <col min="13558" max="13558" width="19.140625" style="111" customWidth="1"/>
    <col min="13559" max="13559" width="15.85546875" style="111" customWidth="1"/>
    <col min="13560" max="13561" width="11.42578125" style="111"/>
    <col min="13562" max="13562" width="12.85546875" style="111" customWidth="1"/>
    <col min="13563" max="13563" width="11.42578125" style="111" customWidth="1"/>
    <col min="13564" max="13564" width="14.42578125" style="111" customWidth="1"/>
    <col min="13565" max="13807" width="11.42578125" style="111"/>
    <col min="13808" max="13808" width="14.42578125" style="111" customWidth="1"/>
    <col min="13809" max="13809" width="38" style="111" customWidth="1"/>
    <col min="13810" max="13810" width="31.42578125" style="111" customWidth="1"/>
    <col min="13811" max="13811" width="21.42578125" style="111" customWidth="1"/>
    <col min="13812" max="13812" width="19" style="111" customWidth="1"/>
    <col min="13813" max="13813" width="14" style="111" customWidth="1"/>
    <col min="13814" max="13814" width="19.140625" style="111" customWidth="1"/>
    <col min="13815" max="13815" width="15.85546875" style="111" customWidth="1"/>
    <col min="13816" max="13817" width="11.42578125" style="111"/>
    <col min="13818" max="13818" width="12.85546875" style="111" customWidth="1"/>
    <col min="13819" max="13819" width="11.42578125" style="111" customWidth="1"/>
    <col min="13820" max="13820" width="14.42578125" style="111" customWidth="1"/>
    <col min="13821" max="14063" width="11.42578125" style="111"/>
    <col min="14064" max="14064" width="14.42578125" style="111" customWidth="1"/>
    <col min="14065" max="14065" width="38" style="111" customWidth="1"/>
    <col min="14066" max="14066" width="31.42578125" style="111" customWidth="1"/>
    <col min="14067" max="14067" width="21.42578125" style="111" customWidth="1"/>
    <col min="14068" max="14068" width="19" style="111" customWidth="1"/>
    <col min="14069" max="14069" width="14" style="111" customWidth="1"/>
    <col min="14070" max="14070" width="19.140625" style="111" customWidth="1"/>
    <col min="14071" max="14071" width="15.85546875" style="111" customWidth="1"/>
    <col min="14072" max="14073" width="11.42578125" style="111"/>
    <col min="14074" max="14074" width="12.85546875" style="111" customWidth="1"/>
    <col min="14075" max="14075" width="11.42578125" style="111" customWidth="1"/>
    <col min="14076" max="14076" width="14.42578125" style="111" customWidth="1"/>
    <col min="14077" max="14319" width="11.42578125" style="111"/>
    <col min="14320" max="14320" width="14.42578125" style="111" customWidth="1"/>
    <col min="14321" max="14321" width="38" style="111" customWidth="1"/>
    <col min="14322" max="14322" width="31.42578125" style="111" customWidth="1"/>
    <col min="14323" max="14323" width="21.42578125" style="111" customWidth="1"/>
    <col min="14324" max="14324" width="19" style="111" customWidth="1"/>
    <col min="14325" max="14325" width="14" style="111" customWidth="1"/>
    <col min="14326" max="14326" width="19.140625" style="111" customWidth="1"/>
    <col min="14327" max="14327" width="15.85546875" style="111" customWidth="1"/>
    <col min="14328" max="14329" width="11.42578125" style="111"/>
    <col min="14330" max="14330" width="12.85546875" style="111" customWidth="1"/>
    <col min="14331" max="14331" width="11.42578125" style="111" customWidth="1"/>
    <col min="14332" max="14332" width="14.42578125" style="111" customWidth="1"/>
    <col min="14333" max="14575" width="11.42578125" style="111"/>
    <col min="14576" max="14576" width="14.42578125" style="111" customWidth="1"/>
    <col min="14577" max="14577" width="38" style="111" customWidth="1"/>
    <col min="14578" max="14578" width="31.42578125" style="111" customWidth="1"/>
    <col min="14579" max="14579" width="21.42578125" style="111" customWidth="1"/>
    <col min="14580" max="14580" width="19" style="111" customWidth="1"/>
    <col min="14581" max="14581" width="14" style="111" customWidth="1"/>
    <col min="14582" max="14582" width="19.140625" style="111" customWidth="1"/>
    <col min="14583" max="14583" width="15.85546875" style="111" customWidth="1"/>
    <col min="14584" max="14585" width="11.42578125" style="111"/>
    <col min="14586" max="14586" width="12.85546875" style="111" customWidth="1"/>
    <col min="14587" max="14587" width="11.42578125" style="111" customWidth="1"/>
    <col min="14588" max="14588" width="14.42578125" style="111" customWidth="1"/>
    <col min="14589" max="14831" width="11.42578125" style="111"/>
    <col min="14832" max="14832" width="14.42578125" style="111" customWidth="1"/>
    <col min="14833" max="14833" width="38" style="111" customWidth="1"/>
    <col min="14834" max="14834" width="31.42578125" style="111" customWidth="1"/>
    <col min="14835" max="14835" width="21.42578125" style="111" customWidth="1"/>
    <col min="14836" max="14836" width="19" style="111" customWidth="1"/>
    <col min="14837" max="14837" width="14" style="111" customWidth="1"/>
    <col min="14838" max="14838" width="19.140625" style="111" customWidth="1"/>
    <col min="14839" max="14839" width="15.85546875" style="111" customWidth="1"/>
    <col min="14840" max="14841" width="11.42578125" style="111"/>
    <col min="14842" max="14842" width="12.85546875" style="111" customWidth="1"/>
    <col min="14843" max="14843" width="11.42578125" style="111" customWidth="1"/>
    <col min="14844" max="14844" width="14.42578125" style="111" customWidth="1"/>
    <col min="14845" max="15087" width="11.42578125" style="111"/>
    <col min="15088" max="15088" width="14.42578125" style="111" customWidth="1"/>
    <col min="15089" max="15089" width="38" style="111" customWidth="1"/>
    <col min="15090" max="15090" width="31.42578125" style="111" customWidth="1"/>
    <col min="15091" max="15091" width="21.42578125" style="111" customWidth="1"/>
    <col min="15092" max="15092" width="19" style="111" customWidth="1"/>
    <col min="15093" max="15093" width="14" style="111" customWidth="1"/>
    <col min="15094" max="15094" width="19.140625" style="111" customWidth="1"/>
    <col min="15095" max="15095" width="15.85546875" style="111" customWidth="1"/>
    <col min="15096" max="15097" width="11.42578125" style="111"/>
    <col min="15098" max="15098" width="12.85546875" style="111" customWidth="1"/>
    <col min="15099" max="15099" width="11.42578125" style="111" customWidth="1"/>
    <col min="15100" max="15100" width="14.42578125" style="111" customWidth="1"/>
    <col min="15101" max="15343" width="11.42578125" style="111"/>
    <col min="15344" max="15344" width="14.42578125" style="111" customWidth="1"/>
    <col min="15345" max="15345" width="38" style="111" customWidth="1"/>
    <col min="15346" max="15346" width="31.42578125" style="111" customWidth="1"/>
    <col min="15347" max="15347" width="21.42578125" style="111" customWidth="1"/>
    <col min="15348" max="15348" width="19" style="111" customWidth="1"/>
    <col min="15349" max="15349" width="14" style="111" customWidth="1"/>
    <col min="15350" max="15350" width="19.140625" style="111" customWidth="1"/>
    <col min="15351" max="15351" width="15.85546875" style="111" customWidth="1"/>
    <col min="15352" max="15353" width="11.42578125" style="111"/>
    <col min="15354" max="15354" width="12.85546875" style="111" customWidth="1"/>
    <col min="15355" max="15355" width="11.42578125" style="111" customWidth="1"/>
    <col min="15356" max="15356" width="14.42578125" style="111" customWidth="1"/>
    <col min="15357" max="15599" width="11.42578125" style="111"/>
    <col min="15600" max="15600" width="14.42578125" style="111" customWidth="1"/>
    <col min="15601" max="15601" width="38" style="111" customWidth="1"/>
    <col min="15602" max="15602" width="31.42578125" style="111" customWidth="1"/>
    <col min="15603" max="15603" width="21.42578125" style="111" customWidth="1"/>
    <col min="15604" max="15604" width="19" style="111" customWidth="1"/>
    <col min="15605" max="15605" width="14" style="111" customWidth="1"/>
    <col min="15606" max="15606" width="19.140625" style="111" customWidth="1"/>
    <col min="15607" max="15607" width="15.85546875" style="111" customWidth="1"/>
    <col min="15608" max="15609" width="11.42578125" style="111"/>
    <col min="15610" max="15610" width="12.85546875" style="111" customWidth="1"/>
    <col min="15611" max="15611" width="11.42578125" style="111" customWidth="1"/>
    <col min="15612" max="15612" width="14.42578125" style="111" customWidth="1"/>
    <col min="15613" max="15855" width="11.42578125" style="111"/>
    <col min="15856" max="15856" width="14.42578125" style="111" customWidth="1"/>
    <col min="15857" max="15857" width="38" style="111" customWidth="1"/>
    <col min="15858" max="15858" width="31.42578125" style="111" customWidth="1"/>
    <col min="15859" max="15859" width="21.42578125" style="111" customWidth="1"/>
    <col min="15860" max="15860" width="19" style="111" customWidth="1"/>
    <col min="15861" max="15861" width="14" style="111" customWidth="1"/>
    <col min="15862" max="15862" width="19.140625" style="111" customWidth="1"/>
    <col min="15863" max="15863" width="15.85546875" style="111" customWidth="1"/>
    <col min="15864" max="15865" width="11.42578125" style="111"/>
    <col min="15866" max="15866" width="12.85546875" style="111" customWidth="1"/>
    <col min="15867" max="15867" width="11.42578125" style="111" customWidth="1"/>
    <col min="15868" max="15868" width="14.42578125" style="111" customWidth="1"/>
    <col min="15869" max="16111" width="11.42578125" style="111"/>
    <col min="16112" max="16112" width="14.42578125" style="111" customWidth="1"/>
    <col min="16113" max="16113" width="38" style="111" customWidth="1"/>
    <col min="16114" max="16114" width="31.42578125" style="111" customWidth="1"/>
    <col min="16115" max="16115" width="21.42578125" style="111" customWidth="1"/>
    <col min="16116" max="16116" width="19" style="111" customWidth="1"/>
    <col min="16117" max="16117" width="14" style="111" customWidth="1"/>
    <col min="16118" max="16118" width="19.140625" style="111" customWidth="1"/>
    <col min="16119" max="16119" width="15.85546875" style="111" customWidth="1"/>
    <col min="16120" max="16121" width="11.42578125" style="111"/>
    <col min="16122" max="16122" width="12.85546875" style="111" customWidth="1"/>
    <col min="16123" max="16123" width="11.42578125" style="111" customWidth="1"/>
    <col min="16124" max="16124" width="14.42578125" style="111" customWidth="1"/>
    <col min="16125" max="16384" width="11.42578125" style="111"/>
  </cols>
  <sheetData>
    <row r="1" spans="1:12" ht="76.5" customHeight="1" x14ac:dyDescent="0.25">
      <c r="A1" s="178" t="s">
        <v>156</v>
      </c>
      <c r="B1" s="179"/>
      <c r="C1" s="179"/>
      <c r="D1" s="179"/>
      <c r="E1" s="179"/>
      <c r="F1" s="179"/>
      <c r="G1" s="179"/>
      <c r="H1" s="179"/>
      <c r="I1" s="179"/>
      <c r="J1" s="179"/>
      <c r="K1" s="180"/>
    </row>
    <row r="2" spans="1:12" ht="21.95" customHeight="1" x14ac:dyDescent="0.25">
      <c r="A2" s="192" t="s">
        <v>133</v>
      </c>
      <c r="B2" s="193"/>
      <c r="C2" s="193"/>
      <c r="D2" s="193"/>
      <c r="E2" s="193"/>
      <c r="F2" s="193"/>
      <c r="G2" s="193"/>
      <c r="H2" s="193"/>
      <c r="I2" s="193"/>
      <c r="J2" s="193"/>
      <c r="K2" s="194"/>
    </row>
    <row r="3" spans="1:12" ht="69" customHeight="1" x14ac:dyDescent="0.25">
      <c r="A3" s="88" t="s">
        <v>139</v>
      </c>
      <c r="B3" s="88" t="s">
        <v>210</v>
      </c>
      <c r="C3" s="82" t="s">
        <v>160</v>
      </c>
      <c r="D3" s="82" t="s">
        <v>159</v>
      </c>
      <c r="E3" s="82" t="s">
        <v>161</v>
      </c>
      <c r="F3" s="82" t="s">
        <v>142</v>
      </c>
      <c r="G3" s="82" t="s">
        <v>162</v>
      </c>
      <c r="H3" s="88" t="s">
        <v>140</v>
      </c>
      <c r="I3" s="131" t="s">
        <v>157</v>
      </c>
      <c r="J3" s="88" t="s">
        <v>158</v>
      </c>
      <c r="K3" s="88" t="s">
        <v>141</v>
      </c>
    </row>
    <row r="4" spans="1:12" ht="126" customHeight="1" x14ac:dyDescent="0.25">
      <c r="A4" s="86" t="s">
        <v>250</v>
      </c>
      <c r="B4" s="86"/>
      <c r="C4" s="87">
        <v>100</v>
      </c>
      <c r="D4" s="87" t="s">
        <v>251</v>
      </c>
      <c r="E4" s="87" t="s">
        <v>252</v>
      </c>
      <c r="F4" s="87" t="s">
        <v>150</v>
      </c>
      <c r="G4" s="87" t="s">
        <v>149</v>
      </c>
      <c r="H4" s="107">
        <v>42885</v>
      </c>
      <c r="I4" s="166">
        <v>1</v>
      </c>
      <c r="J4" s="136" t="s">
        <v>356</v>
      </c>
      <c r="K4" s="164" t="s">
        <v>337</v>
      </c>
      <c r="L4" s="161"/>
    </row>
    <row r="5" spans="1:12" ht="127.5" customHeight="1" x14ac:dyDescent="0.25">
      <c r="A5" s="209" t="s">
        <v>253</v>
      </c>
      <c r="B5" s="86" t="s">
        <v>254</v>
      </c>
      <c r="C5" s="210">
        <v>1</v>
      </c>
      <c r="D5" s="210" t="s">
        <v>255</v>
      </c>
      <c r="E5" s="210" t="s">
        <v>256</v>
      </c>
      <c r="F5" s="87" t="s">
        <v>150</v>
      </c>
      <c r="G5" s="87" t="s">
        <v>248</v>
      </c>
      <c r="H5" s="107">
        <v>43008</v>
      </c>
      <c r="I5" s="213">
        <v>0.83</v>
      </c>
      <c r="J5" s="136" t="s">
        <v>359</v>
      </c>
      <c r="K5" s="203" t="s">
        <v>337</v>
      </c>
      <c r="L5" s="206"/>
    </row>
    <row r="6" spans="1:12" ht="154.5" customHeight="1" x14ac:dyDescent="0.25">
      <c r="A6" s="209"/>
      <c r="B6" s="86" t="s">
        <v>257</v>
      </c>
      <c r="C6" s="211"/>
      <c r="D6" s="211"/>
      <c r="E6" s="211"/>
      <c r="F6" s="87" t="s">
        <v>150</v>
      </c>
      <c r="G6" s="87" t="s">
        <v>248</v>
      </c>
      <c r="H6" s="107">
        <v>42885</v>
      </c>
      <c r="I6" s="214"/>
      <c r="J6" s="136" t="s">
        <v>360</v>
      </c>
      <c r="K6" s="204"/>
      <c r="L6" s="207"/>
    </row>
    <row r="7" spans="1:12" ht="123" customHeight="1" x14ac:dyDescent="0.25">
      <c r="A7" s="209"/>
      <c r="B7" s="86" t="s">
        <v>258</v>
      </c>
      <c r="C7" s="212"/>
      <c r="D7" s="212"/>
      <c r="E7" s="212"/>
      <c r="F7" s="87" t="s">
        <v>150</v>
      </c>
      <c r="G7" s="87" t="s">
        <v>143</v>
      </c>
      <c r="H7" s="225">
        <v>43008</v>
      </c>
      <c r="I7" s="215"/>
      <c r="J7" s="136" t="s">
        <v>361</v>
      </c>
      <c r="K7" s="205"/>
      <c r="L7" s="207"/>
    </row>
    <row r="8" spans="1:12" ht="210.75" customHeight="1" x14ac:dyDescent="0.25">
      <c r="A8" s="177" t="s">
        <v>259</v>
      </c>
      <c r="B8" s="177"/>
      <c r="C8" s="134">
        <v>1</v>
      </c>
      <c r="D8" s="134" t="s">
        <v>260</v>
      </c>
      <c r="E8" s="134" t="s">
        <v>261</v>
      </c>
      <c r="F8" s="134" t="s">
        <v>150</v>
      </c>
      <c r="G8" s="234" t="s">
        <v>248</v>
      </c>
      <c r="H8" s="225">
        <v>43098</v>
      </c>
      <c r="I8" s="135">
        <v>0</v>
      </c>
      <c r="J8" s="90" t="s">
        <v>412</v>
      </c>
      <c r="K8" s="89" t="s">
        <v>379</v>
      </c>
      <c r="L8" s="114"/>
    </row>
    <row r="9" spans="1:12" ht="68.25" customHeight="1" x14ac:dyDescent="0.25">
      <c r="A9" s="183" t="s">
        <v>262</v>
      </c>
      <c r="B9" s="177" t="s">
        <v>263</v>
      </c>
      <c r="C9" s="235">
        <v>100</v>
      </c>
      <c r="D9" s="236" t="s">
        <v>264</v>
      </c>
      <c r="E9" s="235" t="s">
        <v>151</v>
      </c>
      <c r="F9" s="236" t="s">
        <v>149</v>
      </c>
      <c r="G9" s="234" t="s">
        <v>265</v>
      </c>
      <c r="H9" s="225">
        <v>42824</v>
      </c>
      <c r="I9" s="237">
        <v>0.5</v>
      </c>
      <c r="J9" s="89" t="s">
        <v>362</v>
      </c>
      <c r="K9" s="188" t="s">
        <v>413</v>
      </c>
      <c r="L9" s="208"/>
    </row>
    <row r="10" spans="1:12" ht="70.5" customHeight="1" x14ac:dyDescent="0.25">
      <c r="A10" s="183"/>
      <c r="B10" s="177" t="s">
        <v>266</v>
      </c>
      <c r="C10" s="238"/>
      <c r="D10" s="239"/>
      <c r="E10" s="238"/>
      <c r="F10" s="239"/>
      <c r="G10" s="234" t="s">
        <v>150</v>
      </c>
      <c r="H10" s="225">
        <v>42824</v>
      </c>
      <c r="I10" s="240"/>
      <c r="J10" s="89" t="s">
        <v>363</v>
      </c>
      <c r="K10" s="189"/>
      <c r="L10" s="208"/>
    </row>
    <row r="11" spans="1:12" ht="81.75" customHeight="1" x14ac:dyDescent="0.25">
      <c r="A11" s="183"/>
      <c r="B11" s="177" t="s">
        <v>267</v>
      </c>
      <c r="C11" s="238"/>
      <c r="D11" s="239"/>
      <c r="E11" s="238"/>
      <c r="F11" s="239"/>
      <c r="G11" s="134" t="s">
        <v>268</v>
      </c>
      <c r="H11" s="225">
        <v>43100</v>
      </c>
      <c r="I11" s="240"/>
      <c r="J11" s="89" t="s">
        <v>364</v>
      </c>
      <c r="K11" s="189"/>
      <c r="L11" s="208"/>
    </row>
    <row r="12" spans="1:12" ht="100.5" customHeight="1" x14ac:dyDescent="0.25">
      <c r="A12" s="183"/>
      <c r="B12" s="177" t="s">
        <v>269</v>
      </c>
      <c r="C12" s="241"/>
      <c r="D12" s="242"/>
      <c r="E12" s="241"/>
      <c r="F12" s="242"/>
      <c r="G12" s="234" t="s">
        <v>150</v>
      </c>
      <c r="H12" s="225">
        <v>43100</v>
      </c>
      <c r="I12" s="243"/>
      <c r="J12" s="89" t="s">
        <v>414</v>
      </c>
      <c r="K12" s="190"/>
      <c r="L12" s="208"/>
    </row>
    <row r="13" spans="1:12" ht="372" customHeight="1" x14ac:dyDescent="0.25">
      <c r="A13" s="86" t="s">
        <v>270</v>
      </c>
      <c r="B13" s="86"/>
      <c r="C13" s="87">
        <v>1</v>
      </c>
      <c r="D13" s="87" t="s">
        <v>415</v>
      </c>
      <c r="E13" s="87" t="s">
        <v>152</v>
      </c>
      <c r="F13" s="87" t="s">
        <v>150</v>
      </c>
      <c r="G13" s="87" t="s">
        <v>149</v>
      </c>
      <c r="H13" s="107">
        <v>43089</v>
      </c>
      <c r="I13" s="138">
        <v>0.4</v>
      </c>
      <c r="J13" s="136" t="s">
        <v>391</v>
      </c>
      <c r="K13" s="185" t="s">
        <v>337</v>
      </c>
      <c r="L13" s="171"/>
    </row>
    <row r="14" spans="1:12" ht="147.75" customHeight="1" x14ac:dyDescent="0.25">
      <c r="A14" s="86" t="s">
        <v>271</v>
      </c>
      <c r="B14" s="86"/>
      <c r="C14" s="87">
        <v>2</v>
      </c>
      <c r="D14" s="87" t="s">
        <v>272</v>
      </c>
      <c r="E14" s="87" t="s">
        <v>273</v>
      </c>
      <c r="F14" s="87" t="s">
        <v>150</v>
      </c>
      <c r="G14" s="108" t="s">
        <v>248</v>
      </c>
      <c r="H14" s="107">
        <v>42855</v>
      </c>
      <c r="I14" s="135">
        <v>1</v>
      </c>
      <c r="J14" s="89" t="s">
        <v>357</v>
      </c>
      <c r="K14" s="187"/>
      <c r="L14" s="171"/>
    </row>
    <row r="15" spans="1:12" ht="164.25" customHeight="1" x14ac:dyDescent="0.25">
      <c r="A15" s="86" t="s">
        <v>274</v>
      </c>
      <c r="B15" s="86"/>
      <c r="C15" s="87">
        <v>100</v>
      </c>
      <c r="D15" s="87" t="s">
        <v>275</v>
      </c>
      <c r="E15" s="87" t="s">
        <v>276</v>
      </c>
      <c r="F15" s="87" t="s">
        <v>193</v>
      </c>
      <c r="G15" s="87" t="s">
        <v>150</v>
      </c>
      <c r="H15" s="225">
        <v>42947</v>
      </c>
      <c r="I15" s="167">
        <v>0.62</v>
      </c>
      <c r="J15" s="168" t="s">
        <v>416</v>
      </c>
      <c r="K15" s="169" t="s">
        <v>392</v>
      </c>
      <c r="L15" s="171" t="s">
        <v>402</v>
      </c>
    </row>
    <row r="16" spans="1:12" ht="85.5" customHeight="1" x14ac:dyDescent="0.25">
      <c r="A16" s="86" t="s">
        <v>277</v>
      </c>
      <c r="B16" s="86"/>
      <c r="C16" s="87">
        <v>100</v>
      </c>
      <c r="D16" s="87" t="s">
        <v>278</v>
      </c>
      <c r="E16" s="87" t="s">
        <v>279</v>
      </c>
      <c r="F16" s="87" t="s">
        <v>150</v>
      </c>
      <c r="G16" s="87" t="s">
        <v>149</v>
      </c>
      <c r="H16" s="107">
        <v>43069</v>
      </c>
      <c r="I16" s="163">
        <v>0</v>
      </c>
      <c r="J16" s="90" t="s">
        <v>393</v>
      </c>
      <c r="K16" s="139" t="s">
        <v>417</v>
      </c>
      <c r="L16" s="171" t="s">
        <v>402</v>
      </c>
    </row>
    <row r="17" spans="1:15" ht="84" customHeight="1" x14ac:dyDescent="0.25">
      <c r="A17" s="209" t="s">
        <v>280</v>
      </c>
      <c r="B17" s="86" t="s">
        <v>281</v>
      </c>
      <c r="C17" s="210">
        <v>100</v>
      </c>
      <c r="D17" s="210" t="s">
        <v>282</v>
      </c>
      <c r="E17" s="210" t="s">
        <v>283</v>
      </c>
      <c r="F17" s="87" t="s">
        <v>150</v>
      </c>
      <c r="G17" s="87" t="s">
        <v>248</v>
      </c>
      <c r="H17" s="107" t="s">
        <v>394</v>
      </c>
      <c r="I17" s="198">
        <v>0.63</v>
      </c>
      <c r="J17" s="89" t="s">
        <v>365</v>
      </c>
      <c r="K17" s="203" t="s">
        <v>337</v>
      </c>
      <c r="L17" s="201" t="s">
        <v>402</v>
      </c>
    </row>
    <row r="18" spans="1:15" ht="80.25" customHeight="1" x14ac:dyDescent="0.25">
      <c r="A18" s="209"/>
      <c r="B18" s="86" t="s">
        <v>284</v>
      </c>
      <c r="C18" s="211"/>
      <c r="D18" s="211"/>
      <c r="E18" s="211"/>
      <c r="F18" s="87" t="s">
        <v>150</v>
      </c>
      <c r="G18" s="87" t="s">
        <v>248</v>
      </c>
      <c r="H18" s="107">
        <v>43039</v>
      </c>
      <c r="I18" s="199"/>
      <c r="J18" s="89" t="s">
        <v>366</v>
      </c>
      <c r="K18" s="204"/>
      <c r="L18" s="202"/>
    </row>
    <row r="19" spans="1:15" ht="99.75" customHeight="1" x14ac:dyDescent="0.25">
      <c r="A19" s="209"/>
      <c r="B19" s="86" t="s">
        <v>285</v>
      </c>
      <c r="C19" s="212"/>
      <c r="D19" s="212"/>
      <c r="E19" s="212"/>
      <c r="F19" s="87" t="s">
        <v>150</v>
      </c>
      <c r="G19" s="87" t="s">
        <v>248</v>
      </c>
      <c r="H19" s="107">
        <v>43069</v>
      </c>
      <c r="I19" s="200"/>
      <c r="J19" s="89" t="s">
        <v>367</v>
      </c>
      <c r="K19" s="205"/>
      <c r="L19" s="202"/>
    </row>
    <row r="20" spans="1:15" ht="207.75" customHeight="1" x14ac:dyDescent="0.25">
      <c r="A20" s="86" t="s">
        <v>286</v>
      </c>
      <c r="B20" s="86"/>
      <c r="C20" s="87">
        <v>100</v>
      </c>
      <c r="D20" s="87" t="s">
        <v>287</v>
      </c>
      <c r="E20" s="87"/>
      <c r="F20" s="87" t="s">
        <v>150</v>
      </c>
      <c r="G20" s="87" t="s">
        <v>288</v>
      </c>
      <c r="H20" s="107">
        <v>43082</v>
      </c>
      <c r="I20" s="138">
        <v>0.9</v>
      </c>
      <c r="J20" s="136" t="s">
        <v>395</v>
      </c>
      <c r="K20" s="170" t="s">
        <v>396</v>
      </c>
      <c r="L20" s="119"/>
    </row>
    <row r="21" spans="1:15" ht="23.25" customHeight="1" x14ac:dyDescent="0.25">
      <c r="I21" s="140">
        <f>AVERAGE(I4:I20)</f>
        <v>0.58799999999999997</v>
      </c>
    </row>
    <row r="23" spans="1:15" s="130" customFormat="1" x14ac:dyDescent="0.25">
      <c r="A23" s="111"/>
      <c r="B23" s="111"/>
      <c r="C23" s="84"/>
      <c r="D23" s="84"/>
      <c r="E23" s="84"/>
      <c r="F23" s="84"/>
      <c r="G23" s="84"/>
      <c r="H23" s="123"/>
      <c r="I23" s="123"/>
      <c r="J23" s="111"/>
      <c r="K23" s="128"/>
      <c r="L23" s="129"/>
      <c r="M23" s="162"/>
      <c r="N23" s="129"/>
      <c r="O23" s="129"/>
    </row>
    <row r="24" spans="1:15" ht="14.1" customHeight="1" x14ac:dyDescent="0.25"/>
  </sheetData>
  <sheetProtection formatCells="0" formatColumns="0" formatRows="0" insertColumns="0" insertRows="0" insertHyperlinks="0" deleteColumns="0" deleteRows="0" sort="0" autoFilter="0" pivotTables="0"/>
  <mergeCells count="25">
    <mergeCell ref="A5:A7"/>
    <mergeCell ref="A1:K1"/>
    <mergeCell ref="A2:K2"/>
    <mergeCell ref="A17:A19"/>
    <mergeCell ref="C17:C19"/>
    <mergeCell ref="D17:D19"/>
    <mergeCell ref="E17:E19"/>
    <mergeCell ref="A9:A12"/>
    <mergeCell ref="C5:C7"/>
    <mergeCell ref="D5:D7"/>
    <mergeCell ref="E5:E7"/>
    <mergeCell ref="C9:C12"/>
    <mergeCell ref="D9:D12"/>
    <mergeCell ref="E9:E12"/>
    <mergeCell ref="I5:I7"/>
    <mergeCell ref="I9:I12"/>
    <mergeCell ref="I17:I19"/>
    <mergeCell ref="F9:F12"/>
    <mergeCell ref="L17:L19"/>
    <mergeCell ref="K17:K19"/>
    <mergeCell ref="L5:L7"/>
    <mergeCell ref="L9:L12"/>
    <mergeCell ref="K9:K12"/>
    <mergeCell ref="K5:K7"/>
    <mergeCell ref="K13:K14"/>
  </mergeCells>
  <printOptions horizontalCentered="1"/>
  <pageMargins left="0.19685039370078741" right="0.19685039370078741" top="0.39370078740157483" bottom="0.51181102362204722" header="0.31496062992125984" footer="0.31496062992125984"/>
  <pageSetup paperSize="5" scale="80" orientation="landscape" horizontalDpi="1200" verticalDpi="1200" r:id="rId1"/>
  <rowBreaks count="3" manualBreakCount="3">
    <brk id="7" max="10" man="1"/>
    <brk id="12" max="10" man="1"/>
    <brk id="14" max="1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view="pageBreakPreview" zoomScale="90" zoomScaleNormal="100" zoomScaleSheetLayoutView="90" workbookViewId="0">
      <pane ySplit="3" topLeftCell="A4" activePane="bottomLeft" state="frozen"/>
      <selection pane="bottomLeft" sqref="A1:J1"/>
    </sheetView>
  </sheetViews>
  <sheetFormatPr baseColWidth="10" defaultColWidth="11.42578125" defaultRowHeight="12.75" x14ac:dyDescent="0.25"/>
  <cols>
    <col min="1" max="1" width="24.140625" style="70" customWidth="1"/>
    <col min="2" max="2" width="8.140625" style="84" customWidth="1"/>
    <col min="3" max="3" width="15.140625" style="84" customWidth="1"/>
    <col min="4" max="4" width="13.85546875" style="84" customWidth="1"/>
    <col min="5" max="5" width="16.5703125" style="84" customWidth="1"/>
    <col min="6" max="6" width="25.28515625" style="84" hidden="1" customWidth="1"/>
    <col min="7" max="7" width="18.42578125" style="123" customWidth="1"/>
    <col min="8" max="8" width="14.42578125" style="70" customWidth="1"/>
    <col min="9" max="9" width="52.7109375" style="123" customWidth="1"/>
    <col min="10" max="10" width="44.85546875" style="128" customWidth="1"/>
    <col min="11" max="11" width="26.28515625" style="110" hidden="1" customWidth="1"/>
    <col min="12" max="12" width="13.42578125" style="68" hidden="1" customWidth="1"/>
    <col min="13" max="13" width="12.42578125" style="68" hidden="1" customWidth="1"/>
    <col min="14" max="14" width="0" style="69" hidden="1" customWidth="1"/>
    <col min="15" max="16" width="0" style="70" hidden="1" customWidth="1"/>
    <col min="17" max="238" width="11.42578125" style="70"/>
    <col min="239" max="239" width="14.42578125" style="70" customWidth="1"/>
    <col min="240" max="240" width="38" style="70" customWidth="1"/>
    <col min="241" max="241" width="31.42578125" style="70" customWidth="1"/>
    <col min="242" max="242" width="21.42578125" style="70" customWidth="1"/>
    <col min="243" max="243" width="19" style="70" customWidth="1"/>
    <col min="244" max="244" width="14" style="70" customWidth="1"/>
    <col min="245" max="245" width="19.140625" style="70" customWidth="1"/>
    <col min="246" max="246" width="15.85546875" style="70" customWidth="1"/>
    <col min="247" max="248" width="11.42578125" style="70"/>
    <col min="249" max="249" width="12.85546875" style="70" customWidth="1"/>
    <col min="250" max="250" width="11.42578125" style="70" customWidth="1"/>
    <col min="251" max="251" width="14.42578125" style="70" customWidth="1"/>
    <col min="252" max="494" width="11.42578125" style="70"/>
    <col min="495" max="495" width="14.42578125" style="70" customWidth="1"/>
    <col min="496" max="496" width="38" style="70" customWidth="1"/>
    <col min="497" max="497" width="31.42578125" style="70" customWidth="1"/>
    <col min="498" max="498" width="21.42578125" style="70" customWidth="1"/>
    <col min="499" max="499" width="19" style="70" customWidth="1"/>
    <col min="500" max="500" width="14" style="70" customWidth="1"/>
    <col min="501" max="501" width="19.140625" style="70" customWidth="1"/>
    <col min="502" max="502" width="15.85546875" style="70" customWidth="1"/>
    <col min="503" max="504" width="11.42578125" style="70"/>
    <col min="505" max="505" width="12.85546875" style="70" customWidth="1"/>
    <col min="506" max="506" width="11.42578125" style="70" customWidth="1"/>
    <col min="507" max="507" width="14.42578125" style="70" customWidth="1"/>
    <col min="508" max="750" width="11.42578125" style="70"/>
    <col min="751" max="751" width="14.42578125" style="70" customWidth="1"/>
    <col min="752" max="752" width="38" style="70" customWidth="1"/>
    <col min="753" max="753" width="31.42578125" style="70" customWidth="1"/>
    <col min="754" max="754" width="21.42578125" style="70" customWidth="1"/>
    <col min="755" max="755" width="19" style="70" customWidth="1"/>
    <col min="756" max="756" width="14" style="70" customWidth="1"/>
    <col min="757" max="757" width="19.140625" style="70" customWidth="1"/>
    <col min="758" max="758" width="15.85546875" style="70" customWidth="1"/>
    <col min="759" max="760" width="11.42578125" style="70"/>
    <col min="761" max="761" width="12.85546875" style="70" customWidth="1"/>
    <col min="762" max="762" width="11.42578125" style="70" customWidth="1"/>
    <col min="763" max="763" width="14.42578125" style="70" customWidth="1"/>
    <col min="764" max="1006" width="11.42578125" style="70"/>
    <col min="1007" max="1007" width="14.42578125" style="70" customWidth="1"/>
    <col min="1008" max="1008" width="38" style="70" customWidth="1"/>
    <col min="1009" max="1009" width="31.42578125" style="70" customWidth="1"/>
    <col min="1010" max="1010" width="21.42578125" style="70" customWidth="1"/>
    <col min="1011" max="1011" width="19" style="70" customWidth="1"/>
    <col min="1012" max="1012" width="14" style="70" customWidth="1"/>
    <col min="1013" max="1013" width="19.140625" style="70" customWidth="1"/>
    <col min="1014" max="1014" width="15.85546875" style="70" customWidth="1"/>
    <col min="1015" max="1016" width="11.42578125" style="70"/>
    <col min="1017" max="1017" width="12.85546875" style="70" customWidth="1"/>
    <col min="1018" max="1018" width="11.42578125" style="70" customWidth="1"/>
    <col min="1019" max="1019" width="14.42578125" style="70" customWidth="1"/>
    <col min="1020" max="1262" width="11.42578125" style="70"/>
    <col min="1263" max="1263" width="14.42578125" style="70" customWidth="1"/>
    <col min="1264" max="1264" width="38" style="70" customWidth="1"/>
    <col min="1265" max="1265" width="31.42578125" style="70" customWidth="1"/>
    <col min="1266" max="1266" width="21.42578125" style="70" customWidth="1"/>
    <col min="1267" max="1267" width="19" style="70" customWidth="1"/>
    <col min="1268" max="1268" width="14" style="70" customWidth="1"/>
    <col min="1269" max="1269" width="19.140625" style="70" customWidth="1"/>
    <col min="1270" max="1270" width="15.85546875" style="70" customWidth="1"/>
    <col min="1271" max="1272" width="11.42578125" style="70"/>
    <col min="1273" max="1273" width="12.85546875" style="70" customWidth="1"/>
    <col min="1274" max="1274" width="11.42578125" style="70" customWidth="1"/>
    <col min="1275" max="1275" width="14.42578125" style="70" customWidth="1"/>
    <col min="1276" max="1518" width="11.42578125" style="70"/>
    <col min="1519" max="1519" width="14.42578125" style="70" customWidth="1"/>
    <col min="1520" max="1520" width="38" style="70" customWidth="1"/>
    <col min="1521" max="1521" width="31.42578125" style="70" customWidth="1"/>
    <col min="1522" max="1522" width="21.42578125" style="70" customWidth="1"/>
    <col min="1523" max="1523" width="19" style="70" customWidth="1"/>
    <col min="1524" max="1524" width="14" style="70" customWidth="1"/>
    <col min="1525" max="1525" width="19.140625" style="70" customWidth="1"/>
    <col min="1526" max="1526" width="15.85546875" style="70" customWidth="1"/>
    <col min="1527" max="1528" width="11.42578125" style="70"/>
    <col min="1529" max="1529" width="12.85546875" style="70" customWidth="1"/>
    <col min="1530" max="1530" width="11.42578125" style="70" customWidth="1"/>
    <col min="1531" max="1531" width="14.42578125" style="70" customWidth="1"/>
    <col min="1532" max="1774" width="11.42578125" style="70"/>
    <col min="1775" max="1775" width="14.42578125" style="70" customWidth="1"/>
    <col min="1776" max="1776" width="38" style="70" customWidth="1"/>
    <col min="1777" max="1777" width="31.42578125" style="70" customWidth="1"/>
    <col min="1778" max="1778" width="21.42578125" style="70" customWidth="1"/>
    <col min="1779" max="1779" width="19" style="70" customWidth="1"/>
    <col min="1780" max="1780" width="14" style="70" customWidth="1"/>
    <col min="1781" max="1781" width="19.140625" style="70" customWidth="1"/>
    <col min="1782" max="1782" width="15.85546875" style="70" customWidth="1"/>
    <col min="1783" max="1784" width="11.42578125" style="70"/>
    <col min="1785" max="1785" width="12.85546875" style="70" customWidth="1"/>
    <col min="1786" max="1786" width="11.42578125" style="70" customWidth="1"/>
    <col min="1787" max="1787" width="14.42578125" style="70" customWidth="1"/>
    <col min="1788" max="2030" width="11.42578125" style="70"/>
    <col min="2031" max="2031" width="14.42578125" style="70" customWidth="1"/>
    <col min="2032" max="2032" width="38" style="70" customWidth="1"/>
    <col min="2033" max="2033" width="31.42578125" style="70" customWidth="1"/>
    <col min="2034" max="2034" width="21.42578125" style="70" customWidth="1"/>
    <col min="2035" max="2035" width="19" style="70" customWidth="1"/>
    <col min="2036" max="2036" width="14" style="70" customWidth="1"/>
    <col min="2037" max="2037" width="19.140625" style="70" customWidth="1"/>
    <col min="2038" max="2038" width="15.85546875" style="70" customWidth="1"/>
    <col min="2039" max="2040" width="11.42578125" style="70"/>
    <col min="2041" max="2041" width="12.85546875" style="70" customWidth="1"/>
    <col min="2042" max="2042" width="11.42578125" style="70" customWidth="1"/>
    <col min="2043" max="2043" width="14.42578125" style="70" customWidth="1"/>
    <col min="2044" max="2286" width="11.42578125" style="70"/>
    <col min="2287" max="2287" width="14.42578125" style="70" customWidth="1"/>
    <col min="2288" max="2288" width="38" style="70" customWidth="1"/>
    <col min="2289" max="2289" width="31.42578125" style="70" customWidth="1"/>
    <col min="2290" max="2290" width="21.42578125" style="70" customWidth="1"/>
    <col min="2291" max="2291" width="19" style="70" customWidth="1"/>
    <col min="2292" max="2292" width="14" style="70" customWidth="1"/>
    <col min="2293" max="2293" width="19.140625" style="70" customWidth="1"/>
    <col min="2294" max="2294" width="15.85546875" style="70" customWidth="1"/>
    <col min="2295" max="2296" width="11.42578125" style="70"/>
    <col min="2297" max="2297" width="12.85546875" style="70" customWidth="1"/>
    <col min="2298" max="2298" width="11.42578125" style="70" customWidth="1"/>
    <col min="2299" max="2299" width="14.42578125" style="70" customWidth="1"/>
    <col min="2300" max="2542" width="11.42578125" style="70"/>
    <col min="2543" max="2543" width="14.42578125" style="70" customWidth="1"/>
    <col min="2544" max="2544" width="38" style="70" customWidth="1"/>
    <col min="2545" max="2545" width="31.42578125" style="70" customWidth="1"/>
    <col min="2546" max="2546" width="21.42578125" style="70" customWidth="1"/>
    <col min="2547" max="2547" width="19" style="70" customWidth="1"/>
    <col min="2548" max="2548" width="14" style="70" customWidth="1"/>
    <col min="2549" max="2549" width="19.140625" style="70" customWidth="1"/>
    <col min="2550" max="2550" width="15.85546875" style="70" customWidth="1"/>
    <col min="2551" max="2552" width="11.42578125" style="70"/>
    <col min="2553" max="2553" width="12.85546875" style="70" customWidth="1"/>
    <col min="2554" max="2554" width="11.42578125" style="70" customWidth="1"/>
    <col min="2555" max="2555" width="14.42578125" style="70" customWidth="1"/>
    <col min="2556" max="2798" width="11.42578125" style="70"/>
    <col min="2799" max="2799" width="14.42578125" style="70" customWidth="1"/>
    <col min="2800" max="2800" width="38" style="70" customWidth="1"/>
    <col min="2801" max="2801" width="31.42578125" style="70" customWidth="1"/>
    <col min="2802" max="2802" width="21.42578125" style="70" customWidth="1"/>
    <col min="2803" max="2803" width="19" style="70" customWidth="1"/>
    <col min="2804" max="2804" width="14" style="70" customWidth="1"/>
    <col min="2805" max="2805" width="19.140625" style="70" customWidth="1"/>
    <col min="2806" max="2806" width="15.85546875" style="70" customWidth="1"/>
    <col min="2807" max="2808" width="11.42578125" style="70"/>
    <col min="2809" max="2809" width="12.85546875" style="70" customWidth="1"/>
    <col min="2810" max="2810" width="11.42578125" style="70" customWidth="1"/>
    <col min="2811" max="2811" width="14.42578125" style="70" customWidth="1"/>
    <col min="2812" max="3054" width="11.42578125" style="70"/>
    <col min="3055" max="3055" width="14.42578125" style="70" customWidth="1"/>
    <col min="3056" max="3056" width="38" style="70" customWidth="1"/>
    <col min="3057" max="3057" width="31.42578125" style="70" customWidth="1"/>
    <col min="3058" max="3058" width="21.42578125" style="70" customWidth="1"/>
    <col min="3059" max="3059" width="19" style="70" customWidth="1"/>
    <col min="3060" max="3060" width="14" style="70" customWidth="1"/>
    <col min="3061" max="3061" width="19.140625" style="70" customWidth="1"/>
    <col min="3062" max="3062" width="15.85546875" style="70" customWidth="1"/>
    <col min="3063" max="3064" width="11.42578125" style="70"/>
    <col min="3065" max="3065" width="12.85546875" style="70" customWidth="1"/>
    <col min="3066" max="3066" width="11.42578125" style="70" customWidth="1"/>
    <col min="3067" max="3067" width="14.42578125" style="70" customWidth="1"/>
    <col min="3068" max="3310" width="11.42578125" style="70"/>
    <col min="3311" max="3311" width="14.42578125" style="70" customWidth="1"/>
    <col min="3312" max="3312" width="38" style="70" customWidth="1"/>
    <col min="3313" max="3313" width="31.42578125" style="70" customWidth="1"/>
    <col min="3314" max="3314" width="21.42578125" style="70" customWidth="1"/>
    <col min="3315" max="3315" width="19" style="70" customWidth="1"/>
    <col min="3316" max="3316" width="14" style="70" customWidth="1"/>
    <col min="3317" max="3317" width="19.140625" style="70" customWidth="1"/>
    <col min="3318" max="3318" width="15.85546875" style="70" customWidth="1"/>
    <col min="3319" max="3320" width="11.42578125" style="70"/>
    <col min="3321" max="3321" width="12.85546875" style="70" customWidth="1"/>
    <col min="3322" max="3322" width="11.42578125" style="70" customWidth="1"/>
    <col min="3323" max="3323" width="14.42578125" style="70" customWidth="1"/>
    <col min="3324" max="3566" width="11.42578125" style="70"/>
    <col min="3567" max="3567" width="14.42578125" style="70" customWidth="1"/>
    <col min="3568" max="3568" width="38" style="70" customWidth="1"/>
    <col min="3569" max="3569" width="31.42578125" style="70" customWidth="1"/>
    <col min="3570" max="3570" width="21.42578125" style="70" customWidth="1"/>
    <col min="3571" max="3571" width="19" style="70" customWidth="1"/>
    <col min="3572" max="3572" width="14" style="70" customWidth="1"/>
    <col min="3573" max="3573" width="19.140625" style="70" customWidth="1"/>
    <col min="3574" max="3574" width="15.85546875" style="70" customWidth="1"/>
    <col min="3575" max="3576" width="11.42578125" style="70"/>
    <col min="3577" max="3577" width="12.85546875" style="70" customWidth="1"/>
    <col min="3578" max="3578" width="11.42578125" style="70" customWidth="1"/>
    <col min="3579" max="3579" width="14.42578125" style="70" customWidth="1"/>
    <col min="3580" max="3822" width="11.42578125" style="70"/>
    <col min="3823" max="3823" width="14.42578125" style="70" customWidth="1"/>
    <col min="3824" max="3824" width="38" style="70" customWidth="1"/>
    <col min="3825" max="3825" width="31.42578125" style="70" customWidth="1"/>
    <col min="3826" max="3826" width="21.42578125" style="70" customWidth="1"/>
    <col min="3827" max="3827" width="19" style="70" customWidth="1"/>
    <col min="3828" max="3828" width="14" style="70" customWidth="1"/>
    <col min="3829" max="3829" width="19.140625" style="70" customWidth="1"/>
    <col min="3830" max="3830" width="15.85546875" style="70" customWidth="1"/>
    <col min="3831" max="3832" width="11.42578125" style="70"/>
    <col min="3833" max="3833" width="12.85546875" style="70" customWidth="1"/>
    <col min="3834" max="3834" width="11.42578125" style="70" customWidth="1"/>
    <col min="3835" max="3835" width="14.42578125" style="70" customWidth="1"/>
    <col min="3836" max="4078" width="11.42578125" style="70"/>
    <col min="4079" max="4079" width="14.42578125" style="70" customWidth="1"/>
    <col min="4080" max="4080" width="38" style="70" customWidth="1"/>
    <col min="4081" max="4081" width="31.42578125" style="70" customWidth="1"/>
    <col min="4082" max="4082" width="21.42578125" style="70" customWidth="1"/>
    <col min="4083" max="4083" width="19" style="70" customWidth="1"/>
    <col min="4084" max="4084" width="14" style="70" customWidth="1"/>
    <col min="4085" max="4085" width="19.140625" style="70" customWidth="1"/>
    <col min="4086" max="4086" width="15.85546875" style="70" customWidth="1"/>
    <col min="4087" max="4088" width="11.42578125" style="70"/>
    <col min="4089" max="4089" width="12.85546875" style="70" customWidth="1"/>
    <col min="4090" max="4090" width="11.42578125" style="70" customWidth="1"/>
    <col min="4091" max="4091" width="14.42578125" style="70" customWidth="1"/>
    <col min="4092" max="4334" width="11.42578125" style="70"/>
    <col min="4335" max="4335" width="14.42578125" style="70" customWidth="1"/>
    <col min="4336" max="4336" width="38" style="70" customWidth="1"/>
    <col min="4337" max="4337" width="31.42578125" style="70" customWidth="1"/>
    <col min="4338" max="4338" width="21.42578125" style="70" customWidth="1"/>
    <col min="4339" max="4339" width="19" style="70" customWidth="1"/>
    <col min="4340" max="4340" width="14" style="70" customWidth="1"/>
    <col min="4341" max="4341" width="19.140625" style="70" customWidth="1"/>
    <col min="4342" max="4342" width="15.85546875" style="70" customWidth="1"/>
    <col min="4343" max="4344" width="11.42578125" style="70"/>
    <col min="4345" max="4345" width="12.85546875" style="70" customWidth="1"/>
    <col min="4346" max="4346" width="11.42578125" style="70" customWidth="1"/>
    <col min="4347" max="4347" width="14.42578125" style="70" customWidth="1"/>
    <col min="4348" max="4590" width="11.42578125" style="70"/>
    <col min="4591" max="4591" width="14.42578125" style="70" customWidth="1"/>
    <col min="4592" max="4592" width="38" style="70" customWidth="1"/>
    <col min="4593" max="4593" width="31.42578125" style="70" customWidth="1"/>
    <col min="4594" max="4594" width="21.42578125" style="70" customWidth="1"/>
    <col min="4595" max="4595" width="19" style="70" customWidth="1"/>
    <col min="4596" max="4596" width="14" style="70" customWidth="1"/>
    <col min="4597" max="4597" width="19.140625" style="70" customWidth="1"/>
    <col min="4598" max="4598" width="15.85546875" style="70" customWidth="1"/>
    <col min="4599" max="4600" width="11.42578125" style="70"/>
    <col min="4601" max="4601" width="12.85546875" style="70" customWidth="1"/>
    <col min="4602" max="4602" width="11.42578125" style="70" customWidth="1"/>
    <col min="4603" max="4603" width="14.42578125" style="70" customWidth="1"/>
    <col min="4604" max="4846" width="11.42578125" style="70"/>
    <col min="4847" max="4847" width="14.42578125" style="70" customWidth="1"/>
    <col min="4848" max="4848" width="38" style="70" customWidth="1"/>
    <col min="4849" max="4849" width="31.42578125" style="70" customWidth="1"/>
    <col min="4850" max="4850" width="21.42578125" style="70" customWidth="1"/>
    <col min="4851" max="4851" width="19" style="70" customWidth="1"/>
    <col min="4852" max="4852" width="14" style="70" customWidth="1"/>
    <col min="4853" max="4853" width="19.140625" style="70" customWidth="1"/>
    <col min="4854" max="4854" width="15.85546875" style="70" customWidth="1"/>
    <col min="4855" max="4856" width="11.42578125" style="70"/>
    <col min="4857" max="4857" width="12.85546875" style="70" customWidth="1"/>
    <col min="4858" max="4858" width="11.42578125" style="70" customWidth="1"/>
    <col min="4859" max="4859" width="14.42578125" style="70" customWidth="1"/>
    <col min="4860" max="5102" width="11.42578125" style="70"/>
    <col min="5103" max="5103" width="14.42578125" style="70" customWidth="1"/>
    <col min="5104" max="5104" width="38" style="70" customWidth="1"/>
    <col min="5105" max="5105" width="31.42578125" style="70" customWidth="1"/>
    <col min="5106" max="5106" width="21.42578125" style="70" customWidth="1"/>
    <col min="5107" max="5107" width="19" style="70" customWidth="1"/>
    <col min="5108" max="5108" width="14" style="70" customWidth="1"/>
    <col min="5109" max="5109" width="19.140625" style="70" customWidth="1"/>
    <col min="5110" max="5110" width="15.85546875" style="70" customWidth="1"/>
    <col min="5111" max="5112" width="11.42578125" style="70"/>
    <col min="5113" max="5113" width="12.85546875" style="70" customWidth="1"/>
    <col min="5114" max="5114" width="11.42578125" style="70" customWidth="1"/>
    <col min="5115" max="5115" width="14.42578125" style="70" customWidth="1"/>
    <col min="5116" max="5358" width="11.42578125" style="70"/>
    <col min="5359" max="5359" width="14.42578125" style="70" customWidth="1"/>
    <col min="5360" max="5360" width="38" style="70" customWidth="1"/>
    <col min="5361" max="5361" width="31.42578125" style="70" customWidth="1"/>
    <col min="5362" max="5362" width="21.42578125" style="70" customWidth="1"/>
    <col min="5363" max="5363" width="19" style="70" customWidth="1"/>
    <col min="5364" max="5364" width="14" style="70" customWidth="1"/>
    <col min="5365" max="5365" width="19.140625" style="70" customWidth="1"/>
    <col min="5366" max="5366" width="15.85546875" style="70" customWidth="1"/>
    <col min="5367" max="5368" width="11.42578125" style="70"/>
    <col min="5369" max="5369" width="12.85546875" style="70" customWidth="1"/>
    <col min="5370" max="5370" width="11.42578125" style="70" customWidth="1"/>
    <col min="5371" max="5371" width="14.42578125" style="70" customWidth="1"/>
    <col min="5372" max="5614" width="11.42578125" style="70"/>
    <col min="5615" max="5615" width="14.42578125" style="70" customWidth="1"/>
    <col min="5616" max="5616" width="38" style="70" customWidth="1"/>
    <col min="5617" max="5617" width="31.42578125" style="70" customWidth="1"/>
    <col min="5618" max="5618" width="21.42578125" style="70" customWidth="1"/>
    <col min="5619" max="5619" width="19" style="70" customWidth="1"/>
    <col min="5620" max="5620" width="14" style="70" customWidth="1"/>
    <col min="5621" max="5621" width="19.140625" style="70" customWidth="1"/>
    <col min="5622" max="5622" width="15.85546875" style="70" customWidth="1"/>
    <col min="5623" max="5624" width="11.42578125" style="70"/>
    <col min="5625" max="5625" width="12.85546875" style="70" customWidth="1"/>
    <col min="5626" max="5626" width="11.42578125" style="70" customWidth="1"/>
    <col min="5627" max="5627" width="14.42578125" style="70" customWidth="1"/>
    <col min="5628" max="5870" width="11.42578125" style="70"/>
    <col min="5871" max="5871" width="14.42578125" style="70" customWidth="1"/>
    <col min="5872" max="5872" width="38" style="70" customWidth="1"/>
    <col min="5873" max="5873" width="31.42578125" style="70" customWidth="1"/>
    <col min="5874" max="5874" width="21.42578125" style="70" customWidth="1"/>
    <col min="5875" max="5875" width="19" style="70" customWidth="1"/>
    <col min="5876" max="5876" width="14" style="70" customWidth="1"/>
    <col min="5877" max="5877" width="19.140625" style="70" customWidth="1"/>
    <col min="5878" max="5878" width="15.85546875" style="70" customWidth="1"/>
    <col min="5879" max="5880" width="11.42578125" style="70"/>
    <col min="5881" max="5881" width="12.85546875" style="70" customWidth="1"/>
    <col min="5882" max="5882" width="11.42578125" style="70" customWidth="1"/>
    <col min="5883" max="5883" width="14.42578125" style="70" customWidth="1"/>
    <col min="5884" max="6126" width="11.42578125" style="70"/>
    <col min="6127" max="6127" width="14.42578125" style="70" customWidth="1"/>
    <col min="6128" max="6128" width="38" style="70" customWidth="1"/>
    <col min="6129" max="6129" width="31.42578125" style="70" customWidth="1"/>
    <col min="6130" max="6130" width="21.42578125" style="70" customWidth="1"/>
    <col min="6131" max="6131" width="19" style="70" customWidth="1"/>
    <col min="6132" max="6132" width="14" style="70" customWidth="1"/>
    <col min="6133" max="6133" width="19.140625" style="70" customWidth="1"/>
    <col min="6134" max="6134" width="15.85546875" style="70" customWidth="1"/>
    <col min="6135" max="6136" width="11.42578125" style="70"/>
    <col min="6137" max="6137" width="12.85546875" style="70" customWidth="1"/>
    <col min="6138" max="6138" width="11.42578125" style="70" customWidth="1"/>
    <col min="6139" max="6139" width="14.42578125" style="70" customWidth="1"/>
    <col min="6140" max="6382" width="11.42578125" style="70"/>
    <col min="6383" max="6383" width="14.42578125" style="70" customWidth="1"/>
    <col min="6384" max="6384" width="38" style="70" customWidth="1"/>
    <col min="6385" max="6385" width="31.42578125" style="70" customWidth="1"/>
    <col min="6386" max="6386" width="21.42578125" style="70" customWidth="1"/>
    <col min="6387" max="6387" width="19" style="70" customWidth="1"/>
    <col min="6388" max="6388" width="14" style="70" customWidth="1"/>
    <col min="6389" max="6389" width="19.140625" style="70" customWidth="1"/>
    <col min="6390" max="6390" width="15.85546875" style="70" customWidth="1"/>
    <col min="6391" max="6392" width="11.42578125" style="70"/>
    <col min="6393" max="6393" width="12.85546875" style="70" customWidth="1"/>
    <col min="6394" max="6394" width="11.42578125" style="70" customWidth="1"/>
    <col min="6395" max="6395" width="14.42578125" style="70" customWidth="1"/>
    <col min="6396" max="6638" width="11.42578125" style="70"/>
    <col min="6639" max="6639" width="14.42578125" style="70" customWidth="1"/>
    <col min="6640" max="6640" width="38" style="70" customWidth="1"/>
    <col min="6641" max="6641" width="31.42578125" style="70" customWidth="1"/>
    <col min="6642" max="6642" width="21.42578125" style="70" customWidth="1"/>
    <col min="6643" max="6643" width="19" style="70" customWidth="1"/>
    <col min="6644" max="6644" width="14" style="70" customWidth="1"/>
    <col min="6645" max="6645" width="19.140625" style="70" customWidth="1"/>
    <col min="6646" max="6646" width="15.85546875" style="70" customWidth="1"/>
    <col min="6647" max="6648" width="11.42578125" style="70"/>
    <col min="6649" max="6649" width="12.85546875" style="70" customWidth="1"/>
    <col min="6650" max="6650" width="11.42578125" style="70" customWidth="1"/>
    <col min="6651" max="6651" width="14.42578125" style="70" customWidth="1"/>
    <col min="6652" max="6894" width="11.42578125" style="70"/>
    <col min="6895" max="6895" width="14.42578125" style="70" customWidth="1"/>
    <col min="6896" max="6896" width="38" style="70" customWidth="1"/>
    <col min="6897" max="6897" width="31.42578125" style="70" customWidth="1"/>
    <col min="6898" max="6898" width="21.42578125" style="70" customWidth="1"/>
    <col min="6899" max="6899" width="19" style="70" customWidth="1"/>
    <col min="6900" max="6900" width="14" style="70" customWidth="1"/>
    <col min="6901" max="6901" width="19.140625" style="70" customWidth="1"/>
    <col min="6902" max="6902" width="15.85546875" style="70" customWidth="1"/>
    <col min="6903" max="6904" width="11.42578125" style="70"/>
    <col min="6905" max="6905" width="12.85546875" style="70" customWidth="1"/>
    <col min="6906" max="6906" width="11.42578125" style="70" customWidth="1"/>
    <col min="6907" max="6907" width="14.42578125" style="70" customWidth="1"/>
    <col min="6908" max="7150" width="11.42578125" style="70"/>
    <col min="7151" max="7151" width="14.42578125" style="70" customWidth="1"/>
    <col min="7152" max="7152" width="38" style="70" customWidth="1"/>
    <col min="7153" max="7153" width="31.42578125" style="70" customWidth="1"/>
    <col min="7154" max="7154" width="21.42578125" style="70" customWidth="1"/>
    <col min="7155" max="7155" width="19" style="70" customWidth="1"/>
    <col min="7156" max="7156" width="14" style="70" customWidth="1"/>
    <col min="7157" max="7157" width="19.140625" style="70" customWidth="1"/>
    <col min="7158" max="7158" width="15.85546875" style="70" customWidth="1"/>
    <col min="7159" max="7160" width="11.42578125" style="70"/>
    <col min="7161" max="7161" width="12.85546875" style="70" customWidth="1"/>
    <col min="7162" max="7162" width="11.42578125" style="70" customWidth="1"/>
    <col min="7163" max="7163" width="14.42578125" style="70" customWidth="1"/>
    <col min="7164" max="7406" width="11.42578125" style="70"/>
    <col min="7407" max="7407" width="14.42578125" style="70" customWidth="1"/>
    <col min="7408" max="7408" width="38" style="70" customWidth="1"/>
    <col min="7409" max="7409" width="31.42578125" style="70" customWidth="1"/>
    <col min="7410" max="7410" width="21.42578125" style="70" customWidth="1"/>
    <col min="7411" max="7411" width="19" style="70" customWidth="1"/>
    <col min="7412" max="7412" width="14" style="70" customWidth="1"/>
    <col min="7413" max="7413" width="19.140625" style="70" customWidth="1"/>
    <col min="7414" max="7414" width="15.85546875" style="70" customWidth="1"/>
    <col min="7415" max="7416" width="11.42578125" style="70"/>
    <col min="7417" max="7417" width="12.85546875" style="70" customWidth="1"/>
    <col min="7418" max="7418" width="11.42578125" style="70" customWidth="1"/>
    <col min="7419" max="7419" width="14.42578125" style="70" customWidth="1"/>
    <col min="7420" max="7662" width="11.42578125" style="70"/>
    <col min="7663" max="7663" width="14.42578125" style="70" customWidth="1"/>
    <col min="7664" max="7664" width="38" style="70" customWidth="1"/>
    <col min="7665" max="7665" width="31.42578125" style="70" customWidth="1"/>
    <col min="7666" max="7666" width="21.42578125" style="70" customWidth="1"/>
    <col min="7667" max="7667" width="19" style="70" customWidth="1"/>
    <col min="7668" max="7668" width="14" style="70" customWidth="1"/>
    <col min="7669" max="7669" width="19.140625" style="70" customWidth="1"/>
    <col min="7670" max="7670" width="15.85546875" style="70" customWidth="1"/>
    <col min="7671" max="7672" width="11.42578125" style="70"/>
    <col min="7673" max="7673" width="12.85546875" style="70" customWidth="1"/>
    <col min="7674" max="7674" width="11.42578125" style="70" customWidth="1"/>
    <col min="7675" max="7675" width="14.42578125" style="70" customWidth="1"/>
    <col min="7676" max="7918" width="11.42578125" style="70"/>
    <col min="7919" max="7919" width="14.42578125" style="70" customWidth="1"/>
    <col min="7920" max="7920" width="38" style="70" customWidth="1"/>
    <col min="7921" max="7921" width="31.42578125" style="70" customWidth="1"/>
    <col min="7922" max="7922" width="21.42578125" style="70" customWidth="1"/>
    <col min="7923" max="7923" width="19" style="70" customWidth="1"/>
    <col min="7924" max="7924" width="14" style="70" customWidth="1"/>
    <col min="7925" max="7925" width="19.140625" style="70" customWidth="1"/>
    <col min="7926" max="7926" width="15.85546875" style="70" customWidth="1"/>
    <col min="7927" max="7928" width="11.42578125" style="70"/>
    <col min="7929" max="7929" width="12.85546875" style="70" customWidth="1"/>
    <col min="7930" max="7930" width="11.42578125" style="70" customWidth="1"/>
    <col min="7931" max="7931" width="14.42578125" style="70" customWidth="1"/>
    <col min="7932" max="8174" width="11.42578125" style="70"/>
    <col min="8175" max="8175" width="14.42578125" style="70" customWidth="1"/>
    <col min="8176" max="8176" width="38" style="70" customWidth="1"/>
    <col min="8177" max="8177" width="31.42578125" style="70" customWidth="1"/>
    <col min="8178" max="8178" width="21.42578125" style="70" customWidth="1"/>
    <col min="8179" max="8179" width="19" style="70" customWidth="1"/>
    <col min="8180" max="8180" width="14" style="70" customWidth="1"/>
    <col min="8181" max="8181" width="19.140625" style="70" customWidth="1"/>
    <col min="8182" max="8182" width="15.85546875" style="70" customWidth="1"/>
    <col min="8183" max="8184" width="11.42578125" style="70"/>
    <col min="8185" max="8185" width="12.85546875" style="70" customWidth="1"/>
    <col min="8186" max="8186" width="11.42578125" style="70" customWidth="1"/>
    <col min="8187" max="8187" width="14.42578125" style="70" customWidth="1"/>
    <col min="8188" max="8430" width="11.42578125" style="70"/>
    <col min="8431" max="8431" width="14.42578125" style="70" customWidth="1"/>
    <col min="8432" max="8432" width="38" style="70" customWidth="1"/>
    <col min="8433" max="8433" width="31.42578125" style="70" customWidth="1"/>
    <col min="8434" max="8434" width="21.42578125" style="70" customWidth="1"/>
    <col min="8435" max="8435" width="19" style="70" customWidth="1"/>
    <col min="8436" max="8436" width="14" style="70" customWidth="1"/>
    <col min="8437" max="8437" width="19.140625" style="70" customWidth="1"/>
    <col min="8438" max="8438" width="15.85546875" style="70" customWidth="1"/>
    <col min="8439" max="8440" width="11.42578125" style="70"/>
    <col min="8441" max="8441" width="12.85546875" style="70" customWidth="1"/>
    <col min="8442" max="8442" width="11.42578125" style="70" customWidth="1"/>
    <col min="8443" max="8443" width="14.42578125" style="70" customWidth="1"/>
    <col min="8444" max="8686" width="11.42578125" style="70"/>
    <col min="8687" max="8687" width="14.42578125" style="70" customWidth="1"/>
    <col min="8688" max="8688" width="38" style="70" customWidth="1"/>
    <col min="8689" max="8689" width="31.42578125" style="70" customWidth="1"/>
    <col min="8690" max="8690" width="21.42578125" style="70" customWidth="1"/>
    <col min="8691" max="8691" width="19" style="70" customWidth="1"/>
    <col min="8692" max="8692" width="14" style="70" customWidth="1"/>
    <col min="8693" max="8693" width="19.140625" style="70" customWidth="1"/>
    <col min="8694" max="8694" width="15.85546875" style="70" customWidth="1"/>
    <col min="8695" max="8696" width="11.42578125" style="70"/>
    <col min="8697" max="8697" width="12.85546875" style="70" customWidth="1"/>
    <col min="8698" max="8698" width="11.42578125" style="70" customWidth="1"/>
    <col min="8699" max="8699" width="14.42578125" style="70" customWidth="1"/>
    <col min="8700" max="8942" width="11.42578125" style="70"/>
    <col min="8943" max="8943" width="14.42578125" style="70" customWidth="1"/>
    <col min="8944" max="8944" width="38" style="70" customWidth="1"/>
    <col min="8945" max="8945" width="31.42578125" style="70" customWidth="1"/>
    <col min="8946" max="8946" width="21.42578125" style="70" customWidth="1"/>
    <col min="8947" max="8947" width="19" style="70" customWidth="1"/>
    <col min="8948" max="8948" width="14" style="70" customWidth="1"/>
    <col min="8949" max="8949" width="19.140625" style="70" customWidth="1"/>
    <col min="8950" max="8950" width="15.85546875" style="70" customWidth="1"/>
    <col min="8951" max="8952" width="11.42578125" style="70"/>
    <col min="8953" max="8953" width="12.85546875" style="70" customWidth="1"/>
    <col min="8954" max="8954" width="11.42578125" style="70" customWidth="1"/>
    <col min="8955" max="8955" width="14.42578125" style="70" customWidth="1"/>
    <col min="8956" max="9198" width="11.42578125" style="70"/>
    <col min="9199" max="9199" width="14.42578125" style="70" customWidth="1"/>
    <col min="9200" max="9200" width="38" style="70" customWidth="1"/>
    <col min="9201" max="9201" width="31.42578125" style="70" customWidth="1"/>
    <col min="9202" max="9202" width="21.42578125" style="70" customWidth="1"/>
    <col min="9203" max="9203" width="19" style="70" customWidth="1"/>
    <col min="9204" max="9204" width="14" style="70" customWidth="1"/>
    <col min="9205" max="9205" width="19.140625" style="70" customWidth="1"/>
    <col min="9206" max="9206" width="15.85546875" style="70" customWidth="1"/>
    <col min="9207" max="9208" width="11.42578125" style="70"/>
    <col min="9209" max="9209" width="12.85546875" style="70" customWidth="1"/>
    <col min="9210" max="9210" width="11.42578125" style="70" customWidth="1"/>
    <col min="9211" max="9211" width="14.42578125" style="70" customWidth="1"/>
    <col min="9212" max="9454" width="11.42578125" style="70"/>
    <col min="9455" max="9455" width="14.42578125" style="70" customWidth="1"/>
    <col min="9456" max="9456" width="38" style="70" customWidth="1"/>
    <col min="9457" max="9457" width="31.42578125" style="70" customWidth="1"/>
    <col min="9458" max="9458" width="21.42578125" style="70" customWidth="1"/>
    <col min="9459" max="9459" width="19" style="70" customWidth="1"/>
    <col min="9460" max="9460" width="14" style="70" customWidth="1"/>
    <col min="9461" max="9461" width="19.140625" style="70" customWidth="1"/>
    <col min="9462" max="9462" width="15.85546875" style="70" customWidth="1"/>
    <col min="9463" max="9464" width="11.42578125" style="70"/>
    <col min="9465" max="9465" width="12.85546875" style="70" customWidth="1"/>
    <col min="9466" max="9466" width="11.42578125" style="70" customWidth="1"/>
    <col min="9467" max="9467" width="14.42578125" style="70" customWidth="1"/>
    <col min="9468" max="9710" width="11.42578125" style="70"/>
    <col min="9711" max="9711" width="14.42578125" style="70" customWidth="1"/>
    <col min="9712" max="9712" width="38" style="70" customWidth="1"/>
    <col min="9713" max="9713" width="31.42578125" style="70" customWidth="1"/>
    <col min="9714" max="9714" width="21.42578125" style="70" customWidth="1"/>
    <col min="9715" max="9715" width="19" style="70" customWidth="1"/>
    <col min="9716" max="9716" width="14" style="70" customWidth="1"/>
    <col min="9717" max="9717" width="19.140625" style="70" customWidth="1"/>
    <col min="9718" max="9718" width="15.85546875" style="70" customWidth="1"/>
    <col min="9719" max="9720" width="11.42578125" style="70"/>
    <col min="9721" max="9721" width="12.85546875" style="70" customWidth="1"/>
    <col min="9722" max="9722" width="11.42578125" style="70" customWidth="1"/>
    <col min="9723" max="9723" width="14.42578125" style="70" customWidth="1"/>
    <col min="9724" max="9966" width="11.42578125" style="70"/>
    <col min="9967" max="9967" width="14.42578125" style="70" customWidth="1"/>
    <col min="9968" max="9968" width="38" style="70" customWidth="1"/>
    <col min="9969" max="9969" width="31.42578125" style="70" customWidth="1"/>
    <col min="9970" max="9970" width="21.42578125" style="70" customWidth="1"/>
    <col min="9971" max="9971" width="19" style="70" customWidth="1"/>
    <col min="9972" max="9972" width="14" style="70" customWidth="1"/>
    <col min="9973" max="9973" width="19.140625" style="70" customWidth="1"/>
    <col min="9974" max="9974" width="15.85546875" style="70" customWidth="1"/>
    <col min="9975" max="9976" width="11.42578125" style="70"/>
    <col min="9977" max="9977" width="12.85546875" style="70" customWidth="1"/>
    <col min="9978" max="9978" width="11.42578125" style="70" customWidth="1"/>
    <col min="9979" max="9979" width="14.42578125" style="70" customWidth="1"/>
    <col min="9980" max="10222" width="11.42578125" style="70"/>
    <col min="10223" max="10223" width="14.42578125" style="70" customWidth="1"/>
    <col min="10224" max="10224" width="38" style="70" customWidth="1"/>
    <col min="10225" max="10225" width="31.42578125" style="70" customWidth="1"/>
    <col min="10226" max="10226" width="21.42578125" style="70" customWidth="1"/>
    <col min="10227" max="10227" width="19" style="70" customWidth="1"/>
    <col min="10228" max="10228" width="14" style="70" customWidth="1"/>
    <col min="10229" max="10229" width="19.140625" style="70" customWidth="1"/>
    <col min="10230" max="10230" width="15.85546875" style="70" customWidth="1"/>
    <col min="10231" max="10232" width="11.42578125" style="70"/>
    <col min="10233" max="10233" width="12.85546875" style="70" customWidth="1"/>
    <col min="10234" max="10234" width="11.42578125" style="70" customWidth="1"/>
    <col min="10235" max="10235" width="14.42578125" style="70" customWidth="1"/>
    <col min="10236" max="10478" width="11.42578125" style="70"/>
    <col min="10479" max="10479" width="14.42578125" style="70" customWidth="1"/>
    <col min="10480" max="10480" width="38" style="70" customWidth="1"/>
    <col min="10481" max="10481" width="31.42578125" style="70" customWidth="1"/>
    <col min="10482" max="10482" width="21.42578125" style="70" customWidth="1"/>
    <col min="10483" max="10483" width="19" style="70" customWidth="1"/>
    <col min="10484" max="10484" width="14" style="70" customWidth="1"/>
    <col min="10485" max="10485" width="19.140625" style="70" customWidth="1"/>
    <col min="10486" max="10486" width="15.85546875" style="70" customWidth="1"/>
    <col min="10487" max="10488" width="11.42578125" style="70"/>
    <col min="10489" max="10489" width="12.85546875" style="70" customWidth="1"/>
    <col min="10490" max="10490" width="11.42578125" style="70" customWidth="1"/>
    <col min="10491" max="10491" width="14.42578125" style="70" customWidth="1"/>
    <col min="10492" max="10734" width="11.42578125" style="70"/>
    <col min="10735" max="10735" width="14.42578125" style="70" customWidth="1"/>
    <col min="10736" max="10736" width="38" style="70" customWidth="1"/>
    <col min="10737" max="10737" width="31.42578125" style="70" customWidth="1"/>
    <col min="10738" max="10738" width="21.42578125" style="70" customWidth="1"/>
    <col min="10739" max="10739" width="19" style="70" customWidth="1"/>
    <col min="10740" max="10740" width="14" style="70" customWidth="1"/>
    <col min="10741" max="10741" width="19.140625" style="70" customWidth="1"/>
    <col min="10742" max="10742" width="15.85546875" style="70" customWidth="1"/>
    <col min="10743" max="10744" width="11.42578125" style="70"/>
    <col min="10745" max="10745" width="12.85546875" style="70" customWidth="1"/>
    <col min="10746" max="10746" width="11.42578125" style="70" customWidth="1"/>
    <col min="10747" max="10747" width="14.42578125" style="70" customWidth="1"/>
    <col min="10748" max="10990" width="11.42578125" style="70"/>
    <col min="10991" max="10991" width="14.42578125" style="70" customWidth="1"/>
    <col min="10992" max="10992" width="38" style="70" customWidth="1"/>
    <col min="10993" max="10993" width="31.42578125" style="70" customWidth="1"/>
    <col min="10994" max="10994" width="21.42578125" style="70" customWidth="1"/>
    <col min="10995" max="10995" width="19" style="70" customWidth="1"/>
    <col min="10996" max="10996" width="14" style="70" customWidth="1"/>
    <col min="10997" max="10997" width="19.140625" style="70" customWidth="1"/>
    <col min="10998" max="10998" width="15.85546875" style="70" customWidth="1"/>
    <col min="10999" max="11000" width="11.42578125" style="70"/>
    <col min="11001" max="11001" width="12.85546875" style="70" customWidth="1"/>
    <col min="11002" max="11002" width="11.42578125" style="70" customWidth="1"/>
    <col min="11003" max="11003" width="14.42578125" style="70" customWidth="1"/>
    <col min="11004" max="11246" width="11.42578125" style="70"/>
    <col min="11247" max="11247" width="14.42578125" style="70" customWidth="1"/>
    <col min="11248" max="11248" width="38" style="70" customWidth="1"/>
    <col min="11249" max="11249" width="31.42578125" style="70" customWidth="1"/>
    <col min="11250" max="11250" width="21.42578125" style="70" customWidth="1"/>
    <col min="11251" max="11251" width="19" style="70" customWidth="1"/>
    <col min="11252" max="11252" width="14" style="70" customWidth="1"/>
    <col min="11253" max="11253" width="19.140625" style="70" customWidth="1"/>
    <col min="11254" max="11254" width="15.85546875" style="70" customWidth="1"/>
    <col min="11255" max="11256" width="11.42578125" style="70"/>
    <col min="11257" max="11257" width="12.85546875" style="70" customWidth="1"/>
    <col min="11258" max="11258" width="11.42578125" style="70" customWidth="1"/>
    <col min="11259" max="11259" width="14.42578125" style="70" customWidth="1"/>
    <col min="11260" max="11502" width="11.42578125" style="70"/>
    <col min="11503" max="11503" width="14.42578125" style="70" customWidth="1"/>
    <col min="11504" max="11504" width="38" style="70" customWidth="1"/>
    <col min="11505" max="11505" width="31.42578125" style="70" customWidth="1"/>
    <col min="11506" max="11506" width="21.42578125" style="70" customWidth="1"/>
    <col min="11507" max="11507" width="19" style="70" customWidth="1"/>
    <col min="11508" max="11508" width="14" style="70" customWidth="1"/>
    <col min="11509" max="11509" width="19.140625" style="70" customWidth="1"/>
    <col min="11510" max="11510" width="15.85546875" style="70" customWidth="1"/>
    <col min="11511" max="11512" width="11.42578125" style="70"/>
    <col min="11513" max="11513" width="12.85546875" style="70" customWidth="1"/>
    <col min="11514" max="11514" width="11.42578125" style="70" customWidth="1"/>
    <col min="11515" max="11515" width="14.42578125" style="70" customWidth="1"/>
    <col min="11516" max="11758" width="11.42578125" style="70"/>
    <col min="11759" max="11759" width="14.42578125" style="70" customWidth="1"/>
    <col min="11760" max="11760" width="38" style="70" customWidth="1"/>
    <col min="11761" max="11761" width="31.42578125" style="70" customWidth="1"/>
    <col min="11762" max="11762" width="21.42578125" style="70" customWidth="1"/>
    <col min="11763" max="11763" width="19" style="70" customWidth="1"/>
    <col min="11764" max="11764" width="14" style="70" customWidth="1"/>
    <col min="11765" max="11765" width="19.140625" style="70" customWidth="1"/>
    <col min="11766" max="11766" width="15.85546875" style="70" customWidth="1"/>
    <col min="11767" max="11768" width="11.42578125" style="70"/>
    <col min="11769" max="11769" width="12.85546875" style="70" customWidth="1"/>
    <col min="11770" max="11770" width="11.42578125" style="70" customWidth="1"/>
    <col min="11771" max="11771" width="14.42578125" style="70" customWidth="1"/>
    <col min="11772" max="12014" width="11.42578125" style="70"/>
    <col min="12015" max="12015" width="14.42578125" style="70" customWidth="1"/>
    <col min="12016" max="12016" width="38" style="70" customWidth="1"/>
    <col min="12017" max="12017" width="31.42578125" style="70" customWidth="1"/>
    <col min="12018" max="12018" width="21.42578125" style="70" customWidth="1"/>
    <col min="12019" max="12019" width="19" style="70" customWidth="1"/>
    <col min="12020" max="12020" width="14" style="70" customWidth="1"/>
    <col min="12021" max="12021" width="19.140625" style="70" customWidth="1"/>
    <col min="12022" max="12022" width="15.85546875" style="70" customWidth="1"/>
    <col min="12023" max="12024" width="11.42578125" style="70"/>
    <col min="12025" max="12025" width="12.85546875" style="70" customWidth="1"/>
    <col min="12026" max="12026" width="11.42578125" style="70" customWidth="1"/>
    <col min="12027" max="12027" width="14.42578125" style="70" customWidth="1"/>
    <col min="12028" max="12270" width="11.42578125" style="70"/>
    <col min="12271" max="12271" width="14.42578125" style="70" customWidth="1"/>
    <col min="12272" max="12272" width="38" style="70" customWidth="1"/>
    <col min="12273" max="12273" width="31.42578125" style="70" customWidth="1"/>
    <col min="12274" max="12274" width="21.42578125" style="70" customWidth="1"/>
    <col min="12275" max="12275" width="19" style="70" customWidth="1"/>
    <col min="12276" max="12276" width="14" style="70" customWidth="1"/>
    <col min="12277" max="12277" width="19.140625" style="70" customWidth="1"/>
    <col min="12278" max="12278" width="15.85546875" style="70" customWidth="1"/>
    <col min="12279" max="12280" width="11.42578125" style="70"/>
    <col min="12281" max="12281" width="12.85546875" style="70" customWidth="1"/>
    <col min="12282" max="12282" width="11.42578125" style="70" customWidth="1"/>
    <col min="12283" max="12283" width="14.42578125" style="70" customWidth="1"/>
    <col min="12284" max="12526" width="11.42578125" style="70"/>
    <col min="12527" max="12527" width="14.42578125" style="70" customWidth="1"/>
    <col min="12528" max="12528" width="38" style="70" customWidth="1"/>
    <col min="12529" max="12529" width="31.42578125" style="70" customWidth="1"/>
    <col min="12530" max="12530" width="21.42578125" style="70" customWidth="1"/>
    <col min="12531" max="12531" width="19" style="70" customWidth="1"/>
    <col min="12532" max="12532" width="14" style="70" customWidth="1"/>
    <col min="12533" max="12533" width="19.140625" style="70" customWidth="1"/>
    <col min="12534" max="12534" width="15.85546875" style="70" customWidth="1"/>
    <col min="12535" max="12536" width="11.42578125" style="70"/>
    <col min="12537" max="12537" width="12.85546875" style="70" customWidth="1"/>
    <col min="12538" max="12538" width="11.42578125" style="70" customWidth="1"/>
    <col min="12539" max="12539" width="14.42578125" style="70" customWidth="1"/>
    <col min="12540" max="12782" width="11.42578125" style="70"/>
    <col min="12783" max="12783" width="14.42578125" style="70" customWidth="1"/>
    <col min="12784" max="12784" width="38" style="70" customWidth="1"/>
    <col min="12785" max="12785" width="31.42578125" style="70" customWidth="1"/>
    <col min="12786" max="12786" width="21.42578125" style="70" customWidth="1"/>
    <col min="12787" max="12787" width="19" style="70" customWidth="1"/>
    <col min="12788" max="12788" width="14" style="70" customWidth="1"/>
    <col min="12789" max="12789" width="19.140625" style="70" customWidth="1"/>
    <col min="12790" max="12790" width="15.85546875" style="70" customWidth="1"/>
    <col min="12791" max="12792" width="11.42578125" style="70"/>
    <col min="12793" max="12793" width="12.85546875" style="70" customWidth="1"/>
    <col min="12794" max="12794" width="11.42578125" style="70" customWidth="1"/>
    <col min="12795" max="12795" width="14.42578125" style="70" customWidth="1"/>
    <col min="12796" max="13038" width="11.42578125" style="70"/>
    <col min="13039" max="13039" width="14.42578125" style="70" customWidth="1"/>
    <col min="13040" max="13040" width="38" style="70" customWidth="1"/>
    <col min="13041" max="13041" width="31.42578125" style="70" customWidth="1"/>
    <col min="13042" max="13042" width="21.42578125" style="70" customWidth="1"/>
    <col min="13043" max="13043" width="19" style="70" customWidth="1"/>
    <col min="13044" max="13044" width="14" style="70" customWidth="1"/>
    <col min="13045" max="13045" width="19.140625" style="70" customWidth="1"/>
    <col min="13046" max="13046" width="15.85546875" style="70" customWidth="1"/>
    <col min="13047" max="13048" width="11.42578125" style="70"/>
    <col min="13049" max="13049" width="12.85546875" style="70" customWidth="1"/>
    <col min="13050" max="13050" width="11.42578125" style="70" customWidth="1"/>
    <col min="13051" max="13051" width="14.42578125" style="70" customWidth="1"/>
    <col min="13052" max="13294" width="11.42578125" style="70"/>
    <col min="13295" max="13295" width="14.42578125" style="70" customWidth="1"/>
    <col min="13296" max="13296" width="38" style="70" customWidth="1"/>
    <col min="13297" max="13297" width="31.42578125" style="70" customWidth="1"/>
    <col min="13298" max="13298" width="21.42578125" style="70" customWidth="1"/>
    <col min="13299" max="13299" width="19" style="70" customWidth="1"/>
    <col min="13300" max="13300" width="14" style="70" customWidth="1"/>
    <col min="13301" max="13301" width="19.140625" style="70" customWidth="1"/>
    <col min="13302" max="13302" width="15.85546875" style="70" customWidth="1"/>
    <col min="13303" max="13304" width="11.42578125" style="70"/>
    <col min="13305" max="13305" width="12.85546875" style="70" customWidth="1"/>
    <col min="13306" max="13306" width="11.42578125" style="70" customWidth="1"/>
    <col min="13307" max="13307" width="14.42578125" style="70" customWidth="1"/>
    <col min="13308" max="13550" width="11.42578125" style="70"/>
    <col min="13551" max="13551" width="14.42578125" style="70" customWidth="1"/>
    <col min="13552" max="13552" width="38" style="70" customWidth="1"/>
    <col min="13553" max="13553" width="31.42578125" style="70" customWidth="1"/>
    <col min="13554" max="13554" width="21.42578125" style="70" customWidth="1"/>
    <col min="13555" max="13555" width="19" style="70" customWidth="1"/>
    <col min="13556" max="13556" width="14" style="70" customWidth="1"/>
    <col min="13557" max="13557" width="19.140625" style="70" customWidth="1"/>
    <col min="13558" max="13558" width="15.85546875" style="70" customWidth="1"/>
    <col min="13559" max="13560" width="11.42578125" style="70"/>
    <col min="13561" max="13561" width="12.85546875" style="70" customWidth="1"/>
    <col min="13562" max="13562" width="11.42578125" style="70" customWidth="1"/>
    <col min="13563" max="13563" width="14.42578125" style="70" customWidth="1"/>
    <col min="13564" max="13806" width="11.42578125" style="70"/>
    <col min="13807" max="13807" width="14.42578125" style="70" customWidth="1"/>
    <col min="13808" max="13808" width="38" style="70" customWidth="1"/>
    <col min="13809" max="13809" width="31.42578125" style="70" customWidth="1"/>
    <col min="13810" max="13810" width="21.42578125" style="70" customWidth="1"/>
    <col min="13811" max="13811" width="19" style="70" customWidth="1"/>
    <col min="13812" max="13812" width="14" style="70" customWidth="1"/>
    <col min="13813" max="13813" width="19.140625" style="70" customWidth="1"/>
    <col min="13814" max="13814" width="15.85546875" style="70" customWidth="1"/>
    <col min="13815" max="13816" width="11.42578125" style="70"/>
    <col min="13817" max="13817" width="12.85546875" style="70" customWidth="1"/>
    <col min="13818" max="13818" width="11.42578125" style="70" customWidth="1"/>
    <col min="13819" max="13819" width="14.42578125" style="70" customWidth="1"/>
    <col min="13820" max="14062" width="11.42578125" style="70"/>
    <col min="14063" max="14063" width="14.42578125" style="70" customWidth="1"/>
    <col min="14064" max="14064" width="38" style="70" customWidth="1"/>
    <col min="14065" max="14065" width="31.42578125" style="70" customWidth="1"/>
    <col min="14066" max="14066" width="21.42578125" style="70" customWidth="1"/>
    <col min="14067" max="14067" width="19" style="70" customWidth="1"/>
    <col min="14068" max="14068" width="14" style="70" customWidth="1"/>
    <col min="14069" max="14069" width="19.140625" style="70" customWidth="1"/>
    <col min="14070" max="14070" width="15.85546875" style="70" customWidth="1"/>
    <col min="14071" max="14072" width="11.42578125" style="70"/>
    <col min="14073" max="14073" width="12.85546875" style="70" customWidth="1"/>
    <col min="14074" max="14074" width="11.42578125" style="70" customWidth="1"/>
    <col min="14075" max="14075" width="14.42578125" style="70" customWidth="1"/>
    <col min="14076" max="14318" width="11.42578125" style="70"/>
    <col min="14319" max="14319" width="14.42578125" style="70" customWidth="1"/>
    <col min="14320" max="14320" width="38" style="70" customWidth="1"/>
    <col min="14321" max="14321" width="31.42578125" style="70" customWidth="1"/>
    <col min="14322" max="14322" width="21.42578125" style="70" customWidth="1"/>
    <col min="14323" max="14323" width="19" style="70" customWidth="1"/>
    <col min="14324" max="14324" width="14" style="70" customWidth="1"/>
    <col min="14325" max="14325" width="19.140625" style="70" customWidth="1"/>
    <col min="14326" max="14326" width="15.85546875" style="70" customWidth="1"/>
    <col min="14327" max="14328" width="11.42578125" style="70"/>
    <col min="14329" max="14329" width="12.85546875" style="70" customWidth="1"/>
    <col min="14330" max="14330" width="11.42578125" style="70" customWidth="1"/>
    <col min="14331" max="14331" width="14.42578125" style="70" customWidth="1"/>
    <col min="14332" max="14574" width="11.42578125" style="70"/>
    <col min="14575" max="14575" width="14.42578125" style="70" customWidth="1"/>
    <col min="14576" max="14576" width="38" style="70" customWidth="1"/>
    <col min="14577" max="14577" width="31.42578125" style="70" customWidth="1"/>
    <col min="14578" max="14578" width="21.42578125" style="70" customWidth="1"/>
    <col min="14579" max="14579" width="19" style="70" customWidth="1"/>
    <col min="14580" max="14580" width="14" style="70" customWidth="1"/>
    <col min="14581" max="14581" width="19.140625" style="70" customWidth="1"/>
    <col min="14582" max="14582" width="15.85546875" style="70" customWidth="1"/>
    <col min="14583" max="14584" width="11.42578125" style="70"/>
    <col min="14585" max="14585" width="12.85546875" style="70" customWidth="1"/>
    <col min="14586" max="14586" width="11.42578125" style="70" customWidth="1"/>
    <col min="14587" max="14587" width="14.42578125" style="70" customWidth="1"/>
    <col min="14588" max="14830" width="11.42578125" style="70"/>
    <col min="14831" max="14831" width="14.42578125" style="70" customWidth="1"/>
    <col min="14832" max="14832" width="38" style="70" customWidth="1"/>
    <col min="14833" max="14833" width="31.42578125" style="70" customWidth="1"/>
    <col min="14834" max="14834" width="21.42578125" style="70" customWidth="1"/>
    <col min="14835" max="14835" width="19" style="70" customWidth="1"/>
    <col min="14836" max="14836" width="14" style="70" customWidth="1"/>
    <col min="14837" max="14837" width="19.140625" style="70" customWidth="1"/>
    <col min="14838" max="14838" width="15.85546875" style="70" customWidth="1"/>
    <col min="14839" max="14840" width="11.42578125" style="70"/>
    <col min="14841" max="14841" width="12.85546875" style="70" customWidth="1"/>
    <col min="14842" max="14842" width="11.42578125" style="70" customWidth="1"/>
    <col min="14843" max="14843" width="14.42578125" style="70" customWidth="1"/>
    <col min="14844" max="15086" width="11.42578125" style="70"/>
    <col min="15087" max="15087" width="14.42578125" style="70" customWidth="1"/>
    <col min="15088" max="15088" width="38" style="70" customWidth="1"/>
    <col min="15089" max="15089" width="31.42578125" style="70" customWidth="1"/>
    <col min="15090" max="15090" width="21.42578125" style="70" customWidth="1"/>
    <col min="15091" max="15091" width="19" style="70" customWidth="1"/>
    <col min="15092" max="15092" width="14" style="70" customWidth="1"/>
    <col min="15093" max="15093" width="19.140625" style="70" customWidth="1"/>
    <col min="15094" max="15094" width="15.85546875" style="70" customWidth="1"/>
    <col min="15095" max="15096" width="11.42578125" style="70"/>
    <col min="15097" max="15097" width="12.85546875" style="70" customWidth="1"/>
    <col min="15098" max="15098" width="11.42578125" style="70" customWidth="1"/>
    <col min="15099" max="15099" width="14.42578125" style="70" customWidth="1"/>
    <col min="15100" max="15342" width="11.42578125" style="70"/>
    <col min="15343" max="15343" width="14.42578125" style="70" customWidth="1"/>
    <col min="15344" max="15344" width="38" style="70" customWidth="1"/>
    <col min="15345" max="15345" width="31.42578125" style="70" customWidth="1"/>
    <col min="15346" max="15346" width="21.42578125" style="70" customWidth="1"/>
    <col min="15347" max="15347" width="19" style="70" customWidth="1"/>
    <col min="15348" max="15348" width="14" style="70" customWidth="1"/>
    <col min="15349" max="15349" width="19.140625" style="70" customWidth="1"/>
    <col min="15350" max="15350" width="15.85546875" style="70" customWidth="1"/>
    <col min="15351" max="15352" width="11.42578125" style="70"/>
    <col min="15353" max="15353" width="12.85546875" style="70" customWidth="1"/>
    <col min="15354" max="15354" width="11.42578125" style="70" customWidth="1"/>
    <col min="15355" max="15355" width="14.42578125" style="70" customWidth="1"/>
    <col min="15356" max="15598" width="11.42578125" style="70"/>
    <col min="15599" max="15599" width="14.42578125" style="70" customWidth="1"/>
    <col min="15600" max="15600" width="38" style="70" customWidth="1"/>
    <col min="15601" max="15601" width="31.42578125" style="70" customWidth="1"/>
    <col min="15602" max="15602" width="21.42578125" style="70" customWidth="1"/>
    <col min="15603" max="15603" width="19" style="70" customWidth="1"/>
    <col min="15604" max="15604" width="14" style="70" customWidth="1"/>
    <col min="15605" max="15605" width="19.140625" style="70" customWidth="1"/>
    <col min="15606" max="15606" width="15.85546875" style="70" customWidth="1"/>
    <col min="15607" max="15608" width="11.42578125" style="70"/>
    <col min="15609" max="15609" width="12.85546875" style="70" customWidth="1"/>
    <col min="15610" max="15610" width="11.42578125" style="70" customWidth="1"/>
    <col min="15611" max="15611" width="14.42578125" style="70" customWidth="1"/>
    <col min="15612" max="15854" width="11.42578125" style="70"/>
    <col min="15855" max="15855" width="14.42578125" style="70" customWidth="1"/>
    <col min="15856" max="15856" width="38" style="70" customWidth="1"/>
    <col min="15857" max="15857" width="31.42578125" style="70" customWidth="1"/>
    <col min="15858" max="15858" width="21.42578125" style="70" customWidth="1"/>
    <col min="15859" max="15859" width="19" style="70" customWidth="1"/>
    <col min="15860" max="15860" width="14" style="70" customWidth="1"/>
    <col min="15861" max="15861" width="19.140625" style="70" customWidth="1"/>
    <col min="15862" max="15862" width="15.85546875" style="70" customWidth="1"/>
    <col min="15863" max="15864" width="11.42578125" style="70"/>
    <col min="15865" max="15865" width="12.85546875" style="70" customWidth="1"/>
    <col min="15866" max="15866" width="11.42578125" style="70" customWidth="1"/>
    <col min="15867" max="15867" width="14.42578125" style="70" customWidth="1"/>
    <col min="15868" max="16110" width="11.42578125" style="70"/>
    <col min="16111" max="16111" width="14.42578125" style="70" customWidth="1"/>
    <col min="16112" max="16112" width="38" style="70" customWidth="1"/>
    <col min="16113" max="16113" width="31.42578125" style="70" customWidth="1"/>
    <col min="16114" max="16114" width="21.42578125" style="70" customWidth="1"/>
    <col min="16115" max="16115" width="19" style="70" customWidth="1"/>
    <col min="16116" max="16116" width="14" style="70" customWidth="1"/>
    <col min="16117" max="16117" width="19.140625" style="70" customWidth="1"/>
    <col min="16118" max="16118" width="15.85546875" style="70" customWidth="1"/>
    <col min="16119" max="16120" width="11.42578125" style="70"/>
    <col min="16121" max="16121" width="12.85546875" style="70" customWidth="1"/>
    <col min="16122" max="16122" width="11.42578125" style="70" customWidth="1"/>
    <col min="16123" max="16123" width="14.42578125" style="70" customWidth="1"/>
    <col min="16124" max="16384" width="11.42578125" style="70"/>
  </cols>
  <sheetData>
    <row r="1" spans="1:14" ht="76.5" customHeight="1" x14ac:dyDescent="0.25">
      <c r="A1" s="195" t="s">
        <v>156</v>
      </c>
      <c r="B1" s="195"/>
      <c r="C1" s="195"/>
      <c r="D1" s="195"/>
      <c r="E1" s="195"/>
      <c r="F1" s="195"/>
      <c r="G1" s="195"/>
      <c r="H1" s="195"/>
      <c r="I1" s="195"/>
      <c r="J1" s="195"/>
    </row>
    <row r="2" spans="1:14" ht="21.95" customHeight="1" x14ac:dyDescent="0.25">
      <c r="A2" s="181" t="s">
        <v>136</v>
      </c>
      <c r="B2" s="181"/>
      <c r="C2" s="181"/>
      <c r="D2" s="181"/>
      <c r="E2" s="181"/>
      <c r="F2" s="181"/>
      <c r="G2" s="181"/>
      <c r="H2" s="181"/>
      <c r="I2" s="181"/>
      <c r="J2" s="181"/>
    </row>
    <row r="3" spans="1:14" ht="68.25" customHeight="1" x14ac:dyDescent="0.25">
      <c r="A3" s="105" t="s">
        <v>139</v>
      </c>
      <c r="B3" s="106" t="s">
        <v>160</v>
      </c>
      <c r="C3" s="106" t="s">
        <v>159</v>
      </c>
      <c r="D3" s="106" t="s">
        <v>161</v>
      </c>
      <c r="E3" s="106" t="s">
        <v>142</v>
      </c>
      <c r="F3" s="106" t="s">
        <v>162</v>
      </c>
      <c r="G3" s="105" t="s">
        <v>140</v>
      </c>
      <c r="H3" s="88" t="s">
        <v>157</v>
      </c>
      <c r="I3" s="88" t="s">
        <v>158</v>
      </c>
      <c r="J3" s="88" t="s">
        <v>141</v>
      </c>
    </row>
    <row r="4" spans="1:14" ht="126" customHeight="1" x14ac:dyDescent="0.25">
      <c r="A4" s="147" t="s">
        <v>289</v>
      </c>
      <c r="B4" s="146">
        <v>100</v>
      </c>
      <c r="C4" s="146" t="s">
        <v>290</v>
      </c>
      <c r="D4" s="210" t="s">
        <v>291</v>
      </c>
      <c r="E4" s="146" t="s">
        <v>149</v>
      </c>
      <c r="F4" s="146" t="s">
        <v>248</v>
      </c>
      <c r="G4" s="107">
        <v>42885</v>
      </c>
      <c r="H4" s="157">
        <v>1</v>
      </c>
      <c r="I4" s="164" t="s">
        <v>372</v>
      </c>
      <c r="J4" s="164" t="s">
        <v>337</v>
      </c>
      <c r="K4" s="112"/>
      <c r="L4" s="58"/>
      <c r="M4" s="58"/>
    </row>
    <row r="5" spans="1:14" s="95" customFormat="1" ht="163.5" customHeight="1" x14ac:dyDescent="0.25">
      <c r="A5" s="177" t="s">
        <v>292</v>
      </c>
      <c r="B5" s="134">
        <v>100</v>
      </c>
      <c r="C5" s="134" t="s">
        <v>293</v>
      </c>
      <c r="D5" s="212"/>
      <c r="E5" s="134" t="s">
        <v>294</v>
      </c>
      <c r="F5" s="134" t="s">
        <v>149</v>
      </c>
      <c r="G5" s="225">
        <v>42947</v>
      </c>
      <c r="H5" s="156">
        <v>0</v>
      </c>
      <c r="I5" s="139" t="s">
        <v>358</v>
      </c>
      <c r="J5" s="90" t="s">
        <v>379</v>
      </c>
      <c r="K5" s="113"/>
      <c r="L5" s="97"/>
      <c r="M5" s="97"/>
      <c r="N5" s="94"/>
    </row>
    <row r="6" spans="1:14" ht="225" customHeight="1" x14ac:dyDescent="0.25">
      <c r="A6" s="89" t="s">
        <v>295</v>
      </c>
      <c r="B6" s="134">
        <v>100</v>
      </c>
      <c r="C6" s="134" t="s">
        <v>325</v>
      </c>
      <c r="D6" s="234" t="s">
        <v>296</v>
      </c>
      <c r="E6" s="134" t="s">
        <v>149</v>
      </c>
      <c r="F6" s="134" t="s">
        <v>143</v>
      </c>
      <c r="G6" s="225">
        <v>42855</v>
      </c>
      <c r="H6" s="156">
        <v>0</v>
      </c>
      <c r="I6" s="139" t="s">
        <v>397</v>
      </c>
      <c r="J6" s="139" t="s">
        <v>420</v>
      </c>
      <c r="K6" s="112"/>
    </row>
    <row r="7" spans="1:14" ht="321" customHeight="1" x14ac:dyDescent="0.25">
      <c r="A7" s="177" t="s">
        <v>297</v>
      </c>
      <c r="B7" s="134">
        <v>100</v>
      </c>
      <c r="C7" s="134" t="s">
        <v>298</v>
      </c>
      <c r="D7" s="234" t="s">
        <v>299</v>
      </c>
      <c r="E7" s="134" t="s">
        <v>330</v>
      </c>
      <c r="F7" s="134" t="s">
        <v>149</v>
      </c>
      <c r="G7" s="225">
        <v>43100</v>
      </c>
      <c r="H7" s="244">
        <v>0.5</v>
      </c>
      <c r="I7" s="139" t="s">
        <v>407</v>
      </c>
      <c r="J7" s="177" t="s">
        <v>421</v>
      </c>
      <c r="K7" s="119"/>
    </row>
    <row r="8" spans="1:14" ht="171.75" customHeight="1" x14ac:dyDescent="0.25">
      <c r="A8" s="147" t="s">
        <v>300</v>
      </c>
      <c r="B8" s="146">
        <v>12</v>
      </c>
      <c r="C8" s="146" t="s">
        <v>301</v>
      </c>
      <c r="D8" s="146" t="s">
        <v>302</v>
      </c>
      <c r="E8" s="146" t="s">
        <v>303</v>
      </c>
      <c r="F8" s="146" t="s">
        <v>149</v>
      </c>
      <c r="G8" s="107">
        <v>43100</v>
      </c>
      <c r="H8" s="163">
        <f>7/12</f>
        <v>0.58333333333333337</v>
      </c>
      <c r="I8" s="164" t="s">
        <v>408</v>
      </c>
      <c r="J8" s="139" t="s">
        <v>337</v>
      </c>
      <c r="K8" s="119"/>
    </row>
    <row r="9" spans="1:14" ht="357" customHeight="1" x14ac:dyDescent="0.25">
      <c r="A9" s="132" t="s">
        <v>304</v>
      </c>
      <c r="B9" s="133">
        <v>100</v>
      </c>
      <c r="C9" s="133" t="s">
        <v>305</v>
      </c>
      <c r="D9" s="133" t="s">
        <v>306</v>
      </c>
      <c r="E9" s="133" t="s">
        <v>193</v>
      </c>
      <c r="F9" s="146" t="s">
        <v>248</v>
      </c>
      <c r="G9" s="173">
        <v>43100</v>
      </c>
      <c r="H9" s="174">
        <v>1</v>
      </c>
      <c r="I9" s="158" t="s">
        <v>409</v>
      </c>
      <c r="J9" s="158" t="s">
        <v>337</v>
      </c>
      <c r="K9" s="172"/>
    </row>
    <row r="10" spans="1:14" ht="130.5" customHeight="1" x14ac:dyDescent="0.25">
      <c r="A10" s="177" t="s">
        <v>307</v>
      </c>
      <c r="B10" s="134">
        <v>1</v>
      </c>
      <c r="C10" s="134" t="s">
        <v>308</v>
      </c>
      <c r="D10" s="134" t="s">
        <v>309</v>
      </c>
      <c r="E10" s="134" t="s">
        <v>150</v>
      </c>
      <c r="F10" s="134" t="s">
        <v>248</v>
      </c>
      <c r="G10" s="225">
        <v>42947</v>
      </c>
      <c r="H10" s="135">
        <v>0.5</v>
      </c>
      <c r="I10" s="89" t="s">
        <v>374</v>
      </c>
      <c r="J10" s="177" t="s">
        <v>422</v>
      </c>
      <c r="K10" s="119"/>
    </row>
    <row r="11" spans="1:14" ht="302.25" customHeight="1" x14ac:dyDescent="0.25">
      <c r="A11" s="89" t="s">
        <v>310</v>
      </c>
      <c r="B11" s="134">
        <v>100</v>
      </c>
      <c r="C11" s="134" t="s">
        <v>326</v>
      </c>
      <c r="D11" s="234" t="s">
        <v>311</v>
      </c>
      <c r="E11" s="134" t="s">
        <v>150</v>
      </c>
      <c r="F11" s="134" t="s">
        <v>248</v>
      </c>
      <c r="G11" s="225">
        <v>43100</v>
      </c>
      <c r="H11" s="135">
        <v>0.2</v>
      </c>
      <c r="I11" s="89" t="s">
        <v>400</v>
      </c>
      <c r="J11" s="177" t="s">
        <v>337</v>
      </c>
      <c r="K11" s="119"/>
    </row>
    <row r="12" spans="1:14" ht="201.75" customHeight="1" x14ac:dyDescent="0.25">
      <c r="A12" s="177" t="s">
        <v>312</v>
      </c>
      <c r="B12" s="134">
        <v>100</v>
      </c>
      <c r="C12" s="134" t="s">
        <v>313</v>
      </c>
      <c r="D12" s="234" t="s">
        <v>314</v>
      </c>
      <c r="E12" s="134" t="s">
        <v>150</v>
      </c>
      <c r="F12" s="134" t="s">
        <v>268</v>
      </c>
      <c r="G12" s="225">
        <v>43008</v>
      </c>
      <c r="H12" s="135">
        <v>0</v>
      </c>
      <c r="I12" s="89" t="s">
        <v>375</v>
      </c>
      <c r="J12" s="177" t="s">
        <v>411</v>
      </c>
      <c r="K12" s="119"/>
    </row>
    <row r="13" spans="1:14" s="95" customFormat="1" ht="249.75" customHeight="1" x14ac:dyDescent="0.25">
      <c r="A13" s="177" t="s">
        <v>327</v>
      </c>
      <c r="B13" s="134">
        <v>100</v>
      </c>
      <c r="C13" s="134" t="s">
        <v>328</v>
      </c>
      <c r="D13" s="234" t="s">
        <v>315</v>
      </c>
      <c r="E13" s="134" t="s">
        <v>150</v>
      </c>
      <c r="F13" s="134" t="s">
        <v>268</v>
      </c>
      <c r="G13" s="225">
        <v>43008</v>
      </c>
      <c r="H13" s="135">
        <v>0.4</v>
      </c>
      <c r="I13" s="89" t="s">
        <v>401</v>
      </c>
      <c r="J13" s="177" t="s">
        <v>337</v>
      </c>
      <c r="K13" s="119" t="s">
        <v>402</v>
      </c>
      <c r="L13" s="97"/>
      <c r="M13" s="97"/>
      <c r="N13" s="94"/>
    </row>
    <row r="14" spans="1:14" s="126" customFormat="1" ht="131.25" customHeight="1" x14ac:dyDescent="0.25">
      <c r="A14" s="72" t="s">
        <v>316</v>
      </c>
      <c r="B14" s="146">
        <v>100</v>
      </c>
      <c r="C14" s="146" t="s">
        <v>317</v>
      </c>
      <c r="D14" s="108" t="s">
        <v>329</v>
      </c>
      <c r="E14" s="146" t="s">
        <v>149</v>
      </c>
      <c r="F14" s="146" t="s">
        <v>268</v>
      </c>
      <c r="G14" s="107">
        <v>43100</v>
      </c>
      <c r="H14" s="138">
        <v>0.5</v>
      </c>
      <c r="I14" s="136" t="s">
        <v>410</v>
      </c>
      <c r="J14" s="170" t="s">
        <v>337</v>
      </c>
      <c r="K14" s="119" t="s">
        <v>402</v>
      </c>
      <c r="L14" s="124"/>
      <c r="M14" s="124"/>
      <c r="N14" s="125"/>
    </row>
    <row r="15" spans="1:14" ht="138.75" customHeight="1" x14ac:dyDescent="0.25">
      <c r="A15" s="177" t="s">
        <v>318</v>
      </c>
      <c r="B15" s="134">
        <v>100</v>
      </c>
      <c r="C15" s="134" t="s">
        <v>319</v>
      </c>
      <c r="D15" s="134" t="s">
        <v>153</v>
      </c>
      <c r="E15" s="134" t="s">
        <v>149</v>
      </c>
      <c r="F15" s="234"/>
      <c r="G15" s="225">
        <v>43100</v>
      </c>
      <c r="H15" s="135">
        <v>0</v>
      </c>
      <c r="I15" s="89" t="s">
        <v>376</v>
      </c>
      <c r="J15" s="177" t="s">
        <v>403</v>
      </c>
      <c r="K15" s="119"/>
    </row>
    <row r="16" spans="1:14" ht="222" customHeight="1" x14ac:dyDescent="0.25">
      <c r="A16" s="216" t="s">
        <v>331</v>
      </c>
      <c r="B16" s="146">
        <v>100</v>
      </c>
      <c r="C16" s="146" t="s">
        <v>320</v>
      </c>
      <c r="D16" s="146" t="s">
        <v>321</v>
      </c>
      <c r="E16" s="182" t="s">
        <v>198</v>
      </c>
      <c r="F16" s="182" t="s">
        <v>322</v>
      </c>
      <c r="G16" s="107">
        <v>43100</v>
      </c>
      <c r="H16" s="138">
        <v>0.57999999999999996</v>
      </c>
      <c r="I16" s="136" t="s">
        <v>404</v>
      </c>
      <c r="J16" s="139" t="s">
        <v>337</v>
      </c>
      <c r="K16" s="119"/>
    </row>
    <row r="17" spans="1:11" ht="178.5" customHeight="1" x14ac:dyDescent="0.25">
      <c r="A17" s="217"/>
      <c r="B17" s="146">
        <v>1</v>
      </c>
      <c r="C17" s="146" t="s">
        <v>323</v>
      </c>
      <c r="D17" s="146" t="s">
        <v>324</v>
      </c>
      <c r="E17" s="182"/>
      <c r="F17" s="182"/>
      <c r="G17" s="107">
        <v>42947</v>
      </c>
      <c r="H17" s="138">
        <v>0.25</v>
      </c>
      <c r="I17" s="89" t="s">
        <v>377</v>
      </c>
      <c r="J17" s="139" t="s">
        <v>337</v>
      </c>
      <c r="K17" s="119"/>
    </row>
    <row r="18" spans="1:11" x14ac:dyDescent="0.25">
      <c r="H18" s="160">
        <f>AVERAGE(H4:H17)</f>
        <v>0.39380952380952383</v>
      </c>
    </row>
  </sheetData>
  <sheetProtection formatCells="0" formatColumns="0" formatRows="0" insertColumns="0" insertRows="0" insertHyperlinks="0" deleteColumns="0" deleteRows="0" sort="0" autoFilter="0" pivotTables="0"/>
  <mergeCells count="6">
    <mergeCell ref="D4:D5"/>
    <mergeCell ref="A16:A17"/>
    <mergeCell ref="E16:E17"/>
    <mergeCell ref="F16:F17"/>
    <mergeCell ref="A1:J1"/>
    <mergeCell ref="A2:J2"/>
  </mergeCells>
  <printOptions horizontalCentered="1"/>
  <pageMargins left="0.19685039370078741" right="0.19685039370078741" top="0.39370078740157483" bottom="0.51181102362204722" header="0.31496062992125984" footer="0.31496062992125984"/>
  <pageSetup paperSize="5" scale="80" orientation="landscape" horizontalDpi="1200" verticalDpi="1200" r:id="rId1"/>
  <rowBreaks count="3" manualBreakCount="3">
    <brk id="10" max="9" man="1"/>
    <brk id="12" max="9" man="1"/>
    <brk id="15"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view="pageBreakPreview" zoomScale="90" zoomScaleNormal="100" zoomScaleSheetLayoutView="90" workbookViewId="0">
      <pane ySplit="3" topLeftCell="A4" activePane="bottomLeft" state="frozen"/>
      <selection pane="bottomLeft" sqref="A1:J1"/>
    </sheetView>
  </sheetViews>
  <sheetFormatPr baseColWidth="10" defaultColWidth="11.42578125" defaultRowHeight="15" x14ac:dyDescent="0.25"/>
  <cols>
    <col min="1" max="1" width="24" style="57" customWidth="1"/>
    <col min="2" max="2" width="8.85546875" style="57" customWidth="1"/>
    <col min="3" max="3" width="15.85546875" style="57" customWidth="1"/>
    <col min="4" max="4" width="17.5703125" style="57" customWidth="1"/>
    <col min="5" max="5" width="19" style="56" customWidth="1"/>
    <col min="6" max="6" width="19" style="56" hidden="1" customWidth="1"/>
    <col min="7" max="7" width="19.7109375" style="57" customWidth="1"/>
    <col min="8" max="8" width="15" style="57" customWidth="1"/>
    <col min="9" max="9" width="36.85546875" style="63" customWidth="1"/>
    <col min="10" max="10" width="37.42578125" style="64" customWidth="1"/>
    <col min="11" max="11" width="23" style="59" customWidth="1"/>
    <col min="12" max="12" width="13.42578125" style="59" bestFit="1" customWidth="1"/>
    <col min="13" max="13" width="12.42578125" style="59" bestFit="1" customWidth="1"/>
    <col min="14" max="14" width="11.42578125" style="60"/>
    <col min="15" max="238" width="11.42578125" style="57"/>
    <col min="239" max="239" width="14.42578125" style="57" customWidth="1"/>
    <col min="240" max="240" width="38" style="57" customWidth="1"/>
    <col min="241" max="241" width="31.42578125" style="57" customWidth="1"/>
    <col min="242" max="242" width="21.42578125" style="57" customWidth="1"/>
    <col min="243" max="243" width="19" style="57" customWidth="1"/>
    <col min="244" max="244" width="14" style="57" customWidth="1"/>
    <col min="245" max="245" width="19.140625" style="57" customWidth="1"/>
    <col min="246" max="246" width="15.85546875" style="57" customWidth="1"/>
    <col min="247" max="248" width="11.42578125" style="57"/>
    <col min="249" max="249" width="12.85546875" style="57" customWidth="1"/>
    <col min="250" max="250" width="11.42578125" style="57" customWidth="1"/>
    <col min="251" max="251" width="14.42578125" style="57" customWidth="1"/>
    <col min="252" max="494" width="11.42578125" style="57"/>
    <col min="495" max="495" width="14.42578125" style="57" customWidth="1"/>
    <col min="496" max="496" width="38" style="57" customWidth="1"/>
    <col min="497" max="497" width="31.42578125" style="57" customWidth="1"/>
    <col min="498" max="498" width="21.42578125" style="57" customWidth="1"/>
    <col min="499" max="499" width="19" style="57" customWidth="1"/>
    <col min="500" max="500" width="14" style="57" customWidth="1"/>
    <col min="501" max="501" width="19.140625" style="57" customWidth="1"/>
    <col min="502" max="502" width="15.85546875" style="57" customWidth="1"/>
    <col min="503" max="504" width="11.42578125" style="57"/>
    <col min="505" max="505" width="12.85546875" style="57" customWidth="1"/>
    <col min="506" max="506" width="11.42578125" style="57" customWidth="1"/>
    <col min="507" max="507" width="14.42578125" style="57" customWidth="1"/>
    <col min="508" max="750" width="11.42578125" style="57"/>
    <col min="751" max="751" width="14.42578125" style="57" customWidth="1"/>
    <col min="752" max="752" width="38" style="57" customWidth="1"/>
    <col min="753" max="753" width="31.42578125" style="57" customWidth="1"/>
    <col min="754" max="754" width="21.42578125" style="57" customWidth="1"/>
    <col min="755" max="755" width="19" style="57" customWidth="1"/>
    <col min="756" max="756" width="14" style="57" customWidth="1"/>
    <col min="757" max="757" width="19.140625" style="57" customWidth="1"/>
    <col min="758" max="758" width="15.85546875" style="57" customWidth="1"/>
    <col min="759" max="760" width="11.42578125" style="57"/>
    <col min="761" max="761" width="12.85546875" style="57" customWidth="1"/>
    <col min="762" max="762" width="11.42578125" style="57" customWidth="1"/>
    <col min="763" max="763" width="14.42578125" style="57" customWidth="1"/>
    <col min="764" max="1006" width="11.42578125" style="57"/>
    <col min="1007" max="1007" width="14.42578125" style="57" customWidth="1"/>
    <col min="1008" max="1008" width="38" style="57" customWidth="1"/>
    <col min="1009" max="1009" width="31.42578125" style="57" customWidth="1"/>
    <col min="1010" max="1010" width="21.42578125" style="57" customWidth="1"/>
    <col min="1011" max="1011" width="19" style="57" customWidth="1"/>
    <col min="1012" max="1012" width="14" style="57" customWidth="1"/>
    <col min="1013" max="1013" width="19.140625" style="57" customWidth="1"/>
    <col min="1014" max="1014" width="15.85546875" style="57" customWidth="1"/>
    <col min="1015" max="1016" width="11.42578125" style="57"/>
    <col min="1017" max="1017" width="12.85546875" style="57" customWidth="1"/>
    <col min="1018" max="1018" width="11.42578125" style="57" customWidth="1"/>
    <col min="1019" max="1019" width="14.42578125" style="57" customWidth="1"/>
    <col min="1020" max="1262" width="11.42578125" style="57"/>
    <col min="1263" max="1263" width="14.42578125" style="57" customWidth="1"/>
    <col min="1264" max="1264" width="38" style="57" customWidth="1"/>
    <col min="1265" max="1265" width="31.42578125" style="57" customWidth="1"/>
    <col min="1266" max="1266" width="21.42578125" style="57" customWidth="1"/>
    <col min="1267" max="1267" width="19" style="57" customWidth="1"/>
    <col min="1268" max="1268" width="14" style="57" customWidth="1"/>
    <col min="1269" max="1269" width="19.140625" style="57" customWidth="1"/>
    <col min="1270" max="1270" width="15.85546875" style="57" customWidth="1"/>
    <col min="1271" max="1272" width="11.42578125" style="57"/>
    <col min="1273" max="1273" width="12.85546875" style="57" customWidth="1"/>
    <col min="1274" max="1274" width="11.42578125" style="57" customWidth="1"/>
    <col min="1275" max="1275" width="14.42578125" style="57" customWidth="1"/>
    <col min="1276" max="1518" width="11.42578125" style="57"/>
    <col min="1519" max="1519" width="14.42578125" style="57" customWidth="1"/>
    <col min="1520" max="1520" width="38" style="57" customWidth="1"/>
    <col min="1521" max="1521" width="31.42578125" style="57" customWidth="1"/>
    <col min="1522" max="1522" width="21.42578125" style="57" customWidth="1"/>
    <col min="1523" max="1523" width="19" style="57" customWidth="1"/>
    <col min="1524" max="1524" width="14" style="57" customWidth="1"/>
    <col min="1525" max="1525" width="19.140625" style="57" customWidth="1"/>
    <col min="1526" max="1526" width="15.85546875" style="57" customWidth="1"/>
    <col min="1527" max="1528" width="11.42578125" style="57"/>
    <col min="1529" max="1529" width="12.85546875" style="57" customWidth="1"/>
    <col min="1530" max="1530" width="11.42578125" style="57" customWidth="1"/>
    <col min="1531" max="1531" width="14.42578125" style="57" customWidth="1"/>
    <col min="1532" max="1774" width="11.42578125" style="57"/>
    <col min="1775" max="1775" width="14.42578125" style="57" customWidth="1"/>
    <col min="1776" max="1776" width="38" style="57" customWidth="1"/>
    <col min="1777" max="1777" width="31.42578125" style="57" customWidth="1"/>
    <col min="1778" max="1778" width="21.42578125" style="57" customWidth="1"/>
    <col min="1779" max="1779" width="19" style="57" customWidth="1"/>
    <col min="1780" max="1780" width="14" style="57" customWidth="1"/>
    <col min="1781" max="1781" width="19.140625" style="57" customWidth="1"/>
    <col min="1782" max="1782" width="15.85546875" style="57" customWidth="1"/>
    <col min="1783" max="1784" width="11.42578125" style="57"/>
    <col min="1785" max="1785" width="12.85546875" style="57" customWidth="1"/>
    <col min="1786" max="1786" width="11.42578125" style="57" customWidth="1"/>
    <col min="1787" max="1787" width="14.42578125" style="57" customWidth="1"/>
    <col min="1788" max="2030" width="11.42578125" style="57"/>
    <col min="2031" max="2031" width="14.42578125" style="57" customWidth="1"/>
    <col min="2032" max="2032" width="38" style="57" customWidth="1"/>
    <col min="2033" max="2033" width="31.42578125" style="57" customWidth="1"/>
    <col min="2034" max="2034" width="21.42578125" style="57" customWidth="1"/>
    <col min="2035" max="2035" width="19" style="57" customWidth="1"/>
    <col min="2036" max="2036" width="14" style="57" customWidth="1"/>
    <col min="2037" max="2037" width="19.140625" style="57" customWidth="1"/>
    <col min="2038" max="2038" width="15.85546875" style="57" customWidth="1"/>
    <col min="2039" max="2040" width="11.42578125" style="57"/>
    <col min="2041" max="2041" width="12.85546875" style="57" customWidth="1"/>
    <col min="2042" max="2042" width="11.42578125" style="57" customWidth="1"/>
    <col min="2043" max="2043" width="14.42578125" style="57" customWidth="1"/>
    <col min="2044" max="2286" width="11.42578125" style="57"/>
    <col min="2287" max="2287" width="14.42578125" style="57" customWidth="1"/>
    <col min="2288" max="2288" width="38" style="57" customWidth="1"/>
    <col min="2289" max="2289" width="31.42578125" style="57" customWidth="1"/>
    <col min="2290" max="2290" width="21.42578125" style="57" customWidth="1"/>
    <col min="2291" max="2291" width="19" style="57" customWidth="1"/>
    <col min="2292" max="2292" width="14" style="57" customWidth="1"/>
    <col min="2293" max="2293" width="19.140625" style="57" customWidth="1"/>
    <col min="2294" max="2294" width="15.85546875" style="57" customWidth="1"/>
    <col min="2295" max="2296" width="11.42578125" style="57"/>
    <col min="2297" max="2297" width="12.85546875" style="57" customWidth="1"/>
    <col min="2298" max="2298" width="11.42578125" style="57" customWidth="1"/>
    <col min="2299" max="2299" width="14.42578125" style="57" customWidth="1"/>
    <col min="2300" max="2542" width="11.42578125" style="57"/>
    <col min="2543" max="2543" width="14.42578125" style="57" customWidth="1"/>
    <col min="2544" max="2544" width="38" style="57" customWidth="1"/>
    <col min="2545" max="2545" width="31.42578125" style="57" customWidth="1"/>
    <col min="2546" max="2546" width="21.42578125" style="57" customWidth="1"/>
    <col min="2547" max="2547" width="19" style="57" customWidth="1"/>
    <col min="2548" max="2548" width="14" style="57" customWidth="1"/>
    <col min="2549" max="2549" width="19.140625" style="57" customWidth="1"/>
    <col min="2550" max="2550" width="15.85546875" style="57" customWidth="1"/>
    <col min="2551" max="2552" width="11.42578125" style="57"/>
    <col min="2553" max="2553" width="12.85546875" style="57" customWidth="1"/>
    <col min="2554" max="2554" width="11.42578125" style="57" customWidth="1"/>
    <col min="2555" max="2555" width="14.42578125" style="57" customWidth="1"/>
    <col min="2556" max="2798" width="11.42578125" style="57"/>
    <col min="2799" max="2799" width="14.42578125" style="57" customWidth="1"/>
    <col min="2800" max="2800" width="38" style="57" customWidth="1"/>
    <col min="2801" max="2801" width="31.42578125" style="57" customWidth="1"/>
    <col min="2802" max="2802" width="21.42578125" style="57" customWidth="1"/>
    <col min="2803" max="2803" width="19" style="57" customWidth="1"/>
    <col min="2804" max="2804" width="14" style="57" customWidth="1"/>
    <col min="2805" max="2805" width="19.140625" style="57" customWidth="1"/>
    <col min="2806" max="2806" width="15.85546875" style="57" customWidth="1"/>
    <col min="2807" max="2808" width="11.42578125" style="57"/>
    <col min="2809" max="2809" width="12.85546875" style="57" customWidth="1"/>
    <col min="2810" max="2810" width="11.42578125" style="57" customWidth="1"/>
    <col min="2811" max="2811" width="14.42578125" style="57" customWidth="1"/>
    <col min="2812" max="3054" width="11.42578125" style="57"/>
    <col min="3055" max="3055" width="14.42578125" style="57" customWidth="1"/>
    <col min="3056" max="3056" width="38" style="57" customWidth="1"/>
    <col min="3057" max="3057" width="31.42578125" style="57" customWidth="1"/>
    <col min="3058" max="3058" width="21.42578125" style="57" customWidth="1"/>
    <col min="3059" max="3059" width="19" style="57" customWidth="1"/>
    <col min="3060" max="3060" width="14" style="57" customWidth="1"/>
    <col min="3061" max="3061" width="19.140625" style="57" customWidth="1"/>
    <col min="3062" max="3062" width="15.85546875" style="57" customWidth="1"/>
    <col min="3063" max="3064" width="11.42578125" style="57"/>
    <col min="3065" max="3065" width="12.85546875" style="57" customWidth="1"/>
    <col min="3066" max="3066" width="11.42578125" style="57" customWidth="1"/>
    <col min="3067" max="3067" width="14.42578125" style="57" customWidth="1"/>
    <col min="3068" max="3310" width="11.42578125" style="57"/>
    <col min="3311" max="3311" width="14.42578125" style="57" customWidth="1"/>
    <col min="3312" max="3312" width="38" style="57" customWidth="1"/>
    <col min="3313" max="3313" width="31.42578125" style="57" customWidth="1"/>
    <col min="3314" max="3314" width="21.42578125" style="57" customWidth="1"/>
    <col min="3315" max="3315" width="19" style="57" customWidth="1"/>
    <col min="3316" max="3316" width="14" style="57" customWidth="1"/>
    <col min="3317" max="3317" width="19.140625" style="57" customWidth="1"/>
    <col min="3318" max="3318" width="15.85546875" style="57" customWidth="1"/>
    <col min="3319" max="3320" width="11.42578125" style="57"/>
    <col min="3321" max="3321" width="12.85546875" style="57" customWidth="1"/>
    <col min="3322" max="3322" width="11.42578125" style="57" customWidth="1"/>
    <col min="3323" max="3323" width="14.42578125" style="57" customWidth="1"/>
    <col min="3324" max="3566" width="11.42578125" style="57"/>
    <col min="3567" max="3567" width="14.42578125" style="57" customWidth="1"/>
    <col min="3568" max="3568" width="38" style="57" customWidth="1"/>
    <col min="3569" max="3569" width="31.42578125" style="57" customWidth="1"/>
    <col min="3570" max="3570" width="21.42578125" style="57" customWidth="1"/>
    <col min="3571" max="3571" width="19" style="57" customWidth="1"/>
    <col min="3572" max="3572" width="14" style="57" customWidth="1"/>
    <col min="3573" max="3573" width="19.140625" style="57" customWidth="1"/>
    <col min="3574" max="3574" width="15.85546875" style="57" customWidth="1"/>
    <col min="3575" max="3576" width="11.42578125" style="57"/>
    <col min="3577" max="3577" width="12.85546875" style="57" customWidth="1"/>
    <col min="3578" max="3578" width="11.42578125" style="57" customWidth="1"/>
    <col min="3579" max="3579" width="14.42578125" style="57" customWidth="1"/>
    <col min="3580" max="3822" width="11.42578125" style="57"/>
    <col min="3823" max="3823" width="14.42578125" style="57" customWidth="1"/>
    <col min="3824" max="3824" width="38" style="57" customWidth="1"/>
    <col min="3825" max="3825" width="31.42578125" style="57" customWidth="1"/>
    <col min="3826" max="3826" width="21.42578125" style="57" customWidth="1"/>
    <col min="3827" max="3827" width="19" style="57" customWidth="1"/>
    <col min="3828" max="3828" width="14" style="57" customWidth="1"/>
    <col min="3829" max="3829" width="19.140625" style="57" customWidth="1"/>
    <col min="3830" max="3830" width="15.85546875" style="57" customWidth="1"/>
    <col min="3831" max="3832" width="11.42578125" style="57"/>
    <col min="3833" max="3833" width="12.85546875" style="57" customWidth="1"/>
    <col min="3834" max="3834" width="11.42578125" style="57" customWidth="1"/>
    <col min="3835" max="3835" width="14.42578125" style="57" customWidth="1"/>
    <col min="3836" max="4078" width="11.42578125" style="57"/>
    <col min="4079" max="4079" width="14.42578125" style="57" customWidth="1"/>
    <col min="4080" max="4080" width="38" style="57" customWidth="1"/>
    <col min="4081" max="4081" width="31.42578125" style="57" customWidth="1"/>
    <col min="4082" max="4082" width="21.42578125" style="57" customWidth="1"/>
    <col min="4083" max="4083" width="19" style="57" customWidth="1"/>
    <col min="4084" max="4084" width="14" style="57" customWidth="1"/>
    <col min="4085" max="4085" width="19.140625" style="57" customWidth="1"/>
    <col min="4086" max="4086" width="15.85546875" style="57" customWidth="1"/>
    <col min="4087" max="4088" width="11.42578125" style="57"/>
    <col min="4089" max="4089" width="12.85546875" style="57" customWidth="1"/>
    <col min="4090" max="4090" width="11.42578125" style="57" customWidth="1"/>
    <col min="4091" max="4091" width="14.42578125" style="57" customWidth="1"/>
    <col min="4092" max="4334" width="11.42578125" style="57"/>
    <col min="4335" max="4335" width="14.42578125" style="57" customWidth="1"/>
    <col min="4336" max="4336" width="38" style="57" customWidth="1"/>
    <col min="4337" max="4337" width="31.42578125" style="57" customWidth="1"/>
    <col min="4338" max="4338" width="21.42578125" style="57" customWidth="1"/>
    <col min="4339" max="4339" width="19" style="57" customWidth="1"/>
    <col min="4340" max="4340" width="14" style="57" customWidth="1"/>
    <col min="4341" max="4341" width="19.140625" style="57" customWidth="1"/>
    <col min="4342" max="4342" width="15.85546875" style="57" customWidth="1"/>
    <col min="4343" max="4344" width="11.42578125" style="57"/>
    <col min="4345" max="4345" width="12.85546875" style="57" customWidth="1"/>
    <col min="4346" max="4346" width="11.42578125" style="57" customWidth="1"/>
    <col min="4347" max="4347" width="14.42578125" style="57" customWidth="1"/>
    <col min="4348" max="4590" width="11.42578125" style="57"/>
    <col min="4591" max="4591" width="14.42578125" style="57" customWidth="1"/>
    <col min="4592" max="4592" width="38" style="57" customWidth="1"/>
    <col min="4593" max="4593" width="31.42578125" style="57" customWidth="1"/>
    <col min="4594" max="4594" width="21.42578125" style="57" customWidth="1"/>
    <col min="4595" max="4595" width="19" style="57" customWidth="1"/>
    <col min="4596" max="4596" width="14" style="57" customWidth="1"/>
    <col min="4597" max="4597" width="19.140625" style="57" customWidth="1"/>
    <col min="4598" max="4598" width="15.85546875" style="57" customWidth="1"/>
    <col min="4599" max="4600" width="11.42578125" style="57"/>
    <col min="4601" max="4601" width="12.85546875" style="57" customWidth="1"/>
    <col min="4602" max="4602" width="11.42578125" style="57" customWidth="1"/>
    <col min="4603" max="4603" width="14.42578125" style="57" customWidth="1"/>
    <col min="4604" max="4846" width="11.42578125" style="57"/>
    <col min="4847" max="4847" width="14.42578125" style="57" customWidth="1"/>
    <col min="4848" max="4848" width="38" style="57" customWidth="1"/>
    <col min="4849" max="4849" width="31.42578125" style="57" customWidth="1"/>
    <col min="4850" max="4850" width="21.42578125" style="57" customWidth="1"/>
    <col min="4851" max="4851" width="19" style="57" customWidth="1"/>
    <col min="4852" max="4852" width="14" style="57" customWidth="1"/>
    <col min="4853" max="4853" width="19.140625" style="57" customWidth="1"/>
    <col min="4854" max="4854" width="15.85546875" style="57" customWidth="1"/>
    <col min="4855" max="4856" width="11.42578125" style="57"/>
    <col min="4857" max="4857" width="12.85546875" style="57" customWidth="1"/>
    <col min="4858" max="4858" width="11.42578125" style="57" customWidth="1"/>
    <col min="4859" max="4859" width="14.42578125" style="57" customWidth="1"/>
    <col min="4860" max="5102" width="11.42578125" style="57"/>
    <col min="5103" max="5103" width="14.42578125" style="57" customWidth="1"/>
    <col min="5104" max="5104" width="38" style="57" customWidth="1"/>
    <col min="5105" max="5105" width="31.42578125" style="57" customWidth="1"/>
    <col min="5106" max="5106" width="21.42578125" style="57" customWidth="1"/>
    <col min="5107" max="5107" width="19" style="57" customWidth="1"/>
    <col min="5108" max="5108" width="14" style="57" customWidth="1"/>
    <col min="5109" max="5109" width="19.140625" style="57" customWidth="1"/>
    <col min="5110" max="5110" width="15.85546875" style="57" customWidth="1"/>
    <col min="5111" max="5112" width="11.42578125" style="57"/>
    <col min="5113" max="5113" width="12.85546875" style="57" customWidth="1"/>
    <col min="5114" max="5114" width="11.42578125" style="57" customWidth="1"/>
    <col min="5115" max="5115" width="14.42578125" style="57" customWidth="1"/>
    <col min="5116" max="5358" width="11.42578125" style="57"/>
    <col min="5359" max="5359" width="14.42578125" style="57" customWidth="1"/>
    <col min="5360" max="5360" width="38" style="57" customWidth="1"/>
    <col min="5361" max="5361" width="31.42578125" style="57" customWidth="1"/>
    <col min="5362" max="5362" width="21.42578125" style="57" customWidth="1"/>
    <col min="5363" max="5363" width="19" style="57" customWidth="1"/>
    <col min="5364" max="5364" width="14" style="57" customWidth="1"/>
    <col min="5365" max="5365" width="19.140625" style="57" customWidth="1"/>
    <col min="5366" max="5366" width="15.85546875" style="57" customWidth="1"/>
    <col min="5367" max="5368" width="11.42578125" style="57"/>
    <col min="5369" max="5369" width="12.85546875" style="57" customWidth="1"/>
    <col min="5370" max="5370" width="11.42578125" style="57" customWidth="1"/>
    <col min="5371" max="5371" width="14.42578125" style="57" customWidth="1"/>
    <col min="5372" max="5614" width="11.42578125" style="57"/>
    <col min="5615" max="5615" width="14.42578125" style="57" customWidth="1"/>
    <col min="5616" max="5616" width="38" style="57" customWidth="1"/>
    <col min="5617" max="5617" width="31.42578125" style="57" customWidth="1"/>
    <col min="5618" max="5618" width="21.42578125" style="57" customWidth="1"/>
    <col min="5619" max="5619" width="19" style="57" customWidth="1"/>
    <col min="5620" max="5620" width="14" style="57" customWidth="1"/>
    <col min="5621" max="5621" width="19.140625" style="57" customWidth="1"/>
    <col min="5622" max="5622" width="15.85546875" style="57" customWidth="1"/>
    <col min="5623" max="5624" width="11.42578125" style="57"/>
    <col min="5625" max="5625" width="12.85546875" style="57" customWidth="1"/>
    <col min="5626" max="5626" width="11.42578125" style="57" customWidth="1"/>
    <col min="5627" max="5627" width="14.42578125" style="57" customWidth="1"/>
    <col min="5628" max="5870" width="11.42578125" style="57"/>
    <col min="5871" max="5871" width="14.42578125" style="57" customWidth="1"/>
    <col min="5872" max="5872" width="38" style="57" customWidth="1"/>
    <col min="5873" max="5873" width="31.42578125" style="57" customWidth="1"/>
    <col min="5874" max="5874" width="21.42578125" style="57" customWidth="1"/>
    <col min="5875" max="5875" width="19" style="57" customWidth="1"/>
    <col min="5876" max="5876" width="14" style="57" customWidth="1"/>
    <col min="5877" max="5877" width="19.140625" style="57" customWidth="1"/>
    <col min="5878" max="5878" width="15.85546875" style="57" customWidth="1"/>
    <col min="5879" max="5880" width="11.42578125" style="57"/>
    <col min="5881" max="5881" width="12.85546875" style="57" customWidth="1"/>
    <col min="5882" max="5882" width="11.42578125" style="57" customWidth="1"/>
    <col min="5883" max="5883" width="14.42578125" style="57" customWidth="1"/>
    <col min="5884" max="6126" width="11.42578125" style="57"/>
    <col min="6127" max="6127" width="14.42578125" style="57" customWidth="1"/>
    <col min="6128" max="6128" width="38" style="57" customWidth="1"/>
    <col min="6129" max="6129" width="31.42578125" style="57" customWidth="1"/>
    <col min="6130" max="6130" width="21.42578125" style="57" customWidth="1"/>
    <col min="6131" max="6131" width="19" style="57" customWidth="1"/>
    <col min="6132" max="6132" width="14" style="57" customWidth="1"/>
    <col min="6133" max="6133" width="19.140625" style="57" customWidth="1"/>
    <col min="6134" max="6134" width="15.85546875" style="57" customWidth="1"/>
    <col min="6135" max="6136" width="11.42578125" style="57"/>
    <col min="6137" max="6137" width="12.85546875" style="57" customWidth="1"/>
    <col min="6138" max="6138" width="11.42578125" style="57" customWidth="1"/>
    <col min="6139" max="6139" width="14.42578125" style="57" customWidth="1"/>
    <col min="6140" max="6382" width="11.42578125" style="57"/>
    <col min="6383" max="6383" width="14.42578125" style="57" customWidth="1"/>
    <col min="6384" max="6384" width="38" style="57" customWidth="1"/>
    <col min="6385" max="6385" width="31.42578125" style="57" customWidth="1"/>
    <col min="6386" max="6386" width="21.42578125" style="57" customWidth="1"/>
    <col min="6387" max="6387" width="19" style="57" customWidth="1"/>
    <col min="6388" max="6388" width="14" style="57" customWidth="1"/>
    <col min="6389" max="6389" width="19.140625" style="57" customWidth="1"/>
    <col min="6390" max="6390" width="15.85546875" style="57" customWidth="1"/>
    <col min="6391" max="6392" width="11.42578125" style="57"/>
    <col min="6393" max="6393" width="12.85546875" style="57" customWidth="1"/>
    <col min="6394" max="6394" width="11.42578125" style="57" customWidth="1"/>
    <col min="6395" max="6395" width="14.42578125" style="57" customWidth="1"/>
    <col min="6396" max="6638" width="11.42578125" style="57"/>
    <col min="6639" max="6639" width="14.42578125" style="57" customWidth="1"/>
    <col min="6640" max="6640" width="38" style="57" customWidth="1"/>
    <col min="6641" max="6641" width="31.42578125" style="57" customWidth="1"/>
    <col min="6642" max="6642" width="21.42578125" style="57" customWidth="1"/>
    <col min="6643" max="6643" width="19" style="57" customWidth="1"/>
    <col min="6644" max="6644" width="14" style="57" customWidth="1"/>
    <col min="6645" max="6645" width="19.140625" style="57" customWidth="1"/>
    <col min="6646" max="6646" width="15.85546875" style="57" customWidth="1"/>
    <col min="6647" max="6648" width="11.42578125" style="57"/>
    <col min="6649" max="6649" width="12.85546875" style="57" customWidth="1"/>
    <col min="6650" max="6650" width="11.42578125" style="57" customWidth="1"/>
    <col min="6651" max="6651" width="14.42578125" style="57" customWidth="1"/>
    <col min="6652" max="6894" width="11.42578125" style="57"/>
    <col min="6895" max="6895" width="14.42578125" style="57" customWidth="1"/>
    <col min="6896" max="6896" width="38" style="57" customWidth="1"/>
    <col min="6897" max="6897" width="31.42578125" style="57" customWidth="1"/>
    <col min="6898" max="6898" width="21.42578125" style="57" customWidth="1"/>
    <col min="6899" max="6899" width="19" style="57" customWidth="1"/>
    <col min="6900" max="6900" width="14" style="57" customWidth="1"/>
    <col min="6901" max="6901" width="19.140625" style="57" customWidth="1"/>
    <col min="6902" max="6902" width="15.85546875" style="57" customWidth="1"/>
    <col min="6903" max="6904" width="11.42578125" style="57"/>
    <col min="6905" max="6905" width="12.85546875" style="57" customWidth="1"/>
    <col min="6906" max="6906" width="11.42578125" style="57" customWidth="1"/>
    <col min="6907" max="6907" width="14.42578125" style="57" customWidth="1"/>
    <col min="6908" max="7150" width="11.42578125" style="57"/>
    <col min="7151" max="7151" width="14.42578125" style="57" customWidth="1"/>
    <col min="7152" max="7152" width="38" style="57" customWidth="1"/>
    <col min="7153" max="7153" width="31.42578125" style="57" customWidth="1"/>
    <col min="7154" max="7154" width="21.42578125" style="57" customWidth="1"/>
    <col min="7155" max="7155" width="19" style="57" customWidth="1"/>
    <col min="7156" max="7156" width="14" style="57" customWidth="1"/>
    <col min="7157" max="7157" width="19.140625" style="57" customWidth="1"/>
    <col min="7158" max="7158" width="15.85546875" style="57" customWidth="1"/>
    <col min="7159" max="7160" width="11.42578125" style="57"/>
    <col min="7161" max="7161" width="12.85546875" style="57" customWidth="1"/>
    <col min="7162" max="7162" width="11.42578125" style="57" customWidth="1"/>
    <col min="7163" max="7163" width="14.42578125" style="57" customWidth="1"/>
    <col min="7164" max="7406" width="11.42578125" style="57"/>
    <col min="7407" max="7407" width="14.42578125" style="57" customWidth="1"/>
    <col min="7408" max="7408" width="38" style="57" customWidth="1"/>
    <col min="7409" max="7409" width="31.42578125" style="57" customWidth="1"/>
    <col min="7410" max="7410" width="21.42578125" style="57" customWidth="1"/>
    <col min="7411" max="7411" width="19" style="57" customWidth="1"/>
    <col min="7412" max="7412" width="14" style="57" customWidth="1"/>
    <col min="7413" max="7413" width="19.140625" style="57" customWidth="1"/>
    <col min="7414" max="7414" width="15.85546875" style="57" customWidth="1"/>
    <col min="7415" max="7416" width="11.42578125" style="57"/>
    <col min="7417" max="7417" width="12.85546875" style="57" customWidth="1"/>
    <col min="7418" max="7418" width="11.42578125" style="57" customWidth="1"/>
    <col min="7419" max="7419" width="14.42578125" style="57" customWidth="1"/>
    <col min="7420" max="7662" width="11.42578125" style="57"/>
    <col min="7663" max="7663" width="14.42578125" style="57" customWidth="1"/>
    <col min="7664" max="7664" width="38" style="57" customWidth="1"/>
    <col min="7665" max="7665" width="31.42578125" style="57" customWidth="1"/>
    <col min="7666" max="7666" width="21.42578125" style="57" customWidth="1"/>
    <col min="7667" max="7667" width="19" style="57" customWidth="1"/>
    <col min="7668" max="7668" width="14" style="57" customWidth="1"/>
    <col min="7669" max="7669" width="19.140625" style="57" customWidth="1"/>
    <col min="7670" max="7670" width="15.85546875" style="57" customWidth="1"/>
    <col min="7671" max="7672" width="11.42578125" style="57"/>
    <col min="7673" max="7673" width="12.85546875" style="57" customWidth="1"/>
    <col min="7674" max="7674" width="11.42578125" style="57" customWidth="1"/>
    <col min="7675" max="7675" width="14.42578125" style="57" customWidth="1"/>
    <col min="7676" max="7918" width="11.42578125" style="57"/>
    <col min="7919" max="7919" width="14.42578125" style="57" customWidth="1"/>
    <col min="7920" max="7920" width="38" style="57" customWidth="1"/>
    <col min="7921" max="7921" width="31.42578125" style="57" customWidth="1"/>
    <col min="7922" max="7922" width="21.42578125" style="57" customWidth="1"/>
    <col min="7923" max="7923" width="19" style="57" customWidth="1"/>
    <col min="7924" max="7924" width="14" style="57" customWidth="1"/>
    <col min="7925" max="7925" width="19.140625" style="57" customWidth="1"/>
    <col min="7926" max="7926" width="15.85546875" style="57" customWidth="1"/>
    <col min="7927" max="7928" width="11.42578125" style="57"/>
    <col min="7929" max="7929" width="12.85546875" style="57" customWidth="1"/>
    <col min="7930" max="7930" width="11.42578125" style="57" customWidth="1"/>
    <col min="7931" max="7931" width="14.42578125" style="57" customWidth="1"/>
    <col min="7932" max="8174" width="11.42578125" style="57"/>
    <col min="8175" max="8175" width="14.42578125" style="57" customWidth="1"/>
    <col min="8176" max="8176" width="38" style="57" customWidth="1"/>
    <col min="8177" max="8177" width="31.42578125" style="57" customWidth="1"/>
    <col min="8178" max="8178" width="21.42578125" style="57" customWidth="1"/>
    <col min="8179" max="8179" width="19" style="57" customWidth="1"/>
    <col min="8180" max="8180" width="14" style="57" customWidth="1"/>
    <col min="8181" max="8181" width="19.140625" style="57" customWidth="1"/>
    <col min="8182" max="8182" width="15.85546875" style="57" customWidth="1"/>
    <col min="8183" max="8184" width="11.42578125" style="57"/>
    <col min="8185" max="8185" width="12.85546875" style="57" customWidth="1"/>
    <col min="8186" max="8186" width="11.42578125" style="57" customWidth="1"/>
    <col min="8187" max="8187" width="14.42578125" style="57" customWidth="1"/>
    <col min="8188" max="8430" width="11.42578125" style="57"/>
    <col min="8431" max="8431" width="14.42578125" style="57" customWidth="1"/>
    <col min="8432" max="8432" width="38" style="57" customWidth="1"/>
    <col min="8433" max="8433" width="31.42578125" style="57" customWidth="1"/>
    <col min="8434" max="8434" width="21.42578125" style="57" customWidth="1"/>
    <col min="8435" max="8435" width="19" style="57" customWidth="1"/>
    <col min="8436" max="8436" width="14" style="57" customWidth="1"/>
    <col min="8437" max="8437" width="19.140625" style="57" customWidth="1"/>
    <col min="8438" max="8438" width="15.85546875" style="57" customWidth="1"/>
    <col min="8439" max="8440" width="11.42578125" style="57"/>
    <col min="8441" max="8441" width="12.85546875" style="57" customWidth="1"/>
    <col min="8442" max="8442" width="11.42578125" style="57" customWidth="1"/>
    <col min="8443" max="8443" width="14.42578125" style="57" customWidth="1"/>
    <col min="8444" max="8686" width="11.42578125" style="57"/>
    <col min="8687" max="8687" width="14.42578125" style="57" customWidth="1"/>
    <col min="8688" max="8688" width="38" style="57" customWidth="1"/>
    <col min="8689" max="8689" width="31.42578125" style="57" customWidth="1"/>
    <col min="8690" max="8690" width="21.42578125" style="57" customWidth="1"/>
    <col min="8691" max="8691" width="19" style="57" customWidth="1"/>
    <col min="8692" max="8692" width="14" style="57" customWidth="1"/>
    <col min="8693" max="8693" width="19.140625" style="57" customWidth="1"/>
    <col min="8694" max="8694" width="15.85546875" style="57" customWidth="1"/>
    <col min="8695" max="8696" width="11.42578125" style="57"/>
    <col min="8697" max="8697" width="12.85546875" style="57" customWidth="1"/>
    <col min="8698" max="8698" width="11.42578125" style="57" customWidth="1"/>
    <col min="8699" max="8699" width="14.42578125" style="57" customWidth="1"/>
    <col min="8700" max="8942" width="11.42578125" style="57"/>
    <col min="8943" max="8943" width="14.42578125" style="57" customWidth="1"/>
    <col min="8944" max="8944" width="38" style="57" customWidth="1"/>
    <col min="8945" max="8945" width="31.42578125" style="57" customWidth="1"/>
    <col min="8946" max="8946" width="21.42578125" style="57" customWidth="1"/>
    <col min="8947" max="8947" width="19" style="57" customWidth="1"/>
    <col min="8948" max="8948" width="14" style="57" customWidth="1"/>
    <col min="8949" max="8949" width="19.140625" style="57" customWidth="1"/>
    <col min="8950" max="8950" width="15.85546875" style="57" customWidth="1"/>
    <col min="8951" max="8952" width="11.42578125" style="57"/>
    <col min="8953" max="8953" width="12.85546875" style="57" customWidth="1"/>
    <col min="8954" max="8954" width="11.42578125" style="57" customWidth="1"/>
    <col min="8955" max="8955" width="14.42578125" style="57" customWidth="1"/>
    <col min="8956" max="9198" width="11.42578125" style="57"/>
    <col min="9199" max="9199" width="14.42578125" style="57" customWidth="1"/>
    <col min="9200" max="9200" width="38" style="57" customWidth="1"/>
    <col min="9201" max="9201" width="31.42578125" style="57" customWidth="1"/>
    <col min="9202" max="9202" width="21.42578125" style="57" customWidth="1"/>
    <col min="9203" max="9203" width="19" style="57" customWidth="1"/>
    <col min="9204" max="9204" width="14" style="57" customWidth="1"/>
    <col min="9205" max="9205" width="19.140625" style="57" customWidth="1"/>
    <col min="9206" max="9206" width="15.85546875" style="57" customWidth="1"/>
    <col min="9207" max="9208" width="11.42578125" style="57"/>
    <col min="9209" max="9209" width="12.85546875" style="57" customWidth="1"/>
    <col min="9210" max="9210" width="11.42578125" style="57" customWidth="1"/>
    <col min="9211" max="9211" width="14.42578125" style="57" customWidth="1"/>
    <col min="9212" max="9454" width="11.42578125" style="57"/>
    <col min="9455" max="9455" width="14.42578125" style="57" customWidth="1"/>
    <col min="9456" max="9456" width="38" style="57" customWidth="1"/>
    <col min="9457" max="9457" width="31.42578125" style="57" customWidth="1"/>
    <col min="9458" max="9458" width="21.42578125" style="57" customWidth="1"/>
    <col min="9459" max="9459" width="19" style="57" customWidth="1"/>
    <col min="9460" max="9460" width="14" style="57" customWidth="1"/>
    <col min="9461" max="9461" width="19.140625" style="57" customWidth="1"/>
    <col min="9462" max="9462" width="15.85546875" style="57" customWidth="1"/>
    <col min="9463" max="9464" width="11.42578125" style="57"/>
    <col min="9465" max="9465" width="12.85546875" style="57" customWidth="1"/>
    <col min="9466" max="9466" width="11.42578125" style="57" customWidth="1"/>
    <col min="9467" max="9467" width="14.42578125" style="57" customWidth="1"/>
    <col min="9468" max="9710" width="11.42578125" style="57"/>
    <col min="9711" max="9711" width="14.42578125" style="57" customWidth="1"/>
    <col min="9712" max="9712" width="38" style="57" customWidth="1"/>
    <col min="9713" max="9713" width="31.42578125" style="57" customWidth="1"/>
    <col min="9714" max="9714" width="21.42578125" style="57" customWidth="1"/>
    <col min="9715" max="9715" width="19" style="57" customWidth="1"/>
    <col min="9716" max="9716" width="14" style="57" customWidth="1"/>
    <col min="9717" max="9717" width="19.140625" style="57" customWidth="1"/>
    <col min="9718" max="9718" width="15.85546875" style="57" customWidth="1"/>
    <col min="9719" max="9720" width="11.42578125" style="57"/>
    <col min="9721" max="9721" width="12.85546875" style="57" customWidth="1"/>
    <col min="9722" max="9722" width="11.42578125" style="57" customWidth="1"/>
    <col min="9723" max="9723" width="14.42578125" style="57" customWidth="1"/>
    <col min="9724" max="9966" width="11.42578125" style="57"/>
    <col min="9967" max="9967" width="14.42578125" style="57" customWidth="1"/>
    <col min="9968" max="9968" width="38" style="57" customWidth="1"/>
    <col min="9969" max="9969" width="31.42578125" style="57" customWidth="1"/>
    <col min="9970" max="9970" width="21.42578125" style="57" customWidth="1"/>
    <col min="9971" max="9971" width="19" style="57" customWidth="1"/>
    <col min="9972" max="9972" width="14" style="57" customWidth="1"/>
    <col min="9973" max="9973" width="19.140625" style="57" customWidth="1"/>
    <col min="9974" max="9974" width="15.85546875" style="57" customWidth="1"/>
    <col min="9975" max="9976" width="11.42578125" style="57"/>
    <col min="9977" max="9977" width="12.85546875" style="57" customWidth="1"/>
    <col min="9978" max="9978" width="11.42578125" style="57" customWidth="1"/>
    <col min="9979" max="9979" width="14.42578125" style="57" customWidth="1"/>
    <col min="9980" max="10222" width="11.42578125" style="57"/>
    <col min="10223" max="10223" width="14.42578125" style="57" customWidth="1"/>
    <col min="10224" max="10224" width="38" style="57" customWidth="1"/>
    <col min="10225" max="10225" width="31.42578125" style="57" customWidth="1"/>
    <col min="10226" max="10226" width="21.42578125" style="57" customWidth="1"/>
    <col min="10227" max="10227" width="19" style="57" customWidth="1"/>
    <col min="10228" max="10228" width="14" style="57" customWidth="1"/>
    <col min="10229" max="10229" width="19.140625" style="57" customWidth="1"/>
    <col min="10230" max="10230" width="15.85546875" style="57" customWidth="1"/>
    <col min="10231" max="10232" width="11.42578125" style="57"/>
    <col min="10233" max="10233" width="12.85546875" style="57" customWidth="1"/>
    <col min="10234" max="10234" width="11.42578125" style="57" customWidth="1"/>
    <col min="10235" max="10235" width="14.42578125" style="57" customWidth="1"/>
    <col min="10236" max="10478" width="11.42578125" style="57"/>
    <col min="10479" max="10479" width="14.42578125" style="57" customWidth="1"/>
    <col min="10480" max="10480" width="38" style="57" customWidth="1"/>
    <col min="10481" max="10481" width="31.42578125" style="57" customWidth="1"/>
    <col min="10482" max="10482" width="21.42578125" style="57" customWidth="1"/>
    <col min="10483" max="10483" width="19" style="57" customWidth="1"/>
    <col min="10484" max="10484" width="14" style="57" customWidth="1"/>
    <col min="10485" max="10485" width="19.140625" style="57" customWidth="1"/>
    <col min="10486" max="10486" width="15.85546875" style="57" customWidth="1"/>
    <col min="10487" max="10488" width="11.42578125" style="57"/>
    <col min="10489" max="10489" width="12.85546875" style="57" customWidth="1"/>
    <col min="10490" max="10490" width="11.42578125" style="57" customWidth="1"/>
    <col min="10491" max="10491" width="14.42578125" style="57" customWidth="1"/>
    <col min="10492" max="10734" width="11.42578125" style="57"/>
    <col min="10735" max="10735" width="14.42578125" style="57" customWidth="1"/>
    <col min="10736" max="10736" width="38" style="57" customWidth="1"/>
    <col min="10737" max="10737" width="31.42578125" style="57" customWidth="1"/>
    <col min="10738" max="10738" width="21.42578125" style="57" customWidth="1"/>
    <col min="10739" max="10739" width="19" style="57" customWidth="1"/>
    <col min="10740" max="10740" width="14" style="57" customWidth="1"/>
    <col min="10741" max="10741" width="19.140625" style="57" customWidth="1"/>
    <col min="10742" max="10742" width="15.85546875" style="57" customWidth="1"/>
    <col min="10743" max="10744" width="11.42578125" style="57"/>
    <col min="10745" max="10745" width="12.85546875" style="57" customWidth="1"/>
    <col min="10746" max="10746" width="11.42578125" style="57" customWidth="1"/>
    <col min="10747" max="10747" width="14.42578125" style="57" customWidth="1"/>
    <col min="10748" max="10990" width="11.42578125" style="57"/>
    <col min="10991" max="10991" width="14.42578125" style="57" customWidth="1"/>
    <col min="10992" max="10992" width="38" style="57" customWidth="1"/>
    <col min="10993" max="10993" width="31.42578125" style="57" customWidth="1"/>
    <col min="10994" max="10994" width="21.42578125" style="57" customWidth="1"/>
    <col min="10995" max="10995" width="19" style="57" customWidth="1"/>
    <col min="10996" max="10996" width="14" style="57" customWidth="1"/>
    <col min="10997" max="10997" width="19.140625" style="57" customWidth="1"/>
    <col min="10998" max="10998" width="15.85546875" style="57" customWidth="1"/>
    <col min="10999" max="11000" width="11.42578125" style="57"/>
    <col min="11001" max="11001" width="12.85546875" style="57" customWidth="1"/>
    <col min="11002" max="11002" width="11.42578125" style="57" customWidth="1"/>
    <col min="11003" max="11003" width="14.42578125" style="57" customWidth="1"/>
    <col min="11004" max="11246" width="11.42578125" style="57"/>
    <col min="11247" max="11247" width="14.42578125" style="57" customWidth="1"/>
    <col min="11248" max="11248" width="38" style="57" customWidth="1"/>
    <col min="11249" max="11249" width="31.42578125" style="57" customWidth="1"/>
    <col min="11250" max="11250" width="21.42578125" style="57" customWidth="1"/>
    <col min="11251" max="11251" width="19" style="57" customWidth="1"/>
    <col min="11252" max="11252" width="14" style="57" customWidth="1"/>
    <col min="11253" max="11253" width="19.140625" style="57" customWidth="1"/>
    <col min="11254" max="11254" width="15.85546875" style="57" customWidth="1"/>
    <col min="11255" max="11256" width="11.42578125" style="57"/>
    <col min="11257" max="11257" width="12.85546875" style="57" customWidth="1"/>
    <col min="11258" max="11258" width="11.42578125" style="57" customWidth="1"/>
    <col min="11259" max="11259" width="14.42578125" style="57" customWidth="1"/>
    <col min="11260" max="11502" width="11.42578125" style="57"/>
    <col min="11503" max="11503" width="14.42578125" style="57" customWidth="1"/>
    <col min="11504" max="11504" width="38" style="57" customWidth="1"/>
    <col min="11505" max="11505" width="31.42578125" style="57" customWidth="1"/>
    <col min="11506" max="11506" width="21.42578125" style="57" customWidth="1"/>
    <col min="11507" max="11507" width="19" style="57" customWidth="1"/>
    <col min="11508" max="11508" width="14" style="57" customWidth="1"/>
    <col min="11509" max="11509" width="19.140625" style="57" customWidth="1"/>
    <col min="11510" max="11510" width="15.85546875" style="57" customWidth="1"/>
    <col min="11511" max="11512" width="11.42578125" style="57"/>
    <col min="11513" max="11513" width="12.85546875" style="57" customWidth="1"/>
    <col min="11514" max="11514" width="11.42578125" style="57" customWidth="1"/>
    <col min="11515" max="11515" width="14.42578125" style="57" customWidth="1"/>
    <col min="11516" max="11758" width="11.42578125" style="57"/>
    <col min="11759" max="11759" width="14.42578125" style="57" customWidth="1"/>
    <col min="11760" max="11760" width="38" style="57" customWidth="1"/>
    <col min="11761" max="11761" width="31.42578125" style="57" customWidth="1"/>
    <col min="11762" max="11762" width="21.42578125" style="57" customWidth="1"/>
    <col min="11763" max="11763" width="19" style="57" customWidth="1"/>
    <col min="11764" max="11764" width="14" style="57" customWidth="1"/>
    <col min="11765" max="11765" width="19.140625" style="57" customWidth="1"/>
    <col min="11766" max="11766" width="15.85546875" style="57" customWidth="1"/>
    <col min="11767" max="11768" width="11.42578125" style="57"/>
    <col min="11769" max="11769" width="12.85546875" style="57" customWidth="1"/>
    <col min="11770" max="11770" width="11.42578125" style="57" customWidth="1"/>
    <col min="11771" max="11771" width="14.42578125" style="57" customWidth="1"/>
    <col min="11772" max="12014" width="11.42578125" style="57"/>
    <col min="12015" max="12015" width="14.42578125" style="57" customWidth="1"/>
    <col min="12016" max="12016" width="38" style="57" customWidth="1"/>
    <col min="12017" max="12017" width="31.42578125" style="57" customWidth="1"/>
    <col min="12018" max="12018" width="21.42578125" style="57" customWidth="1"/>
    <col min="12019" max="12019" width="19" style="57" customWidth="1"/>
    <col min="12020" max="12020" width="14" style="57" customWidth="1"/>
    <col min="12021" max="12021" width="19.140625" style="57" customWidth="1"/>
    <col min="12022" max="12022" width="15.85546875" style="57" customWidth="1"/>
    <col min="12023" max="12024" width="11.42578125" style="57"/>
    <col min="12025" max="12025" width="12.85546875" style="57" customWidth="1"/>
    <col min="12026" max="12026" width="11.42578125" style="57" customWidth="1"/>
    <col min="12027" max="12027" width="14.42578125" style="57" customWidth="1"/>
    <col min="12028" max="12270" width="11.42578125" style="57"/>
    <col min="12271" max="12271" width="14.42578125" style="57" customWidth="1"/>
    <col min="12272" max="12272" width="38" style="57" customWidth="1"/>
    <col min="12273" max="12273" width="31.42578125" style="57" customWidth="1"/>
    <col min="12274" max="12274" width="21.42578125" style="57" customWidth="1"/>
    <col min="12275" max="12275" width="19" style="57" customWidth="1"/>
    <col min="12276" max="12276" width="14" style="57" customWidth="1"/>
    <col min="12277" max="12277" width="19.140625" style="57" customWidth="1"/>
    <col min="12278" max="12278" width="15.85546875" style="57" customWidth="1"/>
    <col min="12279" max="12280" width="11.42578125" style="57"/>
    <col min="12281" max="12281" width="12.85546875" style="57" customWidth="1"/>
    <col min="12282" max="12282" width="11.42578125" style="57" customWidth="1"/>
    <col min="12283" max="12283" width="14.42578125" style="57" customWidth="1"/>
    <col min="12284" max="12526" width="11.42578125" style="57"/>
    <col min="12527" max="12527" width="14.42578125" style="57" customWidth="1"/>
    <col min="12528" max="12528" width="38" style="57" customWidth="1"/>
    <col min="12529" max="12529" width="31.42578125" style="57" customWidth="1"/>
    <col min="12530" max="12530" width="21.42578125" style="57" customWidth="1"/>
    <col min="12531" max="12531" width="19" style="57" customWidth="1"/>
    <col min="12532" max="12532" width="14" style="57" customWidth="1"/>
    <col min="12533" max="12533" width="19.140625" style="57" customWidth="1"/>
    <col min="12534" max="12534" width="15.85546875" style="57" customWidth="1"/>
    <col min="12535" max="12536" width="11.42578125" style="57"/>
    <col min="12537" max="12537" width="12.85546875" style="57" customWidth="1"/>
    <col min="12538" max="12538" width="11.42578125" style="57" customWidth="1"/>
    <col min="12539" max="12539" width="14.42578125" style="57" customWidth="1"/>
    <col min="12540" max="12782" width="11.42578125" style="57"/>
    <col min="12783" max="12783" width="14.42578125" style="57" customWidth="1"/>
    <col min="12784" max="12784" width="38" style="57" customWidth="1"/>
    <col min="12785" max="12785" width="31.42578125" style="57" customWidth="1"/>
    <col min="12786" max="12786" width="21.42578125" style="57" customWidth="1"/>
    <col min="12787" max="12787" width="19" style="57" customWidth="1"/>
    <col min="12788" max="12788" width="14" style="57" customWidth="1"/>
    <col min="12789" max="12789" width="19.140625" style="57" customWidth="1"/>
    <col min="12790" max="12790" width="15.85546875" style="57" customWidth="1"/>
    <col min="12791" max="12792" width="11.42578125" style="57"/>
    <col min="12793" max="12793" width="12.85546875" style="57" customWidth="1"/>
    <col min="12794" max="12794" width="11.42578125" style="57" customWidth="1"/>
    <col min="12795" max="12795" width="14.42578125" style="57" customWidth="1"/>
    <col min="12796" max="13038" width="11.42578125" style="57"/>
    <col min="13039" max="13039" width="14.42578125" style="57" customWidth="1"/>
    <col min="13040" max="13040" width="38" style="57" customWidth="1"/>
    <col min="13041" max="13041" width="31.42578125" style="57" customWidth="1"/>
    <col min="13042" max="13042" width="21.42578125" style="57" customWidth="1"/>
    <col min="13043" max="13043" width="19" style="57" customWidth="1"/>
    <col min="13044" max="13044" width="14" style="57" customWidth="1"/>
    <col min="13045" max="13045" width="19.140625" style="57" customWidth="1"/>
    <col min="13046" max="13046" width="15.85546875" style="57" customWidth="1"/>
    <col min="13047" max="13048" width="11.42578125" style="57"/>
    <col min="13049" max="13049" width="12.85546875" style="57" customWidth="1"/>
    <col min="13050" max="13050" width="11.42578125" style="57" customWidth="1"/>
    <col min="13051" max="13051" width="14.42578125" style="57" customWidth="1"/>
    <col min="13052" max="13294" width="11.42578125" style="57"/>
    <col min="13295" max="13295" width="14.42578125" style="57" customWidth="1"/>
    <col min="13296" max="13296" width="38" style="57" customWidth="1"/>
    <col min="13297" max="13297" width="31.42578125" style="57" customWidth="1"/>
    <col min="13298" max="13298" width="21.42578125" style="57" customWidth="1"/>
    <col min="13299" max="13299" width="19" style="57" customWidth="1"/>
    <col min="13300" max="13300" width="14" style="57" customWidth="1"/>
    <col min="13301" max="13301" width="19.140625" style="57" customWidth="1"/>
    <col min="13302" max="13302" width="15.85546875" style="57" customWidth="1"/>
    <col min="13303" max="13304" width="11.42578125" style="57"/>
    <col min="13305" max="13305" width="12.85546875" style="57" customWidth="1"/>
    <col min="13306" max="13306" width="11.42578125" style="57" customWidth="1"/>
    <col min="13307" max="13307" width="14.42578125" style="57" customWidth="1"/>
    <col min="13308" max="13550" width="11.42578125" style="57"/>
    <col min="13551" max="13551" width="14.42578125" style="57" customWidth="1"/>
    <col min="13552" max="13552" width="38" style="57" customWidth="1"/>
    <col min="13553" max="13553" width="31.42578125" style="57" customWidth="1"/>
    <col min="13554" max="13554" width="21.42578125" style="57" customWidth="1"/>
    <col min="13555" max="13555" width="19" style="57" customWidth="1"/>
    <col min="13556" max="13556" width="14" style="57" customWidth="1"/>
    <col min="13557" max="13557" width="19.140625" style="57" customWidth="1"/>
    <col min="13558" max="13558" width="15.85546875" style="57" customWidth="1"/>
    <col min="13559" max="13560" width="11.42578125" style="57"/>
    <col min="13561" max="13561" width="12.85546875" style="57" customWidth="1"/>
    <col min="13562" max="13562" width="11.42578125" style="57" customWidth="1"/>
    <col min="13563" max="13563" width="14.42578125" style="57" customWidth="1"/>
    <col min="13564" max="13806" width="11.42578125" style="57"/>
    <col min="13807" max="13807" width="14.42578125" style="57" customWidth="1"/>
    <col min="13808" max="13808" width="38" style="57" customWidth="1"/>
    <col min="13809" max="13809" width="31.42578125" style="57" customWidth="1"/>
    <col min="13810" max="13810" width="21.42578125" style="57" customWidth="1"/>
    <col min="13811" max="13811" width="19" style="57" customWidth="1"/>
    <col min="13812" max="13812" width="14" style="57" customWidth="1"/>
    <col min="13813" max="13813" width="19.140625" style="57" customWidth="1"/>
    <col min="13814" max="13814" width="15.85546875" style="57" customWidth="1"/>
    <col min="13815" max="13816" width="11.42578125" style="57"/>
    <col min="13817" max="13817" width="12.85546875" style="57" customWidth="1"/>
    <col min="13818" max="13818" width="11.42578125" style="57" customWidth="1"/>
    <col min="13819" max="13819" width="14.42578125" style="57" customWidth="1"/>
    <col min="13820" max="14062" width="11.42578125" style="57"/>
    <col min="14063" max="14063" width="14.42578125" style="57" customWidth="1"/>
    <col min="14064" max="14064" width="38" style="57" customWidth="1"/>
    <col min="14065" max="14065" width="31.42578125" style="57" customWidth="1"/>
    <col min="14066" max="14066" width="21.42578125" style="57" customWidth="1"/>
    <col min="14067" max="14067" width="19" style="57" customWidth="1"/>
    <col min="14068" max="14068" width="14" style="57" customWidth="1"/>
    <col min="14069" max="14069" width="19.140625" style="57" customWidth="1"/>
    <col min="14070" max="14070" width="15.85546875" style="57" customWidth="1"/>
    <col min="14071" max="14072" width="11.42578125" style="57"/>
    <col min="14073" max="14073" width="12.85546875" style="57" customWidth="1"/>
    <col min="14074" max="14074" width="11.42578125" style="57" customWidth="1"/>
    <col min="14075" max="14075" width="14.42578125" style="57" customWidth="1"/>
    <col min="14076" max="14318" width="11.42578125" style="57"/>
    <col min="14319" max="14319" width="14.42578125" style="57" customWidth="1"/>
    <col min="14320" max="14320" width="38" style="57" customWidth="1"/>
    <col min="14321" max="14321" width="31.42578125" style="57" customWidth="1"/>
    <col min="14322" max="14322" width="21.42578125" style="57" customWidth="1"/>
    <col min="14323" max="14323" width="19" style="57" customWidth="1"/>
    <col min="14324" max="14324" width="14" style="57" customWidth="1"/>
    <col min="14325" max="14325" width="19.140625" style="57" customWidth="1"/>
    <col min="14326" max="14326" width="15.85546875" style="57" customWidth="1"/>
    <col min="14327" max="14328" width="11.42578125" style="57"/>
    <col min="14329" max="14329" width="12.85546875" style="57" customWidth="1"/>
    <col min="14330" max="14330" width="11.42578125" style="57" customWidth="1"/>
    <col min="14331" max="14331" width="14.42578125" style="57" customWidth="1"/>
    <col min="14332" max="14574" width="11.42578125" style="57"/>
    <col min="14575" max="14575" width="14.42578125" style="57" customWidth="1"/>
    <col min="14576" max="14576" width="38" style="57" customWidth="1"/>
    <col min="14577" max="14577" width="31.42578125" style="57" customWidth="1"/>
    <col min="14578" max="14578" width="21.42578125" style="57" customWidth="1"/>
    <col min="14579" max="14579" width="19" style="57" customWidth="1"/>
    <col min="14580" max="14580" width="14" style="57" customWidth="1"/>
    <col min="14581" max="14581" width="19.140625" style="57" customWidth="1"/>
    <col min="14582" max="14582" width="15.85546875" style="57" customWidth="1"/>
    <col min="14583" max="14584" width="11.42578125" style="57"/>
    <col min="14585" max="14585" width="12.85546875" style="57" customWidth="1"/>
    <col min="14586" max="14586" width="11.42578125" style="57" customWidth="1"/>
    <col min="14587" max="14587" width="14.42578125" style="57" customWidth="1"/>
    <col min="14588" max="14830" width="11.42578125" style="57"/>
    <col min="14831" max="14831" width="14.42578125" style="57" customWidth="1"/>
    <col min="14832" max="14832" width="38" style="57" customWidth="1"/>
    <col min="14833" max="14833" width="31.42578125" style="57" customWidth="1"/>
    <col min="14834" max="14834" width="21.42578125" style="57" customWidth="1"/>
    <col min="14835" max="14835" width="19" style="57" customWidth="1"/>
    <col min="14836" max="14836" width="14" style="57" customWidth="1"/>
    <col min="14837" max="14837" width="19.140625" style="57" customWidth="1"/>
    <col min="14838" max="14838" width="15.85546875" style="57" customWidth="1"/>
    <col min="14839" max="14840" width="11.42578125" style="57"/>
    <col min="14841" max="14841" width="12.85546875" style="57" customWidth="1"/>
    <col min="14842" max="14842" width="11.42578125" style="57" customWidth="1"/>
    <col min="14843" max="14843" width="14.42578125" style="57" customWidth="1"/>
    <col min="14844" max="15086" width="11.42578125" style="57"/>
    <col min="15087" max="15087" width="14.42578125" style="57" customWidth="1"/>
    <col min="15088" max="15088" width="38" style="57" customWidth="1"/>
    <col min="15089" max="15089" width="31.42578125" style="57" customWidth="1"/>
    <col min="15090" max="15090" width="21.42578125" style="57" customWidth="1"/>
    <col min="15091" max="15091" width="19" style="57" customWidth="1"/>
    <col min="15092" max="15092" width="14" style="57" customWidth="1"/>
    <col min="15093" max="15093" width="19.140625" style="57" customWidth="1"/>
    <col min="15094" max="15094" width="15.85546875" style="57" customWidth="1"/>
    <col min="15095" max="15096" width="11.42578125" style="57"/>
    <col min="15097" max="15097" width="12.85546875" style="57" customWidth="1"/>
    <col min="15098" max="15098" width="11.42578125" style="57" customWidth="1"/>
    <col min="15099" max="15099" width="14.42578125" style="57" customWidth="1"/>
    <col min="15100" max="15342" width="11.42578125" style="57"/>
    <col min="15343" max="15343" width="14.42578125" style="57" customWidth="1"/>
    <col min="15344" max="15344" width="38" style="57" customWidth="1"/>
    <col min="15345" max="15345" width="31.42578125" style="57" customWidth="1"/>
    <col min="15346" max="15346" width="21.42578125" style="57" customWidth="1"/>
    <col min="15347" max="15347" width="19" style="57" customWidth="1"/>
    <col min="15348" max="15348" width="14" style="57" customWidth="1"/>
    <col min="15349" max="15349" width="19.140625" style="57" customWidth="1"/>
    <col min="15350" max="15350" width="15.85546875" style="57" customWidth="1"/>
    <col min="15351" max="15352" width="11.42578125" style="57"/>
    <col min="15353" max="15353" width="12.85546875" style="57" customWidth="1"/>
    <col min="15354" max="15354" width="11.42578125" style="57" customWidth="1"/>
    <col min="15355" max="15355" width="14.42578125" style="57" customWidth="1"/>
    <col min="15356" max="15598" width="11.42578125" style="57"/>
    <col min="15599" max="15599" width="14.42578125" style="57" customWidth="1"/>
    <col min="15600" max="15600" width="38" style="57" customWidth="1"/>
    <col min="15601" max="15601" width="31.42578125" style="57" customWidth="1"/>
    <col min="15602" max="15602" width="21.42578125" style="57" customWidth="1"/>
    <col min="15603" max="15603" width="19" style="57" customWidth="1"/>
    <col min="15604" max="15604" width="14" style="57" customWidth="1"/>
    <col min="15605" max="15605" width="19.140625" style="57" customWidth="1"/>
    <col min="15606" max="15606" width="15.85546875" style="57" customWidth="1"/>
    <col min="15607" max="15608" width="11.42578125" style="57"/>
    <col min="15609" max="15609" width="12.85546875" style="57" customWidth="1"/>
    <col min="15610" max="15610" width="11.42578125" style="57" customWidth="1"/>
    <col min="15611" max="15611" width="14.42578125" style="57" customWidth="1"/>
    <col min="15612" max="15854" width="11.42578125" style="57"/>
    <col min="15855" max="15855" width="14.42578125" style="57" customWidth="1"/>
    <col min="15856" max="15856" width="38" style="57" customWidth="1"/>
    <col min="15857" max="15857" width="31.42578125" style="57" customWidth="1"/>
    <col min="15858" max="15858" width="21.42578125" style="57" customWidth="1"/>
    <col min="15859" max="15859" width="19" style="57" customWidth="1"/>
    <col min="15860" max="15860" width="14" style="57" customWidth="1"/>
    <col min="15861" max="15861" width="19.140625" style="57" customWidth="1"/>
    <col min="15862" max="15862" width="15.85546875" style="57" customWidth="1"/>
    <col min="15863" max="15864" width="11.42578125" style="57"/>
    <col min="15865" max="15865" width="12.85546875" style="57" customWidth="1"/>
    <col min="15866" max="15866" width="11.42578125" style="57" customWidth="1"/>
    <col min="15867" max="15867" width="14.42578125" style="57" customWidth="1"/>
    <col min="15868" max="16110" width="11.42578125" style="57"/>
    <col min="16111" max="16111" width="14.42578125" style="57" customWidth="1"/>
    <col min="16112" max="16112" width="38" style="57" customWidth="1"/>
    <col min="16113" max="16113" width="31.42578125" style="57" customWidth="1"/>
    <col min="16114" max="16114" width="21.42578125" style="57" customWidth="1"/>
    <col min="16115" max="16115" width="19" style="57" customWidth="1"/>
    <col min="16116" max="16116" width="14" style="57" customWidth="1"/>
    <col min="16117" max="16117" width="19.140625" style="57" customWidth="1"/>
    <col min="16118" max="16118" width="15.85546875" style="57" customWidth="1"/>
    <col min="16119" max="16120" width="11.42578125" style="57"/>
    <col min="16121" max="16121" width="12.85546875" style="57" customWidth="1"/>
    <col min="16122" max="16122" width="11.42578125" style="57" customWidth="1"/>
    <col min="16123" max="16123" width="14.42578125" style="57" customWidth="1"/>
    <col min="16124" max="16384" width="11.42578125" style="57"/>
  </cols>
  <sheetData>
    <row r="1" spans="1:14" s="70" customFormat="1" ht="76.5" customHeight="1" x14ac:dyDescent="0.25">
      <c r="A1" s="195" t="s">
        <v>156</v>
      </c>
      <c r="B1" s="195"/>
      <c r="C1" s="195"/>
      <c r="D1" s="195"/>
      <c r="E1" s="195"/>
      <c r="F1" s="195"/>
      <c r="G1" s="195"/>
      <c r="H1" s="195"/>
      <c r="I1" s="195"/>
      <c r="J1" s="195"/>
      <c r="K1" s="68"/>
      <c r="L1" s="68"/>
      <c r="M1" s="68"/>
      <c r="N1" s="69"/>
    </row>
    <row r="2" spans="1:14" s="70" customFormat="1" ht="21.95" customHeight="1" x14ac:dyDescent="0.25">
      <c r="A2" s="181" t="s">
        <v>137</v>
      </c>
      <c r="B2" s="181"/>
      <c r="C2" s="181"/>
      <c r="D2" s="181"/>
      <c r="E2" s="181"/>
      <c r="F2" s="181"/>
      <c r="G2" s="181"/>
      <c r="H2" s="181"/>
      <c r="I2" s="181"/>
      <c r="J2" s="181"/>
      <c r="K2" s="68"/>
      <c r="L2" s="68"/>
      <c r="M2" s="68"/>
      <c r="N2" s="69"/>
    </row>
    <row r="3" spans="1:14" s="70" customFormat="1" ht="68.25" customHeight="1" x14ac:dyDescent="0.25">
      <c r="A3" s="105" t="s">
        <v>139</v>
      </c>
      <c r="B3" s="106" t="s">
        <v>160</v>
      </c>
      <c r="C3" s="106" t="s">
        <v>159</v>
      </c>
      <c r="D3" s="106" t="s">
        <v>161</v>
      </c>
      <c r="E3" s="106" t="s">
        <v>142</v>
      </c>
      <c r="F3" s="106" t="s">
        <v>162</v>
      </c>
      <c r="G3" s="105" t="s">
        <v>140</v>
      </c>
      <c r="H3" s="88" t="s">
        <v>157</v>
      </c>
      <c r="I3" s="88" t="s">
        <v>158</v>
      </c>
      <c r="J3" s="88" t="s">
        <v>141</v>
      </c>
      <c r="K3" s="68"/>
      <c r="L3" s="68"/>
      <c r="M3" s="68"/>
      <c r="N3" s="69"/>
    </row>
    <row r="4" spans="1:14" s="70" customFormat="1" ht="132.75" customHeight="1" x14ac:dyDescent="0.25">
      <c r="A4" s="177" t="s">
        <v>332</v>
      </c>
      <c r="B4" s="134">
        <v>1</v>
      </c>
      <c r="C4" s="134" t="s">
        <v>333</v>
      </c>
      <c r="D4" s="245" t="s">
        <v>154</v>
      </c>
      <c r="E4" s="134" t="s">
        <v>150</v>
      </c>
      <c r="F4" s="134" t="s">
        <v>268</v>
      </c>
      <c r="G4" s="225">
        <v>42916</v>
      </c>
      <c r="H4" s="135">
        <v>1</v>
      </c>
      <c r="I4" s="177" t="s">
        <v>346</v>
      </c>
      <c r="J4" s="177" t="s">
        <v>337</v>
      </c>
      <c r="K4" s="58"/>
      <c r="L4" s="58"/>
      <c r="M4" s="58"/>
      <c r="N4" s="69"/>
    </row>
    <row r="5" spans="1:14" s="70" customFormat="1" ht="192" customHeight="1" x14ac:dyDescent="0.25">
      <c r="A5" s="177" t="s">
        <v>155</v>
      </c>
      <c r="B5" s="134">
        <v>1</v>
      </c>
      <c r="C5" s="134" t="s">
        <v>334</v>
      </c>
      <c r="D5" s="245"/>
      <c r="E5" s="134" t="s">
        <v>145</v>
      </c>
      <c r="F5" s="134" t="s">
        <v>150</v>
      </c>
      <c r="G5" s="225">
        <v>42946</v>
      </c>
      <c r="H5" s="135">
        <v>1</v>
      </c>
      <c r="I5" s="177" t="s">
        <v>406</v>
      </c>
      <c r="J5" s="177" t="s">
        <v>347</v>
      </c>
      <c r="K5" s="145"/>
      <c r="L5" s="58"/>
      <c r="M5" s="58"/>
      <c r="N5" s="69"/>
    </row>
    <row r="6" spans="1:14" ht="132.75" customHeight="1" x14ac:dyDescent="0.25">
      <c r="A6" s="177" t="s">
        <v>335</v>
      </c>
      <c r="B6" s="134">
        <v>100</v>
      </c>
      <c r="C6" s="134" t="s">
        <v>336</v>
      </c>
      <c r="D6" s="134" t="s">
        <v>152</v>
      </c>
      <c r="E6" s="134" t="s">
        <v>150</v>
      </c>
      <c r="F6" s="134" t="s">
        <v>149</v>
      </c>
      <c r="G6" s="225">
        <v>43098</v>
      </c>
      <c r="H6" s="135">
        <v>1</v>
      </c>
      <c r="I6" s="177" t="s">
        <v>405</v>
      </c>
      <c r="J6" s="177" t="s">
        <v>337</v>
      </c>
    </row>
    <row r="7" spans="1:14" x14ac:dyDescent="0.25">
      <c r="H7" s="91">
        <f>AVERAGE(H4:H6)</f>
        <v>1</v>
      </c>
    </row>
    <row r="8" spans="1:14" ht="54" customHeight="1" x14ac:dyDescent="0.25"/>
    <row r="9" spans="1:14" ht="54" customHeight="1" x14ac:dyDescent="0.25"/>
    <row r="10" spans="1:14" ht="54" customHeight="1" x14ac:dyDescent="0.25"/>
    <row r="11" spans="1:14" ht="24" customHeight="1" x14ac:dyDescent="0.25">
      <c r="K11" s="61"/>
      <c r="L11" s="61"/>
      <c r="M11" s="61"/>
      <c r="N11" s="62"/>
    </row>
    <row r="12" spans="1:14" ht="54" customHeight="1" x14ac:dyDescent="0.25"/>
    <row r="13" spans="1:14" ht="54" customHeight="1" x14ac:dyDescent="0.25"/>
    <row r="14" spans="1:14" ht="54" customHeight="1" x14ac:dyDescent="0.25"/>
    <row r="15" spans="1:14" ht="54" customHeight="1" x14ac:dyDescent="0.25"/>
    <row r="16" spans="1:14" ht="54" customHeight="1" x14ac:dyDescent="0.25"/>
    <row r="17" spans="1:14" ht="54" customHeight="1" x14ac:dyDescent="0.25"/>
    <row r="18" spans="1:14" ht="54" customHeight="1" x14ac:dyDescent="0.25"/>
    <row r="19" spans="1:14" ht="54" customHeight="1" x14ac:dyDescent="0.25"/>
    <row r="20" spans="1:14" ht="23.25" customHeight="1" x14ac:dyDescent="0.25"/>
    <row r="21" spans="1:14" ht="23.25" customHeight="1" x14ac:dyDescent="0.25"/>
    <row r="22" spans="1:14" ht="23.25" customHeight="1" x14ac:dyDescent="0.25"/>
    <row r="24" spans="1:14" s="65" customFormat="1" x14ac:dyDescent="0.25">
      <c r="A24" s="57"/>
      <c r="B24" s="57"/>
      <c r="C24" s="57"/>
      <c r="D24" s="57"/>
      <c r="E24" s="56"/>
      <c r="F24" s="56"/>
      <c r="G24" s="57"/>
      <c r="H24" s="57"/>
      <c r="I24" s="63"/>
      <c r="J24" s="64"/>
      <c r="K24" s="66"/>
      <c r="L24" s="66"/>
      <c r="M24" s="66"/>
      <c r="N24" s="67"/>
    </row>
    <row r="25" spans="1:14" ht="14.1" customHeight="1" x14ac:dyDescent="0.25"/>
  </sheetData>
  <sheetProtection formatCells="0" formatColumns="0" formatRows="0" insertColumns="0" insertRows="0" insertHyperlinks="0" deleteColumns="0" deleteRows="0" sort="0" autoFilter="0" pivotTables="0"/>
  <mergeCells count="3">
    <mergeCell ref="D4:D5"/>
    <mergeCell ref="A1:J1"/>
    <mergeCell ref="A2:J2"/>
  </mergeCells>
  <printOptions horizontalCentered="1"/>
  <pageMargins left="0.19685039370078741" right="0.19685039370078741" top="0.39370078740157483" bottom="0.51181102362204722" header="0.31496062992125984" footer="0.31496062992125984"/>
  <pageSetup paperSize="5" scale="80" orientation="landscape" horizontalDpi="1200" verticalDpi="1200" r:id="rId1"/>
  <headerFooter>
    <oddFooter xml:space="preserve">&amp;R </oddFooter>
  </headerFooter>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K26"/>
  <sheetViews>
    <sheetView workbookViewId="0">
      <selection activeCell="B5" sqref="B5:B14"/>
    </sheetView>
  </sheetViews>
  <sheetFormatPr baseColWidth="10" defaultColWidth="11.42578125" defaultRowHeight="15.75" x14ac:dyDescent="0.25"/>
  <cols>
    <col min="1" max="1" width="56" style="1" customWidth="1"/>
    <col min="2" max="6" width="23.7109375" style="1" customWidth="1"/>
    <col min="7" max="7" width="24.85546875" style="1" customWidth="1"/>
    <col min="8" max="9" width="23.7109375" style="1" customWidth="1"/>
    <col min="10" max="16384" width="11.42578125" style="1"/>
  </cols>
  <sheetData>
    <row r="2" spans="1:11" ht="47.25" x14ac:dyDescent="0.25">
      <c r="A2" s="9" t="s">
        <v>18</v>
      </c>
      <c r="B2" s="10" t="s">
        <v>82</v>
      </c>
      <c r="C2" s="10" t="s">
        <v>81</v>
      </c>
      <c r="D2" s="45" t="s">
        <v>106</v>
      </c>
      <c r="E2" s="10" t="s">
        <v>109</v>
      </c>
      <c r="F2" s="10" t="s">
        <v>112</v>
      </c>
      <c r="G2" s="10" t="s">
        <v>84</v>
      </c>
      <c r="H2" s="10" t="s">
        <v>85</v>
      </c>
      <c r="I2" s="10" t="s">
        <v>83</v>
      </c>
    </row>
    <row r="3" spans="1:11" x14ac:dyDescent="0.25">
      <c r="A3" s="2" t="s">
        <v>4</v>
      </c>
      <c r="B3" s="3">
        <f>19*8.5</f>
        <v>161.5</v>
      </c>
      <c r="C3" s="3">
        <v>161.5</v>
      </c>
      <c r="D3" s="3"/>
      <c r="E3" s="3">
        <f>+B3</f>
        <v>161.5</v>
      </c>
      <c r="F3" s="3">
        <f>+C3</f>
        <v>161.5</v>
      </c>
      <c r="G3" s="3">
        <f>14*8.5</f>
        <v>119</v>
      </c>
      <c r="H3" s="3">
        <f>14*8.5</f>
        <v>119</v>
      </c>
      <c r="I3" s="3">
        <f>+B3</f>
        <v>161.5</v>
      </c>
      <c r="K3" s="14"/>
    </row>
    <row r="4" spans="1:11" x14ac:dyDescent="0.25">
      <c r="A4" s="2" t="s">
        <v>5</v>
      </c>
      <c r="B4" s="3">
        <f>21*8.5</f>
        <v>178.5</v>
      </c>
      <c r="C4" s="3">
        <v>178.5</v>
      </c>
      <c r="D4" s="3"/>
      <c r="E4" s="3">
        <f>+B4</f>
        <v>178.5</v>
      </c>
      <c r="F4" s="3">
        <f>15*8.5</f>
        <v>127.5</v>
      </c>
      <c r="G4" s="3">
        <f>17*8.5</f>
        <v>144.5</v>
      </c>
      <c r="H4" s="3">
        <f>15*8.5</f>
        <v>127.5</v>
      </c>
      <c r="I4" s="3">
        <f>8.5*11</f>
        <v>93.5</v>
      </c>
      <c r="K4" s="14"/>
    </row>
    <row r="5" spans="1:11" x14ac:dyDescent="0.25">
      <c r="A5" s="2" t="s">
        <v>6</v>
      </c>
      <c r="B5" s="3">
        <f>20*8.5</f>
        <v>170</v>
      </c>
      <c r="C5" s="3">
        <f>8.5*12</f>
        <v>102</v>
      </c>
      <c r="D5" s="3"/>
      <c r="E5" s="3">
        <v>170</v>
      </c>
      <c r="F5" s="3">
        <f>8.5*10</f>
        <v>85</v>
      </c>
      <c r="G5" s="3"/>
      <c r="H5" s="3"/>
      <c r="I5" s="3"/>
      <c r="K5" s="14"/>
    </row>
    <row r="6" spans="1:11" x14ac:dyDescent="0.25">
      <c r="A6" s="2" t="s">
        <v>7</v>
      </c>
      <c r="B6" s="3">
        <v>178.5</v>
      </c>
      <c r="C6" s="3"/>
      <c r="D6" s="3"/>
      <c r="E6" s="3">
        <f t="shared" ref="E6:E14" si="0">+B6</f>
        <v>178.5</v>
      </c>
      <c r="F6" s="3">
        <f>+B6</f>
        <v>178.5</v>
      </c>
      <c r="G6" s="3"/>
      <c r="H6" s="3"/>
      <c r="I6" s="3"/>
      <c r="K6" s="14"/>
    </row>
    <row r="7" spans="1:11" x14ac:dyDescent="0.25">
      <c r="A7" s="2" t="s">
        <v>8</v>
      </c>
      <c r="B7" s="3">
        <v>170</v>
      </c>
      <c r="C7" s="3"/>
      <c r="D7" s="3"/>
      <c r="E7" s="3">
        <f t="shared" si="0"/>
        <v>170</v>
      </c>
      <c r="F7" s="3">
        <f t="shared" ref="F7:F14" si="1">+B7</f>
        <v>170</v>
      </c>
      <c r="G7" s="3"/>
      <c r="H7" s="3"/>
      <c r="I7" s="3"/>
      <c r="K7" s="14"/>
    </row>
    <row r="8" spans="1:11" x14ac:dyDescent="0.25">
      <c r="A8" s="2" t="s">
        <v>9</v>
      </c>
      <c r="B8" s="3">
        <v>178.5</v>
      </c>
      <c r="C8" s="3"/>
      <c r="D8" s="3"/>
      <c r="E8" s="3">
        <f t="shared" si="0"/>
        <v>178.5</v>
      </c>
      <c r="F8" s="3">
        <f t="shared" si="1"/>
        <v>178.5</v>
      </c>
      <c r="G8" s="3"/>
      <c r="H8" s="3"/>
      <c r="I8" s="3"/>
      <c r="K8" s="14"/>
    </row>
    <row r="9" spans="1:11" x14ac:dyDescent="0.25">
      <c r="A9" s="2" t="s">
        <v>10</v>
      </c>
      <c r="B9" s="3">
        <v>161.5</v>
      </c>
      <c r="C9" s="3"/>
      <c r="D9" s="3"/>
      <c r="E9" s="3">
        <f t="shared" si="0"/>
        <v>161.5</v>
      </c>
      <c r="F9" s="3">
        <f t="shared" si="1"/>
        <v>161.5</v>
      </c>
      <c r="G9" s="3"/>
      <c r="H9" s="3"/>
      <c r="I9" s="3"/>
      <c r="K9" s="14"/>
    </row>
    <row r="10" spans="1:11" x14ac:dyDescent="0.25">
      <c r="A10" s="2" t="s">
        <v>11</v>
      </c>
      <c r="B10" s="3">
        <v>187</v>
      </c>
      <c r="C10" s="3"/>
      <c r="D10" s="3"/>
      <c r="E10" s="3">
        <f t="shared" si="0"/>
        <v>187</v>
      </c>
      <c r="F10" s="3">
        <f t="shared" si="1"/>
        <v>187</v>
      </c>
      <c r="G10" s="3"/>
      <c r="H10" s="3"/>
      <c r="I10" s="3"/>
      <c r="K10" s="14"/>
    </row>
    <row r="11" spans="1:11" x14ac:dyDescent="0.25">
      <c r="A11" s="2" t="s">
        <v>12</v>
      </c>
      <c r="B11" s="3">
        <v>187</v>
      </c>
      <c r="C11" s="3"/>
      <c r="D11" s="3"/>
      <c r="E11" s="3">
        <f t="shared" si="0"/>
        <v>187</v>
      </c>
      <c r="F11" s="3">
        <f t="shared" si="1"/>
        <v>187</v>
      </c>
      <c r="G11" s="3"/>
      <c r="H11" s="3"/>
      <c r="I11" s="3"/>
      <c r="K11" s="14"/>
    </row>
    <row r="12" spans="1:11" x14ac:dyDescent="0.25">
      <c r="A12" s="2" t="s">
        <v>13</v>
      </c>
      <c r="B12" s="3">
        <v>170</v>
      </c>
      <c r="C12" s="3"/>
      <c r="D12" s="3"/>
      <c r="E12" s="3">
        <f t="shared" si="0"/>
        <v>170</v>
      </c>
      <c r="F12" s="3">
        <f t="shared" si="1"/>
        <v>170</v>
      </c>
      <c r="G12" s="3"/>
      <c r="H12" s="3"/>
      <c r="I12" s="3"/>
      <c r="K12" s="14"/>
    </row>
    <row r="13" spans="1:11" x14ac:dyDescent="0.25">
      <c r="A13" s="2" t="s">
        <v>14</v>
      </c>
      <c r="B13" s="3">
        <v>170</v>
      </c>
      <c r="C13" s="3"/>
      <c r="D13" s="3"/>
      <c r="E13" s="3">
        <f t="shared" si="0"/>
        <v>170</v>
      </c>
      <c r="F13" s="3">
        <f t="shared" si="1"/>
        <v>170</v>
      </c>
      <c r="G13" s="3"/>
      <c r="H13" s="3"/>
      <c r="I13" s="3"/>
      <c r="K13" s="14"/>
    </row>
    <row r="14" spans="1:11" x14ac:dyDescent="0.25">
      <c r="A14" s="2" t="s">
        <v>15</v>
      </c>
      <c r="B14" s="3">
        <v>178.5</v>
      </c>
      <c r="C14" s="3"/>
      <c r="D14" s="3"/>
      <c r="E14" s="3">
        <f t="shared" si="0"/>
        <v>178.5</v>
      </c>
      <c r="F14" s="3">
        <f t="shared" si="1"/>
        <v>178.5</v>
      </c>
      <c r="G14" s="3"/>
      <c r="H14" s="3"/>
      <c r="I14" s="3"/>
      <c r="K14" s="14"/>
    </row>
    <row r="15" spans="1:11" x14ac:dyDescent="0.25">
      <c r="A15" s="4" t="s">
        <v>47</v>
      </c>
      <c r="B15" s="5">
        <f>SUM(B3:B14)</f>
        <v>2091</v>
      </c>
      <c r="C15" s="5">
        <f>SUM(C3:C14)</f>
        <v>442</v>
      </c>
      <c r="D15" s="5"/>
      <c r="E15" s="5">
        <f t="shared" ref="E15:G15" si="2">SUM(E3:E14)</f>
        <v>2091</v>
      </c>
      <c r="F15" s="5">
        <f>SUM(F3:F14)</f>
        <v>1955</v>
      </c>
      <c r="G15" s="5">
        <f t="shared" si="2"/>
        <v>263.5</v>
      </c>
      <c r="H15" s="5">
        <f t="shared" ref="H15" si="3">SUM(H3:H14)</f>
        <v>246.5</v>
      </c>
      <c r="I15" s="5">
        <f>SUM(I3:I14)</f>
        <v>255</v>
      </c>
      <c r="K15" s="14"/>
    </row>
    <row r="16" spans="1:11" x14ac:dyDescent="0.25">
      <c r="A16" s="2" t="s">
        <v>16</v>
      </c>
      <c r="B16" s="13">
        <f>15*8</f>
        <v>120</v>
      </c>
      <c r="C16" s="13">
        <v>0</v>
      </c>
      <c r="D16" s="13"/>
      <c r="E16" s="13">
        <v>0</v>
      </c>
      <c r="F16" s="13">
        <v>0</v>
      </c>
      <c r="G16" s="13">
        <v>0</v>
      </c>
      <c r="H16" s="13">
        <v>0</v>
      </c>
      <c r="I16" s="13">
        <v>0</v>
      </c>
    </row>
    <row r="17" spans="1:11" x14ac:dyDescent="0.25">
      <c r="A17" s="2" t="s">
        <v>17</v>
      </c>
      <c r="B17" s="2">
        <f>8.5*4</f>
        <v>34</v>
      </c>
      <c r="C17" s="13">
        <v>0</v>
      </c>
      <c r="D17" s="2"/>
      <c r="E17" s="2">
        <f>8.5*4</f>
        <v>34</v>
      </c>
      <c r="F17" s="2">
        <f>8.5*4</f>
        <v>34</v>
      </c>
      <c r="G17" s="2">
        <f>8.5*4</f>
        <v>34</v>
      </c>
      <c r="H17" s="2">
        <f t="shared" ref="H17:I17" si="4">8.5*4</f>
        <v>34</v>
      </c>
      <c r="I17" s="2">
        <f t="shared" si="4"/>
        <v>34</v>
      </c>
    </row>
    <row r="18" spans="1:11" x14ac:dyDescent="0.25">
      <c r="A18" s="2" t="s">
        <v>115</v>
      </c>
      <c r="B18" s="13">
        <f>210.5/4</f>
        <v>52.625</v>
      </c>
      <c r="C18" s="13">
        <v>0</v>
      </c>
      <c r="D18" s="13"/>
      <c r="E18" s="13">
        <v>0</v>
      </c>
      <c r="F18" s="13">
        <v>0</v>
      </c>
      <c r="G18" s="13">
        <v>0</v>
      </c>
      <c r="H18" s="13">
        <v>0</v>
      </c>
      <c r="I18" s="13">
        <v>0</v>
      </c>
    </row>
    <row r="19" spans="1:11" x14ac:dyDescent="0.25">
      <c r="A19" s="2" t="s">
        <v>45</v>
      </c>
      <c r="B19" s="2">
        <f>2*12</f>
        <v>24</v>
      </c>
      <c r="C19" s="2">
        <f>2*3</f>
        <v>6</v>
      </c>
      <c r="D19" s="2"/>
      <c r="E19" s="2">
        <f>2*12</f>
        <v>24</v>
      </c>
      <c r="F19" s="2">
        <f>2*12</f>
        <v>24</v>
      </c>
      <c r="G19" s="2">
        <f>2*2</f>
        <v>4</v>
      </c>
      <c r="H19" s="2">
        <f>2*2</f>
        <v>4</v>
      </c>
      <c r="I19" s="2">
        <f t="shared" ref="I19" si="5">2*12</f>
        <v>24</v>
      </c>
    </row>
    <row r="20" spans="1:11" x14ac:dyDescent="0.25">
      <c r="A20" s="2" t="s">
        <v>46</v>
      </c>
      <c r="B20" s="2">
        <f>3*(4*12)</f>
        <v>144</v>
      </c>
      <c r="C20" s="2">
        <f>3*(4*3)</f>
        <v>36</v>
      </c>
      <c r="D20" s="2"/>
      <c r="E20" s="13">
        <v>0</v>
      </c>
      <c r="F20" s="13">
        <v>0</v>
      </c>
      <c r="G20" s="13">
        <v>0</v>
      </c>
      <c r="H20" s="13">
        <v>0</v>
      </c>
      <c r="I20" s="13">
        <v>0</v>
      </c>
    </row>
    <row r="21" spans="1:11" x14ac:dyDescent="0.25">
      <c r="A21" s="4" t="s">
        <v>48</v>
      </c>
      <c r="B21" s="5">
        <f>SUM(B16:B20)</f>
        <v>374.625</v>
      </c>
      <c r="C21" s="5">
        <f>SUM(C16:C20)</f>
        <v>42</v>
      </c>
      <c r="D21" s="5"/>
      <c r="E21" s="5">
        <f t="shared" ref="E21:G21" si="6">SUM(E16:E20)</f>
        <v>58</v>
      </c>
      <c r="F21" s="5">
        <f t="shared" ref="F21" si="7">SUM(F16:F20)</f>
        <v>58</v>
      </c>
      <c r="G21" s="5">
        <f t="shared" si="6"/>
        <v>38</v>
      </c>
      <c r="H21" s="5">
        <f t="shared" ref="H21" si="8">SUM(H16:H20)</f>
        <v>38</v>
      </c>
      <c r="I21" s="5">
        <f t="shared" ref="I21" si="9">SUM(I16:I20)</f>
        <v>58</v>
      </c>
    </row>
    <row r="22" spans="1:11" x14ac:dyDescent="0.25">
      <c r="A22" s="4" t="s">
        <v>19</v>
      </c>
      <c r="B22" s="4">
        <v>2</v>
      </c>
      <c r="C22" s="4">
        <v>1</v>
      </c>
      <c r="D22" s="4"/>
      <c r="E22" s="4">
        <v>1</v>
      </c>
      <c r="F22" s="4">
        <v>1</v>
      </c>
      <c r="G22" s="4">
        <v>1</v>
      </c>
      <c r="H22" s="4">
        <v>1</v>
      </c>
      <c r="I22" s="4">
        <v>1</v>
      </c>
    </row>
    <row r="23" spans="1:11" x14ac:dyDescent="0.25">
      <c r="A23" s="6" t="s">
        <v>49</v>
      </c>
      <c r="B23" s="7">
        <f>+(B15-B21)*B22</f>
        <v>3432.75</v>
      </c>
      <c r="C23" s="7">
        <f>+(C15-C21)*C22</f>
        <v>400</v>
      </c>
      <c r="D23" s="7" t="e">
        <f>+#REF!+#REF!</f>
        <v>#REF!</v>
      </c>
      <c r="E23" s="7">
        <f>+(E15-E21)*E22</f>
        <v>2033</v>
      </c>
      <c r="F23" s="7">
        <f>+(F15-F21)*F22</f>
        <v>1897</v>
      </c>
      <c r="G23" s="7">
        <f>+(G15-G21)*G22</f>
        <v>225.5</v>
      </c>
      <c r="H23" s="7">
        <f t="shared" ref="H23" si="10">+(H15-H21)*H22</f>
        <v>208.5</v>
      </c>
      <c r="I23" s="7">
        <f t="shared" ref="I23" si="11">+(I15-I21)*I22</f>
        <v>197</v>
      </c>
      <c r="J23" s="8" t="e">
        <f>SUM(B23:I23)</f>
        <v>#REF!</v>
      </c>
      <c r="K23" s="46" t="s">
        <v>116</v>
      </c>
    </row>
    <row r="24" spans="1:11" x14ac:dyDescent="0.25">
      <c r="J24" s="1">
        <f>49*2*8.5</f>
        <v>833</v>
      </c>
      <c r="K24" s="1" t="s">
        <v>117</v>
      </c>
    </row>
    <row r="25" spans="1:11" x14ac:dyDescent="0.25">
      <c r="D25" s="1" t="s">
        <v>108</v>
      </c>
      <c r="E25" s="1" t="s">
        <v>110</v>
      </c>
      <c r="F25" s="1" t="s">
        <v>111</v>
      </c>
      <c r="G25" s="1" t="s">
        <v>113</v>
      </c>
      <c r="H25" s="1" t="s">
        <v>114</v>
      </c>
      <c r="I25" s="1" t="s">
        <v>107</v>
      </c>
      <c r="J25" s="8" t="e">
        <f>+J23-J24</f>
        <v>#REF!</v>
      </c>
    </row>
    <row r="26" spans="1:11" x14ac:dyDescent="0.25">
      <c r="B26" s="1">
        <f>+B23/B22</f>
        <v>1716.375</v>
      </c>
    </row>
  </sheetData>
  <sheetProtection formatCells="0" formatColumns="0" formatRows="0" insertColumns="0" insertRows="0" insertHyperlinks="0" deleteColumns="0" deleteRows="0" sort="0" autoFilter="0" pivotTables="0"/>
  <pageMargins left="0.7" right="0.7" top="0.75" bottom="0.75" header="0.3" footer="0.3"/>
  <pageSetup orientation="portrait" verticalDpi="599"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view="pageBreakPreview" zoomScale="90" zoomScaleNormal="80" zoomScaleSheetLayoutView="90" zoomScalePageLayoutView="80" workbookViewId="0">
      <pane ySplit="3" topLeftCell="A4" activePane="bottomLeft" state="frozen"/>
      <selection pane="bottomLeft" activeCell="E10" sqref="E10"/>
    </sheetView>
  </sheetViews>
  <sheetFormatPr baseColWidth="10" defaultColWidth="11.42578125" defaultRowHeight="15" x14ac:dyDescent="0.25"/>
  <cols>
    <col min="1" max="2" width="46.42578125" style="17" customWidth="1"/>
    <col min="3" max="3" width="19.42578125" style="17" customWidth="1"/>
    <col min="4" max="4" width="16.42578125" style="17" customWidth="1"/>
    <col min="5" max="5" width="22.85546875" style="18" customWidth="1"/>
    <col min="6" max="6" width="28.7109375" style="20" customWidth="1"/>
    <col min="7" max="16384" width="11.42578125" style="17"/>
  </cols>
  <sheetData>
    <row r="1" spans="1:6" ht="23.25" x14ac:dyDescent="0.25">
      <c r="A1" s="218" t="s">
        <v>86</v>
      </c>
      <c r="B1" s="218"/>
      <c r="C1" s="218"/>
      <c r="D1" s="218"/>
      <c r="E1" s="218"/>
      <c r="F1" s="218"/>
    </row>
    <row r="3" spans="1:6" ht="50.1" customHeight="1" x14ac:dyDescent="0.25">
      <c r="A3" s="22" t="s">
        <v>21</v>
      </c>
      <c r="B3" s="22" t="s">
        <v>50</v>
      </c>
      <c r="C3" s="22" t="s">
        <v>20</v>
      </c>
      <c r="D3" s="22" t="s">
        <v>27</v>
      </c>
      <c r="E3" s="23" t="s">
        <v>36</v>
      </c>
      <c r="F3" s="23" t="s">
        <v>32</v>
      </c>
    </row>
    <row r="4" spans="1:6" ht="50.1" customHeight="1" x14ac:dyDescent="0.25">
      <c r="A4" s="12" t="s">
        <v>2</v>
      </c>
      <c r="B4" s="12" t="s">
        <v>51</v>
      </c>
      <c r="C4" s="12" t="s">
        <v>23</v>
      </c>
      <c r="D4" s="12" t="s">
        <v>1</v>
      </c>
      <c r="E4" s="15" t="s">
        <v>24</v>
      </c>
      <c r="F4" s="21"/>
    </row>
    <row r="5" spans="1:6" ht="61.5" customHeight="1" x14ac:dyDescent="0.25">
      <c r="A5" s="12" t="s">
        <v>3</v>
      </c>
      <c r="B5" s="12" t="s">
        <v>51</v>
      </c>
      <c r="C5" s="12" t="s">
        <v>23</v>
      </c>
      <c r="D5" s="15" t="s">
        <v>31</v>
      </c>
      <c r="E5" s="15">
        <v>42050</v>
      </c>
      <c r="F5" s="21"/>
    </row>
    <row r="6" spans="1:6" ht="80.25" customHeight="1" x14ac:dyDescent="0.25">
      <c r="A6" s="11" t="s">
        <v>52</v>
      </c>
      <c r="B6" s="11" t="s">
        <v>53</v>
      </c>
      <c r="C6" s="11" t="s">
        <v>22</v>
      </c>
      <c r="D6" s="11" t="s">
        <v>30</v>
      </c>
      <c r="E6" s="16">
        <v>42063</v>
      </c>
      <c r="F6" s="21" t="s">
        <v>33</v>
      </c>
    </row>
    <row r="7" spans="1:6" ht="50.1" customHeight="1" x14ac:dyDescent="0.25">
      <c r="A7" s="11" t="s">
        <v>54</v>
      </c>
      <c r="B7" s="11" t="s">
        <v>55</v>
      </c>
      <c r="C7" s="11" t="s">
        <v>22</v>
      </c>
      <c r="D7" s="11" t="s">
        <v>26</v>
      </c>
      <c r="E7" s="16" t="s">
        <v>28</v>
      </c>
      <c r="F7" s="21"/>
    </row>
    <row r="8" spans="1:6" ht="50.1" customHeight="1" x14ac:dyDescent="0.25">
      <c r="A8" s="11" t="s">
        <v>79</v>
      </c>
      <c r="B8" s="11" t="s">
        <v>56</v>
      </c>
      <c r="C8" s="11" t="s">
        <v>22</v>
      </c>
      <c r="D8" s="11" t="s">
        <v>30</v>
      </c>
      <c r="E8" s="16">
        <v>42063</v>
      </c>
      <c r="F8" s="21" t="s">
        <v>33</v>
      </c>
    </row>
    <row r="9" spans="1:6" ht="50.1" customHeight="1" x14ac:dyDescent="0.25">
      <c r="A9" s="11" t="s">
        <v>57</v>
      </c>
      <c r="B9" s="11" t="s">
        <v>58</v>
      </c>
      <c r="C9" s="11" t="s">
        <v>22</v>
      </c>
      <c r="D9" s="11" t="s">
        <v>30</v>
      </c>
      <c r="E9" s="16">
        <v>42034</v>
      </c>
      <c r="F9" s="21"/>
    </row>
    <row r="10" spans="1:6" ht="77.25" customHeight="1" x14ac:dyDescent="0.25">
      <c r="A10" s="11" t="s">
        <v>59</v>
      </c>
      <c r="B10" s="11" t="s">
        <v>60</v>
      </c>
      <c r="C10" s="11" t="s">
        <v>22</v>
      </c>
      <c r="D10" s="11" t="s">
        <v>34</v>
      </c>
      <c r="E10" s="16" t="s">
        <v>118</v>
      </c>
      <c r="F10" s="21"/>
    </row>
    <row r="11" spans="1:6" ht="50.1" customHeight="1" x14ac:dyDescent="0.25">
      <c r="A11" s="11" t="s">
        <v>61</v>
      </c>
      <c r="B11" s="11" t="s">
        <v>62</v>
      </c>
      <c r="C11" s="11" t="s">
        <v>22</v>
      </c>
      <c r="D11" s="11" t="s">
        <v>30</v>
      </c>
      <c r="E11" s="16">
        <v>42063</v>
      </c>
      <c r="F11" s="21" t="s">
        <v>33</v>
      </c>
    </row>
    <row r="12" spans="1:6" ht="50.1" customHeight="1" x14ac:dyDescent="0.25">
      <c r="A12" s="11" t="s">
        <v>63</v>
      </c>
      <c r="B12" s="11" t="s">
        <v>64</v>
      </c>
      <c r="C12" s="11" t="s">
        <v>22</v>
      </c>
      <c r="D12" s="11" t="s">
        <v>37</v>
      </c>
      <c r="E12" s="16" t="s">
        <v>35</v>
      </c>
      <c r="F12" s="21" t="s">
        <v>41</v>
      </c>
    </row>
    <row r="13" spans="1:6" ht="50.1" customHeight="1" x14ac:dyDescent="0.25">
      <c r="A13" s="11" t="s">
        <v>65</v>
      </c>
      <c r="B13" s="11" t="s">
        <v>64</v>
      </c>
      <c r="C13" s="11" t="s">
        <v>22</v>
      </c>
      <c r="D13" s="11" t="s">
        <v>26</v>
      </c>
      <c r="E13" s="16" t="s">
        <v>38</v>
      </c>
      <c r="F13" s="21" t="s">
        <v>41</v>
      </c>
    </row>
    <row r="14" spans="1:6" ht="50.1" customHeight="1" x14ac:dyDescent="0.25">
      <c r="A14" s="11" t="s">
        <v>67</v>
      </c>
      <c r="B14" s="11" t="s">
        <v>66</v>
      </c>
      <c r="C14" s="11" t="s">
        <v>22</v>
      </c>
      <c r="D14" s="11" t="s">
        <v>25</v>
      </c>
      <c r="E14" s="16" t="s">
        <v>42</v>
      </c>
      <c r="F14" s="21"/>
    </row>
    <row r="15" spans="1:6" ht="74.25" customHeight="1" x14ac:dyDescent="0.25">
      <c r="A15" s="11" t="s">
        <v>69</v>
      </c>
      <c r="B15" s="11" t="s">
        <v>68</v>
      </c>
      <c r="C15" s="11" t="s">
        <v>22</v>
      </c>
      <c r="D15" s="11" t="s">
        <v>1</v>
      </c>
      <c r="E15" s="11" t="s">
        <v>43</v>
      </c>
      <c r="F15" s="21"/>
    </row>
    <row r="16" spans="1:6" ht="50.1" customHeight="1" x14ac:dyDescent="0.25">
      <c r="A16" s="11" t="s">
        <v>70</v>
      </c>
      <c r="B16" s="11" t="s">
        <v>71</v>
      </c>
      <c r="C16" s="11" t="s">
        <v>22</v>
      </c>
      <c r="D16" s="11" t="s">
        <v>44</v>
      </c>
      <c r="E16" s="16">
        <v>42081</v>
      </c>
      <c r="F16" s="21"/>
    </row>
    <row r="17" spans="1:6" ht="69.75" customHeight="1" x14ac:dyDescent="0.25">
      <c r="A17" s="11" t="s">
        <v>72</v>
      </c>
      <c r="B17" s="11" t="s">
        <v>73</v>
      </c>
      <c r="C17" s="11" t="s">
        <v>22</v>
      </c>
      <c r="D17" s="11" t="s">
        <v>1</v>
      </c>
      <c r="E17" s="11" t="s">
        <v>40</v>
      </c>
      <c r="F17" s="21"/>
    </row>
    <row r="18" spans="1:6" ht="50.1" customHeight="1" x14ac:dyDescent="0.25">
      <c r="A18" s="11" t="s">
        <v>80</v>
      </c>
      <c r="B18" s="11" t="s">
        <v>64</v>
      </c>
      <c r="C18" s="11" t="s">
        <v>22</v>
      </c>
      <c r="D18" s="11" t="s">
        <v>40</v>
      </c>
      <c r="E18" s="16" t="s">
        <v>39</v>
      </c>
      <c r="F18" s="19" t="s">
        <v>41</v>
      </c>
    </row>
    <row r="19" spans="1:6" ht="50.1" customHeight="1" x14ac:dyDescent="0.25">
      <c r="A19" s="11" t="s">
        <v>74</v>
      </c>
      <c r="B19" s="11" t="s">
        <v>75</v>
      </c>
      <c r="C19" s="11" t="s">
        <v>22</v>
      </c>
      <c r="D19" s="11" t="s">
        <v>30</v>
      </c>
      <c r="E19" s="16">
        <v>42369</v>
      </c>
      <c r="F19" s="19"/>
    </row>
    <row r="20" spans="1:6" ht="59.25" customHeight="1" x14ac:dyDescent="0.25">
      <c r="A20" s="11" t="s">
        <v>78</v>
      </c>
      <c r="B20" s="11" t="s">
        <v>76</v>
      </c>
      <c r="C20" s="11" t="s">
        <v>22</v>
      </c>
      <c r="D20" s="11" t="s">
        <v>77</v>
      </c>
      <c r="E20" s="16" t="s">
        <v>29</v>
      </c>
      <c r="F20" s="19"/>
    </row>
    <row r="21" spans="1:6" x14ac:dyDescent="0.25">
      <c r="A21" s="24"/>
    </row>
    <row r="22" spans="1:6" x14ac:dyDescent="0.25">
      <c r="A22" s="24"/>
    </row>
    <row r="23" spans="1:6" x14ac:dyDescent="0.25">
      <c r="A23" s="24"/>
    </row>
    <row r="24" spans="1:6" x14ac:dyDescent="0.25">
      <c r="A24" s="24"/>
    </row>
    <row r="25" spans="1:6" x14ac:dyDescent="0.25">
      <c r="A25" s="24"/>
    </row>
    <row r="26" spans="1:6" x14ac:dyDescent="0.25">
      <c r="A26" s="24"/>
    </row>
    <row r="27" spans="1:6" x14ac:dyDescent="0.25">
      <c r="A27" s="24"/>
    </row>
    <row r="28" spans="1:6" x14ac:dyDescent="0.25">
      <c r="A28" s="24"/>
    </row>
  </sheetData>
  <mergeCells count="1">
    <mergeCell ref="A1:F1"/>
  </mergeCells>
  <printOptions horizontalCentered="1"/>
  <pageMargins left="0.19685039370078741" right="0.19685039370078741" top="0.39370078740157483" bottom="0.39370078740157483" header="0.31496062992125984" footer="0.31496062992125984"/>
  <pageSetup scale="5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acionADR" ma:contentTypeID="0x010100F2F50D381E3E70449B0BC452F02F3D300058E3D2C2E12C734ABE2570F7986FA96F" ma:contentTypeVersion="8" ma:contentTypeDescription="" ma:contentTypeScope="" ma:versionID="27d3c412a5156d4209d56b3ef31c4f27">
  <xsd:schema xmlns:xsd="http://www.w3.org/2001/XMLSchema" xmlns:xs="http://www.w3.org/2001/XMLSchema" xmlns:p="http://schemas.microsoft.com/office/2006/metadata/properties" xmlns:ns2="9714ea42-2861-4926-874d-496a42cd6e58" xmlns:ns3="a5edb944-702a-422f-a9f0-dff332e0298c" targetNamespace="http://schemas.microsoft.com/office/2006/metadata/properties" ma:root="true" ma:fieldsID="96f6ea28d536c00d248307b5f2e2acc0" ns2:_="" ns3:_="">
    <xsd:import namespace="9714ea42-2861-4926-874d-496a42cd6e58"/>
    <xsd:import namespace="a5edb944-702a-422f-a9f0-dff332e0298c"/>
    <xsd:element name="properties">
      <xsd:complexType>
        <xsd:sequence>
          <xsd:element name="documentManagement">
            <xsd:complexType>
              <xsd:all>
                <xsd:element ref="ns2:DocumentoPublicado" minOccurs="0"/>
                <xsd:element ref="ns2:MostrarEnPagina" minOccurs="0"/>
                <xsd:element ref="ns2:OrdenDoc" minOccurs="0"/>
                <xsd:element ref="ns3:Anexo" minOccurs="0"/>
                <xsd:element ref="ns3:clase" minOccurs="0"/>
                <xsd:element ref="ns2:ACAPITE"/>
                <xsd:element ref="ns2:Numero"/>
                <xsd:element ref="ns3:a_x00f1_o"/>
                <xsd:element ref="ns3:Anexo_x002d_2" minOccurs="0"/>
                <xsd:element ref="ns2:FechaNormograma"/>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14ea42-2861-4926-874d-496a42cd6e58" elementFormDefault="qualified">
    <xsd:import namespace="http://schemas.microsoft.com/office/2006/documentManagement/types"/>
    <xsd:import namespace="http://schemas.microsoft.com/office/infopath/2007/PartnerControls"/>
    <xsd:element name="DocumentoPublicado" ma:index="8" nillable="true" ma:displayName="DocumentoPublicado" ma:default="1" ma:internalName="DocumentoPublicado">
      <xsd:simpleType>
        <xsd:restriction base="dms:Boolean"/>
      </xsd:simpleType>
    </xsd:element>
    <xsd:element name="MostrarEnPagina" ma:index="9" nillable="true" ma:displayName="MostrarEnPagina" ma:format="Dropdown" ma:internalName="MostrarEnPagina">
      <xsd:simpleType>
        <xsd:union memberTypes="dms:Text">
          <xsd:simpleType>
            <xsd:restriction base="dms:Choice">
              <xsd:enumeration value="Informe de Control Interno"/>
              <xsd:enumeration value="Informe de Gestión"/>
              <xsd:enumeration value="Información Financiera"/>
              <xsd:enumeration value="Presupuesto"/>
              <xsd:enumeration value="Plan Estratégico Sectorial"/>
              <xsd:enumeration value="Plan Anticorrupción"/>
              <xsd:enumeration value="Plan de Acción"/>
              <xsd:enumeration value="Adquisiciones y Compras"/>
              <xsd:enumeration value="Metas e Indicadores de Gestión"/>
              <xsd:enumeration value="Sistema de Gestión Integrado"/>
              <xsd:enumeration value="Sección de Empleos"/>
              <xsd:enumeration value="Notificaciones por aviso"/>
              <xsd:enumeration value="Buzón Notificaciones Judiciales"/>
            </xsd:restriction>
          </xsd:simpleType>
        </xsd:union>
      </xsd:simpleType>
    </xsd:element>
    <xsd:element name="OrdenDoc" ma:index="10" nillable="true" ma:displayName="OrdenDoc" ma:decimals="0" ma:internalName="OrdenDoc" ma:percentage="FALSE">
      <xsd:simpleType>
        <xsd:restriction base="dms:Number"/>
      </xsd:simpleType>
    </xsd:element>
    <xsd:element name="ACAPITE" ma:index="13" ma:displayName="ACAPITE" ma:internalName="ACAPITE">
      <xsd:simpleType>
        <xsd:restriction base="dms:Note">
          <xsd:maxLength value="255"/>
        </xsd:restriction>
      </xsd:simpleType>
    </xsd:element>
    <xsd:element name="Numero" ma:index="14" ma:displayName="Numero" ma:internalName="Numero">
      <xsd:simpleType>
        <xsd:restriction base="dms:Text">
          <xsd:maxLength value="255"/>
        </xsd:restriction>
      </xsd:simpleType>
    </xsd:element>
    <xsd:element name="FechaNormograma" ma:index="17" ma:displayName="Fecha de publicación" ma:format="DateOnly" ma:internalName="FechaNormograma">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5edb944-702a-422f-a9f0-dff332e0298c" elementFormDefault="qualified">
    <xsd:import namespace="http://schemas.microsoft.com/office/2006/documentManagement/types"/>
    <xsd:import namespace="http://schemas.microsoft.com/office/infopath/2007/PartnerControls"/>
    <xsd:element name="Anexo" ma:index="11" nillable="true" ma:displayName="Anexo-1" ma:description="Documento anexo al informe" ma:format="Hyperlink" ma:internalName="Anexo">
      <xsd:complexType>
        <xsd:complexContent>
          <xsd:extension base="dms:URL">
            <xsd:sequence>
              <xsd:element name="Url" type="dms:ValidUrl" minOccurs="0" nillable="true"/>
              <xsd:element name="Description" type="xsd:string" nillable="true"/>
            </xsd:sequence>
          </xsd:extension>
        </xsd:complexContent>
      </xsd:complexType>
    </xsd:element>
    <xsd:element name="clase" ma:index="12" nillable="true" ma:displayName="clase" ma:default="Informe" ma:format="Dropdown" ma:internalName="clase">
      <xsd:simpleType>
        <xsd:restriction base="dms:Choice">
          <xsd:enumeration value="Informe"/>
          <xsd:enumeration value="Anexo"/>
          <xsd:enumeration value="Escriba la opción nº 3"/>
        </xsd:restriction>
      </xsd:simpleType>
    </xsd:element>
    <xsd:element name="a_x00f1_o" ma:index="15" ma:displayName="año" ma:internalName="a_x00f1_o">
      <xsd:simpleType>
        <xsd:restriction base="dms:Text">
          <xsd:maxLength value="4"/>
        </xsd:restriction>
      </xsd:simpleType>
    </xsd:element>
    <xsd:element name="Anexo_x002d_2" ma:index="16" nillable="true" ma:displayName="Anexo-2" ma:description="Documento anexo al informe" ma:format="Hyperlink" ma:internalName="Anexo_x002d_2">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lase xmlns="a5edb944-702a-422f-a9f0-dff332e0298c">Anexo</clase>
    <a_x00f1_o xmlns="a5edb944-702a-422f-a9f0-dff332e0298c">2017</a_x00f1_o>
    <Anexo_x002d_2 xmlns="a5edb944-702a-422f-a9f0-dff332e0298c">
      <Url xsi:nil="true"/>
      <Description xsi:nil="true"/>
    </Anexo_x002d_2>
    <Anexo xmlns="a5edb944-702a-422f-a9f0-dff332e0298c">
      <Url xsi:nil="true"/>
      <Description xsi:nil="true"/>
    </Anexo>
    <MostrarEnPagina xmlns="9714ea42-2861-4926-874d-496a42cd6e58" xsi:nil="true"/>
    <ACAPITE xmlns="9714ea42-2861-4926-874d-496a42cd6e58">Anexo OCI-2017-016</ACAPITE>
    <FechaNormograma xmlns="9714ea42-2861-4926-874d-496a42cd6e58">2017-09-13T00:00:00+00:00</FechaNormograma>
    <OrdenDoc xmlns="9714ea42-2861-4926-874d-496a42cd6e58">16</OrdenDoc>
    <DocumentoPublicado xmlns="9714ea42-2861-4926-874d-496a42cd6e58">false</DocumentoPublicado>
    <Numero xmlns="9714ea42-2861-4926-874d-496a42cd6e58">16</Numero>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F9C2692E-F5BA-48BE-ABE2-B1460FD1ED37}"/>
</file>

<file path=customXml/itemProps2.xml><?xml version="1.0" encoding="utf-8"?>
<ds:datastoreItem xmlns:ds="http://schemas.openxmlformats.org/officeDocument/2006/customXml" ds:itemID="{2E04B2A4-51E6-4BFB-8CA1-02DA2BB61D50}"/>
</file>

<file path=customXml/itemProps3.xml><?xml version="1.0" encoding="utf-8"?>
<ds:datastoreItem xmlns:ds="http://schemas.openxmlformats.org/officeDocument/2006/customXml" ds:itemID="{ED1EDB4C-BB02-46A0-8733-F1DD78371EC6}"/>
</file>

<file path=customXml/itemProps4.xml><?xml version="1.0" encoding="utf-8"?>
<ds:datastoreItem xmlns:ds="http://schemas.openxmlformats.org/officeDocument/2006/customXml" ds:itemID="{614D24EB-E934-481B-B40A-5E50E27491A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14</vt:i4>
      </vt:variant>
    </vt:vector>
  </HeadingPairs>
  <TitlesOfParts>
    <vt:vector size="25" baseType="lpstr">
      <vt:lpstr>RESUMEN</vt:lpstr>
      <vt:lpstr>RIESGO CORRUPCIÓN</vt:lpstr>
      <vt:lpstr>RENDICION DE CUENTAS</vt:lpstr>
      <vt:lpstr>RACIONALIZACIÓN TRÁMITES</vt:lpstr>
      <vt:lpstr>ATENCIÓN CIUDADANO</vt:lpstr>
      <vt:lpstr>TRANSPARENCIA</vt:lpstr>
      <vt:lpstr>ADICIONALES</vt:lpstr>
      <vt:lpstr>Calculo H disponibles</vt:lpstr>
      <vt:lpstr>T Cumplimiento</vt:lpstr>
      <vt:lpstr>T Cumplimiento (2)</vt:lpstr>
      <vt:lpstr>T Aseguramiento</vt:lpstr>
      <vt:lpstr>ADICIONALES!Área_de_impresión</vt:lpstr>
      <vt:lpstr>'ATENCIÓN CIUDADANO'!Área_de_impresión</vt:lpstr>
      <vt:lpstr>'RACIONALIZACIÓN TRÁMITES'!Área_de_impresión</vt:lpstr>
      <vt:lpstr>'RENDICION DE CUENTAS'!Área_de_impresión</vt:lpstr>
      <vt:lpstr>'RIESGO CORRUPCIÓN'!Área_de_impresión</vt:lpstr>
      <vt:lpstr>'T Cumplimiento'!Área_de_impresión</vt:lpstr>
      <vt:lpstr>'T Cumplimiento (2)'!Área_de_impresión</vt:lpstr>
      <vt:lpstr>TRANSPARENCIA!Área_de_impresión</vt:lpstr>
      <vt:lpstr>ADICIONALES!Títulos_a_imprimir</vt:lpstr>
      <vt:lpstr>'ATENCIÓN CIUDADANO'!Títulos_a_imprimir</vt:lpstr>
      <vt:lpstr>'RACIONALIZACIÓN TRÁMITES'!Títulos_a_imprimir</vt:lpstr>
      <vt:lpstr>'RENDICION DE CUENTAS'!Títulos_a_imprimir</vt:lpstr>
      <vt:lpstr>'RIESGO CORRUPCIÓN'!Títulos_a_imprimir</vt:lpstr>
      <vt:lpstr>TRANSPARENCIA!Títulos_a_imprimir</vt:lpstr>
    </vt:vector>
  </TitlesOfParts>
  <Company>Institución Educativa María Auxiliadora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 N° 1 - Seguimiento PAYAC</dc:title>
  <dc:creator>IE-MAUXI</dc:creator>
  <cp:keywords/>
  <cp:lastModifiedBy>Hector Fabio Rodriguez Devia</cp:lastModifiedBy>
  <cp:lastPrinted>2017-09-12T18:03:27Z</cp:lastPrinted>
  <dcterms:created xsi:type="dcterms:W3CDTF">2011-06-02T20:05:36Z</dcterms:created>
  <dcterms:modified xsi:type="dcterms:W3CDTF">2017-09-13T20:21:11Z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0x010100F2F50D381E3E70449B0BC452F02F3D300058E3D2C2E12C734ABE2570F7986FA96F</vt:lpwstr>
  </property>
  <property fmtid="{D5CDD505-2E9C-101B-9397-08002B2CF9AE}" pid="3" name="_dlc_DocIdItemGuid">
    <vt:lpwstr>2b5b2efd-ac4b-4dc9-9a9b-af3cc9711714</vt:lpwstr>
  </property>
  <property fmtid="{D5CDD505-2E9C-101B-9397-08002B2CF9AE}" pid="4" name="Tipo Documento">
    <vt:lpwstr/>
  </property>
  <property fmtid="{D5CDD505-2E9C-101B-9397-08002B2CF9AE}" pid="5" name="Order">
    <vt:r8>4900</vt:r8>
  </property>
  <property fmtid="{D5CDD505-2E9C-101B-9397-08002B2CF9AE}" pid="6" name="TemplateUrl">
    <vt:lpwstr/>
  </property>
  <property fmtid="{D5CDD505-2E9C-101B-9397-08002B2CF9AE}" pid="7" name="xd_Signature">
    <vt:bool>false</vt:bool>
  </property>
  <property fmtid="{D5CDD505-2E9C-101B-9397-08002B2CF9AE}" pid="8" name="xd_ProgID">
    <vt:lpwstr/>
  </property>
  <property fmtid="{D5CDD505-2E9C-101B-9397-08002B2CF9AE}" pid="10" name="SharedWithUsers">
    <vt:lpwstr/>
  </property>
  <property fmtid="{D5CDD505-2E9C-101B-9397-08002B2CF9AE}" pid="11" name="_SourceUrl">
    <vt:lpwstr/>
  </property>
  <property fmtid="{D5CDD505-2E9C-101B-9397-08002B2CF9AE}" pid="12" name="_SharedFileIndex">
    <vt:lpwstr/>
  </property>
</Properties>
</file>